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imbo\Desktop\ITN-assigments\Matura\zad95\"/>
    </mc:Choice>
  </mc:AlternateContent>
  <xr:revisionPtr revIDLastSave="0" documentId="13_ncr:1_{14ADA13B-4C8E-45B7-819A-8E74CC55DE60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Arkusz3" sheetId="4" r:id="rId1"/>
    <sheet name="Arkusz4" sheetId="5" r:id="rId2"/>
    <sheet name="gpw" sheetId="2" r:id="rId3"/>
    <sheet name="Arkusz1" sheetId="1" r:id="rId4"/>
  </sheets>
  <definedNames>
    <definedName name="ExternalData_1" localSheetId="2" hidden="1">gpw!$A$1:$H$1411</definedName>
    <definedName name="ExternalData_2" localSheetId="2" hidden="1">gpw!$AB$1:$AI$1411</definedName>
  </definedNames>
  <calcPr calcId="191029"/>
  <pivotCaches>
    <pivotCache cacheId="8" r:id="rId5"/>
    <pivotCache cacheId="1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/>
  <c r="F7" i="4"/>
  <c r="H7" i="4" s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5" i="4"/>
  <c r="H6" i="4"/>
  <c r="AQ1411" i="2"/>
  <c r="AR1411" i="2" s="1"/>
  <c r="AO1411" i="2"/>
  <c r="AN1411" i="2"/>
  <c r="AM1411" i="2"/>
  <c r="AL1411" i="2"/>
  <c r="AK1411" i="2"/>
  <c r="AJ1411" i="2"/>
  <c r="AI1411" i="2"/>
  <c r="AQ1410" i="2"/>
  <c r="AR1410" i="2" s="1"/>
  <c r="AO1410" i="2"/>
  <c r="AN1410" i="2"/>
  <c r="AM1410" i="2"/>
  <c r="AL1410" i="2"/>
  <c r="AK1410" i="2"/>
  <c r="AJ1410" i="2"/>
  <c r="AI1410" i="2"/>
  <c r="AQ1409" i="2"/>
  <c r="AR1409" i="2" s="1"/>
  <c r="AO1409" i="2"/>
  <c r="AN1409" i="2"/>
  <c r="AM1409" i="2"/>
  <c r="AL1409" i="2"/>
  <c r="AK1409" i="2"/>
  <c r="AJ1409" i="2"/>
  <c r="AI1409" i="2"/>
  <c r="AQ1408" i="2"/>
  <c r="AR1408" i="2" s="1"/>
  <c r="AO1408" i="2"/>
  <c r="AN1408" i="2"/>
  <c r="AM1408" i="2"/>
  <c r="AL1408" i="2"/>
  <c r="AK1408" i="2"/>
  <c r="AJ1408" i="2"/>
  <c r="AI1408" i="2"/>
  <c r="AQ1407" i="2"/>
  <c r="AR1407" i="2" s="1"/>
  <c r="AO1407" i="2"/>
  <c r="AN1407" i="2"/>
  <c r="AM1407" i="2"/>
  <c r="AL1407" i="2"/>
  <c r="AK1407" i="2"/>
  <c r="AJ1407" i="2"/>
  <c r="AI1407" i="2"/>
  <c r="AQ1406" i="2"/>
  <c r="AR1406" i="2" s="1"/>
  <c r="AO1406" i="2"/>
  <c r="AN1406" i="2"/>
  <c r="AM1406" i="2"/>
  <c r="AL1406" i="2"/>
  <c r="AK1406" i="2"/>
  <c r="AJ1406" i="2"/>
  <c r="AI1406" i="2"/>
  <c r="AQ1405" i="2"/>
  <c r="AR1405" i="2" s="1"/>
  <c r="AO1405" i="2"/>
  <c r="AN1405" i="2"/>
  <c r="AM1405" i="2"/>
  <c r="AL1405" i="2"/>
  <c r="AK1405" i="2"/>
  <c r="AJ1405" i="2"/>
  <c r="AI1405" i="2"/>
  <c r="AQ1404" i="2"/>
  <c r="AR1404" i="2" s="1"/>
  <c r="AO1404" i="2"/>
  <c r="AN1404" i="2"/>
  <c r="AM1404" i="2"/>
  <c r="AL1404" i="2"/>
  <c r="AK1404" i="2"/>
  <c r="AJ1404" i="2"/>
  <c r="AI1404" i="2"/>
  <c r="AQ1403" i="2"/>
  <c r="AR1403" i="2" s="1"/>
  <c r="AO1403" i="2"/>
  <c r="AN1403" i="2"/>
  <c r="AM1403" i="2"/>
  <c r="AL1403" i="2"/>
  <c r="AK1403" i="2"/>
  <c r="AJ1403" i="2"/>
  <c r="AI1403" i="2"/>
  <c r="AQ1402" i="2"/>
  <c r="AR1402" i="2" s="1"/>
  <c r="AO1402" i="2"/>
  <c r="AN1402" i="2"/>
  <c r="AM1402" i="2"/>
  <c r="AL1402" i="2"/>
  <c r="AK1402" i="2"/>
  <c r="AJ1402" i="2"/>
  <c r="AI1402" i="2"/>
  <c r="AQ1401" i="2"/>
  <c r="AR1401" i="2" s="1"/>
  <c r="AO1401" i="2"/>
  <c r="AN1401" i="2"/>
  <c r="AM1401" i="2"/>
  <c r="AL1401" i="2"/>
  <c r="AK1401" i="2"/>
  <c r="AJ1401" i="2"/>
  <c r="AI1401" i="2"/>
  <c r="AQ1400" i="2"/>
  <c r="AR1400" i="2" s="1"/>
  <c r="AO1400" i="2"/>
  <c r="AN1400" i="2"/>
  <c r="AM1400" i="2"/>
  <c r="AL1400" i="2"/>
  <c r="AK1400" i="2"/>
  <c r="AJ1400" i="2"/>
  <c r="AI1400" i="2"/>
  <c r="AQ1399" i="2"/>
  <c r="AR1399" i="2" s="1"/>
  <c r="AO1399" i="2"/>
  <c r="AN1399" i="2"/>
  <c r="AM1399" i="2"/>
  <c r="AL1399" i="2"/>
  <c r="AK1399" i="2"/>
  <c r="AJ1399" i="2"/>
  <c r="AI1399" i="2"/>
  <c r="AQ1398" i="2"/>
  <c r="AR1398" i="2" s="1"/>
  <c r="AO1398" i="2"/>
  <c r="AN1398" i="2"/>
  <c r="AM1398" i="2"/>
  <c r="AL1398" i="2"/>
  <c r="AK1398" i="2"/>
  <c r="AJ1398" i="2"/>
  <c r="AI1398" i="2"/>
  <c r="AQ1397" i="2"/>
  <c r="AR1397" i="2" s="1"/>
  <c r="AO1397" i="2"/>
  <c r="AN1397" i="2"/>
  <c r="AM1397" i="2"/>
  <c r="AL1397" i="2"/>
  <c r="AK1397" i="2"/>
  <c r="AJ1397" i="2"/>
  <c r="AI1397" i="2"/>
  <c r="AQ1396" i="2"/>
  <c r="AR1396" i="2" s="1"/>
  <c r="AO1396" i="2"/>
  <c r="AN1396" i="2"/>
  <c r="AM1396" i="2"/>
  <c r="AL1396" i="2"/>
  <c r="AK1396" i="2"/>
  <c r="AJ1396" i="2"/>
  <c r="AI1396" i="2"/>
  <c r="AQ1395" i="2"/>
  <c r="AR1395" i="2" s="1"/>
  <c r="AO1395" i="2"/>
  <c r="AN1395" i="2"/>
  <c r="AM1395" i="2"/>
  <c r="AL1395" i="2"/>
  <c r="AK1395" i="2"/>
  <c r="AJ1395" i="2"/>
  <c r="AI1395" i="2"/>
  <c r="AQ1394" i="2"/>
  <c r="AR1394" i="2" s="1"/>
  <c r="AO1394" i="2"/>
  <c r="AN1394" i="2"/>
  <c r="AM1394" i="2"/>
  <c r="AL1394" i="2"/>
  <c r="AK1394" i="2"/>
  <c r="AJ1394" i="2"/>
  <c r="AI1394" i="2"/>
  <c r="AQ1393" i="2"/>
  <c r="AR1393" i="2" s="1"/>
  <c r="AO1393" i="2"/>
  <c r="AN1393" i="2"/>
  <c r="AM1393" i="2"/>
  <c r="AL1393" i="2"/>
  <c r="AK1393" i="2"/>
  <c r="AJ1393" i="2"/>
  <c r="AI1393" i="2"/>
  <c r="AQ1392" i="2"/>
  <c r="AR1392" i="2" s="1"/>
  <c r="AO1392" i="2"/>
  <c r="AN1392" i="2"/>
  <c r="AM1392" i="2"/>
  <c r="AL1392" i="2"/>
  <c r="AK1392" i="2"/>
  <c r="AJ1392" i="2"/>
  <c r="AI1392" i="2"/>
  <c r="AQ1391" i="2"/>
  <c r="AR1391" i="2" s="1"/>
  <c r="AO1391" i="2"/>
  <c r="AN1391" i="2"/>
  <c r="AM1391" i="2"/>
  <c r="AL1391" i="2"/>
  <c r="AK1391" i="2"/>
  <c r="AJ1391" i="2"/>
  <c r="AI1391" i="2"/>
  <c r="AQ1390" i="2"/>
  <c r="AR1390" i="2" s="1"/>
  <c r="AO1390" i="2"/>
  <c r="AN1390" i="2"/>
  <c r="AM1390" i="2"/>
  <c r="AL1390" i="2"/>
  <c r="AK1390" i="2"/>
  <c r="AJ1390" i="2"/>
  <c r="AI1390" i="2"/>
  <c r="AQ1389" i="2"/>
  <c r="AR1389" i="2" s="1"/>
  <c r="AO1389" i="2"/>
  <c r="AN1389" i="2"/>
  <c r="AM1389" i="2"/>
  <c r="AL1389" i="2"/>
  <c r="AK1389" i="2"/>
  <c r="AJ1389" i="2"/>
  <c r="AI1389" i="2"/>
  <c r="AQ1388" i="2"/>
  <c r="AR1388" i="2" s="1"/>
  <c r="AO1388" i="2"/>
  <c r="AN1388" i="2"/>
  <c r="AM1388" i="2"/>
  <c r="AL1388" i="2"/>
  <c r="AK1388" i="2"/>
  <c r="AJ1388" i="2"/>
  <c r="AI1388" i="2"/>
  <c r="AQ1387" i="2"/>
  <c r="AR1387" i="2" s="1"/>
  <c r="AO1387" i="2"/>
  <c r="AN1387" i="2"/>
  <c r="AM1387" i="2"/>
  <c r="AL1387" i="2"/>
  <c r="AK1387" i="2"/>
  <c r="AJ1387" i="2"/>
  <c r="AI1387" i="2"/>
  <c r="AQ1386" i="2"/>
  <c r="AR1386" i="2" s="1"/>
  <c r="AO1386" i="2"/>
  <c r="AN1386" i="2"/>
  <c r="AM1386" i="2"/>
  <c r="AL1386" i="2"/>
  <c r="AK1386" i="2"/>
  <c r="AJ1386" i="2"/>
  <c r="AI1386" i="2"/>
  <c r="AQ1385" i="2"/>
  <c r="AR1385" i="2" s="1"/>
  <c r="AO1385" i="2"/>
  <c r="AN1385" i="2"/>
  <c r="AM1385" i="2"/>
  <c r="AL1385" i="2"/>
  <c r="AK1385" i="2"/>
  <c r="AJ1385" i="2"/>
  <c r="AI1385" i="2"/>
  <c r="AQ1384" i="2"/>
  <c r="AR1384" i="2" s="1"/>
  <c r="AO1384" i="2"/>
  <c r="AN1384" i="2"/>
  <c r="AM1384" i="2"/>
  <c r="AL1384" i="2"/>
  <c r="AK1384" i="2"/>
  <c r="AJ1384" i="2"/>
  <c r="AI1384" i="2"/>
  <c r="AQ1383" i="2"/>
  <c r="AR1383" i="2" s="1"/>
  <c r="AO1383" i="2"/>
  <c r="AN1383" i="2"/>
  <c r="AM1383" i="2"/>
  <c r="AL1383" i="2"/>
  <c r="AK1383" i="2"/>
  <c r="AJ1383" i="2"/>
  <c r="AI1383" i="2"/>
  <c r="AQ1382" i="2"/>
  <c r="AR1382" i="2" s="1"/>
  <c r="AO1382" i="2"/>
  <c r="AN1382" i="2"/>
  <c r="AM1382" i="2"/>
  <c r="AL1382" i="2"/>
  <c r="AK1382" i="2"/>
  <c r="AJ1382" i="2"/>
  <c r="AI1382" i="2"/>
  <c r="AQ1381" i="2"/>
  <c r="AR1381" i="2" s="1"/>
  <c r="AO1381" i="2"/>
  <c r="AN1381" i="2"/>
  <c r="AM1381" i="2"/>
  <c r="AL1381" i="2"/>
  <c r="AK1381" i="2"/>
  <c r="AJ1381" i="2"/>
  <c r="AI1381" i="2"/>
  <c r="AQ1380" i="2"/>
  <c r="AR1380" i="2" s="1"/>
  <c r="AO1380" i="2"/>
  <c r="AN1380" i="2"/>
  <c r="AM1380" i="2"/>
  <c r="AL1380" i="2"/>
  <c r="AK1380" i="2"/>
  <c r="AJ1380" i="2"/>
  <c r="AI1380" i="2"/>
  <c r="AQ1379" i="2"/>
  <c r="AR1379" i="2" s="1"/>
  <c r="AO1379" i="2"/>
  <c r="AN1379" i="2"/>
  <c r="AM1379" i="2"/>
  <c r="AL1379" i="2"/>
  <c r="AK1379" i="2"/>
  <c r="AJ1379" i="2"/>
  <c r="AI1379" i="2"/>
  <c r="AQ1378" i="2"/>
  <c r="AR1378" i="2" s="1"/>
  <c r="AO1378" i="2"/>
  <c r="AN1378" i="2"/>
  <c r="AM1378" i="2"/>
  <c r="AL1378" i="2"/>
  <c r="AK1378" i="2"/>
  <c r="AJ1378" i="2"/>
  <c r="AI1378" i="2"/>
  <c r="AQ1377" i="2"/>
  <c r="AR1377" i="2" s="1"/>
  <c r="AO1377" i="2"/>
  <c r="AN1377" i="2"/>
  <c r="AM1377" i="2"/>
  <c r="AL1377" i="2"/>
  <c r="AK1377" i="2"/>
  <c r="AJ1377" i="2"/>
  <c r="AI1377" i="2"/>
  <c r="AQ1376" i="2"/>
  <c r="AR1376" i="2" s="1"/>
  <c r="AO1376" i="2"/>
  <c r="AN1376" i="2"/>
  <c r="AM1376" i="2"/>
  <c r="AL1376" i="2"/>
  <c r="AK1376" i="2"/>
  <c r="AJ1376" i="2"/>
  <c r="AI1376" i="2"/>
  <c r="AQ1375" i="2"/>
  <c r="AR1375" i="2" s="1"/>
  <c r="AO1375" i="2"/>
  <c r="AN1375" i="2"/>
  <c r="AM1375" i="2"/>
  <c r="AL1375" i="2"/>
  <c r="AK1375" i="2"/>
  <c r="AJ1375" i="2"/>
  <c r="AI1375" i="2"/>
  <c r="AQ1374" i="2"/>
  <c r="AR1374" i="2" s="1"/>
  <c r="AO1374" i="2"/>
  <c r="AN1374" i="2"/>
  <c r="AM1374" i="2"/>
  <c r="AL1374" i="2"/>
  <c r="AK1374" i="2"/>
  <c r="AJ1374" i="2"/>
  <c r="AI1374" i="2"/>
  <c r="AQ1373" i="2"/>
  <c r="AR1373" i="2" s="1"/>
  <c r="AO1373" i="2"/>
  <c r="AN1373" i="2"/>
  <c r="AM1373" i="2"/>
  <c r="AL1373" i="2"/>
  <c r="AK1373" i="2"/>
  <c r="AJ1373" i="2"/>
  <c r="AI1373" i="2"/>
  <c r="AQ1372" i="2"/>
  <c r="AR1372" i="2" s="1"/>
  <c r="AO1372" i="2"/>
  <c r="AN1372" i="2"/>
  <c r="AM1372" i="2"/>
  <c r="AL1372" i="2"/>
  <c r="AK1372" i="2"/>
  <c r="AJ1372" i="2"/>
  <c r="AI1372" i="2"/>
  <c r="AQ1371" i="2"/>
  <c r="AR1371" i="2" s="1"/>
  <c r="AO1371" i="2"/>
  <c r="AN1371" i="2"/>
  <c r="AM1371" i="2"/>
  <c r="AL1371" i="2"/>
  <c r="AK1371" i="2"/>
  <c r="AJ1371" i="2"/>
  <c r="AI1371" i="2"/>
  <c r="AQ1370" i="2"/>
  <c r="AR1370" i="2" s="1"/>
  <c r="AO1370" i="2"/>
  <c r="AN1370" i="2"/>
  <c r="AM1370" i="2"/>
  <c r="AL1370" i="2"/>
  <c r="AK1370" i="2"/>
  <c r="AJ1370" i="2"/>
  <c r="AI1370" i="2"/>
  <c r="AQ1369" i="2"/>
  <c r="AR1369" i="2" s="1"/>
  <c r="AO1369" i="2"/>
  <c r="AN1369" i="2"/>
  <c r="AM1369" i="2"/>
  <c r="AL1369" i="2"/>
  <c r="AP1369" i="2" s="1"/>
  <c r="AK1369" i="2"/>
  <c r="AJ1369" i="2"/>
  <c r="AI1369" i="2"/>
  <c r="AR1368" i="2"/>
  <c r="AQ1368" i="2"/>
  <c r="AO1368" i="2"/>
  <c r="AN1368" i="2"/>
  <c r="AM1368" i="2"/>
  <c r="AL1368" i="2"/>
  <c r="AP1368" i="2" s="1"/>
  <c r="AK1368" i="2"/>
  <c r="AJ1368" i="2"/>
  <c r="AI1368" i="2"/>
  <c r="AR1367" i="2"/>
  <c r="AQ1367" i="2"/>
  <c r="AO1367" i="2"/>
  <c r="AN1367" i="2"/>
  <c r="AM1367" i="2"/>
  <c r="AL1367" i="2"/>
  <c r="AP1367" i="2" s="1"/>
  <c r="AK1367" i="2"/>
  <c r="AJ1367" i="2"/>
  <c r="AI1367" i="2"/>
  <c r="AR1366" i="2"/>
  <c r="AQ1366" i="2"/>
  <c r="AO1366" i="2"/>
  <c r="AN1366" i="2"/>
  <c r="AM1366" i="2"/>
  <c r="AL1366" i="2"/>
  <c r="AP1366" i="2" s="1"/>
  <c r="AK1366" i="2"/>
  <c r="AJ1366" i="2"/>
  <c r="AI1366" i="2"/>
  <c r="AR1365" i="2"/>
  <c r="AQ1365" i="2"/>
  <c r="AO1365" i="2"/>
  <c r="AN1365" i="2"/>
  <c r="AM1365" i="2"/>
  <c r="AL1365" i="2"/>
  <c r="AP1365" i="2" s="1"/>
  <c r="AK1365" i="2"/>
  <c r="AJ1365" i="2"/>
  <c r="AI1365" i="2"/>
  <c r="AR1364" i="2"/>
  <c r="AQ1364" i="2"/>
  <c r="AO1364" i="2"/>
  <c r="AN1364" i="2"/>
  <c r="AM1364" i="2"/>
  <c r="AL1364" i="2"/>
  <c r="AP1364" i="2" s="1"/>
  <c r="AK1364" i="2"/>
  <c r="AJ1364" i="2"/>
  <c r="AI1364" i="2"/>
  <c r="AR1363" i="2"/>
  <c r="AQ1363" i="2"/>
  <c r="AO1363" i="2"/>
  <c r="AN1363" i="2"/>
  <c r="AM1363" i="2"/>
  <c r="AL1363" i="2"/>
  <c r="AP1363" i="2" s="1"/>
  <c r="AK1363" i="2"/>
  <c r="AJ1363" i="2"/>
  <c r="AI1363" i="2"/>
  <c r="AR1362" i="2"/>
  <c r="AQ1362" i="2"/>
  <c r="AO1362" i="2"/>
  <c r="AN1362" i="2"/>
  <c r="AM1362" i="2"/>
  <c r="AL1362" i="2"/>
  <c r="AP1362" i="2" s="1"/>
  <c r="AK1362" i="2"/>
  <c r="AJ1362" i="2"/>
  <c r="AI1362" i="2"/>
  <c r="AR1361" i="2"/>
  <c r="AQ1361" i="2"/>
  <c r="AO1361" i="2"/>
  <c r="AN1361" i="2"/>
  <c r="AM1361" i="2"/>
  <c r="AL1361" i="2"/>
  <c r="AP1361" i="2" s="1"/>
  <c r="AK1361" i="2"/>
  <c r="AJ1361" i="2"/>
  <c r="AI1361" i="2"/>
  <c r="AR1360" i="2"/>
  <c r="AQ1360" i="2"/>
  <c r="AO1360" i="2"/>
  <c r="AN1360" i="2"/>
  <c r="AM1360" i="2"/>
  <c r="AL1360" i="2"/>
  <c r="AP1360" i="2" s="1"/>
  <c r="AK1360" i="2"/>
  <c r="AJ1360" i="2"/>
  <c r="AI1360" i="2"/>
  <c r="AR1359" i="2"/>
  <c r="AQ1359" i="2"/>
  <c r="AO1359" i="2"/>
  <c r="AN1359" i="2"/>
  <c r="AM1359" i="2"/>
  <c r="AL1359" i="2"/>
  <c r="AP1359" i="2" s="1"/>
  <c r="AK1359" i="2"/>
  <c r="AJ1359" i="2"/>
  <c r="AI1359" i="2"/>
  <c r="AR1358" i="2"/>
  <c r="AQ1358" i="2"/>
  <c r="AO1358" i="2"/>
  <c r="AN1358" i="2"/>
  <c r="AM1358" i="2"/>
  <c r="AL1358" i="2"/>
  <c r="AP1358" i="2" s="1"/>
  <c r="AK1358" i="2"/>
  <c r="AJ1358" i="2"/>
  <c r="AI1358" i="2"/>
  <c r="AR1357" i="2"/>
  <c r="AQ1357" i="2"/>
  <c r="AO1357" i="2"/>
  <c r="AN1357" i="2"/>
  <c r="AM1357" i="2"/>
  <c r="AL1357" i="2"/>
  <c r="AP1357" i="2" s="1"/>
  <c r="AK1357" i="2"/>
  <c r="AJ1357" i="2"/>
  <c r="AI1357" i="2"/>
  <c r="AR1356" i="2"/>
  <c r="AQ1356" i="2"/>
  <c r="AO1356" i="2"/>
  <c r="AN1356" i="2"/>
  <c r="AM1356" i="2"/>
  <c r="AL1356" i="2"/>
  <c r="AP1356" i="2" s="1"/>
  <c r="AK1356" i="2"/>
  <c r="AJ1356" i="2"/>
  <c r="AI1356" i="2"/>
  <c r="AR1355" i="2"/>
  <c r="AQ1355" i="2"/>
  <c r="AO1355" i="2"/>
  <c r="AN1355" i="2"/>
  <c r="AM1355" i="2"/>
  <c r="AL1355" i="2"/>
  <c r="AP1355" i="2" s="1"/>
  <c r="AK1355" i="2"/>
  <c r="AJ1355" i="2"/>
  <c r="AI1355" i="2"/>
  <c r="AR1354" i="2"/>
  <c r="AQ1354" i="2"/>
  <c r="AO1354" i="2"/>
  <c r="AN1354" i="2"/>
  <c r="AM1354" i="2"/>
  <c r="AL1354" i="2"/>
  <c r="AP1354" i="2" s="1"/>
  <c r="AK1354" i="2"/>
  <c r="AJ1354" i="2"/>
  <c r="AI1354" i="2"/>
  <c r="AR1353" i="2"/>
  <c r="AQ1353" i="2"/>
  <c r="AO1353" i="2"/>
  <c r="AN1353" i="2"/>
  <c r="AM1353" i="2"/>
  <c r="AL1353" i="2"/>
  <c r="AP1353" i="2" s="1"/>
  <c r="AK1353" i="2"/>
  <c r="AJ1353" i="2"/>
  <c r="AI1353" i="2"/>
  <c r="AR1352" i="2"/>
  <c r="AQ1352" i="2"/>
  <c r="AO1352" i="2"/>
  <c r="AN1352" i="2"/>
  <c r="AM1352" i="2"/>
  <c r="AL1352" i="2"/>
  <c r="AP1352" i="2" s="1"/>
  <c r="AK1352" i="2"/>
  <c r="AJ1352" i="2"/>
  <c r="AI1352" i="2"/>
  <c r="AR1351" i="2"/>
  <c r="AQ1351" i="2"/>
  <c r="AO1351" i="2"/>
  <c r="AN1351" i="2"/>
  <c r="AM1351" i="2"/>
  <c r="AL1351" i="2"/>
  <c r="AP1351" i="2" s="1"/>
  <c r="AK1351" i="2"/>
  <c r="AJ1351" i="2"/>
  <c r="AI1351" i="2"/>
  <c r="AR1350" i="2"/>
  <c r="AQ1350" i="2"/>
  <c r="AO1350" i="2"/>
  <c r="AN1350" i="2"/>
  <c r="AM1350" i="2"/>
  <c r="AL1350" i="2"/>
  <c r="AP1350" i="2" s="1"/>
  <c r="AK1350" i="2"/>
  <c r="AJ1350" i="2"/>
  <c r="AI1350" i="2"/>
  <c r="AR1349" i="2"/>
  <c r="AQ1349" i="2"/>
  <c r="AO1349" i="2"/>
  <c r="AN1349" i="2"/>
  <c r="AM1349" i="2"/>
  <c r="AL1349" i="2"/>
  <c r="AP1349" i="2" s="1"/>
  <c r="AK1349" i="2"/>
  <c r="AJ1349" i="2"/>
  <c r="AI1349" i="2"/>
  <c r="AR1348" i="2"/>
  <c r="AQ1348" i="2"/>
  <c r="AO1348" i="2"/>
  <c r="AN1348" i="2"/>
  <c r="AM1348" i="2"/>
  <c r="AL1348" i="2"/>
  <c r="AP1348" i="2" s="1"/>
  <c r="AK1348" i="2"/>
  <c r="AJ1348" i="2"/>
  <c r="AI1348" i="2"/>
  <c r="AR1347" i="2"/>
  <c r="AQ1347" i="2"/>
  <c r="AO1347" i="2"/>
  <c r="AN1347" i="2"/>
  <c r="AM1347" i="2"/>
  <c r="AL1347" i="2"/>
  <c r="AP1347" i="2" s="1"/>
  <c r="AK1347" i="2"/>
  <c r="AJ1347" i="2"/>
  <c r="AI1347" i="2"/>
  <c r="AR1346" i="2"/>
  <c r="AQ1346" i="2"/>
  <c r="AO1346" i="2"/>
  <c r="AN1346" i="2"/>
  <c r="AM1346" i="2"/>
  <c r="AL1346" i="2"/>
  <c r="AP1346" i="2" s="1"/>
  <c r="AK1346" i="2"/>
  <c r="AJ1346" i="2"/>
  <c r="AI1346" i="2"/>
  <c r="AR1345" i="2"/>
  <c r="AQ1345" i="2"/>
  <c r="AO1345" i="2"/>
  <c r="AN1345" i="2"/>
  <c r="AM1345" i="2"/>
  <c r="AL1345" i="2"/>
  <c r="AP1345" i="2" s="1"/>
  <c r="AK1345" i="2"/>
  <c r="AJ1345" i="2"/>
  <c r="AI1345" i="2"/>
  <c r="AR1344" i="2"/>
  <c r="AQ1344" i="2"/>
  <c r="AO1344" i="2"/>
  <c r="AN1344" i="2"/>
  <c r="AM1344" i="2"/>
  <c r="AL1344" i="2"/>
  <c r="AP1344" i="2" s="1"/>
  <c r="AK1344" i="2"/>
  <c r="AJ1344" i="2"/>
  <c r="AI1344" i="2"/>
  <c r="AR1343" i="2"/>
  <c r="AQ1343" i="2"/>
  <c r="AO1343" i="2"/>
  <c r="AN1343" i="2"/>
  <c r="AM1343" i="2"/>
  <c r="AL1343" i="2"/>
  <c r="AP1343" i="2" s="1"/>
  <c r="AK1343" i="2"/>
  <c r="AJ1343" i="2"/>
  <c r="AI1343" i="2"/>
  <c r="AR1342" i="2"/>
  <c r="AQ1342" i="2"/>
  <c r="AO1342" i="2"/>
  <c r="AN1342" i="2"/>
  <c r="AM1342" i="2"/>
  <c r="AL1342" i="2"/>
  <c r="AP1342" i="2" s="1"/>
  <c r="AK1342" i="2"/>
  <c r="AJ1342" i="2"/>
  <c r="AI1342" i="2"/>
  <c r="AR1341" i="2"/>
  <c r="AQ1341" i="2"/>
  <c r="AO1341" i="2"/>
  <c r="AN1341" i="2"/>
  <c r="AM1341" i="2"/>
  <c r="AL1341" i="2"/>
  <c r="AP1341" i="2" s="1"/>
  <c r="AK1341" i="2"/>
  <c r="AJ1341" i="2"/>
  <c r="AI1341" i="2"/>
  <c r="AR1340" i="2"/>
  <c r="AQ1340" i="2"/>
  <c r="AO1340" i="2"/>
  <c r="AN1340" i="2"/>
  <c r="AM1340" i="2"/>
  <c r="AL1340" i="2"/>
  <c r="AP1340" i="2" s="1"/>
  <c r="AK1340" i="2"/>
  <c r="AJ1340" i="2"/>
  <c r="AI1340" i="2"/>
  <c r="AR1339" i="2"/>
  <c r="AQ1339" i="2"/>
  <c r="AO1339" i="2"/>
  <c r="AN1339" i="2"/>
  <c r="AM1339" i="2"/>
  <c r="AL1339" i="2"/>
  <c r="AP1339" i="2" s="1"/>
  <c r="AK1339" i="2"/>
  <c r="AJ1339" i="2"/>
  <c r="AI1339" i="2"/>
  <c r="AR1338" i="2"/>
  <c r="AQ1338" i="2"/>
  <c r="AO1338" i="2"/>
  <c r="AN1338" i="2"/>
  <c r="AM1338" i="2"/>
  <c r="AL1338" i="2"/>
  <c r="AP1338" i="2" s="1"/>
  <c r="AK1338" i="2"/>
  <c r="AJ1338" i="2"/>
  <c r="AI1338" i="2"/>
  <c r="AR1337" i="2"/>
  <c r="AQ1337" i="2"/>
  <c r="AO1337" i="2"/>
  <c r="AN1337" i="2"/>
  <c r="AM1337" i="2"/>
  <c r="AL1337" i="2"/>
  <c r="AP1337" i="2" s="1"/>
  <c r="AK1337" i="2"/>
  <c r="AJ1337" i="2"/>
  <c r="AI1337" i="2"/>
  <c r="AR1336" i="2"/>
  <c r="AQ1336" i="2"/>
  <c r="AO1336" i="2"/>
  <c r="AN1336" i="2"/>
  <c r="AM1336" i="2"/>
  <c r="AL1336" i="2"/>
  <c r="AP1336" i="2" s="1"/>
  <c r="AK1336" i="2"/>
  <c r="AJ1336" i="2"/>
  <c r="AI1336" i="2"/>
  <c r="AR1335" i="2"/>
  <c r="AQ1335" i="2"/>
  <c r="AO1335" i="2"/>
  <c r="AN1335" i="2"/>
  <c r="AM1335" i="2"/>
  <c r="AL1335" i="2"/>
  <c r="AP1335" i="2" s="1"/>
  <c r="AK1335" i="2"/>
  <c r="AJ1335" i="2"/>
  <c r="AI1335" i="2"/>
  <c r="AR1334" i="2"/>
  <c r="AQ1334" i="2"/>
  <c r="AO1334" i="2"/>
  <c r="AN1334" i="2"/>
  <c r="AM1334" i="2"/>
  <c r="AL1334" i="2"/>
  <c r="AP1334" i="2" s="1"/>
  <c r="AK1334" i="2"/>
  <c r="AJ1334" i="2"/>
  <c r="AI1334" i="2"/>
  <c r="AR1333" i="2"/>
  <c r="AQ1333" i="2"/>
  <c r="AO1333" i="2"/>
  <c r="AN1333" i="2"/>
  <c r="AM1333" i="2"/>
  <c r="AL1333" i="2"/>
  <c r="AP1333" i="2" s="1"/>
  <c r="AK1333" i="2"/>
  <c r="AJ1333" i="2"/>
  <c r="AI1333" i="2"/>
  <c r="AR1332" i="2"/>
  <c r="AQ1332" i="2"/>
  <c r="AO1332" i="2"/>
  <c r="AN1332" i="2"/>
  <c r="AM1332" i="2"/>
  <c r="AL1332" i="2"/>
  <c r="AP1332" i="2" s="1"/>
  <c r="AK1332" i="2"/>
  <c r="AJ1332" i="2"/>
  <c r="AI1332" i="2"/>
  <c r="AR1331" i="2"/>
  <c r="AQ1331" i="2"/>
  <c r="AO1331" i="2"/>
  <c r="AN1331" i="2"/>
  <c r="AM1331" i="2"/>
  <c r="AL1331" i="2"/>
  <c r="AP1331" i="2" s="1"/>
  <c r="AK1331" i="2"/>
  <c r="AJ1331" i="2"/>
  <c r="AI1331" i="2"/>
  <c r="AR1330" i="2"/>
  <c r="AQ1330" i="2"/>
  <c r="AO1330" i="2"/>
  <c r="AN1330" i="2"/>
  <c r="AM1330" i="2"/>
  <c r="AL1330" i="2"/>
  <c r="AP1330" i="2" s="1"/>
  <c r="AK1330" i="2"/>
  <c r="AJ1330" i="2"/>
  <c r="AI1330" i="2"/>
  <c r="AR1329" i="2"/>
  <c r="AQ1329" i="2"/>
  <c r="AO1329" i="2"/>
  <c r="AN1329" i="2"/>
  <c r="AM1329" i="2"/>
  <c r="AL1329" i="2"/>
  <c r="AP1329" i="2" s="1"/>
  <c r="AK1329" i="2"/>
  <c r="AJ1329" i="2"/>
  <c r="AI1329" i="2"/>
  <c r="AR1328" i="2"/>
  <c r="AQ1328" i="2"/>
  <c r="AO1328" i="2"/>
  <c r="AN1328" i="2"/>
  <c r="AM1328" i="2"/>
  <c r="AL1328" i="2"/>
  <c r="AP1328" i="2" s="1"/>
  <c r="AK1328" i="2"/>
  <c r="AJ1328" i="2"/>
  <c r="AI1328" i="2"/>
  <c r="AR1327" i="2"/>
  <c r="AQ1327" i="2"/>
  <c r="AO1327" i="2"/>
  <c r="AN1327" i="2"/>
  <c r="AM1327" i="2"/>
  <c r="AL1327" i="2"/>
  <c r="AP1327" i="2" s="1"/>
  <c r="AK1327" i="2"/>
  <c r="AJ1327" i="2"/>
  <c r="AI1327" i="2"/>
  <c r="AR1326" i="2"/>
  <c r="AQ1326" i="2"/>
  <c r="AO1326" i="2"/>
  <c r="AN1326" i="2"/>
  <c r="AM1326" i="2"/>
  <c r="AL1326" i="2"/>
  <c r="AP1326" i="2" s="1"/>
  <c r="AK1326" i="2"/>
  <c r="AJ1326" i="2"/>
  <c r="AI1326" i="2"/>
  <c r="AR1325" i="2"/>
  <c r="AQ1325" i="2"/>
  <c r="AO1325" i="2"/>
  <c r="AN1325" i="2"/>
  <c r="AM1325" i="2"/>
  <c r="AL1325" i="2"/>
  <c r="AP1325" i="2" s="1"/>
  <c r="AK1325" i="2"/>
  <c r="AJ1325" i="2"/>
  <c r="AI1325" i="2"/>
  <c r="AR1324" i="2"/>
  <c r="AQ1324" i="2"/>
  <c r="AO1324" i="2"/>
  <c r="AN1324" i="2"/>
  <c r="AM1324" i="2"/>
  <c r="AL1324" i="2"/>
  <c r="AP1324" i="2" s="1"/>
  <c r="AK1324" i="2"/>
  <c r="AJ1324" i="2"/>
  <c r="AI1324" i="2"/>
  <c r="AR1323" i="2"/>
  <c r="AQ1323" i="2"/>
  <c r="AO1323" i="2"/>
  <c r="AN1323" i="2"/>
  <c r="AM1323" i="2"/>
  <c r="AL1323" i="2"/>
  <c r="AP1323" i="2" s="1"/>
  <c r="AK1323" i="2"/>
  <c r="AJ1323" i="2"/>
  <c r="AI1323" i="2"/>
  <c r="AR1322" i="2"/>
  <c r="AQ1322" i="2"/>
  <c r="AO1322" i="2"/>
  <c r="AN1322" i="2"/>
  <c r="AM1322" i="2"/>
  <c r="AL1322" i="2"/>
  <c r="AP1322" i="2" s="1"/>
  <c r="AK1322" i="2"/>
  <c r="AJ1322" i="2"/>
  <c r="AI1322" i="2"/>
  <c r="AR1321" i="2"/>
  <c r="AQ1321" i="2"/>
  <c r="AO1321" i="2"/>
  <c r="AN1321" i="2"/>
  <c r="AM1321" i="2"/>
  <c r="AL1321" i="2"/>
  <c r="AP1321" i="2" s="1"/>
  <c r="AK1321" i="2"/>
  <c r="AJ1321" i="2"/>
  <c r="AI1321" i="2"/>
  <c r="AR1320" i="2"/>
  <c r="AQ1320" i="2"/>
  <c r="AO1320" i="2"/>
  <c r="AN1320" i="2"/>
  <c r="AM1320" i="2"/>
  <c r="AL1320" i="2"/>
  <c r="AP1320" i="2" s="1"/>
  <c r="AK1320" i="2"/>
  <c r="AJ1320" i="2"/>
  <c r="AI1320" i="2"/>
  <c r="AR1319" i="2"/>
  <c r="AQ1319" i="2"/>
  <c r="AO1319" i="2"/>
  <c r="AN1319" i="2"/>
  <c r="AM1319" i="2"/>
  <c r="AL1319" i="2"/>
  <c r="AP1319" i="2" s="1"/>
  <c r="AK1319" i="2"/>
  <c r="AJ1319" i="2"/>
  <c r="AI1319" i="2"/>
  <c r="AR1318" i="2"/>
  <c r="AQ1318" i="2"/>
  <c r="AO1318" i="2"/>
  <c r="AN1318" i="2"/>
  <c r="AM1318" i="2"/>
  <c r="AL1318" i="2"/>
  <c r="AP1318" i="2" s="1"/>
  <c r="AK1318" i="2"/>
  <c r="AJ1318" i="2"/>
  <c r="AI1318" i="2"/>
  <c r="AR1317" i="2"/>
  <c r="AQ1317" i="2"/>
  <c r="AO1317" i="2"/>
  <c r="AN1317" i="2"/>
  <c r="AM1317" i="2"/>
  <c r="AL1317" i="2"/>
  <c r="AP1317" i="2" s="1"/>
  <c r="AK1317" i="2"/>
  <c r="AJ1317" i="2"/>
  <c r="AI1317" i="2"/>
  <c r="AR1316" i="2"/>
  <c r="AQ1316" i="2"/>
  <c r="AO1316" i="2"/>
  <c r="AN1316" i="2"/>
  <c r="AM1316" i="2"/>
  <c r="AL1316" i="2"/>
  <c r="AP1316" i="2" s="1"/>
  <c r="AK1316" i="2"/>
  <c r="AJ1316" i="2"/>
  <c r="AI1316" i="2"/>
  <c r="AR1315" i="2"/>
  <c r="AQ1315" i="2"/>
  <c r="AO1315" i="2"/>
  <c r="AN1315" i="2"/>
  <c r="AM1315" i="2"/>
  <c r="AL1315" i="2"/>
  <c r="AP1315" i="2" s="1"/>
  <c r="AK1315" i="2"/>
  <c r="AJ1315" i="2"/>
  <c r="AI1315" i="2"/>
  <c r="AR1314" i="2"/>
  <c r="AQ1314" i="2"/>
  <c r="AO1314" i="2"/>
  <c r="AN1314" i="2"/>
  <c r="AM1314" i="2"/>
  <c r="AL1314" i="2"/>
  <c r="AP1314" i="2" s="1"/>
  <c r="AK1314" i="2"/>
  <c r="AJ1314" i="2"/>
  <c r="AI1314" i="2"/>
  <c r="AR1313" i="2"/>
  <c r="AQ1313" i="2"/>
  <c r="AO1313" i="2"/>
  <c r="AN1313" i="2"/>
  <c r="AM1313" i="2"/>
  <c r="AL1313" i="2"/>
  <c r="AP1313" i="2" s="1"/>
  <c r="AK1313" i="2"/>
  <c r="AJ1313" i="2"/>
  <c r="AI1313" i="2"/>
  <c r="AR1312" i="2"/>
  <c r="AQ1312" i="2"/>
  <c r="AO1312" i="2"/>
  <c r="AN1312" i="2"/>
  <c r="AM1312" i="2"/>
  <c r="AL1312" i="2"/>
  <c r="AP1312" i="2" s="1"/>
  <c r="AK1312" i="2"/>
  <c r="AJ1312" i="2"/>
  <c r="AI1312" i="2"/>
  <c r="AR1311" i="2"/>
  <c r="AQ1311" i="2"/>
  <c r="AO1311" i="2"/>
  <c r="AN1311" i="2"/>
  <c r="AM1311" i="2"/>
  <c r="AL1311" i="2"/>
  <c r="AP1311" i="2" s="1"/>
  <c r="AK1311" i="2"/>
  <c r="AJ1311" i="2"/>
  <c r="AI1311" i="2"/>
  <c r="AR1310" i="2"/>
  <c r="AQ1310" i="2"/>
  <c r="AO1310" i="2"/>
  <c r="AN1310" i="2"/>
  <c r="AM1310" i="2"/>
  <c r="AL1310" i="2"/>
  <c r="AP1310" i="2" s="1"/>
  <c r="AK1310" i="2"/>
  <c r="AJ1310" i="2"/>
  <c r="AI1310" i="2"/>
  <c r="AR1309" i="2"/>
  <c r="AQ1309" i="2"/>
  <c r="AO1309" i="2"/>
  <c r="AN1309" i="2"/>
  <c r="AM1309" i="2"/>
  <c r="AL1309" i="2"/>
  <c r="AP1309" i="2" s="1"/>
  <c r="AK1309" i="2"/>
  <c r="AJ1309" i="2"/>
  <c r="AI1309" i="2"/>
  <c r="AR1308" i="2"/>
  <c r="AQ1308" i="2"/>
  <c r="AO1308" i="2"/>
  <c r="AN1308" i="2"/>
  <c r="AM1308" i="2"/>
  <c r="AL1308" i="2"/>
  <c r="AP1308" i="2" s="1"/>
  <c r="AK1308" i="2"/>
  <c r="AJ1308" i="2"/>
  <c r="AI1308" i="2"/>
  <c r="AR1307" i="2"/>
  <c r="AQ1307" i="2"/>
  <c r="AO1307" i="2"/>
  <c r="AN1307" i="2"/>
  <c r="AM1307" i="2"/>
  <c r="AL1307" i="2"/>
  <c r="AP1307" i="2" s="1"/>
  <c r="AK1307" i="2"/>
  <c r="AJ1307" i="2"/>
  <c r="AI1307" i="2"/>
  <c r="AR1306" i="2"/>
  <c r="AQ1306" i="2"/>
  <c r="AO1306" i="2"/>
  <c r="AN1306" i="2"/>
  <c r="AM1306" i="2"/>
  <c r="AL1306" i="2"/>
  <c r="AP1306" i="2" s="1"/>
  <c r="AK1306" i="2"/>
  <c r="AJ1306" i="2"/>
  <c r="AI1306" i="2"/>
  <c r="AR1305" i="2"/>
  <c r="AQ1305" i="2"/>
  <c r="AO1305" i="2"/>
  <c r="AN1305" i="2"/>
  <c r="AM1305" i="2"/>
  <c r="AL1305" i="2"/>
  <c r="AP1305" i="2" s="1"/>
  <c r="AK1305" i="2"/>
  <c r="AJ1305" i="2"/>
  <c r="AI1305" i="2"/>
  <c r="AR1304" i="2"/>
  <c r="AQ1304" i="2"/>
  <c r="AO1304" i="2"/>
  <c r="AN1304" i="2"/>
  <c r="AM1304" i="2"/>
  <c r="AL1304" i="2"/>
  <c r="AP1304" i="2" s="1"/>
  <c r="AK1304" i="2"/>
  <c r="AJ1304" i="2"/>
  <c r="AI1304" i="2"/>
  <c r="AR1303" i="2"/>
  <c r="AQ1303" i="2"/>
  <c r="AO1303" i="2"/>
  <c r="AN1303" i="2"/>
  <c r="AM1303" i="2"/>
  <c r="AL1303" i="2"/>
  <c r="AP1303" i="2" s="1"/>
  <c r="AK1303" i="2"/>
  <c r="AJ1303" i="2"/>
  <c r="AI1303" i="2"/>
  <c r="AR1302" i="2"/>
  <c r="AQ1302" i="2"/>
  <c r="AO1302" i="2"/>
  <c r="AN1302" i="2"/>
  <c r="AM1302" i="2"/>
  <c r="AL1302" i="2"/>
  <c r="AP1302" i="2" s="1"/>
  <c r="AK1302" i="2"/>
  <c r="AJ1302" i="2"/>
  <c r="AI1302" i="2"/>
  <c r="AR1301" i="2"/>
  <c r="AQ1301" i="2"/>
  <c r="AO1301" i="2"/>
  <c r="AN1301" i="2"/>
  <c r="AM1301" i="2"/>
  <c r="AL1301" i="2"/>
  <c r="AP1301" i="2" s="1"/>
  <c r="AK1301" i="2"/>
  <c r="AJ1301" i="2"/>
  <c r="AI1301" i="2"/>
  <c r="AR1300" i="2"/>
  <c r="AQ1300" i="2"/>
  <c r="AO1300" i="2"/>
  <c r="AN1300" i="2"/>
  <c r="AM1300" i="2"/>
  <c r="AL1300" i="2"/>
  <c r="AP1300" i="2" s="1"/>
  <c r="AK1300" i="2"/>
  <c r="AJ1300" i="2"/>
  <c r="AI1300" i="2"/>
  <c r="AR1299" i="2"/>
  <c r="AQ1299" i="2"/>
  <c r="AO1299" i="2"/>
  <c r="AN1299" i="2"/>
  <c r="AM1299" i="2"/>
  <c r="AL1299" i="2"/>
  <c r="AP1299" i="2" s="1"/>
  <c r="AK1299" i="2"/>
  <c r="AJ1299" i="2"/>
  <c r="AI1299" i="2"/>
  <c r="AR1298" i="2"/>
  <c r="AQ1298" i="2"/>
  <c r="AO1298" i="2"/>
  <c r="AN1298" i="2"/>
  <c r="AM1298" i="2"/>
  <c r="AL1298" i="2"/>
  <c r="AP1298" i="2" s="1"/>
  <c r="AK1298" i="2"/>
  <c r="AJ1298" i="2"/>
  <c r="AI1298" i="2"/>
  <c r="AR1297" i="2"/>
  <c r="AQ1297" i="2"/>
  <c r="AO1297" i="2"/>
  <c r="AN1297" i="2"/>
  <c r="AM1297" i="2"/>
  <c r="AL1297" i="2"/>
  <c r="AP1297" i="2" s="1"/>
  <c r="AK1297" i="2"/>
  <c r="AJ1297" i="2"/>
  <c r="AI1297" i="2"/>
  <c r="AR1296" i="2"/>
  <c r="AQ1296" i="2"/>
  <c r="AO1296" i="2"/>
  <c r="AN1296" i="2"/>
  <c r="AM1296" i="2"/>
  <c r="AL1296" i="2"/>
  <c r="AP1296" i="2" s="1"/>
  <c r="AK1296" i="2"/>
  <c r="AJ1296" i="2"/>
  <c r="AI1296" i="2"/>
  <c r="AR1295" i="2"/>
  <c r="AQ1295" i="2"/>
  <c r="AO1295" i="2"/>
  <c r="AN1295" i="2"/>
  <c r="AM1295" i="2"/>
  <c r="AL1295" i="2"/>
  <c r="AP1295" i="2" s="1"/>
  <c r="AK1295" i="2"/>
  <c r="AJ1295" i="2"/>
  <c r="AI1295" i="2"/>
  <c r="AR1294" i="2"/>
  <c r="AQ1294" i="2"/>
  <c r="AO1294" i="2"/>
  <c r="AN1294" i="2"/>
  <c r="AM1294" i="2"/>
  <c r="AL1294" i="2"/>
  <c r="AP1294" i="2" s="1"/>
  <c r="AK1294" i="2"/>
  <c r="AJ1294" i="2"/>
  <c r="AI1294" i="2"/>
  <c r="AR1293" i="2"/>
  <c r="AQ1293" i="2"/>
  <c r="AO1293" i="2"/>
  <c r="AN1293" i="2"/>
  <c r="AM1293" i="2"/>
  <c r="AL1293" i="2"/>
  <c r="AP1293" i="2" s="1"/>
  <c r="AK1293" i="2"/>
  <c r="AJ1293" i="2"/>
  <c r="AI1293" i="2"/>
  <c r="AR1292" i="2"/>
  <c r="AQ1292" i="2"/>
  <c r="AO1292" i="2"/>
  <c r="AN1292" i="2"/>
  <c r="AM1292" i="2"/>
  <c r="AL1292" i="2"/>
  <c r="AP1292" i="2" s="1"/>
  <c r="AK1292" i="2"/>
  <c r="AJ1292" i="2"/>
  <c r="AI1292" i="2"/>
  <c r="AR1291" i="2"/>
  <c r="AQ1291" i="2"/>
  <c r="AO1291" i="2"/>
  <c r="AN1291" i="2"/>
  <c r="AM1291" i="2"/>
  <c r="AL1291" i="2"/>
  <c r="AP1291" i="2" s="1"/>
  <c r="AK1291" i="2"/>
  <c r="AJ1291" i="2"/>
  <c r="AI1291" i="2"/>
  <c r="AR1290" i="2"/>
  <c r="AQ1290" i="2"/>
  <c r="AO1290" i="2"/>
  <c r="AN1290" i="2"/>
  <c r="AM1290" i="2"/>
  <c r="AL1290" i="2"/>
  <c r="AP1290" i="2" s="1"/>
  <c r="AK1290" i="2"/>
  <c r="AJ1290" i="2"/>
  <c r="AI1290" i="2"/>
  <c r="AR1289" i="2"/>
  <c r="AQ1289" i="2"/>
  <c r="AO1289" i="2"/>
  <c r="AN1289" i="2"/>
  <c r="AM1289" i="2"/>
  <c r="AL1289" i="2"/>
  <c r="AP1289" i="2" s="1"/>
  <c r="AK1289" i="2"/>
  <c r="AJ1289" i="2"/>
  <c r="AI1289" i="2"/>
  <c r="AR1288" i="2"/>
  <c r="AQ1288" i="2"/>
  <c r="AO1288" i="2"/>
  <c r="AN1288" i="2"/>
  <c r="AM1288" i="2"/>
  <c r="AL1288" i="2"/>
  <c r="AP1288" i="2" s="1"/>
  <c r="AK1288" i="2"/>
  <c r="AJ1288" i="2"/>
  <c r="AI1288" i="2"/>
  <c r="AR1287" i="2"/>
  <c r="AQ1287" i="2"/>
  <c r="AO1287" i="2"/>
  <c r="AN1287" i="2"/>
  <c r="AM1287" i="2"/>
  <c r="AL1287" i="2"/>
  <c r="AP1287" i="2" s="1"/>
  <c r="AK1287" i="2"/>
  <c r="AJ1287" i="2"/>
  <c r="AI1287" i="2"/>
  <c r="AR1286" i="2"/>
  <c r="AQ1286" i="2"/>
  <c r="AO1286" i="2"/>
  <c r="AN1286" i="2"/>
  <c r="AM1286" i="2"/>
  <c r="AL1286" i="2"/>
  <c r="AP1286" i="2" s="1"/>
  <c r="AK1286" i="2"/>
  <c r="AJ1286" i="2"/>
  <c r="AI1286" i="2"/>
  <c r="AR1285" i="2"/>
  <c r="AQ1285" i="2"/>
  <c r="AO1285" i="2"/>
  <c r="AN1285" i="2"/>
  <c r="AM1285" i="2"/>
  <c r="AL1285" i="2"/>
  <c r="AP1285" i="2" s="1"/>
  <c r="AK1285" i="2"/>
  <c r="AJ1285" i="2"/>
  <c r="AI1285" i="2"/>
  <c r="AR1284" i="2"/>
  <c r="AQ1284" i="2"/>
  <c r="AO1284" i="2"/>
  <c r="AN1284" i="2"/>
  <c r="AM1284" i="2"/>
  <c r="AL1284" i="2"/>
  <c r="AP1284" i="2" s="1"/>
  <c r="AK1284" i="2"/>
  <c r="AJ1284" i="2"/>
  <c r="AI1284" i="2"/>
  <c r="AR1283" i="2"/>
  <c r="AQ1283" i="2"/>
  <c r="AO1283" i="2"/>
  <c r="AN1283" i="2"/>
  <c r="AM1283" i="2"/>
  <c r="AL1283" i="2"/>
  <c r="AP1283" i="2" s="1"/>
  <c r="AK1283" i="2"/>
  <c r="AJ1283" i="2"/>
  <c r="AI1283" i="2"/>
  <c r="AR1282" i="2"/>
  <c r="AQ1282" i="2"/>
  <c r="AO1282" i="2"/>
  <c r="AN1282" i="2"/>
  <c r="AM1282" i="2"/>
  <c r="AL1282" i="2"/>
  <c r="AP1282" i="2" s="1"/>
  <c r="AK1282" i="2"/>
  <c r="AJ1282" i="2"/>
  <c r="AI1282" i="2"/>
  <c r="AR1281" i="2"/>
  <c r="AQ1281" i="2"/>
  <c r="AO1281" i="2"/>
  <c r="AN1281" i="2"/>
  <c r="AM1281" i="2"/>
  <c r="AL1281" i="2"/>
  <c r="AP1281" i="2" s="1"/>
  <c r="AK1281" i="2"/>
  <c r="AJ1281" i="2"/>
  <c r="AI1281" i="2"/>
  <c r="AR1280" i="2"/>
  <c r="AQ1280" i="2"/>
  <c r="AO1280" i="2"/>
  <c r="AN1280" i="2"/>
  <c r="AM1280" i="2"/>
  <c r="AL1280" i="2"/>
  <c r="AP1280" i="2" s="1"/>
  <c r="AK1280" i="2"/>
  <c r="AJ1280" i="2"/>
  <c r="AI1280" i="2"/>
  <c r="AR1279" i="2"/>
  <c r="AQ1279" i="2"/>
  <c r="AO1279" i="2"/>
  <c r="AN1279" i="2"/>
  <c r="AM1279" i="2"/>
  <c r="AL1279" i="2"/>
  <c r="AP1279" i="2" s="1"/>
  <c r="AK1279" i="2"/>
  <c r="AJ1279" i="2"/>
  <c r="AI1279" i="2"/>
  <c r="AR1278" i="2"/>
  <c r="AQ1278" i="2"/>
  <c r="AO1278" i="2"/>
  <c r="AN1278" i="2"/>
  <c r="AM1278" i="2"/>
  <c r="AL1278" i="2"/>
  <c r="AP1278" i="2" s="1"/>
  <c r="AK1278" i="2"/>
  <c r="AJ1278" i="2"/>
  <c r="AI1278" i="2"/>
  <c r="AR1277" i="2"/>
  <c r="AQ1277" i="2"/>
  <c r="AO1277" i="2"/>
  <c r="AN1277" i="2"/>
  <c r="AM1277" i="2"/>
  <c r="AL1277" i="2"/>
  <c r="AP1277" i="2" s="1"/>
  <c r="AK1277" i="2"/>
  <c r="AJ1277" i="2"/>
  <c r="AI1277" i="2"/>
  <c r="AR1276" i="2"/>
  <c r="AQ1276" i="2"/>
  <c r="AO1276" i="2"/>
  <c r="AN1276" i="2"/>
  <c r="AM1276" i="2"/>
  <c r="AL1276" i="2"/>
  <c r="AP1276" i="2" s="1"/>
  <c r="AK1276" i="2"/>
  <c r="AJ1276" i="2"/>
  <c r="AI1276" i="2"/>
  <c r="AR1275" i="2"/>
  <c r="AQ1275" i="2"/>
  <c r="AO1275" i="2"/>
  <c r="AN1275" i="2"/>
  <c r="AM1275" i="2"/>
  <c r="AL1275" i="2"/>
  <c r="AP1275" i="2" s="1"/>
  <c r="AK1275" i="2"/>
  <c r="AJ1275" i="2"/>
  <c r="AI1275" i="2"/>
  <c r="AR1274" i="2"/>
  <c r="AQ1274" i="2"/>
  <c r="AO1274" i="2"/>
  <c r="AN1274" i="2"/>
  <c r="AM1274" i="2"/>
  <c r="AL1274" i="2"/>
  <c r="AP1274" i="2" s="1"/>
  <c r="AK1274" i="2"/>
  <c r="AJ1274" i="2"/>
  <c r="AI1274" i="2"/>
  <c r="AR1273" i="2"/>
  <c r="AQ1273" i="2"/>
  <c r="AO1273" i="2"/>
  <c r="AN1273" i="2"/>
  <c r="AM1273" i="2"/>
  <c r="AL1273" i="2"/>
  <c r="AP1273" i="2" s="1"/>
  <c r="AK1273" i="2"/>
  <c r="AJ1273" i="2"/>
  <c r="AI1273" i="2"/>
  <c r="AR1272" i="2"/>
  <c r="AQ1272" i="2"/>
  <c r="AO1272" i="2"/>
  <c r="AN1272" i="2"/>
  <c r="AM1272" i="2"/>
  <c r="AL1272" i="2"/>
  <c r="AP1272" i="2" s="1"/>
  <c r="AK1272" i="2"/>
  <c r="AJ1272" i="2"/>
  <c r="AI1272" i="2"/>
  <c r="AR1271" i="2"/>
  <c r="AQ1271" i="2"/>
  <c r="AO1271" i="2"/>
  <c r="AN1271" i="2"/>
  <c r="AM1271" i="2"/>
  <c r="AL1271" i="2"/>
  <c r="AP1271" i="2" s="1"/>
  <c r="AK1271" i="2"/>
  <c r="AJ1271" i="2"/>
  <c r="AI1271" i="2"/>
  <c r="AR1270" i="2"/>
  <c r="AQ1270" i="2"/>
  <c r="AO1270" i="2"/>
  <c r="AN1270" i="2"/>
  <c r="AM1270" i="2"/>
  <c r="AL1270" i="2"/>
  <c r="AP1270" i="2" s="1"/>
  <c r="AK1270" i="2"/>
  <c r="AJ1270" i="2"/>
  <c r="AI1270" i="2"/>
  <c r="AR1269" i="2"/>
  <c r="AQ1269" i="2"/>
  <c r="AO1269" i="2"/>
  <c r="AN1269" i="2"/>
  <c r="AM1269" i="2"/>
  <c r="AL1269" i="2"/>
  <c r="AP1269" i="2" s="1"/>
  <c r="AK1269" i="2"/>
  <c r="AJ1269" i="2"/>
  <c r="AI1269" i="2"/>
  <c r="AR1268" i="2"/>
  <c r="AQ1268" i="2"/>
  <c r="AO1268" i="2"/>
  <c r="AN1268" i="2"/>
  <c r="AM1268" i="2"/>
  <c r="AL1268" i="2"/>
  <c r="AP1268" i="2" s="1"/>
  <c r="AK1268" i="2"/>
  <c r="AJ1268" i="2"/>
  <c r="AI1268" i="2"/>
  <c r="AR1267" i="2"/>
  <c r="AQ1267" i="2"/>
  <c r="AO1267" i="2"/>
  <c r="AN1267" i="2"/>
  <c r="AM1267" i="2"/>
  <c r="AL1267" i="2"/>
  <c r="AP1267" i="2" s="1"/>
  <c r="AK1267" i="2"/>
  <c r="AJ1267" i="2"/>
  <c r="AI1267" i="2"/>
  <c r="AR1266" i="2"/>
  <c r="AQ1266" i="2"/>
  <c r="AO1266" i="2"/>
  <c r="AN1266" i="2"/>
  <c r="AM1266" i="2"/>
  <c r="AL1266" i="2"/>
  <c r="AP1266" i="2" s="1"/>
  <c r="AK1266" i="2"/>
  <c r="AJ1266" i="2"/>
  <c r="AI1266" i="2"/>
  <c r="AR1265" i="2"/>
  <c r="AQ1265" i="2"/>
  <c r="AO1265" i="2"/>
  <c r="AN1265" i="2"/>
  <c r="AM1265" i="2"/>
  <c r="AL1265" i="2"/>
  <c r="AP1265" i="2" s="1"/>
  <c r="AK1265" i="2"/>
  <c r="AJ1265" i="2"/>
  <c r="AI1265" i="2"/>
  <c r="AR1264" i="2"/>
  <c r="AQ1264" i="2"/>
  <c r="AO1264" i="2"/>
  <c r="AN1264" i="2"/>
  <c r="AM1264" i="2"/>
  <c r="AL1264" i="2"/>
  <c r="AP1264" i="2" s="1"/>
  <c r="AK1264" i="2"/>
  <c r="AJ1264" i="2"/>
  <c r="AI1264" i="2"/>
  <c r="AR1263" i="2"/>
  <c r="AQ1263" i="2"/>
  <c r="AO1263" i="2"/>
  <c r="AN1263" i="2"/>
  <c r="AM1263" i="2"/>
  <c r="AL1263" i="2"/>
  <c r="AP1263" i="2" s="1"/>
  <c r="AK1263" i="2"/>
  <c r="AJ1263" i="2"/>
  <c r="AI1263" i="2"/>
  <c r="AR1262" i="2"/>
  <c r="AQ1262" i="2"/>
  <c r="AO1262" i="2"/>
  <c r="AN1262" i="2"/>
  <c r="AM1262" i="2"/>
  <c r="AL1262" i="2"/>
  <c r="AP1262" i="2" s="1"/>
  <c r="AK1262" i="2"/>
  <c r="AJ1262" i="2"/>
  <c r="AI1262" i="2"/>
  <c r="AR1261" i="2"/>
  <c r="AQ1261" i="2"/>
  <c r="AO1261" i="2"/>
  <c r="AN1261" i="2"/>
  <c r="AM1261" i="2"/>
  <c r="AL1261" i="2"/>
  <c r="AP1261" i="2" s="1"/>
  <c r="AK1261" i="2"/>
  <c r="AJ1261" i="2"/>
  <c r="AI1261" i="2"/>
  <c r="AR1260" i="2"/>
  <c r="AQ1260" i="2"/>
  <c r="AO1260" i="2"/>
  <c r="AN1260" i="2"/>
  <c r="AM1260" i="2"/>
  <c r="AL1260" i="2"/>
  <c r="AP1260" i="2" s="1"/>
  <c r="AK1260" i="2"/>
  <c r="AJ1260" i="2"/>
  <c r="AI1260" i="2"/>
  <c r="AR1259" i="2"/>
  <c r="AQ1259" i="2"/>
  <c r="AO1259" i="2"/>
  <c r="AN1259" i="2"/>
  <c r="AM1259" i="2"/>
  <c r="AL1259" i="2"/>
  <c r="AP1259" i="2" s="1"/>
  <c r="AK1259" i="2"/>
  <c r="AJ1259" i="2"/>
  <c r="AI1259" i="2"/>
  <c r="AR1258" i="2"/>
  <c r="AQ1258" i="2"/>
  <c r="AO1258" i="2"/>
  <c r="AN1258" i="2"/>
  <c r="AM1258" i="2"/>
  <c r="AL1258" i="2"/>
  <c r="AP1258" i="2" s="1"/>
  <c r="AK1258" i="2"/>
  <c r="AJ1258" i="2"/>
  <c r="AI1258" i="2"/>
  <c r="AR1257" i="2"/>
  <c r="AQ1257" i="2"/>
  <c r="AO1257" i="2"/>
  <c r="AN1257" i="2"/>
  <c r="AM1257" i="2"/>
  <c r="AL1257" i="2"/>
  <c r="AP1257" i="2" s="1"/>
  <c r="AK1257" i="2"/>
  <c r="AJ1257" i="2"/>
  <c r="AI1257" i="2"/>
  <c r="AR1256" i="2"/>
  <c r="AQ1256" i="2"/>
  <c r="AO1256" i="2"/>
  <c r="AN1256" i="2"/>
  <c r="AM1256" i="2"/>
  <c r="AL1256" i="2"/>
  <c r="AP1256" i="2" s="1"/>
  <c r="AK1256" i="2"/>
  <c r="AJ1256" i="2"/>
  <c r="AI1256" i="2"/>
  <c r="AR1255" i="2"/>
  <c r="AQ1255" i="2"/>
  <c r="AO1255" i="2"/>
  <c r="AN1255" i="2"/>
  <c r="AM1255" i="2"/>
  <c r="AL1255" i="2"/>
  <c r="AP1255" i="2" s="1"/>
  <c r="AK1255" i="2"/>
  <c r="AJ1255" i="2"/>
  <c r="AI1255" i="2"/>
  <c r="AR1254" i="2"/>
  <c r="AQ1254" i="2"/>
  <c r="AO1254" i="2"/>
  <c r="AN1254" i="2"/>
  <c r="AM1254" i="2"/>
  <c r="AL1254" i="2"/>
  <c r="AP1254" i="2" s="1"/>
  <c r="AK1254" i="2"/>
  <c r="AJ1254" i="2"/>
  <c r="AI1254" i="2"/>
  <c r="AR1253" i="2"/>
  <c r="AQ1253" i="2"/>
  <c r="AO1253" i="2"/>
  <c r="AN1253" i="2"/>
  <c r="AM1253" i="2"/>
  <c r="AL1253" i="2"/>
  <c r="AP1253" i="2" s="1"/>
  <c r="AK1253" i="2"/>
  <c r="AJ1253" i="2"/>
  <c r="AI1253" i="2"/>
  <c r="AR1252" i="2"/>
  <c r="AQ1252" i="2"/>
  <c r="AO1252" i="2"/>
  <c r="AN1252" i="2"/>
  <c r="AM1252" i="2"/>
  <c r="AL1252" i="2"/>
  <c r="AP1252" i="2" s="1"/>
  <c r="AK1252" i="2"/>
  <c r="AJ1252" i="2"/>
  <c r="AI1252" i="2"/>
  <c r="AR1251" i="2"/>
  <c r="AQ1251" i="2"/>
  <c r="AO1251" i="2"/>
  <c r="AN1251" i="2"/>
  <c r="AM1251" i="2"/>
  <c r="AL1251" i="2"/>
  <c r="AP1251" i="2" s="1"/>
  <c r="AK1251" i="2"/>
  <c r="AJ1251" i="2"/>
  <c r="AI1251" i="2"/>
  <c r="AR1250" i="2"/>
  <c r="AQ1250" i="2"/>
  <c r="AO1250" i="2"/>
  <c r="AN1250" i="2"/>
  <c r="AM1250" i="2"/>
  <c r="AL1250" i="2"/>
  <c r="AP1250" i="2" s="1"/>
  <c r="AK1250" i="2"/>
  <c r="AJ1250" i="2"/>
  <c r="AI1250" i="2"/>
  <c r="AR1249" i="2"/>
  <c r="AQ1249" i="2"/>
  <c r="AO1249" i="2"/>
  <c r="AN1249" i="2"/>
  <c r="AM1249" i="2"/>
  <c r="AL1249" i="2"/>
  <c r="AP1249" i="2" s="1"/>
  <c r="AK1249" i="2"/>
  <c r="AJ1249" i="2"/>
  <c r="AI1249" i="2"/>
  <c r="AR1248" i="2"/>
  <c r="AQ1248" i="2"/>
  <c r="AO1248" i="2"/>
  <c r="AN1248" i="2"/>
  <c r="AM1248" i="2"/>
  <c r="AL1248" i="2"/>
  <c r="AP1248" i="2" s="1"/>
  <c r="AK1248" i="2"/>
  <c r="AJ1248" i="2"/>
  <c r="AI1248" i="2"/>
  <c r="AR1247" i="2"/>
  <c r="AQ1247" i="2"/>
  <c r="AO1247" i="2"/>
  <c r="AN1247" i="2"/>
  <c r="AM1247" i="2"/>
  <c r="AL1247" i="2"/>
  <c r="AP1247" i="2" s="1"/>
  <c r="AK1247" i="2"/>
  <c r="AJ1247" i="2"/>
  <c r="AI1247" i="2"/>
  <c r="AR1246" i="2"/>
  <c r="AQ1246" i="2"/>
  <c r="AO1246" i="2"/>
  <c r="AN1246" i="2"/>
  <c r="AM1246" i="2"/>
  <c r="AL1246" i="2"/>
  <c r="AP1246" i="2" s="1"/>
  <c r="AK1246" i="2"/>
  <c r="AJ1246" i="2"/>
  <c r="AI1246" i="2"/>
  <c r="AR1245" i="2"/>
  <c r="AQ1245" i="2"/>
  <c r="AO1245" i="2"/>
  <c r="AN1245" i="2"/>
  <c r="AM1245" i="2"/>
  <c r="AL1245" i="2"/>
  <c r="AP1245" i="2" s="1"/>
  <c r="AK1245" i="2"/>
  <c r="AJ1245" i="2"/>
  <c r="AI1245" i="2"/>
  <c r="AR1244" i="2"/>
  <c r="AQ1244" i="2"/>
  <c r="AO1244" i="2"/>
  <c r="AN1244" i="2"/>
  <c r="AM1244" i="2"/>
  <c r="AL1244" i="2"/>
  <c r="AP1244" i="2" s="1"/>
  <c r="AK1244" i="2"/>
  <c r="AJ1244" i="2"/>
  <c r="AI1244" i="2"/>
  <c r="AR1243" i="2"/>
  <c r="AQ1243" i="2"/>
  <c r="AO1243" i="2"/>
  <c r="AN1243" i="2"/>
  <c r="AM1243" i="2"/>
  <c r="AL1243" i="2"/>
  <c r="AP1243" i="2" s="1"/>
  <c r="AK1243" i="2"/>
  <c r="AJ1243" i="2"/>
  <c r="AI1243" i="2"/>
  <c r="AR1242" i="2"/>
  <c r="AQ1242" i="2"/>
  <c r="AO1242" i="2"/>
  <c r="AN1242" i="2"/>
  <c r="AM1242" i="2"/>
  <c r="AL1242" i="2"/>
  <c r="AP1242" i="2" s="1"/>
  <c r="AK1242" i="2"/>
  <c r="AJ1242" i="2"/>
  <c r="AI1242" i="2"/>
  <c r="AR1241" i="2"/>
  <c r="AQ1241" i="2"/>
  <c r="AO1241" i="2"/>
  <c r="AN1241" i="2"/>
  <c r="AM1241" i="2"/>
  <c r="AL1241" i="2"/>
  <c r="AP1241" i="2" s="1"/>
  <c r="AK1241" i="2"/>
  <c r="AJ1241" i="2"/>
  <c r="AI1241" i="2"/>
  <c r="AR1240" i="2"/>
  <c r="AQ1240" i="2"/>
  <c r="AO1240" i="2"/>
  <c r="AN1240" i="2"/>
  <c r="AM1240" i="2"/>
  <c r="AL1240" i="2"/>
  <c r="AP1240" i="2" s="1"/>
  <c r="AK1240" i="2"/>
  <c r="AJ1240" i="2"/>
  <c r="AI1240" i="2"/>
  <c r="AR1239" i="2"/>
  <c r="AQ1239" i="2"/>
  <c r="AO1239" i="2"/>
  <c r="AN1239" i="2"/>
  <c r="AM1239" i="2"/>
  <c r="AL1239" i="2"/>
  <c r="AP1239" i="2" s="1"/>
  <c r="AK1239" i="2"/>
  <c r="AJ1239" i="2"/>
  <c r="AI1239" i="2"/>
  <c r="AR1238" i="2"/>
  <c r="AQ1238" i="2"/>
  <c r="AO1238" i="2"/>
  <c r="AN1238" i="2"/>
  <c r="AM1238" i="2"/>
  <c r="AL1238" i="2"/>
  <c r="AP1238" i="2" s="1"/>
  <c r="AK1238" i="2"/>
  <c r="AJ1238" i="2"/>
  <c r="AI1238" i="2"/>
  <c r="AR1237" i="2"/>
  <c r="AQ1237" i="2"/>
  <c r="AO1237" i="2"/>
  <c r="AN1237" i="2"/>
  <c r="AM1237" i="2"/>
  <c r="AL1237" i="2"/>
  <c r="AP1237" i="2" s="1"/>
  <c r="AK1237" i="2"/>
  <c r="AJ1237" i="2"/>
  <c r="AI1237" i="2"/>
  <c r="AR1236" i="2"/>
  <c r="AQ1236" i="2"/>
  <c r="AO1236" i="2"/>
  <c r="AN1236" i="2"/>
  <c r="AM1236" i="2"/>
  <c r="AL1236" i="2"/>
  <c r="AP1236" i="2" s="1"/>
  <c r="AK1236" i="2"/>
  <c r="AJ1236" i="2"/>
  <c r="AI1236" i="2"/>
  <c r="AR1235" i="2"/>
  <c r="AQ1235" i="2"/>
  <c r="AO1235" i="2"/>
  <c r="AN1235" i="2"/>
  <c r="AM1235" i="2"/>
  <c r="AL1235" i="2"/>
  <c r="AP1235" i="2" s="1"/>
  <c r="AK1235" i="2"/>
  <c r="AJ1235" i="2"/>
  <c r="AI1235" i="2"/>
  <c r="AR1234" i="2"/>
  <c r="AQ1234" i="2"/>
  <c r="AO1234" i="2"/>
  <c r="AN1234" i="2"/>
  <c r="AM1234" i="2"/>
  <c r="AL1234" i="2"/>
  <c r="AP1234" i="2" s="1"/>
  <c r="AK1234" i="2"/>
  <c r="AJ1234" i="2"/>
  <c r="AI1234" i="2"/>
  <c r="AR1233" i="2"/>
  <c r="AQ1233" i="2"/>
  <c r="AO1233" i="2"/>
  <c r="AN1233" i="2"/>
  <c r="AM1233" i="2"/>
  <c r="AL1233" i="2"/>
  <c r="AP1233" i="2" s="1"/>
  <c r="AK1233" i="2"/>
  <c r="AJ1233" i="2"/>
  <c r="AI1233" i="2"/>
  <c r="AR1232" i="2"/>
  <c r="AQ1232" i="2"/>
  <c r="AO1232" i="2"/>
  <c r="AN1232" i="2"/>
  <c r="AM1232" i="2"/>
  <c r="AL1232" i="2"/>
  <c r="AP1232" i="2" s="1"/>
  <c r="AK1232" i="2"/>
  <c r="AJ1232" i="2"/>
  <c r="AI1232" i="2"/>
  <c r="AR1231" i="2"/>
  <c r="AQ1231" i="2"/>
  <c r="AO1231" i="2"/>
  <c r="AN1231" i="2"/>
  <c r="AM1231" i="2"/>
  <c r="AL1231" i="2"/>
  <c r="AP1231" i="2" s="1"/>
  <c r="AK1231" i="2"/>
  <c r="AJ1231" i="2"/>
  <c r="AI1231" i="2"/>
  <c r="AR1230" i="2"/>
  <c r="AQ1230" i="2"/>
  <c r="AO1230" i="2"/>
  <c r="AN1230" i="2"/>
  <c r="AM1230" i="2"/>
  <c r="AL1230" i="2"/>
  <c r="AP1230" i="2" s="1"/>
  <c r="AK1230" i="2"/>
  <c r="AJ1230" i="2"/>
  <c r="AI1230" i="2"/>
  <c r="AR1229" i="2"/>
  <c r="AQ1229" i="2"/>
  <c r="AO1229" i="2"/>
  <c r="AN1229" i="2"/>
  <c r="AM1229" i="2"/>
  <c r="AL1229" i="2"/>
  <c r="AP1229" i="2" s="1"/>
  <c r="AK1229" i="2"/>
  <c r="AJ1229" i="2"/>
  <c r="AI1229" i="2"/>
  <c r="AR1228" i="2"/>
  <c r="AQ1228" i="2"/>
  <c r="AO1228" i="2"/>
  <c r="AN1228" i="2"/>
  <c r="AM1228" i="2"/>
  <c r="AL1228" i="2"/>
  <c r="AP1228" i="2" s="1"/>
  <c r="AK1228" i="2"/>
  <c r="AJ1228" i="2"/>
  <c r="AI1228" i="2"/>
  <c r="AR1227" i="2"/>
  <c r="AQ1227" i="2"/>
  <c r="AO1227" i="2"/>
  <c r="AN1227" i="2"/>
  <c r="AM1227" i="2"/>
  <c r="AL1227" i="2"/>
  <c r="AP1227" i="2" s="1"/>
  <c r="AK1227" i="2"/>
  <c r="AJ1227" i="2"/>
  <c r="AI1227" i="2"/>
  <c r="AR1226" i="2"/>
  <c r="AQ1226" i="2"/>
  <c r="AO1226" i="2"/>
  <c r="AN1226" i="2"/>
  <c r="AM1226" i="2"/>
  <c r="AL1226" i="2"/>
  <c r="AP1226" i="2" s="1"/>
  <c r="AK1226" i="2"/>
  <c r="AJ1226" i="2"/>
  <c r="AI1226" i="2"/>
  <c r="AR1225" i="2"/>
  <c r="AQ1225" i="2"/>
  <c r="AO1225" i="2"/>
  <c r="AN1225" i="2"/>
  <c r="AM1225" i="2"/>
  <c r="AL1225" i="2"/>
  <c r="AP1225" i="2" s="1"/>
  <c r="AK1225" i="2"/>
  <c r="AJ1225" i="2"/>
  <c r="AI1225" i="2"/>
  <c r="AR1224" i="2"/>
  <c r="AQ1224" i="2"/>
  <c r="AO1224" i="2"/>
  <c r="AN1224" i="2"/>
  <c r="AM1224" i="2"/>
  <c r="AL1224" i="2"/>
  <c r="AP1224" i="2" s="1"/>
  <c r="AK1224" i="2"/>
  <c r="AJ1224" i="2"/>
  <c r="AI1224" i="2"/>
  <c r="AR1223" i="2"/>
  <c r="AQ1223" i="2"/>
  <c r="AO1223" i="2"/>
  <c r="AN1223" i="2"/>
  <c r="AM1223" i="2"/>
  <c r="AL1223" i="2"/>
  <c r="AP1223" i="2" s="1"/>
  <c r="AK1223" i="2"/>
  <c r="AJ1223" i="2"/>
  <c r="AI1223" i="2"/>
  <c r="AR1222" i="2"/>
  <c r="AQ1222" i="2"/>
  <c r="AO1222" i="2"/>
  <c r="AN1222" i="2"/>
  <c r="AM1222" i="2"/>
  <c r="AL1222" i="2"/>
  <c r="AP1222" i="2" s="1"/>
  <c r="AK1222" i="2"/>
  <c r="AJ1222" i="2"/>
  <c r="AI1222" i="2"/>
  <c r="AR1221" i="2"/>
  <c r="AQ1221" i="2"/>
  <c r="AO1221" i="2"/>
  <c r="AN1221" i="2"/>
  <c r="AM1221" i="2"/>
  <c r="AL1221" i="2"/>
  <c r="AP1221" i="2" s="1"/>
  <c r="AK1221" i="2"/>
  <c r="AJ1221" i="2"/>
  <c r="AI1221" i="2"/>
  <c r="AR1220" i="2"/>
  <c r="AQ1220" i="2"/>
  <c r="AO1220" i="2"/>
  <c r="AN1220" i="2"/>
  <c r="AM1220" i="2"/>
  <c r="AL1220" i="2"/>
  <c r="AP1220" i="2" s="1"/>
  <c r="AK1220" i="2"/>
  <c r="AJ1220" i="2"/>
  <c r="AI1220" i="2"/>
  <c r="AR1219" i="2"/>
  <c r="AQ1219" i="2"/>
  <c r="AO1219" i="2"/>
  <c r="AN1219" i="2"/>
  <c r="AM1219" i="2"/>
  <c r="AL1219" i="2"/>
  <c r="AP1219" i="2" s="1"/>
  <c r="AK1219" i="2"/>
  <c r="AJ1219" i="2"/>
  <c r="AI1219" i="2"/>
  <c r="AR1218" i="2"/>
  <c r="AQ1218" i="2"/>
  <c r="AO1218" i="2"/>
  <c r="AN1218" i="2"/>
  <c r="AM1218" i="2"/>
  <c r="AL1218" i="2"/>
  <c r="AP1218" i="2" s="1"/>
  <c r="AK1218" i="2"/>
  <c r="AJ1218" i="2"/>
  <c r="AI1218" i="2"/>
  <c r="AR1217" i="2"/>
  <c r="AQ1217" i="2"/>
  <c r="AO1217" i="2"/>
  <c r="AN1217" i="2"/>
  <c r="AM1217" i="2"/>
  <c r="AL1217" i="2"/>
  <c r="AP1217" i="2" s="1"/>
  <c r="AK1217" i="2"/>
  <c r="AJ1217" i="2"/>
  <c r="AI1217" i="2"/>
  <c r="AR1216" i="2"/>
  <c r="AQ1216" i="2"/>
  <c r="AO1216" i="2"/>
  <c r="AN1216" i="2"/>
  <c r="AM1216" i="2"/>
  <c r="AL1216" i="2"/>
  <c r="AP1216" i="2" s="1"/>
  <c r="AK1216" i="2"/>
  <c r="AJ1216" i="2"/>
  <c r="AI1216" i="2"/>
  <c r="AR1215" i="2"/>
  <c r="AQ1215" i="2"/>
  <c r="AO1215" i="2"/>
  <c r="AN1215" i="2"/>
  <c r="AM1215" i="2"/>
  <c r="AL1215" i="2"/>
  <c r="AP1215" i="2" s="1"/>
  <c r="AK1215" i="2"/>
  <c r="AJ1215" i="2"/>
  <c r="AI1215" i="2"/>
  <c r="AR1214" i="2"/>
  <c r="AQ1214" i="2"/>
  <c r="AO1214" i="2"/>
  <c r="AN1214" i="2"/>
  <c r="AM1214" i="2"/>
  <c r="AL1214" i="2"/>
  <c r="AP1214" i="2" s="1"/>
  <c r="AK1214" i="2"/>
  <c r="AJ1214" i="2"/>
  <c r="AI1214" i="2"/>
  <c r="AR1213" i="2"/>
  <c r="AQ1213" i="2"/>
  <c r="AO1213" i="2"/>
  <c r="AN1213" i="2"/>
  <c r="AM1213" i="2"/>
  <c r="AL1213" i="2"/>
  <c r="AP1213" i="2" s="1"/>
  <c r="AK1213" i="2"/>
  <c r="AJ1213" i="2"/>
  <c r="AI1213" i="2"/>
  <c r="AR1212" i="2"/>
  <c r="AQ1212" i="2"/>
  <c r="AO1212" i="2"/>
  <c r="AN1212" i="2"/>
  <c r="AM1212" i="2"/>
  <c r="AL1212" i="2"/>
  <c r="AP1212" i="2" s="1"/>
  <c r="AK1212" i="2"/>
  <c r="AJ1212" i="2"/>
  <c r="AI1212" i="2"/>
  <c r="AR1211" i="2"/>
  <c r="AQ1211" i="2"/>
  <c r="AO1211" i="2"/>
  <c r="AN1211" i="2"/>
  <c r="AM1211" i="2"/>
  <c r="AL1211" i="2"/>
  <c r="AP1211" i="2" s="1"/>
  <c r="AK1211" i="2"/>
  <c r="AJ1211" i="2"/>
  <c r="AI1211" i="2"/>
  <c r="AR1210" i="2"/>
  <c r="AQ1210" i="2"/>
  <c r="AO1210" i="2"/>
  <c r="AN1210" i="2"/>
  <c r="AM1210" i="2"/>
  <c r="AL1210" i="2"/>
  <c r="AP1210" i="2" s="1"/>
  <c r="AK1210" i="2"/>
  <c r="AJ1210" i="2"/>
  <c r="AI1210" i="2"/>
  <c r="AR1209" i="2"/>
  <c r="AQ1209" i="2"/>
  <c r="AO1209" i="2"/>
  <c r="AN1209" i="2"/>
  <c r="AM1209" i="2"/>
  <c r="AL1209" i="2"/>
  <c r="AP1209" i="2" s="1"/>
  <c r="AK1209" i="2"/>
  <c r="AJ1209" i="2"/>
  <c r="AI1209" i="2"/>
  <c r="AR1208" i="2"/>
  <c r="AQ1208" i="2"/>
  <c r="AO1208" i="2"/>
  <c r="AN1208" i="2"/>
  <c r="AM1208" i="2"/>
  <c r="AL1208" i="2"/>
  <c r="AP1208" i="2" s="1"/>
  <c r="AK1208" i="2"/>
  <c r="AJ1208" i="2"/>
  <c r="AI1208" i="2"/>
  <c r="AR1207" i="2"/>
  <c r="AQ1207" i="2"/>
  <c r="AO1207" i="2"/>
  <c r="AN1207" i="2"/>
  <c r="AM1207" i="2"/>
  <c r="AL1207" i="2"/>
  <c r="AP1207" i="2" s="1"/>
  <c r="AK1207" i="2"/>
  <c r="AJ1207" i="2"/>
  <c r="AI1207" i="2"/>
  <c r="AR1206" i="2"/>
  <c r="AQ1206" i="2"/>
  <c r="AO1206" i="2"/>
  <c r="AN1206" i="2"/>
  <c r="AM1206" i="2"/>
  <c r="AL1206" i="2"/>
  <c r="AP1206" i="2" s="1"/>
  <c r="AK1206" i="2"/>
  <c r="AJ1206" i="2"/>
  <c r="AI1206" i="2"/>
  <c r="AR1205" i="2"/>
  <c r="AQ1205" i="2"/>
  <c r="AO1205" i="2"/>
  <c r="AN1205" i="2"/>
  <c r="AM1205" i="2"/>
  <c r="AL1205" i="2"/>
  <c r="AP1205" i="2" s="1"/>
  <c r="AK1205" i="2"/>
  <c r="AJ1205" i="2"/>
  <c r="AI1205" i="2"/>
  <c r="AR1204" i="2"/>
  <c r="AQ1204" i="2"/>
  <c r="AO1204" i="2"/>
  <c r="AN1204" i="2"/>
  <c r="AM1204" i="2"/>
  <c r="AL1204" i="2"/>
  <c r="AP1204" i="2" s="1"/>
  <c r="AK1204" i="2"/>
  <c r="AJ1204" i="2"/>
  <c r="AI1204" i="2"/>
  <c r="AR1203" i="2"/>
  <c r="AQ1203" i="2"/>
  <c r="AO1203" i="2"/>
  <c r="AN1203" i="2"/>
  <c r="AM1203" i="2"/>
  <c r="AL1203" i="2"/>
  <c r="AP1203" i="2" s="1"/>
  <c r="AK1203" i="2"/>
  <c r="AJ1203" i="2"/>
  <c r="AI1203" i="2"/>
  <c r="AR1202" i="2"/>
  <c r="AQ1202" i="2"/>
  <c r="AO1202" i="2"/>
  <c r="AN1202" i="2"/>
  <c r="AM1202" i="2"/>
  <c r="AL1202" i="2"/>
  <c r="AP1202" i="2" s="1"/>
  <c r="AK1202" i="2"/>
  <c r="AJ1202" i="2"/>
  <c r="AI1202" i="2"/>
  <c r="AR1201" i="2"/>
  <c r="AQ1201" i="2"/>
  <c r="AO1201" i="2"/>
  <c r="AN1201" i="2"/>
  <c r="AM1201" i="2"/>
  <c r="AL1201" i="2"/>
  <c r="AP1201" i="2" s="1"/>
  <c r="AK1201" i="2"/>
  <c r="AJ1201" i="2"/>
  <c r="AI1201" i="2"/>
  <c r="AR1200" i="2"/>
  <c r="AQ1200" i="2"/>
  <c r="AO1200" i="2"/>
  <c r="AN1200" i="2"/>
  <c r="AM1200" i="2"/>
  <c r="AL1200" i="2"/>
  <c r="AP1200" i="2" s="1"/>
  <c r="AK1200" i="2"/>
  <c r="AJ1200" i="2"/>
  <c r="AI1200" i="2"/>
  <c r="AR1199" i="2"/>
  <c r="AQ1199" i="2"/>
  <c r="AO1199" i="2"/>
  <c r="AN1199" i="2"/>
  <c r="AM1199" i="2"/>
  <c r="AL1199" i="2"/>
  <c r="AP1199" i="2" s="1"/>
  <c r="AK1199" i="2"/>
  <c r="AJ1199" i="2"/>
  <c r="AI1199" i="2"/>
  <c r="AR1198" i="2"/>
  <c r="AQ1198" i="2"/>
  <c r="AO1198" i="2"/>
  <c r="AN1198" i="2"/>
  <c r="AM1198" i="2"/>
  <c r="AL1198" i="2"/>
  <c r="AP1198" i="2" s="1"/>
  <c r="AK1198" i="2"/>
  <c r="AJ1198" i="2"/>
  <c r="AI1198" i="2"/>
  <c r="AR1197" i="2"/>
  <c r="AQ1197" i="2"/>
  <c r="AO1197" i="2"/>
  <c r="AN1197" i="2"/>
  <c r="AM1197" i="2"/>
  <c r="AL1197" i="2"/>
  <c r="AP1197" i="2" s="1"/>
  <c r="AK1197" i="2"/>
  <c r="AJ1197" i="2"/>
  <c r="AI1197" i="2"/>
  <c r="AR1196" i="2"/>
  <c r="AQ1196" i="2"/>
  <c r="AO1196" i="2"/>
  <c r="AN1196" i="2"/>
  <c r="AM1196" i="2"/>
  <c r="AL1196" i="2"/>
  <c r="AP1196" i="2" s="1"/>
  <c r="AK1196" i="2"/>
  <c r="AJ1196" i="2"/>
  <c r="AI1196" i="2"/>
  <c r="AR1195" i="2"/>
  <c r="AQ1195" i="2"/>
  <c r="AO1195" i="2"/>
  <c r="AN1195" i="2"/>
  <c r="AM1195" i="2"/>
  <c r="AL1195" i="2"/>
  <c r="AP1195" i="2" s="1"/>
  <c r="AK1195" i="2"/>
  <c r="AJ1195" i="2"/>
  <c r="AI1195" i="2"/>
  <c r="AR1194" i="2"/>
  <c r="AQ1194" i="2"/>
  <c r="AO1194" i="2"/>
  <c r="AN1194" i="2"/>
  <c r="AM1194" i="2"/>
  <c r="AL1194" i="2"/>
  <c r="AP1194" i="2" s="1"/>
  <c r="AK1194" i="2"/>
  <c r="AJ1194" i="2"/>
  <c r="AI1194" i="2"/>
  <c r="AR1193" i="2"/>
  <c r="AQ1193" i="2"/>
  <c r="AO1193" i="2"/>
  <c r="AN1193" i="2"/>
  <c r="AM1193" i="2"/>
  <c r="AL1193" i="2"/>
  <c r="AP1193" i="2" s="1"/>
  <c r="AK1193" i="2"/>
  <c r="AJ1193" i="2"/>
  <c r="AI1193" i="2"/>
  <c r="AR1192" i="2"/>
  <c r="AQ1192" i="2"/>
  <c r="AO1192" i="2"/>
  <c r="AN1192" i="2"/>
  <c r="AM1192" i="2"/>
  <c r="AL1192" i="2"/>
  <c r="AP1192" i="2" s="1"/>
  <c r="AK1192" i="2"/>
  <c r="AJ1192" i="2"/>
  <c r="AI1192" i="2"/>
  <c r="AR1191" i="2"/>
  <c r="AQ1191" i="2"/>
  <c r="AO1191" i="2"/>
  <c r="AN1191" i="2"/>
  <c r="AM1191" i="2"/>
  <c r="AL1191" i="2"/>
  <c r="AP1191" i="2" s="1"/>
  <c r="AK1191" i="2"/>
  <c r="AJ1191" i="2"/>
  <c r="AI1191" i="2"/>
  <c r="AR1190" i="2"/>
  <c r="AQ1190" i="2"/>
  <c r="AO1190" i="2"/>
  <c r="AN1190" i="2"/>
  <c r="AM1190" i="2"/>
  <c r="AL1190" i="2"/>
  <c r="AP1190" i="2" s="1"/>
  <c r="AK1190" i="2"/>
  <c r="AJ1190" i="2"/>
  <c r="AI1190" i="2"/>
  <c r="AR1189" i="2"/>
  <c r="AQ1189" i="2"/>
  <c r="AO1189" i="2"/>
  <c r="AN1189" i="2"/>
  <c r="AM1189" i="2"/>
  <c r="AL1189" i="2"/>
  <c r="AP1189" i="2" s="1"/>
  <c r="AK1189" i="2"/>
  <c r="AJ1189" i="2"/>
  <c r="AI1189" i="2"/>
  <c r="AR1188" i="2"/>
  <c r="AQ1188" i="2"/>
  <c r="AO1188" i="2"/>
  <c r="AN1188" i="2"/>
  <c r="AM1188" i="2"/>
  <c r="AL1188" i="2"/>
  <c r="AP1188" i="2" s="1"/>
  <c r="AK1188" i="2"/>
  <c r="AJ1188" i="2"/>
  <c r="AI1188" i="2"/>
  <c r="AR1187" i="2"/>
  <c r="AQ1187" i="2"/>
  <c r="AO1187" i="2"/>
  <c r="AN1187" i="2"/>
  <c r="AM1187" i="2"/>
  <c r="AL1187" i="2"/>
  <c r="AP1187" i="2" s="1"/>
  <c r="AK1187" i="2"/>
  <c r="AJ1187" i="2"/>
  <c r="AI1187" i="2"/>
  <c r="AR1186" i="2"/>
  <c r="AQ1186" i="2"/>
  <c r="AO1186" i="2"/>
  <c r="AN1186" i="2"/>
  <c r="AM1186" i="2"/>
  <c r="AL1186" i="2"/>
  <c r="AP1186" i="2" s="1"/>
  <c r="AK1186" i="2"/>
  <c r="AJ1186" i="2"/>
  <c r="AI1186" i="2"/>
  <c r="AR1185" i="2"/>
  <c r="AQ1185" i="2"/>
  <c r="AO1185" i="2"/>
  <c r="AN1185" i="2"/>
  <c r="AM1185" i="2"/>
  <c r="AL1185" i="2"/>
  <c r="AP1185" i="2" s="1"/>
  <c r="AK1185" i="2"/>
  <c r="AJ1185" i="2"/>
  <c r="AI1185" i="2"/>
  <c r="AR1184" i="2"/>
  <c r="AQ1184" i="2"/>
  <c r="AO1184" i="2"/>
  <c r="AN1184" i="2"/>
  <c r="AM1184" i="2"/>
  <c r="AL1184" i="2"/>
  <c r="AP1184" i="2" s="1"/>
  <c r="AK1184" i="2"/>
  <c r="AJ1184" i="2"/>
  <c r="AI1184" i="2"/>
  <c r="AR1183" i="2"/>
  <c r="AQ1183" i="2"/>
  <c r="AO1183" i="2"/>
  <c r="AN1183" i="2"/>
  <c r="AM1183" i="2"/>
  <c r="AL1183" i="2"/>
  <c r="AP1183" i="2" s="1"/>
  <c r="AK1183" i="2"/>
  <c r="AJ1183" i="2"/>
  <c r="AI1183" i="2"/>
  <c r="AR1182" i="2"/>
  <c r="AQ1182" i="2"/>
  <c r="AO1182" i="2"/>
  <c r="AN1182" i="2"/>
  <c r="AM1182" i="2"/>
  <c r="AL1182" i="2"/>
  <c r="AP1182" i="2" s="1"/>
  <c r="AK1182" i="2"/>
  <c r="AJ1182" i="2"/>
  <c r="AI1182" i="2"/>
  <c r="AR1181" i="2"/>
  <c r="AQ1181" i="2"/>
  <c r="AO1181" i="2"/>
  <c r="AN1181" i="2"/>
  <c r="AM1181" i="2"/>
  <c r="AL1181" i="2"/>
  <c r="AP1181" i="2" s="1"/>
  <c r="AK1181" i="2"/>
  <c r="AJ1181" i="2"/>
  <c r="AI1181" i="2"/>
  <c r="AR1180" i="2"/>
  <c r="AQ1180" i="2"/>
  <c r="AO1180" i="2"/>
  <c r="AN1180" i="2"/>
  <c r="AM1180" i="2"/>
  <c r="AL1180" i="2"/>
  <c r="AP1180" i="2" s="1"/>
  <c r="AK1180" i="2"/>
  <c r="AJ1180" i="2"/>
  <c r="AI1180" i="2"/>
  <c r="AR1179" i="2"/>
  <c r="AQ1179" i="2"/>
  <c r="AO1179" i="2"/>
  <c r="AN1179" i="2"/>
  <c r="AM1179" i="2"/>
  <c r="AL1179" i="2"/>
  <c r="AP1179" i="2" s="1"/>
  <c r="AK1179" i="2"/>
  <c r="AJ1179" i="2"/>
  <c r="AI1179" i="2"/>
  <c r="AR1178" i="2"/>
  <c r="AQ1178" i="2"/>
  <c r="AO1178" i="2"/>
  <c r="AN1178" i="2"/>
  <c r="AM1178" i="2"/>
  <c r="AL1178" i="2"/>
  <c r="AP1178" i="2" s="1"/>
  <c r="AK1178" i="2"/>
  <c r="AJ1178" i="2"/>
  <c r="AI1178" i="2"/>
  <c r="AR1177" i="2"/>
  <c r="AQ1177" i="2"/>
  <c r="AO1177" i="2"/>
  <c r="AN1177" i="2"/>
  <c r="AM1177" i="2"/>
  <c r="AL1177" i="2"/>
  <c r="AP1177" i="2" s="1"/>
  <c r="AK1177" i="2"/>
  <c r="AJ1177" i="2"/>
  <c r="AI1177" i="2"/>
  <c r="AR1176" i="2"/>
  <c r="AQ1176" i="2"/>
  <c r="AO1176" i="2"/>
  <c r="AN1176" i="2"/>
  <c r="AM1176" i="2"/>
  <c r="AL1176" i="2"/>
  <c r="AP1176" i="2" s="1"/>
  <c r="AK1176" i="2"/>
  <c r="AJ1176" i="2"/>
  <c r="AI1176" i="2"/>
  <c r="AR1175" i="2"/>
  <c r="AQ1175" i="2"/>
  <c r="AO1175" i="2"/>
  <c r="AN1175" i="2"/>
  <c r="AM1175" i="2"/>
  <c r="AL1175" i="2"/>
  <c r="AP1175" i="2" s="1"/>
  <c r="AK1175" i="2"/>
  <c r="AJ1175" i="2"/>
  <c r="AI1175" i="2"/>
  <c r="AR1174" i="2"/>
  <c r="AQ1174" i="2"/>
  <c r="AO1174" i="2"/>
  <c r="AN1174" i="2"/>
  <c r="AM1174" i="2"/>
  <c r="AL1174" i="2"/>
  <c r="AP1174" i="2" s="1"/>
  <c r="AK1174" i="2"/>
  <c r="AJ1174" i="2"/>
  <c r="AI1174" i="2"/>
  <c r="AR1173" i="2"/>
  <c r="AQ1173" i="2"/>
  <c r="AO1173" i="2"/>
  <c r="AN1173" i="2"/>
  <c r="AM1173" i="2"/>
  <c r="AL1173" i="2"/>
  <c r="AP1173" i="2" s="1"/>
  <c r="AK1173" i="2"/>
  <c r="AJ1173" i="2"/>
  <c r="AI1173" i="2"/>
  <c r="AR1172" i="2"/>
  <c r="AQ1172" i="2"/>
  <c r="AO1172" i="2"/>
  <c r="AN1172" i="2"/>
  <c r="AM1172" i="2"/>
  <c r="AL1172" i="2"/>
  <c r="AP1172" i="2" s="1"/>
  <c r="AK1172" i="2"/>
  <c r="AJ1172" i="2"/>
  <c r="AI1172" i="2"/>
  <c r="AR1171" i="2"/>
  <c r="AQ1171" i="2"/>
  <c r="AO1171" i="2"/>
  <c r="AN1171" i="2"/>
  <c r="AM1171" i="2"/>
  <c r="AL1171" i="2"/>
  <c r="AP1171" i="2" s="1"/>
  <c r="AK1171" i="2"/>
  <c r="AJ1171" i="2"/>
  <c r="AI1171" i="2"/>
  <c r="AR1170" i="2"/>
  <c r="AQ1170" i="2"/>
  <c r="AO1170" i="2"/>
  <c r="AN1170" i="2"/>
  <c r="AM1170" i="2"/>
  <c r="AL1170" i="2"/>
  <c r="AP1170" i="2" s="1"/>
  <c r="AK1170" i="2"/>
  <c r="AJ1170" i="2"/>
  <c r="AI1170" i="2"/>
  <c r="AR1169" i="2"/>
  <c r="AQ1169" i="2"/>
  <c r="AO1169" i="2"/>
  <c r="AN1169" i="2"/>
  <c r="AM1169" i="2"/>
  <c r="AL1169" i="2"/>
  <c r="AP1169" i="2" s="1"/>
  <c r="AK1169" i="2"/>
  <c r="AJ1169" i="2"/>
  <c r="AI1169" i="2"/>
  <c r="AR1168" i="2"/>
  <c r="AQ1168" i="2"/>
  <c r="AO1168" i="2"/>
  <c r="AN1168" i="2"/>
  <c r="AM1168" i="2"/>
  <c r="AL1168" i="2"/>
  <c r="AP1168" i="2" s="1"/>
  <c r="AK1168" i="2"/>
  <c r="AJ1168" i="2"/>
  <c r="AI1168" i="2"/>
  <c r="AR1167" i="2"/>
  <c r="AQ1167" i="2"/>
  <c r="AO1167" i="2"/>
  <c r="AN1167" i="2"/>
  <c r="AM1167" i="2"/>
  <c r="AL1167" i="2"/>
  <c r="AP1167" i="2" s="1"/>
  <c r="AK1167" i="2"/>
  <c r="AJ1167" i="2"/>
  <c r="AI1167" i="2"/>
  <c r="AR1166" i="2"/>
  <c r="AQ1166" i="2"/>
  <c r="AO1166" i="2"/>
  <c r="AN1166" i="2"/>
  <c r="AM1166" i="2"/>
  <c r="AL1166" i="2"/>
  <c r="AP1166" i="2" s="1"/>
  <c r="AK1166" i="2"/>
  <c r="AJ1166" i="2"/>
  <c r="AI1166" i="2"/>
  <c r="AR1165" i="2"/>
  <c r="AQ1165" i="2"/>
  <c r="AO1165" i="2"/>
  <c r="AN1165" i="2"/>
  <c r="AM1165" i="2"/>
  <c r="AL1165" i="2"/>
  <c r="AP1165" i="2" s="1"/>
  <c r="AK1165" i="2"/>
  <c r="AJ1165" i="2"/>
  <c r="AI1165" i="2"/>
  <c r="AR1164" i="2"/>
  <c r="AQ1164" i="2"/>
  <c r="AO1164" i="2"/>
  <c r="AN1164" i="2"/>
  <c r="AM1164" i="2"/>
  <c r="AL1164" i="2"/>
  <c r="AP1164" i="2" s="1"/>
  <c r="AK1164" i="2"/>
  <c r="AJ1164" i="2"/>
  <c r="AI1164" i="2"/>
  <c r="AR1163" i="2"/>
  <c r="AQ1163" i="2"/>
  <c r="AO1163" i="2"/>
  <c r="AN1163" i="2"/>
  <c r="AM1163" i="2"/>
  <c r="AL1163" i="2"/>
  <c r="AP1163" i="2" s="1"/>
  <c r="AK1163" i="2"/>
  <c r="AJ1163" i="2"/>
  <c r="AI1163" i="2"/>
  <c r="AR1162" i="2"/>
  <c r="AQ1162" i="2"/>
  <c r="AO1162" i="2"/>
  <c r="AN1162" i="2"/>
  <c r="AM1162" i="2"/>
  <c r="AL1162" i="2"/>
  <c r="AP1162" i="2" s="1"/>
  <c r="AK1162" i="2"/>
  <c r="AJ1162" i="2"/>
  <c r="AI1162" i="2"/>
  <c r="AR1161" i="2"/>
  <c r="AQ1161" i="2"/>
  <c r="AO1161" i="2"/>
  <c r="AN1161" i="2"/>
  <c r="AM1161" i="2"/>
  <c r="AL1161" i="2"/>
  <c r="AP1161" i="2" s="1"/>
  <c r="AK1161" i="2"/>
  <c r="AJ1161" i="2"/>
  <c r="AI1161" i="2"/>
  <c r="AR1160" i="2"/>
  <c r="AQ1160" i="2"/>
  <c r="AO1160" i="2"/>
  <c r="AN1160" i="2"/>
  <c r="AM1160" i="2"/>
  <c r="AL1160" i="2"/>
  <c r="AP1160" i="2" s="1"/>
  <c r="AK1160" i="2"/>
  <c r="AJ1160" i="2"/>
  <c r="AI1160" i="2"/>
  <c r="AR1159" i="2"/>
  <c r="AQ1159" i="2"/>
  <c r="AO1159" i="2"/>
  <c r="AN1159" i="2"/>
  <c r="AM1159" i="2"/>
  <c r="AL1159" i="2"/>
  <c r="AP1159" i="2" s="1"/>
  <c r="AK1159" i="2"/>
  <c r="AJ1159" i="2"/>
  <c r="AI1159" i="2"/>
  <c r="AR1158" i="2"/>
  <c r="AQ1158" i="2"/>
  <c r="AO1158" i="2"/>
  <c r="AN1158" i="2"/>
  <c r="AM1158" i="2"/>
  <c r="AL1158" i="2"/>
  <c r="AP1158" i="2" s="1"/>
  <c r="AK1158" i="2"/>
  <c r="AJ1158" i="2"/>
  <c r="AI1158" i="2"/>
  <c r="AR1157" i="2"/>
  <c r="AQ1157" i="2"/>
  <c r="AO1157" i="2"/>
  <c r="AN1157" i="2"/>
  <c r="AM1157" i="2"/>
  <c r="AL1157" i="2"/>
  <c r="AP1157" i="2" s="1"/>
  <c r="AK1157" i="2"/>
  <c r="AJ1157" i="2"/>
  <c r="AI1157" i="2"/>
  <c r="AR1156" i="2"/>
  <c r="AQ1156" i="2"/>
  <c r="AO1156" i="2"/>
  <c r="AN1156" i="2"/>
  <c r="AM1156" i="2"/>
  <c r="AL1156" i="2"/>
  <c r="AP1156" i="2" s="1"/>
  <c r="AK1156" i="2"/>
  <c r="AJ1156" i="2"/>
  <c r="AI1156" i="2"/>
  <c r="AR1155" i="2"/>
  <c r="AQ1155" i="2"/>
  <c r="AO1155" i="2"/>
  <c r="AN1155" i="2"/>
  <c r="AM1155" i="2"/>
  <c r="AL1155" i="2"/>
  <c r="AP1155" i="2" s="1"/>
  <c r="AK1155" i="2"/>
  <c r="AJ1155" i="2"/>
  <c r="AI1155" i="2"/>
  <c r="AR1154" i="2"/>
  <c r="AQ1154" i="2"/>
  <c r="AO1154" i="2"/>
  <c r="AN1154" i="2"/>
  <c r="AM1154" i="2"/>
  <c r="AL1154" i="2"/>
  <c r="AP1154" i="2" s="1"/>
  <c r="AK1154" i="2"/>
  <c r="AJ1154" i="2"/>
  <c r="AI1154" i="2"/>
  <c r="AR1153" i="2"/>
  <c r="AQ1153" i="2"/>
  <c r="AO1153" i="2"/>
  <c r="AN1153" i="2"/>
  <c r="AM1153" i="2"/>
  <c r="AL1153" i="2"/>
  <c r="AP1153" i="2" s="1"/>
  <c r="AK1153" i="2"/>
  <c r="AJ1153" i="2"/>
  <c r="AI1153" i="2"/>
  <c r="AR1152" i="2"/>
  <c r="AQ1152" i="2"/>
  <c r="AO1152" i="2"/>
  <c r="AN1152" i="2"/>
  <c r="AM1152" i="2"/>
  <c r="AL1152" i="2"/>
  <c r="AP1152" i="2" s="1"/>
  <c r="AK1152" i="2"/>
  <c r="AJ1152" i="2"/>
  <c r="AI1152" i="2"/>
  <c r="AR1151" i="2"/>
  <c r="AQ1151" i="2"/>
  <c r="AO1151" i="2"/>
  <c r="AN1151" i="2"/>
  <c r="AM1151" i="2"/>
  <c r="AL1151" i="2"/>
  <c r="AP1151" i="2" s="1"/>
  <c r="AK1151" i="2"/>
  <c r="AJ1151" i="2"/>
  <c r="AI1151" i="2"/>
  <c r="AR1150" i="2"/>
  <c r="AQ1150" i="2"/>
  <c r="AO1150" i="2"/>
  <c r="AN1150" i="2"/>
  <c r="AM1150" i="2"/>
  <c r="AL1150" i="2"/>
  <c r="AP1150" i="2" s="1"/>
  <c r="AK1150" i="2"/>
  <c r="AJ1150" i="2"/>
  <c r="AI1150" i="2"/>
  <c r="AR1149" i="2"/>
  <c r="AQ1149" i="2"/>
  <c r="AO1149" i="2"/>
  <c r="AN1149" i="2"/>
  <c r="AM1149" i="2"/>
  <c r="AL1149" i="2"/>
  <c r="AP1149" i="2" s="1"/>
  <c r="AK1149" i="2"/>
  <c r="AJ1149" i="2"/>
  <c r="AI1149" i="2"/>
  <c r="AR1148" i="2"/>
  <c r="AQ1148" i="2"/>
  <c r="AO1148" i="2"/>
  <c r="AN1148" i="2"/>
  <c r="AM1148" i="2"/>
  <c r="AL1148" i="2"/>
  <c r="AP1148" i="2" s="1"/>
  <c r="AK1148" i="2"/>
  <c r="AJ1148" i="2"/>
  <c r="AI1148" i="2"/>
  <c r="AR1147" i="2"/>
  <c r="AQ1147" i="2"/>
  <c r="AO1147" i="2"/>
  <c r="AN1147" i="2"/>
  <c r="AM1147" i="2"/>
  <c r="AL1147" i="2"/>
  <c r="AP1147" i="2" s="1"/>
  <c r="AK1147" i="2"/>
  <c r="AJ1147" i="2"/>
  <c r="AI1147" i="2"/>
  <c r="AR1146" i="2"/>
  <c r="AQ1146" i="2"/>
  <c r="AO1146" i="2"/>
  <c r="AN1146" i="2"/>
  <c r="AM1146" i="2"/>
  <c r="AL1146" i="2"/>
  <c r="AP1146" i="2" s="1"/>
  <c r="AK1146" i="2"/>
  <c r="AJ1146" i="2"/>
  <c r="AI1146" i="2"/>
  <c r="AR1145" i="2"/>
  <c r="AQ1145" i="2"/>
  <c r="AO1145" i="2"/>
  <c r="AN1145" i="2"/>
  <c r="AM1145" i="2"/>
  <c r="AL1145" i="2"/>
  <c r="AP1145" i="2" s="1"/>
  <c r="AK1145" i="2"/>
  <c r="AJ1145" i="2"/>
  <c r="AI1145" i="2"/>
  <c r="AR1144" i="2"/>
  <c r="AQ1144" i="2"/>
  <c r="AO1144" i="2"/>
  <c r="AN1144" i="2"/>
  <c r="AM1144" i="2"/>
  <c r="AL1144" i="2"/>
  <c r="AP1144" i="2" s="1"/>
  <c r="AK1144" i="2"/>
  <c r="AJ1144" i="2"/>
  <c r="AI1144" i="2"/>
  <c r="AR1143" i="2"/>
  <c r="AQ1143" i="2"/>
  <c r="AO1143" i="2"/>
  <c r="AN1143" i="2"/>
  <c r="AM1143" i="2"/>
  <c r="AL1143" i="2"/>
  <c r="AP1143" i="2" s="1"/>
  <c r="AK1143" i="2"/>
  <c r="AJ1143" i="2"/>
  <c r="AI1143" i="2"/>
  <c r="AR1142" i="2"/>
  <c r="AQ1142" i="2"/>
  <c r="AO1142" i="2"/>
  <c r="AN1142" i="2"/>
  <c r="AM1142" i="2"/>
  <c r="AL1142" i="2"/>
  <c r="AP1142" i="2" s="1"/>
  <c r="AK1142" i="2"/>
  <c r="AJ1142" i="2"/>
  <c r="AI1142" i="2"/>
  <c r="AR1141" i="2"/>
  <c r="AQ1141" i="2"/>
  <c r="AO1141" i="2"/>
  <c r="AN1141" i="2"/>
  <c r="AM1141" i="2"/>
  <c r="AL1141" i="2"/>
  <c r="AP1141" i="2" s="1"/>
  <c r="AK1141" i="2"/>
  <c r="AJ1141" i="2"/>
  <c r="AI1141" i="2"/>
  <c r="AR1140" i="2"/>
  <c r="AQ1140" i="2"/>
  <c r="AO1140" i="2"/>
  <c r="AN1140" i="2"/>
  <c r="AM1140" i="2"/>
  <c r="AL1140" i="2"/>
  <c r="AP1140" i="2" s="1"/>
  <c r="AK1140" i="2"/>
  <c r="AJ1140" i="2"/>
  <c r="AI1140" i="2"/>
  <c r="AR1139" i="2"/>
  <c r="AQ1139" i="2"/>
  <c r="AO1139" i="2"/>
  <c r="AN1139" i="2"/>
  <c r="AM1139" i="2"/>
  <c r="AL1139" i="2"/>
  <c r="AP1139" i="2" s="1"/>
  <c r="AK1139" i="2"/>
  <c r="AJ1139" i="2"/>
  <c r="AI1139" i="2"/>
  <c r="AR1138" i="2"/>
  <c r="AQ1138" i="2"/>
  <c r="AO1138" i="2"/>
  <c r="AN1138" i="2"/>
  <c r="AM1138" i="2"/>
  <c r="AL1138" i="2"/>
  <c r="AP1138" i="2" s="1"/>
  <c r="AK1138" i="2"/>
  <c r="AJ1138" i="2"/>
  <c r="AI1138" i="2"/>
  <c r="AR1137" i="2"/>
  <c r="AQ1137" i="2"/>
  <c r="AO1137" i="2"/>
  <c r="AN1137" i="2"/>
  <c r="AM1137" i="2"/>
  <c r="AL1137" i="2"/>
  <c r="AP1137" i="2" s="1"/>
  <c r="AK1137" i="2"/>
  <c r="AJ1137" i="2"/>
  <c r="AI1137" i="2"/>
  <c r="AR1136" i="2"/>
  <c r="AQ1136" i="2"/>
  <c r="AO1136" i="2"/>
  <c r="AN1136" i="2"/>
  <c r="AM1136" i="2"/>
  <c r="AL1136" i="2"/>
  <c r="AP1136" i="2" s="1"/>
  <c r="AK1136" i="2"/>
  <c r="AJ1136" i="2"/>
  <c r="AI1136" i="2"/>
  <c r="AR1135" i="2"/>
  <c r="AQ1135" i="2"/>
  <c r="AO1135" i="2"/>
  <c r="AN1135" i="2"/>
  <c r="AM1135" i="2"/>
  <c r="AL1135" i="2"/>
  <c r="AP1135" i="2" s="1"/>
  <c r="AK1135" i="2"/>
  <c r="AJ1135" i="2"/>
  <c r="AI1135" i="2"/>
  <c r="AR1134" i="2"/>
  <c r="AQ1134" i="2"/>
  <c r="AO1134" i="2"/>
  <c r="AN1134" i="2"/>
  <c r="AM1134" i="2"/>
  <c r="AL1134" i="2"/>
  <c r="AP1134" i="2" s="1"/>
  <c r="AK1134" i="2"/>
  <c r="AJ1134" i="2"/>
  <c r="AI1134" i="2"/>
  <c r="AR1133" i="2"/>
  <c r="AQ1133" i="2"/>
  <c r="AO1133" i="2"/>
  <c r="AN1133" i="2"/>
  <c r="AM1133" i="2"/>
  <c r="AL1133" i="2"/>
  <c r="AP1133" i="2" s="1"/>
  <c r="AK1133" i="2"/>
  <c r="AJ1133" i="2"/>
  <c r="AI1133" i="2"/>
  <c r="AR1132" i="2"/>
  <c r="AQ1132" i="2"/>
  <c r="AO1132" i="2"/>
  <c r="AN1132" i="2"/>
  <c r="AM1132" i="2"/>
  <c r="AL1132" i="2"/>
  <c r="AP1132" i="2" s="1"/>
  <c r="AK1132" i="2"/>
  <c r="AJ1132" i="2"/>
  <c r="AI1132" i="2"/>
  <c r="AR1131" i="2"/>
  <c r="AQ1131" i="2"/>
  <c r="AO1131" i="2"/>
  <c r="AN1131" i="2"/>
  <c r="AM1131" i="2"/>
  <c r="AL1131" i="2"/>
  <c r="AP1131" i="2" s="1"/>
  <c r="AK1131" i="2"/>
  <c r="AJ1131" i="2"/>
  <c r="AI1131" i="2"/>
  <c r="AR1130" i="2"/>
  <c r="AQ1130" i="2"/>
  <c r="AO1130" i="2"/>
  <c r="AN1130" i="2"/>
  <c r="AM1130" i="2"/>
  <c r="AL1130" i="2"/>
  <c r="AP1130" i="2" s="1"/>
  <c r="AK1130" i="2"/>
  <c r="AJ1130" i="2"/>
  <c r="AI1130" i="2"/>
  <c r="AR1129" i="2"/>
  <c r="AQ1129" i="2"/>
  <c r="AO1129" i="2"/>
  <c r="AN1129" i="2"/>
  <c r="AM1129" i="2"/>
  <c r="AL1129" i="2"/>
  <c r="AP1129" i="2" s="1"/>
  <c r="AK1129" i="2"/>
  <c r="AJ1129" i="2"/>
  <c r="AI1129" i="2"/>
  <c r="AR1128" i="2"/>
  <c r="AQ1128" i="2"/>
  <c r="AO1128" i="2"/>
  <c r="AN1128" i="2"/>
  <c r="AM1128" i="2"/>
  <c r="AL1128" i="2"/>
  <c r="AP1128" i="2" s="1"/>
  <c r="AK1128" i="2"/>
  <c r="AJ1128" i="2"/>
  <c r="AI1128" i="2"/>
  <c r="AR1127" i="2"/>
  <c r="AQ1127" i="2"/>
  <c r="AO1127" i="2"/>
  <c r="AN1127" i="2"/>
  <c r="AM1127" i="2"/>
  <c r="AL1127" i="2"/>
  <c r="AP1127" i="2" s="1"/>
  <c r="AK1127" i="2"/>
  <c r="AJ1127" i="2"/>
  <c r="AI1127" i="2"/>
  <c r="AR1126" i="2"/>
  <c r="AQ1126" i="2"/>
  <c r="AO1126" i="2"/>
  <c r="AN1126" i="2"/>
  <c r="AM1126" i="2"/>
  <c r="AL1126" i="2"/>
  <c r="AP1126" i="2" s="1"/>
  <c r="AK1126" i="2"/>
  <c r="AJ1126" i="2"/>
  <c r="AI1126" i="2"/>
  <c r="AR1125" i="2"/>
  <c r="AQ1125" i="2"/>
  <c r="AO1125" i="2"/>
  <c r="AN1125" i="2"/>
  <c r="AM1125" i="2"/>
  <c r="AL1125" i="2"/>
  <c r="AP1125" i="2" s="1"/>
  <c r="AK1125" i="2"/>
  <c r="AJ1125" i="2"/>
  <c r="AI1125" i="2"/>
  <c r="AR1124" i="2"/>
  <c r="AQ1124" i="2"/>
  <c r="AO1124" i="2"/>
  <c r="AN1124" i="2"/>
  <c r="AM1124" i="2"/>
  <c r="AL1124" i="2"/>
  <c r="AP1124" i="2" s="1"/>
  <c r="AK1124" i="2"/>
  <c r="AJ1124" i="2"/>
  <c r="AI1124" i="2"/>
  <c r="AR1123" i="2"/>
  <c r="AQ1123" i="2"/>
  <c r="AO1123" i="2"/>
  <c r="AN1123" i="2"/>
  <c r="AM1123" i="2"/>
  <c r="AL1123" i="2"/>
  <c r="AP1123" i="2" s="1"/>
  <c r="AK1123" i="2"/>
  <c r="AJ1123" i="2"/>
  <c r="AI1123" i="2"/>
  <c r="AR1122" i="2"/>
  <c r="AQ1122" i="2"/>
  <c r="AO1122" i="2"/>
  <c r="AN1122" i="2"/>
  <c r="AM1122" i="2"/>
  <c r="AL1122" i="2"/>
  <c r="AP1122" i="2" s="1"/>
  <c r="AK1122" i="2"/>
  <c r="AJ1122" i="2"/>
  <c r="AI1122" i="2"/>
  <c r="AR1121" i="2"/>
  <c r="AQ1121" i="2"/>
  <c r="AO1121" i="2"/>
  <c r="AN1121" i="2"/>
  <c r="AM1121" i="2"/>
  <c r="AL1121" i="2"/>
  <c r="AP1121" i="2" s="1"/>
  <c r="AK1121" i="2"/>
  <c r="AJ1121" i="2"/>
  <c r="AI1121" i="2"/>
  <c r="AR1120" i="2"/>
  <c r="AQ1120" i="2"/>
  <c r="AO1120" i="2"/>
  <c r="AN1120" i="2"/>
  <c r="AM1120" i="2"/>
  <c r="AL1120" i="2"/>
  <c r="AP1120" i="2" s="1"/>
  <c r="AK1120" i="2"/>
  <c r="AJ1120" i="2"/>
  <c r="AI1120" i="2"/>
  <c r="AR1119" i="2"/>
  <c r="AQ1119" i="2"/>
  <c r="AO1119" i="2"/>
  <c r="AN1119" i="2"/>
  <c r="AM1119" i="2"/>
  <c r="AL1119" i="2"/>
  <c r="AP1119" i="2" s="1"/>
  <c r="AK1119" i="2"/>
  <c r="AJ1119" i="2"/>
  <c r="AI1119" i="2"/>
  <c r="AR1118" i="2"/>
  <c r="AQ1118" i="2"/>
  <c r="AO1118" i="2"/>
  <c r="AN1118" i="2"/>
  <c r="AM1118" i="2"/>
  <c r="AL1118" i="2"/>
  <c r="AP1118" i="2" s="1"/>
  <c r="AK1118" i="2"/>
  <c r="AJ1118" i="2"/>
  <c r="AI1118" i="2"/>
  <c r="AR1117" i="2"/>
  <c r="AQ1117" i="2"/>
  <c r="AO1117" i="2"/>
  <c r="AN1117" i="2"/>
  <c r="AM1117" i="2"/>
  <c r="AL1117" i="2"/>
  <c r="AP1117" i="2" s="1"/>
  <c r="AK1117" i="2"/>
  <c r="AJ1117" i="2"/>
  <c r="AI1117" i="2"/>
  <c r="AR1116" i="2"/>
  <c r="AQ1116" i="2"/>
  <c r="AO1116" i="2"/>
  <c r="AN1116" i="2"/>
  <c r="AM1116" i="2"/>
  <c r="AL1116" i="2"/>
  <c r="AP1116" i="2" s="1"/>
  <c r="AK1116" i="2"/>
  <c r="AJ1116" i="2"/>
  <c r="AI1116" i="2"/>
  <c r="AR1115" i="2"/>
  <c r="AQ1115" i="2"/>
  <c r="AO1115" i="2"/>
  <c r="AN1115" i="2"/>
  <c r="AM1115" i="2"/>
  <c r="AL1115" i="2"/>
  <c r="AP1115" i="2" s="1"/>
  <c r="AK1115" i="2"/>
  <c r="AJ1115" i="2"/>
  <c r="AI1115" i="2"/>
  <c r="AR1114" i="2"/>
  <c r="AQ1114" i="2"/>
  <c r="AO1114" i="2"/>
  <c r="AN1114" i="2"/>
  <c r="AM1114" i="2"/>
  <c r="AL1114" i="2"/>
  <c r="AP1114" i="2" s="1"/>
  <c r="AK1114" i="2"/>
  <c r="AJ1114" i="2"/>
  <c r="AI1114" i="2"/>
  <c r="AR1113" i="2"/>
  <c r="AQ1113" i="2"/>
  <c r="AO1113" i="2"/>
  <c r="AN1113" i="2"/>
  <c r="AM1113" i="2"/>
  <c r="AL1113" i="2"/>
  <c r="AP1113" i="2" s="1"/>
  <c r="AK1113" i="2"/>
  <c r="AJ1113" i="2"/>
  <c r="AI1113" i="2"/>
  <c r="AR1112" i="2"/>
  <c r="AQ1112" i="2"/>
  <c r="AO1112" i="2"/>
  <c r="AN1112" i="2"/>
  <c r="AM1112" i="2"/>
  <c r="AL1112" i="2"/>
  <c r="AP1112" i="2" s="1"/>
  <c r="AK1112" i="2"/>
  <c r="AJ1112" i="2"/>
  <c r="AI1112" i="2"/>
  <c r="AR1111" i="2"/>
  <c r="AQ1111" i="2"/>
  <c r="AO1111" i="2"/>
  <c r="AN1111" i="2"/>
  <c r="AM1111" i="2"/>
  <c r="AL1111" i="2"/>
  <c r="AP1111" i="2" s="1"/>
  <c r="AK1111" i="2"/>
  <c r="AJ1111" i="2"/>
  <c r="AI1111" i="2"/>
  <c r="AR1110" i="2"/>
  <c r="AQ1110" i="2"/>
  <c r="AO1110" i="2"/>
  <c r="AN1110" i="2"/>
  <c r="AM1110" i="2"/>
  <c r="AL1110" i="2"/>
  <c r="AP1110" i="2" s="1"/>
  <c r="AK1110" i="2"/>
  <c r="AJ1110" i="2"/>
  <c r="AI1110" i="2"/>
  <c r="AR1109" i="2"/>
  <c r="AQ1109" i="2"/>
  <c r="AO1109" i="2"/>
  <c r="AN1109" i="2"/>
  <c r="AM1109" i="2"/>
  <c r="AL1109" i="2"/>
  <c r="AP1109" i="2" s="1"/>
  <c r="AK1109" i="2"/>
  <c r="AJ1109" i="2"/>
  <c r="AI1109" i="2"/>
  <c r="AR1108" i="2"/>
  <c r="AQ1108" i="2"/>
  <c r="AO1108" i="2"/>
  <c r="AN1108" i="2"/>
  <c r="AM1108" i="2"/>
  <c r="AL1108" i="2"/>
  <c r="AP1108" i="2" s="1"/>
  <c r="AK1108" i="2"/>
  <c r="AJ1108" i="2"/>
  <c r="AI1108" i="2"/>
  <c r="AR1107" i="2"/>
  <c r="AQ1107" i="2"/>
  <c r="AO1107" i="2"/>
  <c r="AN1107" i="2"/>
  <c r="AM1107" i="2"/>
  <c r="AL1107" i="2"/>
  <c r="AP1107" i="2" s="1"/>
  <c r="AK1107" i="2"/>
  <c r="AJ1107" i="2"/>
  <c r="AI1107" i="2"/>
  <c r="AR1106" i="2"/>
  <c r="AQ1106" i="2"/>
  <c r="AO1106" i="2"/>
  <c r="AN1106" i="2"/>
  <c r="AM1106" i="2"/>
  <c r="AL1106" i="2"/>
  <c r="AP1106" i="2" s="1"/>
  <c r="AK1106" i="2"/>
  <c r="AJ1106" i="2"/>
  <c r="AI1106" i="2"/>
  <c r="AR1105" i="2"/>
  <c r="AQ1105" i="2"/>
  <c r="AO1105" i="2"/>
  <c r="AN1105" i="2"/>
  <c r="AM1105" i="2"/>
  <c r="AL1105" i="2"/>
  <c r="AP1105" i="2" s="1"/>
  <c r="AK1105" i="2"/>
  <c r="AJ1105" i="2"/>
  <c r="AI1105" i="2"/>
  <c r="AR1104" i="2"/>
  <c r="AQ1104" i="2"/>
  <c r="AO1104" i="2"/>
  <c r="AN1104" i="2"/>
  <c r="AM1104" i="2"/>
  <c r="AL1104" i="2"/>
  <c r="AP1104" i="2" s="1"/>
  <c r="AK1104" i="2"/>
  <c r="AJ1104" i="2"/>
  <c r="AI1104" i="2"/>
  <c r="AR1103" i="2"/>
  <c r="AQ1103" i="2"/>
  <c r="AO1103" i="2"/>
  <c r="AN1103" i="2"/>
  <c r="AM1103" i="2"/>
  <c r="AL1103" i="2"/>
  <c r="AP1103" i="2" s="1"/>
  <c r="AK1103" i="2"/>
  <c r="AJ1103" i="2"/>
  <c r="AI1103" i="2"/>
  <c r="AR1102" i="2"/>
  <c r="AQ1102" i="2"/>
  <c r="AO1102" i="2"/>
  <c r="AN1102" i="2"/>
  <c r="AM1102" i="2"/>
  <c r="AL1102" i="2"/>
  <c r="AP1102" i="2" s="1"/>
  <c r="AK1102" i="2"/>
  <c r="AJ1102" i="2"/>
  <c r="AI1102" i="2"/>
  <c r="AR1101" i="2"/>
  <c r="AQ1101" i="2"/>
  <c r="AO1101" i="2"/>
  <c r="AN1101" i="2"/>
  <c r="AM1101" i="2"/>
  <c r="AL1101" i="2"/>
  <c r="AP1101" i="2" s="1"/>
  <c r="AK1101" i="2"/>
  <c r="AJ1101" i="2"/>
  <c r="AI1101" i="2"/>
  <c r="AR1100" i="2"/>
  <c r="AQ1100" i="2"/>
  <c r="AO1100" i="2"/>
  <c r="AN1100" i="2"/>
  <c r="AM1100" i="2"/>
  <c r="AL1100" i="2"/>
  <c r="AP1100" i="2" s="1"/>
  <c r="AK1100" i="2"/>
  <c r="AJ1100" i="2"/>
  <c r="AI1100" i="2"/>
  <c r="AR1099" i="2"/>
  <c r="AQ1099" i="2"/>
  <c r="AO1099" i="2"/>
  <c r="AN1099" i="2"/>
  <c r="AM1099" i="2"/>
  <c r="AL1099" i="2"/>
  <c r="AP1099" i="2" s="1"/>
  <c r="AK1099" i="2"/>
  <c r="AJ1099" i="2"/>
  <c r="AI1099" i="2"/>
  <c r="AR1098" i="2"/>
  <c r="AQ1098" i="2"/>
  <c r="AO1098" i="2"/>
  <c r="AN1098" i="2"/>
  <c r="AM1098" i="2"/>
  <c r="AL1098" i="2"/>
  <c r="AP1098" i="2" s="1"/>
  <c r="AK1098" i="2"/>
  <c r="AJ1098" i="2"/>
  <c r="AI1098" i="2"/>
  <c r="AR1097" i="2"/>
  <c r="AQ1097" i="2"/>
  <c r="AO1097" i="2"/>
  <c r="AN1097" i="2"/>
  <c r="AM1097" i="2"/>
  <c r="AL1097" i="2"/>
  <c r="AP1097" i="2" s="1"/>
  <c r="AK1097" i="2"/>
  <c r="AJ1097" i="2"/>
  <c r="AI1097" i="2"/>
  <c r="AR1096" i="2"/>
  <c r="AQ1096" i="2"/>
  <c r="AO1096" i="2"/>
  <c r="AN1096" i="2"/>
  <c r="AM1096" i="2"/>
  <c r="AL1096" i="2"/>
  <c r="AP1096" i="2" s="1"/>
  <c r="AK1096" i="2"/>
  <c r="AJ1096" i="2"/>
  <c r="AI1096" i="2"/>
  <c r="AR1095" i="2"/>
  <c r="AQ1095" i="2"/>
  <c r="AO1095" i="2"/>
  <c r="AN1095" i="2"/>
  <c r="AM1095" i="2"/>
  <c r="AL1095" i="2"/>
  <c r="AP1095" i="2" s="1"/>
  <c r="AK1095" i="2"/>
  <c r="AJ1095" i="2"/>
  <c r="AI1095" i="2"/>
  <c r="AR1094" i="2"/>
  <c r="AQ1094" i="2"/>
  <c r="AO1094" i="2"/>
  <c r="AN1094" i="2"/>
  <c r="AM1094" i="2"/>
  <c r="AL1094" i="2"/>
  <c r="AP1094" i="2" s="1"/>
  <c r="AK1094" i="2"/>
  <c r="AJ1094" i="2"/>
  <c r="AI1094" i="2"/>
  <c r="AR1093" i="2"/>
  <c r="AQ1093" i="2"/>
  <c r="AO1093" i="2"/>
  <c r="AN1093" i="2"/>
  <c r="AM1093" i="2"/>
  <c r="AL1093" i="2"/>
  <c r="AP1093" i="2" s="1"/>
  <c r="AK1093" i="2"/>
  <c r="AJ1093" i="2"/>
  <c r="AI1093" i="2"/>
  <c r="AR1092" i="2"/>
  <c r="AQ1092" i="2"/>
  <c r="AO1092" i="2"/>
  <c r="AN1092" i="2"/>
  <c r="AM1092" i="2"/>
  <c r="AL1092" i="2"/>
  <c r="AP1092" i="2" s="1"/>
  <c r="AK1092" i="2"/>
  <c r="AJ1092" i="2"/>
  <c r="AI1092" i="2"/>
  <c r="AR1091" i="2"/>
  <c r="AQ1091" i="2"/>
  <c r="AO1091" i="2"/>
  <c r="AN1091" i="2"/>
  <c r="AM1091" i="2"/>
  <c r="AL1091" i="2"/>
  <c r="AP1091" i="2" s="1"/>
  <c r="AK1091" i="2"/>
  <c r="AJ1091" i="2"/>
  <c r="AI1091" i="2"/>
  <c r="AR1090" i="2"/>
  <c r="AQ1090" i="2"/>
  <c r="AO1090" i="2"/>
  <c r="AN1090" i="2"/>
  <c r="AM1090" i="2"/>
  <c r="AL1090" i="2"/>
  <c r="AP1090" i="2" s="1"/>
  <c r="AK1090" i="2"/>
  <c r="AJ1090" i="2"/>
  <c r="AI1090" i="2"/>
  <c r="AR1089" i="2"/>
  <c r="AQ1089" i="2"/>
  <c r="AO1089" i="2"/>
  <c r="AN1089" i="2"/>
  <c r="AM1089" i="2"/>
  <c r="AL1089" i="2"/>
  <c r="AP1089" i="2" s="1"/>
  <c r="AK1089" i="2"/>
  <c r="AJ1089" i="2"/>
  <c r="AI1089" i="2"/>
  <c r="AR1088" i="2"/>
  <c r="AQ1088" i="2"/>
  <c r="AO1088" i="2"/>
  <c r="AN1088" i="2"/>
  <c r="AM1088" i="2"/>
  <c r="AL1088" i="2"/>
  <c r="AP1088" i="2" s="1"/>
  <c r="AK1088" i="2"/>
  <c r="AJ1088" i="2"/>
  <c r="AI1088" i="2"/>
  <c r="AR1087" i="2"/>
  <c r="AQ1087" i="2"/>
  <c r="AO1087" i="2"/>
  <c r="AN1087" i="2"/>
  <c r="AM1087" i="2"/>
  <c r="AL1087" i="2"/>
  <c r="AP1087" i="2" s="1"/>
  <c r="AK1087" i="2"/>
  <c r="AJ1087" i="2"/>
  <c r="AI1087" i="2"/>
  <c r="AR1086" i="2"/>
  <c r="AQ1086" i="2"/>
  <c r="AO1086" i="2"/>
  <c r="AN1086" i="2"/>
  <c r="AM1086" i="2"/>
  <c r="AL1086" i="2"/>
  <c r="AP1086" i="2" s="1"/>
  <c r="AK1086" i="2"/>
  <c r="AJ1086" i="2"/>
  <c r="AI1086" i="2"/>
  <c r="AR1085" i="2"/>
  <c r="AQ1085" i="2"/>
  <c r="AO1085" i="2"/>
  <c r="AN1085" i="2"/>
  <c r="AM1085" i="2"/>
  <c r="AL1085" i="2"/>
  <c r="AP1085" i="2" s="1"/>
  <c r="AK1085" i="2"/>
  <c r="AJ1085" i="2"/>
  <c r="AI1085" i="2"/>
  <c r="AR1084" i="2"/>
  <c r="AQ1084" i="2"/>
  <c r="AO1084" i="2"/>
  <c r="AN1084" i="2"/>
  <c r="AM1084" i="2"/>
  <c r="AL1084" i="2"/>
  <c r="AP1084" i="2" s="1"/>
  <c r="AK1084" i="2"/>
  <c r="AJ1084" i="2"/>
  <c r="AI1084" i="2"/>
  <c r="AR1083" i="2"/>
  <c r="AQ1083" i="2"/>
  <c r="AO1083" i="2"/>
  <c r="AN1083" i="2"/>
  <c r="AM1083" i="2"/>
  <c r="AL1083" i="2"/>
  <c r="AP1083" i="2" s="1"/>
  <c r="AK1083" i="2"/>
  <c r="AJ1083" i="2"/>
  <c r="AI1083" i="2"/>
  <c r="AR1082" i="2"/>
  <c r="AQ1082" i="2"/>
  <c r="AO1082" i="2"/>
  <c r="AN1082" i="2"/>
  <c r="AM1082" i="2"/>
  <c r="AL1082" i="2"/>
  <c r="AP1082" i="2" s="1"/>
  <c r="AK1082" i="2"/>
  <c r="AJ1082" i="2"/>
  <c r="AI1082" i="2"/>
  <c r="AR1081" i="2"/>
  <c r="AQ1081" i="2"/>
  <c r="AO1081" i="2"/>
  <c r="AN1081" i="2"/>
  <c r="AM1081" i="2"/>
  <c r="AL1081" i="2"/>
  <c r="AP1081" i="2" s="1"/>
  <c r="AK1081" i="2"/>
  <c r="AJ1081" i="2"/>
  <c r="AI1081" i="2"/>
  <c r="AR1080" i="2"/>
  <c r="AQ1080" i="2"/>
  <c r="AO1080" i="2"/>
  <c r="AN1080" i="2"/>
  <c r="AM1080" i="2"/>
  <c r="AL1080" i="2"/>
  <c r="AP1080" i="2" s="1"/>
  <c r="AK1080" i="2"/>
  <c r="AJ1080" i="2"/>
  <c r="AI1080" i="2"/>
  <c r="AR1079" i="2"/>
  <c r="AQ1079" i="2"/>
  <c r="AO1079" i="2"/>
  <c r="AN1079" i="2"/>
  <c r="AM1079" i="2"/>
  <c r="AL1079" i="2"/>
  <c r="AP1079" i="2" s="1"/>
  <c r="AK1079" i="2"/>
  <c r="AJ1079" i="2"/>
  <c r="AI1079" i="2"/>
  <c r="AR1078" i="2"/>
  <c r="AQ1078" i="2"/>
  <c r="AO1078" i="2"/>
  <c r="AN1078" i="2"/>
  <c r="AM1078" i="2"/>
  <c r="AL1078" i="2"/>
  <c r="AP1078" i="2" s="1"/>
  <c r="AK1078" i="2"/>
  <c r="AJ1078" i="2"/>
  <c r="AI1078" i="2"/>
  <c r="AR1077" i="2"/>
  <c r="AQ1077" i="2"/>
  <c r="AO1077" i="2"/>
  <c r="AN1077" i="2"/>
  <c r="AM1077" i="2"/>
  <c r="AL1077" i="2"/>
  <c r="AP1077" i="2" s="1"/>
  <c r="AK1077" i="2"/>
  <c r="AJ1077" i="2"/>
  <c r="AI1077" i="2"/>
  <c r="AR1076" i="2"/>
  <c r="AQ1076" i="2"/>
  <c r="AO1076" i="2"/>
  <c r="AN1076" i="2"/>
  <c r="AM1076" i="2"/>
  <c r="AL1076" i="2"/>
  <c r="AP1076" i="2" s="1"/>
  <c r="AK1076" i="2"/>
  <c r="AJ1076" i="2"/>
  <c r="AI1076" i="2"/>
  <c r="AR1075" i="2"/>
  <c r="AQ1075" i="2"/>
  <c r="AO1075" i="2"/>
  <c r="AN1075" i="2"/>
  <c r="AM1075" i="2"/>
  <c r="AL1075" i="2"/>
  <c r="AP1075" i="2" s="1"/>
  <c r="AK1075" i="2"/>
  <c r="AJ1075" i="2"/>
  <c r="AI1075" i="2"/>
  <c r="AR1074" i="2"/>
  <c r="AQ1074" i="2"/>
  <c r="AO1074" i="2"/>
  <c r="AN1074" i="2"/>
  <c r="AM1074" i="2"/>
  <c r="AL1074" i="2"/>
  <c r="AP1074" i="2" s="1"/>
  <c r="AK1074" i="2"/>
  <c r="AJ1074" i="2"/>
  <c r="AI1074" i="2"/>
  <c r="AR1073" i="2"/>
  <c r="AQ1073" i="2"/>
  <c r="AO1073" i="2"/>
  <c r="AN1073" i="2"/>
  <c r="AM1073" i="2"/>
  <c r="AL1073" i="2"/>
  <c r="AP1073" i="2" s="1"/>
  <c r="AK1073" i="2"/>
  <c r="AJ1073" i="2"/>
  <c r="AI1073" i="2"/>
  <c r="AR1072" i="2"/>
  <c r="AQ1072" i="2"/>
  <c r="AO1072" i="2"/>
  <c r="AN1072" i="2"/>
  <c r="AM1072" i="2"/>
  <c r="AL1072" i="2"/>
  <c r="AP1072" i="2" s="1"/>
  <c r="AK1072" i="2"/>
  <c r="AJ1072" i="2"/>
  <c r="AI1072" i="2"/>
  <c r="AR1071" i="2"/>
  <c r="AQ1071" i="2"/>
  <c r="AO1071" i="2"/>
  <c r="AN1071" i="2"/>
  <c r="AM1071" i="2"/>
  <c r="AL1071" i="2"/>
  <c r="AP1071" i="2" s="1"/>
  <c r="AK1071" i="2"/>
  <c r="AJ1071" i="2"/>
  <c r="AI1071" i="2"/>
  <c r="AR1070" i="2"/>
  <c r="AQ1070" i="2"/>
  <c r="AO1070" i="2"/>
  <c r="AN1070" i="2"/>
  <c r="AM1070" i="2"/>
  <c r="AL1070" i="2"/>
  <c r="AP1070" i="2" s="1"/>
  <c r="AK1070" i="2"/>
  <c r="AJ1070" i="2"/>
  <c r="AI1070" i="2"/>
  <c r="AR1069" i="2"/>
  <c r="AQ1069" i="2"/>
  <c r="AO1069" i="2"/>
  <c r="AN1069" i="2"/>
  <c r="AM1069" i="2"/>
  <c r="AL1069" i="2"/>
  <c r="AP1069" i="2" s="1"/>
  <c r="AK1069" i="2"/>
  <c r="AJ1069" i="2"/>
  <c r="AI1069" i="2"/>
  <c r="AR1068" i="2"/>
  <c r="AQ1068" i="2"/>
  <c r="AO1068" i="2"/>
  <c r="AN1068" i="2"/>
  <c r="AM1068" i="2"/>
  <c r="AL1068" i="2"/>
  <c r="AP1068" i="2" s="1"/>
  <c r="AK1068" i="2"/>
  <c r="AJ1068" i="2"/>
  <c r="AI1068" i="2"/>
  <c r="AR1067" i="2"/>
  <c r="AQ1067" i="2"/>
  <c r="AO1067" i="2"/>
  <c r="AN1067" i="2"/>
  <c r="AM1067" i="2"/>
  <c r="AL1067" i="2"/>
  <c r="AP1067" i="2" s="1"/>
  <c r="AK1067" i="2"/>
  <c r="AJ1067" i="2"/>
  <c r="AI1067" i="2"/>
  <c r="AR1066" i="2"/>
  <c r="AQ1066" i="2"/>
  <c r="AO1066" i="2"/>
  <c r="AN1066" i="2"/>
  <c r="AM1066" i="2"/>
  <c r="AL1066" i="2"/>
  <c r="AP1066" i="2" s="1"/>
  <c r="AK1066" i="2"/>
  <c r="AJ1066" i="2"/>
  <c r="AI1066" i="2"/>
  <c r="AR1065" i="2"/>
  <c r="AQ1065" i="2"/>
  <c r="AO1065" i="2"/>
  <c r="AN1065" i="2"/>
  <c r="AM1065" i="2"/>
  <c r="AL1065" i="2"/>
  <c r="AP1065" i="2" s="1"/>
  <c r="AK1065" i="2"/>
  <c r="AJ1065" i="2"/>
  <c r="AI1065" i="2"/>
  <c r="AR1064" i="2"/>
  <c r="AQ1064" i="2"/>
  <c r="AO1064" i="2"/>
  <c r="AN1064" i="2"/>
  <c r="AM1064" i="2"/>
  <c r="AL1064" i="2"/>
  <c r="AP1064" i="2" s="1"/>
  <c r="AK1064" i="2"/>
  <c r="AJ1064" i="2"/>
  <c r="AI1064" i="2"/>
  <c r="AR1063" i="2"/>
  <c r="AQ1063" i="2"/>
  <c r="AO1063" i="2"/>
  <c r="AN1063" i="2"/>
  <c r="AM1063" i="2"/>
  <c r="AL1063" i="2"/>
  <c r="AP1063" i="2" s="1"/>
  <c r="AK1063" i="2"/>
  <c r="AJ1063" i="2"/>
  <c r="AI1063" i="2"/>
  <c r="AR1062" i="2"/>
  <c r="AQ1062" i="2"/>
  <c r="AO1062" i="2"/>
  <c r="AN1062" i="2"/>
  <c r="AM1062" i="2"/>
  <c r="AL1062" i="2"/>
  <c r="AP1062" i="2" s="1"/>
  <c r="AK1062" i="2"/>
  <c r="AJ1062" i="2"/>
  <c r="AI1062" i="2"/>
  <c r="AR1061" i="2"/>
  <c r="AQ1061" i="2"/>
  <c r="AO1061" i="2"/>
  <c r="AN1061" i="2"/>
  <c r="AM1061" i="2"/>
  <c r="AL1061" i="2"/>
  <c r="AP1061" i="2" s="1"/>
  <c r="AK1061" i="2"/>
  <c r="AJ1061" i="2"/>
  <c r="AI1061" i="2"/>
  <c r="AR1060" i="2"/>
  <c r="AQ1060" i="2"/>
  <c r="AO1060" i="2"/>
  <c r="AN1060" i="2"/>
  <c r="AM1060" i="2"/>
  <c r="AL1060" i="2"/>
  <c r="AP1060" i="2" s="1"/>
  <c r="AK1060" i="2"/>
  <c r="AJ1060" i="2"/>
  <c r="AI1060" i="2"/>
  <c r="AR1059" i="2"/>
  <c r="AQ1059" i="2"/>
  <c r="AO1059" i="2"/>
  <c r="AN1059" i="2"/>
  <c r="AM1059" i="2"/>
  <c r="AL1059" i="2"/>
  <c r="AP1059" i="2" s="1"/>
  <c r="AK1059" i="2"/>
  <c r="AJ1059" i="2"/>
  <c r="AI1059" i="2"/>
  <c r="AR1058" i="2"/>
  <c r="AQ1058" i="2"/>
  <c r="AO1058" i="2"/>
  <c r="AN1058" i="2"/>
  <c r="AM1058" i="2"/>
  <c r="AL1058" i="2"/>
  <c r="AP1058" i="2" s="1"/>
  <c r="AK1058" i="2"/>
  <c r="AJ1058" i="2"/>
  <c r="AI1058" i="2"/>
  <c r="AR1057" i="2"/>
  <c r="AQ1057" i="2"/>
  <c r="AO1057" i="2"/>
  <c r="AN1057" i="2"/>
  <c r="AM1057" i="2"/>
  <c r="AL1057" i="2"/>
  <c r="AP1057" i="2" s="1"/>
  <c r="AK1057" i="2"/>
  <c r="AJ1057" i="2"/>
  <c r="AI1057" i="2"/>
  <c r="AR1056" i="2"/>
  <c r="AQ1056" i="2"/>
  <c r="AO1056" i="2"/>
  <c r="AN1056" i="2"/>
  <c r="AM1056" i="2"/>
  <c r="AL1056" i="2"/>
  <c r="AP1056" i="2" s="1"/>
  <c r="AK1056" i="2"/>
  <c r="AJ1056" i="2"/>
  <c r="AI1056" i="2"/>
  <c r="AR1055" i="2"/>
  <c r="AQ1055" i="2"/>
  <c r="AO1055" i="2"/>
  <c r="AN1055" i="2"/>
  <c r="AM1055" i="2"/>
  <c r="AL1055" i="2"/>
  <c r="AP1055" i="2" s="1"/>
  <c r="AK1055" i="2"/>
  <c r="AJ1055" i="2"/>
  <c r="AI1055" i="2"/>
  <c r="AR1054" i="2"/>
  <c r="AQ1054" i="2"/>
  <c r="AO1054" i="2"/>
  <c r="AN1054" i="2"/>
  <c r="AM1054" i="2"/>
  <c r="AL1054" i="2"/>
  <c r="AP1054" i="2" s="1"/>
  <c r="AK1054" i="2"/>
  <c r="AJ1054" i="2"/>
  <c r="AI1054" i="2"/>
  <c r="AR1053" i="2"/>
  <c r="AQ1053" i="2"/>
  <c r="AO1053" i="2"/>
  <c r="AN1053" i="2"/>
  <c r="AM1053" i="2"/>
  <c r="AL1053" i="2"/>
  <c r="AP1053" i="2" s="1"/>
  <c r="AK1053" i="2"/>
  <c r="AJ1053" i="2"/>
  <c r="AI1053" i="2"/>
  <c r="AR1052" i="2"/>
  <c r="AQ1052" i="2"/>
  <c r="AO1052" i="2"/>
  <c r="AN1052" i="2"/>
  <c r="AM1052" i="2"/>
  <c r="AL1052" i="2"/>
  <c r="AP1052" i="2" s="1"/>
  <c r="AK1052" i="2"/>
  <c r="AJ1052" i="2"/>
  <c r="AI1052" i="2"/>
  <c r="AR1051" i="2"/>
  <c r="AQ1051" i="2"/>
  <c r="AO1051" i="2"/>
  <c r="AN1051" i="2"/>
  <c r="AM1051" i="2"/>
  <c r="AL1051" i="2"/>
  <c r="AP1051" i="2" s="1"/>
  <c r="AK1051" i="2"/>
  <c r="AJ1051" i="2"/>
  <c r="AI1051" i="2"/>
  <c r="AR1050" i="2"/>
  <c r="AQ1050" i="2"/>
  <c r="AO1050" i="2"/>
  <c r="AN1050" i="2"/>
  <c r="AM1050" i="2"/>
  <c r="AL1050" i="2"/>
  <c r="AP1050" i="2" s="1"/>
  <c r="AK1050" i="2"/>
  <c r="AJ1050" i="2"/>
  <c r="AI1050" i="2"/>
  <c r="AR1049" i="2"/>
  <c r="AQ1049" i="2"/>
  <c r="AO1049" i="2"/>
  <c r="AN1049" i="2"/>
  <c r="AM1049" i="2"/>
  <c r="AL1049" i="2"/>
  <c r="AP1049" i="2" s="1"/>
  <c r="AK1049" i="2"/>
  <c r="AJ1049" i="2"/>
  <c r="AI1049" i="2"/>
  <c r="AR1048" i="2"/>
  <c r="AQ1048" i="2"/>
  <c r="AO1048" i="2"/>
  <c r="AN1048" i="2"/>
  <c r="AM1048" i="2"/>
  <c r="AL1048" i="2"/>
  <c r="AP1048" i="2" s="1"/>
  <c r="AK1048" i="2"/>
  <c r="AJ1048" i="2"/>
  <c r="AI1048" i="2"/>
  <c r="AR1047" i="2"/>
  <c r="AQ1047" i="2"/>
  <c r="AO1047" i="2"/>
  <c r="AN1047" i="2"/>
  <c r="AM1047" i="2"/>
  <c r="AL1047" i="2"/>
  <c r="AP1047" i="2" s="1"/>
  <c r="AK1047" i="2"/>
  <c r="AJ1047" i="2"/>
  <c r="AI1047" i="2"/>
  <c r="AR1046" i="2"/>
  <c r="AQ1046" i="2"/>
  <c r="AO1046" i="2"/>
  <c r="AN1046" i="2"/>
  <c r="AM1046" i="2"/>
  <c r="AL1046" i="2"/>
  <c r="AP1046" i="2" s="1"/>
  <c r="AK1046" i="2"/>
  <c r="AJ1046" i="2"/>
  <c r="AI1046" i="2"/>
  <c r="AR1045" i="2"/>
  <c r="AQ1045" i="2"/>
  <c r="AO1045" i="2"/>
  <c r="AN1045" i="2"/>
  <c r="AM1045" i="2"/>
  <c r="AL1045" i="2"/>
  <c r="AP1045" i="2" s="1"/>
  <c r="AK1045" i="2"/>
  <c r="AJ1045" i="2"/>
  <c r="AI1045" i="2"/>
  <c r="AR1044" i="2"/>
  <c r="AQ1044" i="2"/>
  <c r="AO1044" i="2"/>
  <c r="AN1044" i="2"/>
  <c r="AM1044" i="2"/>
  <c r="AL1044" i="2"/>
  <c r="AP1044" i="2" s="1"/>
  <c r="AK1044" i="2"/>
  <c r="AJ1044" i="2"/>
  <c r="AI1044" i="2"/>
  <c r="AR1043" i="2"/>
  <c r="AQ1043" i="2"/>
  <c r="AO1043" i="2"/>
  <c r="AN1043" i="2"/>
  <c r="AM1043" i="2"/>
  <c r="AL1043" i="2"/>
  <c r="AP1043" i="2" s="1"/>
  <c r="AK1043" i="2"/>
  <c r="AJ1043" i="2"/>
  <c r="AI1043" i="2"/>
  <c r="AR1042" i="2"/>
  <c r="AQ1042" i="2"/>
  <c r="AO1042" i="2"/>
  <c r="AN1042" i="2"/>
  <c r="AM1042" i="2"/>
  <c r="AL1042" i="2"/>
  <c r="AP1042" i="2" s="1"/>
  <c r="AK1042" i="2"/>
  <c r="AJ1042" i="2"/>
  <c r="AI1042" i="2"/>
  <c r="AR1041" i="2"/>
  <c r="AQ1041" i="2"/>
  <c r="AO1041" i="2"/>
  <c r="AN1041" i="2"/>
  <c r="AM1041" i="2"/>
  <c r="AL1041" i="2"/>
  <c r="AP1041" i="2" s="1"/>
  <c r="AK1041" i="2"/>
  <c r="AJ1041" i="2"/>
  <c r="AI1041" i="2"/>
  <c r="AR1040" i="2"/>
  <c r="AQ1040" i="2"/>
  <c r="AO1040" i="2"/>
  <c r="AN1040" i="2"/>
  <c r="AM1040" i="2"/>
  <c r="AL1040" i="2"/>
  <c r="AP1040" i="2" s="1"/>
  <c r="AK1040" i="2"/>
  <c r="AJ1040" i="2"/>
  <c r="AI1040" i="2"/>
  <c r="AR1039" i="2"/>
  <c r="AQ1039" i="2"/>
  <c r="AO1039" i="2"/>
  <c r="AN1039" i="2"/>
  <c r="AM1039" i="2"/>
  <c r="AL1039" i="2"/>
  <c r="AP1039" i="2" s="1"/>
  <c r="AK1039" i="2"/>
  <c r="AJ1039" i="2"/>
  <c r="AI1039" i="2"/>
  <c r="AR1038" i="2"/>
  <c r="AQ1038" i="2"/>
  <c r="AO1038" i="2"/>
  <c r="AN1038" i="2"/>
  <c r="AM1038" i="2"/>
  <c r="AL1038" i="2"/>
  <c r="AP1038" i="2" s="1"/>
  <c r="AK1038" i="2"/>
  <c r="AJ1038" i="2"/>
  <c r="AI1038" i="2"/>
  <c r="AR1037" i="2"/>
  <c r="AQ1037" i="2"/>
  <c r="AO1037" i="2"/>
  <c r="AN1037" i="2"/>
  <c r="AM1037" i="2"/>
  <c r="AL1037" i="2"/>
  <c r="AP1037" i="2" s="1"/>
  <c r="AK1037" i="2"/>
  <c r="AJ1037" i="2"/>
  <c r="AI1037" i="2"/>
  <c r="AR1036" i="2"/>
  <c r="AQ1036" i="2"/>
  <c r="AO1036" i="2"/>
  <c r="AN1036" i="2"/>
  <c r="AM1036" i="2"/>
  <c r="AL1036" i="2"/>
  <c r="AP1036" i="2" s="1"/>
  <c r="AK1036" i="2"/>
  <c r="AJ1036" i="2"/>
  <c r="AI1036" i="2"/>
  <c r="AR1035" i="2"/>
  <c r="AQ1035" i="2"/>
  <c r="AO1035" i="2"/>
  <c r="AN1035" i="2"/>
  <c r="AM1035" i="2"/>
  <c r="AL1035" i="2"/>
  <c r="AP1035" i="2" s="1"/>
  <c r="AK1035" i="2"/>
  <c r="AJ1035" i="2"/>
  <c r="AI1035" i="2"/>
  <c r="AR1034" i="2"/>
  <c r="AQ1034" i="2"/>
  <c r="AO1034" i="2"/>
  <c r="AN1034" i="2"/>
  <c r="AM1034" i="2"/>
  <c r="AL1034" i="2"/>
  <c r="AP1034" i="2" s="1"/>
  <c r="AK1034" i="2"/>
  <c r="AJ1034" i="2"/>
  <c r="AI1034" i="2"/>
  <c r="AR1033" i="2"/>
  <c r="AQ1033" i="2"/>
  <c r="AO1033" i="2"/>
  <c r="AN1033" i="2"/>
  <c r="AM1033" i="2"/>
  <c r="AL1033" i="2"/>
  <c r="AP1033" i="2" s="1"/>
  <c r="AK1033" i="2"/>
  <c r="AJ1033" i="2"/>
  <c r="AI1033" i="2"/>
  <c r="AR1032" i="2"/>
  <c r="AQ1032" i="2"/>
  <c r="AO1032" i="2"/>
  <c r="AN1032" i="2"/>
  <c r="AM1032" i="2"/>
  <c r="AL1032" i="2"/>
  <c r="AP1032" i="2" s="1"/>
  <c r="AK1032" i="2"/>
  <c r="AJ1032" i="2"/>
  <c r="AI1032" i="2"/>
  <c r="AR1031" i="2"/>
  <c r="AQ1031" i="2"/>
  <c r="AO1031" i="2"/>
  <c r="AN1031" i="2"/>
  <c r="AM1031" i="2"/>
  <c r="AL1031" i="2"/>
  <c r="AP1031" i="2" s="1"/>
  <c r="AK1031" i="2"/>
  <c r="AJ1031" i="2"/>
  <c r="AI1031" i="2"/>
  <c r="AR1030" i="2"/>
  <c r="AQ1030" i="2"/>
  <c r="AO1030" i="2"/>
  <c r="AN1030" i="2"/>
  <c r="AM1030" i="2"/>
  <c r="AL1030" i="2"/>
  <c r="AP1030" i="2" s="1"/>
  <c r="AK1030" i="2"/>
  <c r="AJ1030" i="2"/>
  <c r="AI1030" i="2"/>
  <c r="AR1029" i="2"/>
  <c r="AQ1029" i="2"/>
  <c r="AO1029" i="2"/>
  <c r="AN1029" i="2"/>
  <c r="AM1029" i="2"/>
  <c r="AL1029" i="2"/>
  <c r="AP1029" i="2" s="1"/>
  <c r="AK1029" i="2"/>
  <c r="AJ1029" i="2"/>
  <c r="AI1029" i="2"/>
  <c r="AR1028" i="2"/>
  <c r="AQ1028" i="2"/>
  <c r="AO1028" i="2"/>
  <c r="AN1028" i="2"/>
  <c r="AM1028" i="2"/>
  <c r="AL1028" i="2"/>
  <c r="AP1028" i="2" s="1"/>
  <c r="AK1028" i="2"/>
  <c r="AJ1028" i="2"/>
  <c r="AI1028" i="2"/>
  <c r="AR1027" i="2"/>
  <c r="AQ1027" i="2"/>
  <c r="AO1027" i="2"/>
  <c r="AN1027" i="2"/>
  <c r="AM1027" i="2"/>
  <c r="AL1027" i="2"/>
  <c r="AP1027" i="2" s="1"/>
  <c r="AK1027" i="2"/>
  <c r="AJ1027" i="2"/>
  <c r="AI1027" i="2"/>
  <c r="AR1026" i="2"/>
  <c r="AQ1026" i="2"/>
  <c r="AO1026" i="2"/>
  <c r="AN1026" i="2"/>
  <c r="AM1026" i="2"/>
  <c r="AL1026" i="2"/>
  <c r="AP1026" i="2" s="1"/>
  <c r="AK1026" i="2"/>
  <c r="AJ1026" i="2"/>
  <c r="AI1026" i="2"/>
  <c r="AR1025" i="2"/>
  <c r="AQ1025" i="2"/>
  <c r="AO1025" i="2"/>
  <c r="AN1025" i="2"/>
  <c r="AM1025" i="2"/>
  <c r="AL1025" i="2"/>
  <c r="AP1025" i="2" s="1"/>
  <c r="AK1025" i="2"/>
  <c r="AJ1025" i="2"/>
  <c r="AI1025" i="2"/>
  <c r="AR1024" i="2"/>
  <c r="AQ1024" i="2"/>
  <c r="AO1024" i="2"/>
  <c r="AN1024" i="2"/>
  <c r="AM1024" i="2"/>
  <c r="AL1024" i="2"/>
  <c r="AP1024" i="2" s="1"/>
  <c r="AK1024" i="2"/>
  <c r="AJ1024" i="2"/>
  <c r="AI1024" i="2"/>
  <c r="AR1023" i="2"/>
  <c r="AQ1023" i="2"/>
  <c r="AO1023" i="2"/>
  <c r="AN1023" i="2"/>
  <c r="AM1023" i="2"/>
  <c r="AL1023" i="2"/>
  <c r="AP1023" i="2" s="1"/>
  <c r="AK1023" i="2"/>
  <c r="AJ1023" i="2"/>
  <c r="AI1023" i="2"/>
  <c r="AR1022" i="2"/>
  <c r="AQ1022" i="2"/>
  <c r="AO1022" i="2"/>
  <c r="AN1022" i="2"/>
  <c r="AM1022" i="2"/>
  <c r="AL1022" i="2"/>
  <c r="AP1022" i="2" s="1"/>
  <c r="AK1022" i="2"/>
  <c r="AJ1022" i="2"/>
  <c r="AI1022" i="2"/>
  <c r="AR1021" i="2"/>
  <c r="AQ1021" i="2"/>
  <c r="AO1021" i="2"/>
  <c r="AN1021" i="2"/>
  <c r="AM1021" i="2"/>
  <c r="AL1021" i="2"/>
  <c r="AP1021" i="2" s="1"/>
  <c r="AK1021" i="2"/>
  <c r="AJ1021" i="2"/>
  <c r="AI1021" i="2"/>
  <c r="AR1020" i="2"/>
  <c r="AQ1020" i="2"/>
  <c r="AO1020" i="2"/>
  <c r="AN1020" i="2"/>
  <c r="AM1020" i="2"/>
  <c r="AL1020" i="2"/>
  <c r="AP1020" i="2" s="1"/>
  <c r="AK1020" i="2"/>
  <c r="AJ1020" i="2"/>
  <c r="AI1020" i="2"/>
  <c r="AR1019" i="2"/>
  <c r="AQ1019" i="2"/>
  <c r="AO1019" i="2"/>
  <c r="AN1019" i="2"/>
  <c r="AM1019" i="2"/>
  <c r="AL1019" i="2"/>
  <c r="AP1019" i="2" s="1"/>
  <c r="AK1019" i="2"/>
  <c r="AJ1019" i="2"/>
  <c r="AI1019" i="2"/>
  <c r="AR1018" i="2"/>
  <c r="AQ1018" i="2"/>
  <c r="AO1018" i="2"/>
  <c r="AN1018" i="2"/>
  <c r="AM1018" i="2"/>
  <c r="AL1018" i="2"/>
  <c r="AP1018" i="2" s="1"/>
  <c r="AK1018" i="2"/>
  <c r="AJ1018" i="2"/>
  <c r="AI1018" i="2"/>
  <c r="AR1017" i="2"/>
  <c r="AQ1017" i="2"/>
  <c r="AO1017" i="2"/>
  <c r="AN1017" i="2"/>
  <c r="AM1017" i="2"/>
  <c r="AL1017" i="2"/>
  <c r="AP1017" i="2" s="1"/>
  <c r="AK1017" i="2"/>
  <c r="AJ1017" i="2"/>
  <c r="AI1017" i="2"/>
  <c r="AR1016" i="2"/>
  <c r="AQ1016" i="2"/>
  <c r="AO1016" i="2"/>
  <c r="AN1016" i="2"/>
  <c r="AM1016" i="2"/>
  <c r="AL1016" i="2"/>
  <c r="AP1016" i="2" s="1"/>
  <c r="AK1016" i="2"/>
  <c r="AJ1016" i="2"/>
  <c r="AI1016" i="2"/>
  <c r="AR1015" i="2"/>
  <c r="AQ1015" i="2"/>
  <c r="AO1015" i="2"/>
  <c r="AN1015" i="2"/>
  <c r="AM1015" i="2"/>
  <c r="AL1015" i="2"/>
  <c r="AP1015" i="2" s="1"/>
  <c r="AK1015" i="2"/>
  <c r="AJ1015" i="2"/>
  <c r="AI1015" i="2"/>
  <c r="AR1014" i="2"/>
  <c r="AQ1014" i="2"/>
  <c r="AO1014" i="2"/>
  <c r="AN1014" i="2"/>
  <c r="AM1014" i="2"/>
  <c r="AL1014" i="2"/>
  <c r="AP1014" i="2" s="1"/>
  <c r="AK1014" i="2"/>
  <c r="AJ1014" i="2"/>
  <c r="AI1014" i="2"/>
  <c r="AR1013" i="2"/>
  <c r="AQ1013" i="2"/>
  <c r="AO1013" i="2"/>
  <c r="AN1013" i="2"/>
  <c r="AM1013" i="2"/>
  <c r="AL1013" i="2"/>
  <c r="AP1013" i="2" s="1"/>
  <c r="AK1013" i="2"/>
  <c r="AJ1013" i="2"/>
  <c r="AI1013" i="2"/>
  <c r="AR1012" i="2"/>
  <c r="AQ1012" i="2"/>
  <c r="AO1012" i="2"/>
  <c r="AN1012" i="2"/>
  <c r="AM1012" i="2"/>
  <c r="AL1012" i="2"/>
  <c r="AP1012" i="2" s="1"/>
  <c r="AK1012" i="2"/>
  <c r="AJ1012" i="2"/>
  <c r="AI1012" i="2"/>
  <c r="AR1011" i="2"/>
  <c r="AQ1011" i="2"/>
  <c r="AO1011" i="2"/>
  <c r="AN1011" i="2"/>
  <c r="AM1011" i="2"/>
  <c r="AL1011" i="2"/>
  <c r="AP1011" i="2" s="1"/>
  <c r="AK1011" i="2"/>
  <c r="AJ1011" i="2"/>
  <c r="AI1011" i="2"/>
  <c r="AR1010" i="2"/>
  <c r="AQ1010" i="2"/>
  <c r="AO1010" i="2"/>
  <c r="AN1010" i="2"/>
  <c r="AM1010" i="2"/>
  <c r="AL1010" i="2"/>
  <c r="AP1010" i="2" s="1"/>
  <c r="AK1010" i="2"/>
  <c r="AJ1010" i="2"/>
  <c r="AI1010" i="2"/>
  <c r="AR1009" i="2"/>
  <c r="AQ1009" i="2"/>
  <c r="AO1009" i="2"/>
  <c r="AN1009" i="2"/>
  <c r="AM1009" i="2"/>
  <c r="AL1009" i="2"/>
  <c r="AP1009" i="2" s="1"/>
  <c r="AK1009" i="2"/>
  <c r="AJ1009" i="2"/>
  <c r="AI1009" i="2"/>
  <c r="AR1008" i="2"/>
  <c r="AQ1008" i="2"/>
  <c r="AO1008" i="2"/>
  <c r="AN1008" i="2"/>
  <c r="AM1008" i="2"/>
  <c r="AL1008" i="2"/>
  <c r="AP1008" i="2" s="1"/>
  <c r="AK1008" i="2"/>
  <c r="AJ1008" i="2"/>
  <c r="AI1008" i="2"/>
  <c r="AR1007" i="2"/>
  <c r="AQ1007" i="2"/>
  <c r="AO1007" i="2"/>
  <c r="AN1007" i="2"/>
  <c r="AM1007" i="2"/>
  <c r="AL1007" i="2"/>
  <c r="AP1007" i="2" s="1"/>
  <c r="AK1007" i="2"/>
  <c r="AJ1007" i="2"/>
  <c r="AI1007" i="2"/>
  <c r="AR1006" i="2"/>
  <c r="AQ1006" i="2"/>
  <c r="AO1006" i="2"/>
  <c r="AN1006" i="2"/>
  <c r="AM1006" i="2"/>
  <c r="AL1006" i="2"/>
  <c r="AP1006" i="2" s="1"/>
  <c r="AK1006" i="2"/>
  <c r="AJ1006" i="2"/>
  <c r="AI1006" i="2"/>
  <c r="AR1005" i="2"/>
  <c r="AQ1005" i="2"/>
  <c r="AO1005" i="2"/>
  <c r="AN1005" i="2"/>
  <c r="AM1005" i="2"/>
  <c r="AL1005" i="2"/>
  <c r="AP1005" i="2" s="1"/>
  <c r="AK1005" i="2"/>
  <c r="AJ1005" i="2"/>
  <c r="AI1005" i="2"/>
  <c r="AR1004" i="2"/>
  <c r="AQ1004" i="2"/>
  <c r="AO1004" i="2"/>
  <c r="AN1004" i="2"/>
  <c r="AM1004" i="2"/>
  <c r="AL1004" i="2"/>
  <c r="AP1004" i="2" s="1"/>
  <c r="AK1004" i="2"/>
  <c r="AJ1004" i="2"/>
  <c r="AI1004" i="2"/>
  <c r="AR1003" i="2"/>
  <c r="AQ1003" i="2"/>
  <c r="AO1003" i="2"/>
  <c r="AN1003" i="2"/>
  <c r="AM1003" i="2"/>
  <c r="AL1003" i="2"/>
  <c r="AP1003" i="2" s="1"/>
  <c r="AK1003" i="2"/>
  <c r="AJ1003" i="2"/>
  <c r="AI1003" i="2"/>
  <c r="AR1002" i="2"/>
  <c r="AQ1002" i="2"/>
  <c r="AO1002" i="2"/>
  <c r="AN1002" i="2"/>
  <c r="AM1002" i="2"/>
  <c r="AL1002" i="2"/>
  <c r="AP1002" i="2" s="1"/>
  <c r="AK1002" i="2"/>
  <c r="AJ1002" i="2"/>
  <c r="AI1002" i="2"/>
  <c r="AR1001" i="2"/>
  <c r="AQ1001" i="2"/>
  <c r="AO1001" i="2"/>
  <c r="AN1001" i="2"/>
  <c r="AM1001" i="2"/>
  <c r="AL1001" i="2"/>
  <c r="AP1001" i="2" s="1"/>
  <c r="AK1001" i="2"/>
  <c r="AJ1001" i="2"/>
  <c r="AI1001" i="2"/>
  <c r="AR1000" i="2"/>
  <c r="AQ1000" i="2"/>
  <c r="AO1000" i="2"/>
  <c r="AN1000" i="2"/>
  <c r="AM1000" i="2"/>
  <c r="AL1000" i="2"/>
  <c r="AP1000" i="2" s="1"/>
  <c r="AK1000" i="2"/>
  <c r="AJ1000" i="2"/>
  <c r="AI1000" i="2"/>
  <c r="AR999" i="2"/>
  <c r="AQ999" i="2"/>
  <c r="AO999" i="2"/>
  <c r="AN999" i="2"/>
  <c r="AM999" i="2"/>
  <c r="AL999" i="2"/>
  <c r="AP999" i="2" s="1"/>
  <c r="AK999" i="2"/>
  <c r="AJ999" i="2"/>
  <c r="AI999" i="2"/>
  <c r="AR998" i="2"/>
  <c r="AQ998" i="2"/>
  <c r="AO998" i="2"/>
  <c r="AN998" i="2"/>
  <c r="AM998" i="2"/>
  <c r="AL998" i="2"/>
  <c r="AP998" i="2" s="1"/>
  <c r="AK998" i="2"/>
  <c r="AJ998" i="2"/>
  <c r="AI998" i="2"/>
  <c r="AR997" i="2"/>
  <c r="AQ997" i="2"/>
  <c r="AO997" i="2"/>
  <c r="AN997" i="2"/>
  <c r="AM997" i="2"/>
  <c r="AL997" i="2"/>
  <c r="AP997" i="2" s="1"/>
  <c r="AK997" i="2"/>
  <c r="AJ997" i="2"/>
  <c r="AI997" i="2"/>
  <c r="AR996" i="2"/>
  <c r="AQ996" i="2"/>
  <c r="AO996" i="2"/>
  <c r="AN996" i="2"/>
  <c r="AM996" i="2"/>
  <c r="AL996" i="2"/>
  <c r="AP996" i="2" s="1"/>
  <c r="AK996" i="2"/>
  <c r="AJ996" i="2"/>
  <c r="AI996" i="2"/>
  <c r="AR995" i="2"/>
  <c r="AQ995" i="2"/>
  <c r="AO995" i="2"/>
  <c r="AN995" i="2"/>
  <c r="AM995" i="2"/>
  <c r="AL995" i="2"/>
  <c r="AP995" i="2" s="1"/>
  <c r="AK995" i="2"/>
  <c r="AJ995" i="2"/>
  <c r="AI995" i="2"/>
  <c r="AR994" i="2"/>
  <c r="AQ994" i="2"/>
  <c r="AO994" i="2"/>
  <c r="AN994" i="2"/>
  <c r="AM994" i="2"/>
  <c r="AL994" i="2"/>
  <c r="AP994" i="2" s="1"/>
  <c r="AK994" i="2"/>
  <c r="AJ994" i="2"/>
  <c r="AI994" i="2"/>
  <c r="AR993" i="2"/>
  <c r="AQ993" i="2"/>
  <c r="AO993" i="2"/>
  <c r="AN993" i="2"/>
  <c r="AM993" i="2"/>
  <c r="AL993" i="2"/>
  <c r="AP993" i="2" s="1"/>
  <c r="AK993" i="2"/>
  <c r="AJ993" i="2"/>
  <c r="AI993" i="2"/>
  <c r="AR992" i="2"/>
  <c r="AQ992" i="2"/>
  <c r="AO992" i="2"/>
  <c r="AN992" i="2"/>
  <c r="AM992" i="2"/>
  <c r="AL992" i="2"/>
  <c r="AP992" i="2" s="1"/>
  <c r="AK992" i="2"/>
  <c r="AJ992" i="2"/>
  <c r="AI992" i="2"/>
  <c r="AR991" i="2"/>
  <c r="AQ991" i="2"/>
  <c r="AO991" i="2"/>
  <c r="AN991" i="2"/>
  <c r="AM991" i="2"/>
  <c r="AL991" i="2"/>
  <c r="AP991" i="2" s="1"/>
  <c r="AK991" i="2"/>
  <c r="AJ991" i="2"/>
  <c r="AI991" i="2"/>
  <c r="AR990" i="2"/>
  <c r="AQ990" i="2"/>
  <c r="AO990" i="2"/>
  <c r="AN990" i="2"/>
  <c r="AM990" i="2"/>
  <c r="AL990" i="2"/>
  <c r="AP990" i="2" s="1"/>
  <c r="AK990" i="2"/>
  <c r="AJ990" i="2"/>
  <c r="AI990" i="2"/>
  <c r="AR989" i="2"/>
  <c r="AQ989" i="2"/>
  <c r="AO989" i="2"/>
  <c r="AN989" i="2"/>
  <c r="AM989" i="2"/>
  <c r="AL989" i="2"/>
  <c r="AP989" i="2" s="1"/>
  <c r="AK989" i="2"/>
  <c r="AJ989" i="2"/>
  <c r="AI989" i="2"/>
  <c r="AR988" i="2"/>
  <c r="AQ988" i="2"/>
  <c r="AO988" i="2"/>
  <c r="AN988" i="2"/>
  <c r="AM988" i="2"/>
  <c r="AL988" i="2"/>
  <c r="AP988" i="2" s="1"/>
  <c r="AK988" i="2"/>
  <c r="AJ988" i="2"/>
  <c r="AI988" i="2"/>
  <c r="AR987" i="2"/>
  <c r="AQ987" i="2"/>
  <c r="AO987" i="2"/>
  <c r="AN987" i="2"/>
  <c r="AM987" i="2"/>
  <c r="AL987" i="2"/>
  <c r="AP987" i="2" s="1"/>
  <c r="AK987" i="2"/>
  <c r="AJ987" i="2"/>
  <c r="AI987" i="2"/>
  <c r="AR986" i="2"/>
  <c r="AQ986" i="2"/>
  <c r="AO986" i="2"/>
  <c r="AN986" i="2"/>
  <c r="AM986" i="2"/>
  <c r="AL986" i="2"/>
  <c r="AP986" i="2" s="1"/>
  <c r="AK986" i="2"/>
  <c r="AJ986" i="2"/>
  <c r="AI986" i="2"/>
  <c r="AR985" i="2"/>
  <c r="AQ985" i="2"/>
  <c r="AO985" i="2"/>
  <c r="AN985" i="2"/>
  <c r="AM985" i="2"/>
  <c r="AL985" i="2"/>
  <c r="AP985" i="2" s="1"/>
  <c r="AK985" i="2"/>
  <c r="AJ985" i="2"/>
  <c r="AI985" i="2"/>
  <c r="AR984" i="2"/>
  <c r="AQ984" i="2"/>
  <c r="AO984" i="2"/>
  <c r="AN984" i="2"/>
  <c r="AM984" i="2"/>
  <c r="AL984" i="2"/>
  <c r="AP984" i="2" s="1"/>
  <c r="AK984" i="2"/>
  <c r="AJ984" i="2"/>
  <c r="AI984" i="2"/>
  <c r="AR983" i="2"/>
  <c r="AQ983" i="2"/>
  <c r="AO983" i="2"/>
  <c r="AN983" i="2"/>
  <c r="AM983" i="2"/>
  <c r="AL983" i="2"/>
  <c r="AP983" i="2" s="1"/>
  <c r="AK983" i="2"/>
  <c r="AJ983" i="2"/>
  <c r="AI983" i="2"/>
  <c r="AR982" i="2"/>
  <c r="AQ982" i="2"/>
  <c r="AO982" i="2"/>
  <c r="AN982" i="2"/>
  <c r="AM982" i="2"/>
  <c r="AL982" i="2"/>
  <c r="AP982" i="2" s="1"/>
  <c r="AK982" i="2"/>
  <c r="AJ982" i="2"/>
  <c r="AI982" i="2"/>
  <c r="AR981" i="2"/>
  <c r="AQ981" i="2"/>
  <c r="AO981" i="2"/>
  <c r="AN981" i="2"/>
  <c r="AM981" i="2"/>
  <c r="AL981" i="2"/>
  <c r="AP981" i="2" s="1"/>
  <c r="AK981" i="2"/>
  <c r="AJ981" i="2"/>
  <c r="AI981" i="2"/>
  <c r="AR980" i="2"/>
  <c r="AQ980" i="2"/>
  <c r="AO980" i="2"/>
  <c r="AN980" i="2"/>
  <c r="AM980" i="2"/>
  <c r="AL980" i="2"/>
  <c r="AP980" i="2" s="1"/>
  <c r="AK980" i="2"/>
  <c r="AJ980" i="2"/>
  <c r="AI980" i="2"/>
  <c r="AR979" i="2"/>
  <c r="AQ979" i="2"/>
  <c r="AO979" i="2"/>
  <c r="AN979" i="2"/>
  <c r="AM979" i="2"/>
  <c r="AL979" i="2"/>
  <c r="AP979" i="2" s="1"/>
  <c r="AK979" i="2"/>
  <c r="AJ979" i="2"/>
  <c r="AI979" i="2"/>
  <c r="AR978" i="2"/>
  <c r="AQ978" i="2"/>
  <c r="AO978" i="2"/>
  <c r="AN978" i="2"/>
  <c r="AM978" i="2"/>
  <c r="AL978" i="2"/>
  <c r="AP978" i="2" s="1"/>
  <c r="AK978" i="2"/>
  <c r="AJ978" i="2"/>
  <c r="AI978" i="2"/>
  <c r="AR977" i="2"/>
  <c r="AQ977" i="2"/>
  <c r="AO977" i="2"/>
  <c r="AN977" i="2"/>
  <c r="AM977" i="2"/>
  <c r="AL977" i="2"/>
  <c r="AP977" i="2" s="1"/>
  <c r="AK977" i="2"/>
  <c r="AJ977" i="2"/>
  <c r="AI977" i="2"/>
  <c r="AR976" i="2"/>
  <c r="AQ976" i="2"/>
  <c r="AO976" i="2"/>
  <c r="AN976" i="2"/>
  <c r="AM976" i="2"/>
  <c r="AL976" i="2"/>
  <c r="AP976" i="2" s="1"/>
  <c r="AK976" i="2"/>
  <c r="AJ976" i="2"/>
  <c r="AI976" i="2"/>
  <c r="AR975" i="2"/>
  <c r="AQ975" i="2"/>
  <c r="AO975" i="2"/>
  <c r="AN975" i="2"/>
  <c r="AM975" i="2"/>
  <c r="AL975" i="2"/>
  <c r="AP975" i="2" s="1"/>
  <c r="AK975" i="2"/>
  <c r="AJ975" i="2"/>
  <c r="AI975" i="2"/>
  <c r="AR974" i="2"/>
  <c r="AQ974" i="2"/>
  <c r="AO974" i="2"/>
  <c r="AN974" i="2"/>
  <c r="AM974" i="2"/>
  <c r="AL974" i="2"/>
  <c r="AP974" i="2" s="1"/>
  <c r="AK974" i="2"/>
  <c r="AJ974" i="2"/>
  <c r="AI974" i="2"/>
  <c r="AR973" i="2"/>
  <c r="AQ973" i="2"/>
  <c r="AO973" i="2"/>
  <c r="AN973" i="2"/>
  <c r="AM973" i="2"/>
  <c r="AL973" i="2"/>
  <c r="AP973" i="2" s="1"/>
  <c r="AK973" i="2"/>
  <c r="AJ973" i="2"/>
  <c r="AI973" i="2"/>
  <c r="AR972" i="2"/>
  <c r="AQ972" i="2"/>
  <c r="AO972" i="2"/>
  <c r="AN972" i="2"/>
  <c r="AM972" i="2"/>
  <c r="AL972" i="2"/>
  <c r="AP972" i="2" s="1"/>
  <c r="AK972" i="2"/>
  <c r="AJ972" i="2"/>
  <c r="AI972" i="2"/>
  <c r="AR971" i="2"/>
  <c r="AQ971" i="2"/>
  <c r="AO971" i="2"/>
  <c r="AN971" i="2"/>
  <c r="AM971" i="2"/>
  <c r="AL971" i="2"/>
  <c r="AP971" i="2" s="1"/>
  <c r="AK971" i="2"/>
  <c r="AJ971" i="2"/>
  <c r="AI971" i="2"/>
  <c r="AR970" i="2"/>
  <c r="AQ970" i="2"/>
  <c r="AO970" i="2"/>
  <c r="AN970" i="2"/>
  <c r="AM970" i="2"/>
  <c r="AL970" i="2"/>
  <c r="AP970" i="2" s="1"/>
  <c r="AK970" i="2"/>
  <c r="AJ970" i="2"/>
  <c r="AI970" i="2"/>
  <c r="AR969" i="2"/>
  <c r="AQ969" i="2"/>
  <c r="AO969" i="2"/>
  <c r="AN969" i="2"/>
  <c r="AM969" i="2"/>
  <c r="AL969" i="2"/>
  <c r="AP969" i="2" s="1"/>
  <c r="AK969" i="2"/>
  <c r="AJ969" i="2"/>
  <c r="AI969" i="2"/>
  <c r="AR968" i="2"/>
  <c r="AQ968" i="2"/>
  <c r="AO968" i="2"/>
  <c r="AN968" i="2"/>
  <c r="AM968" i="2"/>
  <c r="AL968" i="2"/>
  <c r="AP968" i="2" s="1"/>
  <c r="AK968" i="2"/>
  <c r="AJ968" i="2"/>
  <c r="AI968" i="2"/>
  <c r="AR967" i="2"/>
  <c r="AQ967" i="2"/>
  <c r="AO967" i="2"/>
  <c r="AN967" i="2"/>
  <c r="AM967" i="2"/>
  <c r="AL967" i="2"/>
  <c r="AP967" i="2" s="1"/>
  <c r="AK967" i="2"/>
  <c r="AJ967" i="2"/>
  <c r="AI967" i="2"/>
  <c r="AR966" i="2"/>
  <c r="AQ966" i="2"/>
  <c r="AO966" i="2"/>
  <c r="AN966" i="2"/>
  <c r="AM966" i="2"/>
  <c r="AL966" i="2"/>
  <c r="AP966" i="2" s="1"/>
  <c r="AK966" i="2"/>
  <c r="AJ966" i="2"/>
  <c r="AI966" i="2"/>
  <c r="AR965" i="2"/>
  <c r="AQ965" i="2"/>
  <c r="AO965" i="2"/>
  <c r="AN965" i="2"/>
  <c r="AM965" i="2"/>
  <c r="AL965" i="2"/>
  <c r="AP965" i="2" s="1"/>
  <c r="AK965" i="2"/>
  <c r="AJ965" i="2"/>
  <c r="AI965" i="2"/>
  <c r="AR964" i="2"/>
  <c r="AQ964" i="2"/>
  <c r="AO964" i="2"/>
  <c r="AN964" i="2"/>
  <c r="AM964" i="2"/>
  <c r="AL964" i="2"/>
  <c r="AP964" i="2" s="1"/>
  <c r="AK964" i="2"/>
  <c r="AJ964" i="2"/>
  <c r="AI964" i="2"/>
  <c r="AR963" i="2"/>
  <c r="AQ963" i="2"/>
  <c r="AO963" i="2"/>
  <c r="AN963" i="2"/>
  <c r="AM963" i="2"/>
  <c r="AL963" i="2"/>
  <c r="AP963" i="2" s="1"/>
  <c r="AK963" i="2"/>
  <c r="AJ963" i="2"/>
  <c r="AI963" i="2"/>
  <c r="AR962" i="2"/>
  <c r="AQ962" i="2"/>
  <c r="AO962" i="2"/>
  <c r="AN962" i="2"/>
  <c r="AM962" i="2"/>
  <c r="AL962" i="2"/>
  <c r="AP962" i="2" s="1"/>
  <c r="AK962" i="2"/>
  <c r="AJ962" i="2"/>
  <c r="AI962" i="2"/>
  <c r="AR961" i="2"/>
  <c r="AQ961" i="2"/>
  <c r="AO961" i="2"/>
  <c r="AN961" i="2"/>
  <c r="AM961" i="2"/>
  <c r="AL961" i="2"/>
  <c r="AP961" i="2" s="1"/>
  <c r="AK961" i="2"/>
  <c r="AJ961" i="2"/>
  <c r="AI961" i="2"/>
  <c r="AR960" i="2"/>
  <c r="AQ960" i="2"/>
  <c r="AO960" i="2"/>
  <c r="AN960" i="2"/>
  <c r="AM960" i="2"/>
  <c r="AL960" i="2"/>
  <c r="AP960" i="2" s="1"/>
  <c r="AK960" i="2"/>
  <c r="AJ960" i="2"/>
  <c r="AI960" i="2"/>
  <c r="AR959" i="2"/>
  <c r="AQ959" i="2"/>
  <c r="AO959" i="2"/>
  <c r="AN959" i="2"/>
  <c r="AM959" i="2"/>
  <c r="AL959" i="2"/>
  <c r="AP959" i="2" s="1"/>
  <c r="AK959" i="2"/>
  <c r="AJ959" i="2"/>
  <c r="AI959" i="2"/>
  <c r="AR958" i="2"/>
  <c r="AQ958" i="2"/>
  <c r="AO958" i="2"/>
  <c r="AN958" i="2"/>
  <c r="AM958" i="2"/>
  <c r="AL958" i="2"/>
  <c r="AP958" i="2" s="1"/>
  <c r="AK958" i="2"/>
  <c r="AJ958" i="2"/>
  <c r="AI958" i="2"/>
  <c r="AR957" i="2"/>
  <c r="AQ957" i="2"/>
  <c r="AO957" i="2"/>
  <c r="AN957" i="2"/>
  <c r="AM957" i="2"/>
  <c r="AL957" i="2"/>
  <c r="AP957" i="2" s="1"/>
  <c r="AK957" i="2"/>
  <c r="AJ957" i="2"/>
  <c r="AI957" i="2"/>
  <c r="AR956" i="2"/>
  <c r="AQ956" i="2"/>
  <c r="AO956" i="2"/>
  <c r="AN956" i="2"/>
  <c r="AM956" i="2"/>
  <c r="AL956" i="2"/>
  <c r="AP956" i="2" s="1"/>
  <c r="AK956" i="2"/>
  <c r="AJ956" i="2"/>
  <c r="AI956" i="2"/>
  <c r="AR955" i="2"/>
  <c r="AQ955" i="2"/>
  <c r="AO955" i="2"/>
  <c r="AN955" i="2"/>
  <c r="AM955" i="2"/>
  <c r="AL955" i="2"/>
  <c r="AP955" i="2" s="1"/>
  <c r="AK955" i="2"/>
  <c r="AJ955" i="2"/>
  <c r="AI955" i="2"/>
  <c r="AR954" i="2"/>
  <c r="AQ954" i="2"/>
  <c r="AO954" i="2"/>
  <c r="AN954" i="2"/>
  <c r="AM954" i="2"/>
  <c r="AL954" i="2"/>
  <c r="AP954" i="2" s="1"/>
  <c r="AK954" i="2"/>
  <c r="AJ954" i="2"/>
  <c r="AI954" i="2"/>
  <c r="AR953" i="2"/>
  <c r="AQ953" i="2"/>
  <c r="AO953" i="2"/>
  <c r="AN953" i="2"/>
  <c r="AM953" i="2"/>
  <c r="AL953" i="2"/>
  <c r="AP953" i="2" s="1"/>
  <c r="AK953" i="2"/>
  <c r="AJ953" i="2"/>
  <c r="AI953" i="2"/>
  <c r="AR952" i="2"/>
  <c r="AQ952" i="2"/>
  <c r="AO952" i="2"/>
  <c r="AN952" i="2"/>
  <c r="AM952" i="2"/>
  <c r="AL952" i="2"/>
  <c r="AP952" i="2" s="1"/>
  <c r="AK952" i="2"/>
  <c r="AJ952" i="2"/>
  <c r="AI952" i="2"/>
  <c r="AR951" i="2"/>
  <c r="AQ951" i="2"/>
  <c r="AO951" i="2"/>
  <c r="AN951" i="2"/>
  <c r="AM951" i="2"/>
  <c r="AL951" i="2"/>
  <c r="AP951" i="2" s="1"/>
  <c r="AK951" i="2"/>
  <c r="AJ951" i="2"/>
  <c r="AI951" i="2"/>
  <c r="AR950" i="2"/>
  <c r="AQ950" i="2"/>
  <c r="AO950" i="2"/>
  <c r="AN950" i="2"/>
  <c r="AM950" i="2"/>
  <c r="AL950" i="2"/>
  <c r="AP950" i="2" s="1"/>
  <c r="AK950" i="2"/>
  <c r="AJ950" i="2"/>
  <c r="AI950" i="2"/>
  <c r="AR949" i="2"/>
  <c r="AQ949" i="2"/>
  <c r="AO949" i="2"/>
  <c r="AN949" i="2"/>
  <c r="AM949" i="2"/>
  <c r="AL949" i="2"/>
  <c r="AP949" i="2" s="1"/>
  <c r="AK949" i="2"/>
  <c r="AJ949" i="2"/>
  <c r="AI949" i="2"/>
  <c r="AR948" i="2"/>
  <c r="AQ948" i="2"/>
  <c r="AO948" i="2"/>
  <c r="AN948" i="2"/>
  <c r="AM948" i="2"/>
  <c r="AL948" i="2"/>
  <c r="AP948" i="2" s="1"/>
  <c r="AK948" i="2"/>
  <c r="AJ948" i="2"/>
  <c r="AI948" i="2"/>
  <c r="AR947" i="2"/>
  <c r="AQ947" i="2"/>
  <c r="AO947" i="2"/>
  <c r="AN947" i="2"/>
  <c r="AM947" i="2"/>
  <c r="AL947" i="2"/>
  <c r="AP947" i="2" s="1"/>
  <c r="AK947" i="2"/>
  <c r="AJ947" i="2"/>
  <c r="AI947" i="2"/>
  <c r="AR946" i="2"/>
  <c r="AQ946" i="2"/>
  <c r="AO946" i="2"/>
  <c r="AN946" i="2"/>
  <c r="AM946" i="2"/>
  <c r="AL946" i="2"/>
  <c r="AP946" i="2" s="1"/>
  <c r="AK946" i="2"/>
  <c r="AJ946" i="2"/>
  <c r="AI946" i="2"/>
  <c r="AR945" i="2"/>
  <c r="AQ945" i="2"/>
  <c r="AO945" i="2"/>
  <c r="AN945" i="2"/>
  <c r="AM945" i="2"/>
  <c r="AL945" i="2"/>
  <c r="AP945" i="2" s="1"/>
  <c r="AK945" i="2"/>
  <c r="AJ945" i="2"/>
  <c r="AI945" i="2"/>
  <c r="AR944" i="2"/>
  <c r="AQ944" i="2"/>
  <c r="AO944" i="2"/>
  <c r="AN944" i="2"/>
  <c r="AM944" i="2"/>
  <c r="AL944" i="2"/>
  <c r="AP944" i="2" s="1"/>
  <c r="AK944" i="2"/>
  <c r="AJ944" i="2"/>
  <c r="AI944" i="2"/>
  <c r="AR943" i="2"/>
  <c r="AQ943" i="2"/>
  <c r="AO943" i="2"/>
  <c r="AN943" i="2"/>
  <c r="AM943" i="2"/>
  <c r="AL943" i="2"/>
  <c r="AP943" i="2" s="1"/>
  <c r="AK943" i="2"/>
  <c r="AJ943" i="2"/>
  <c r="AI943" i="2"/>
  <c r="AR942" i="2"/>
  <c r="AQ942" i="2"/>
  <c r="AO942" i="2"/>
  <c r="AN942" i="2"/>
  <c r="AM942" i="2"/>
  <c r="AL942" i="2"/>
  <c r="AP942" i="2" s="1"/>
  <c r="AK942" i="2"/>
  <c r="AJ942" i="2"/>
  <c r="AI942" i="2"/>
  <c r="AR941" i="2"/>
  <c r="AQ941" i="2"/>
  <c r="AO941" i="2"/>
  <c r="AN941" i="2"/>
  <c r="AM941" i="2"/>
  <c r="AL941" i="2"/>
  <c r="AP941" i="2" s="1"/>
  <c r="AK941" i="2"/>
  <c r="AI941" i="2"/>
  <c r="AQ940" i="2"/>
  <c r="AR940" i="2" s="1"/>
  <c r="AO940" i="2"/>
  <c r="AN940" i="2"/>
  <c r="AM940" i="2"/>
  <c r="AL940" i="2"/>
  <c r="AK940" i="2"/>
  <c r="AI940" i="2"/>
  <c r="AR939" i="2"/>
  <c r="AQ939" i="2"/>
  <c r="AO939" i="2"/>
  <c r="AN939" i="2"/>
  <c r="AM939" i="2"/>
  <c r="AL939" i="2"/>
  <c r="AP939" i="2" s="1"/>
  <c r="AK939" i="2"/>
  <c r="AI939" i="2"/>
  <c r="AQ938" i="2"/>
  <c r="AR938" i="2" s="1"/>
  <c r="AO938" i="2"/>
  <c r="AN938" i="2"/>
  <c r="AM938" i="2"/>
  <c r="AL938" i="2"/>
  <c r="AK938" i="2"/>
  <c r="AI938" i="2"/>
  <c r="AR937" i="2"/>
  <c r="AQ937" i="2"/>
  <c r="AO937" i="2"/>
  <c r="AN937" i="2"/>
  <c r="AM937" i="2"/>
  <c r="AL937" i="2"/>
  <c r="AP937" i="2" s="1"/>
  <c r="AK937" i="2"/>
  <c r="AI937" i="2"/>
  <c r="AQ936" i="2"/>
  <c r="AR936" i="2" s="1"/>
  <c r="AO936" i="2"/>
  <c r="AN936" i="2"/>
  <c r="AM936" i="2"/>
  <c r="AL936" i="2"/>
  <c r="AK936" i="2"/>
  <c r="AI936" i="2"/>
  <c r="AR935" i="2"/>
  <c r="AQ935" i="2"/>
  <c r="AO935" i="2"/>
  <c r="AN935" i="2"/>
  <c r="AM935" i="2"/>
  <c r="AL935" i="2"/>
  <c r="AP935" i="2" s="1"/>
  <c r="AK935" i="2"/>
  <c r="AI935" i="2"/>
  <c r="AQ934" i="2"/>
  <c r="AR934" i="2" s="1"/>
  <c r="AO934" i="2"/>
  <c r="AN934" i="2"/>
  <c r="AM934" i="2"/>
  <c r="AL934" i="2"/>
  <c r="AK934" i="2"/>
  <c r="AI934" i="2"/>
  <c r="AR933" i="2"/>
  <c r="AQ933" i="2"/>
  <c r="AO933" i="2"/>
  <c r="AN933" i="2"/>
  <c r="AM933" i="2"/>
  <c r="AL933" i="2"/>
  <c r="AP933" i="2" s="1"/>
  <c r="AK933" i="2"/>
  <c r="AI933" i="2"/>
  <c r="AQ932" i="2"/>
  <c r="AR932" i="2" s="1"/>
  <c r="AO932" i="2"/>
  <c r="AN932" i="2"/>
  <c r="AM932" i="2"/>
  <c r="AL932" i="2"/>
  <c r="AK932" i="2"/>
  <c r="AI932" i="2"/>
  <c r="AR931" i="2"/>
  <c r="AQ931" i="2"/>
  <c r="AO931" i="2"/>
  <c r="AN931" i="2"/>
  <c r="AM931" i="2"/>
  <c r="AL931" i="2"/>
  <c r="AP931" i="2" s="1"/>
  <c r="AK931" i="2"/>
  <c r="AI931" i="2"/>
  <c r="AQ930" i="2"/>
  <c r="AR930" i="2" s="1"/>
  <c r="AO930" i="2"/>
  <c r="AN930" i="2"/>
  <c r="AM930" i="2"/>
  <c r="AL930" i="2"/>
  <c r="AK930" i="2"/>
  <c r="AI930" i="2"/>
  <c r="AR929" i="2"/>
  <c r="AQ929" i="2"/>
  <c r="AO929" i="2"/>
  <c r="AN929" i="2"/>
  <c r="AM929" i="2"/>
  <c r="AL929" i="2"/>
  <c r="AP929" i="2" s="1"/>
  <c r="AK929" i="2"/>
  <c r="AI929" i="2"/>
  <c r="AQ928" i="2"/>
  <c r="AR928" i="2" s="1"/>
  <c r="AO928" i="2"/>
  <c r="AN928" i="2"/>
  <c r="AM928" i="2"/>
  <c r="AL928" i="2"/>
  <c r="AK928" i="2"/>
  <c r="AI928" i="2"/>
  <c r="AR927" i="2"/>
  <c r="AQ927" i="2"/>
  <c r="AO927" i="2"/>
  <c r="AN927" i="2"/>
  <c r="AM927" i="2"/>
  <c r="AL927" i="2"/>
  <c r="AP927" i="2" s="1"/>
  <c r="AK927" i="2"/>
  <c r="AI927" i="2"/>
  <c r="AQ926" i="2"/>
  <c r="AR926" i="2" s="1"/>
  <c r="AO926" i="2"/>
  <c r="AN926" i="2"/>
  <c r="AM926" i="2"/>
  <c r="AL926" i="2"/>
  <c r="AK926" i="2"/>
  <c r="AI926" i="2"/>
  <c r="AR925" i="2"/>
  <c r="AQ925" i="2"/>
  <c r="AO925" i="2"/>
  <c r="AN925" i="2"/>
  <c r="AM925" i="2"/>
  <c r="AL925" i="2"/>
  <c r="AP925" i="2" s="1"/>
  <c r="AK925" i="2"/>
  <c r="AI925" i="2"/>
  <c r="AQ924" i="2"/>
  <c r="AR924" i="2" s="1"/>
  <c r="AO924" i="2"/>
  <c r="AN924" i="2"/>
  <c r="AM924" i="2"/>
  <c r="AL924" i="2"/>
  <c r="AK924" i="2"/>
  <c r="AI924" i="2"/>
  <c r="AR923" i="2"/>
  <c r="AQ923" i="2"/>
  <c r="AO923" i="2"/>
  <c r="AN923" i="2"/>
  <c r="AM923" i="2"/>
  <c r="AL923" i="2"/>
  <c r="AP923" i="2" s="1"/>
  <c r="AK923" i="2"/>
  <c r="AI923" i="2"/>
  <c r="AQ922" i="2"/>
  <c r="AR922" i="2" s="1"/>
  <c r="AO922" i="2"/>
  <c r="AN922" i="2"/>
  <c r="AM922" i="2"/>
  <c r="AL922" i="2"/>
  <c r="AK922" i="2"/>
  <c r="AI922" i="2"/>
  <c r="AR921" i="2"/>
  <c r="AQ921" i="2"/>
  <c r="AO921" i="2"/>
  <c r="AN921" i="2"/>
  <c r="AM921" i="2"/>
  <c r="AL921" i="2"/>
  <c r="AP921" i="2" s="1"/>
  <c r="AK921" i="2"/>
  <c r="AI921" i="2"/>
  <c r="AQ920" i="2"/>
  <c r="AR920" i="2" s="1"/>
  <c r="AO920" i="2"/>
  <c r="AN920" i="2"/>
  <c r="AM920" i="2"/>
  <c r="AL920" i="2"/>
  <c r="AK920" i="2"/>
  <c r="AI920" i="2"/>
  <c r="AR919" i="2"/>
  <c r="AQ919" i="2"/>
  <c r="AO919" i="2"/>
  <c r="AN919" i="2"/>
  <c r="AM919" i="2"/>
  <c r="AL919" i="2"/>
  <c r="AP919" i="2" s="1"/>
  <c r="AK919" i="2"/>
  <c r="AI919" i="2"/>
  <c r="AQ918" i="2"/>
  <c r="AR918" i="2" s="1"/>
  <c r="AO918" i="2"/>
  <c r="AN918" i="2"/>
  <c r="AM918" i="2"/>
  <c r="AL918" i="2"/>
  <c r="AK918" i="2"/>
  <c r="AI918" i="2"/>
  <c r="AR917" i="2"/>
  <c r="AQ917" i="2"/>
  <c r="AO917" i="2"/>
  <c r="AN917" i="2"/>
  <c r="AM917" i="2"/>
  <c r="AL917" i="2"/>
  <c r="AP917" i="2" s="1"/>
  <c r="AK917" i="2"/>
  <c r="AI917" i="2"/>
  <c r="AQ916" i="2"/>
  <c r="AR916" i="2" s="1"/>
  <c r="AO916" i="2"/>
  <c r="AN916" i="2"/>
  <c r="AM916" i="2"/>
  <c r="AL916" i="2"/>
  <c r="AK916" i="2"/>
  <c r="AI916" i="2"/>
  <c r="AR915" i="2"/>
  <c r="AQ915" i="2"/>
  <c r="AO915" i="2"/>
  <c r="AN915" i="2"/>
  <c r="AM915" i="2"/>
  <c r="AL915" i="2"/>
  <c r="AP915" i="2" s="1"/>
  <c r="AK915" i="2"/>
  <c r="AI915" i="2"/>
  <c r="AQ914" i="2"/>
  <c r="AR914" i="2" s="1"/>
  <c r="AO914" i="2"/>
  <c r="AN914" i="2"/>
  <c r="AM914" i="2"/>
  <c r="AL914" i="2"/>
  <c r="AK914" i="2"/>
  <c r="AI914" i="2"/>
  <c r="AR913" i="2"/>
  <c r="AQ913" i="2"/>
  <c r="AO913" i="2"/>
  <c r="AN913" i="2"/>
  <c r="AM913" i="2"/>
  <c r="AL913" i="2"/>
  <c r="AP913" i="2" s="1"/>
  <c r="AK913" i="2"/>
  <c r="AI913" i="2"/>
  <c r="AQ912" i="2"/>
  <c r="AR912" i="2" s="1"/>
  <c r="AO912" i="2"/>
  <c r="AN912" i="2"/>
  <c r="AM912" i="2"/>
  <c r="AL912" i="2"/>
  <c r="AK912" i="2"/>
  <c r="AI912" i="2"/>
  <c r="AR911" i="2"/>
  <c r="AQ911" i="2"/>
  <c r="AO911" i="2"/>
  <c r="AN911" i="2"/>
  <c r="AM911" i="2"/>
  <c r="AL911" i="2"/>
  <c r="AP911" i="2" s="1"/>
  <c r="AK911" i="2"/>
  <c r="AI911" i="2"/>
  <c r="AQ910" i="2"/>
  <c r="AR910" i="2" s="1"/>
  <c r="AO910" i="2"/>
  <c r="AN910" i="2"/>
  <c r="AM910" i="2"/>
  <c r="AL910" i="2"/>
  <c r="AK910" i="2"/>
  <c r="AI910" i="2"/>
  <c r="AR909" i="2"/>
  <c r="AQ909" i="2"/>
  <c r="AO909" i="2"/>
  <c r="AN909" i="2"/>
  <c r="AM909" i="2"/>
  <c r="AL909" i="2"/>
  <c r="AP909" i="2" s="1"/>
  <c r="AK909" i="2"/>
  <c r="AI909" i="2"/>
  <c r="AQ908" i="2"/>
  <c r="AR908" i="2" s="1"/>
  <c r="AO908" i="2"/>
  <c r="AN908" i="2"/>
  <c r="AM908" i="2"/>
  <c r="AL908" i="2"/>
  <c r="AK908" i="2"/>
  <c r="AI908" i="2"/>
  <c r="AR907" i="2"/>
  <c r="AQ907" i="2"/>
  <c r="AO907" i="2"/>
  <c r="AN907" i="2"/>
  <c r="AM907" i="2"/>
  <c r="AL907" i="2"/>
  <c r="AP907" i="2" s="1"/>
  <c r="AK907" i="2"/>
  <c r="AI907" i="2"/>
  <c r="AQ906" i="2"/>
  <c r="AR906" i="2" s="1"/>
  <c r="AO906" i="2"/>
  <c r="AN906" i="2"/>
  <c r="AM906" i="2"/>
  <c r="AL906" i="2"/>
  <c r="AK906" i="2"/>
  <c r="AI906" i="2"/>
  <c r="AR905" i="2"/>
  <c r="AQ905" i="2"/>
  <c r="AO905" i="2"/>
  <c r="AN905" i="2"/>
  <c r="AM905" i="2"/>
  <c r="AL905" i="2"/>
  <c r="AP905" i="2" s="1"/>
  <c r="AK905" i="2"/>
  <c r="AI905" i="2"/>
  <c r="AQ904" i="2"/>
  <c r="AR904" i="2" s="1"/>
  <c r="AO904" i="2"/>
  <c r="AN904" i="2"/>
  <c r="AM904" i="2"/>
  <c r="AL904" i="2"/>
  <c r="AK904" i="2"/>
  <c r="AI904" i="2"/>
  <c r="AR903" i="2"/>
  <c r="AQ903" i="2"/>
  <c r="AO903" i="2"/>
  <c r="AN903" i="2"/>
  <c r="AM903" i="2"/>
  <c r="AL903" i="2"/>
  <c r="AP903" i="2" s="1"/>
  <c r="AK903" i="2"/>
  <c r="AI903" i="2"/>
  <c r="AQ902" i="2"/>
  <c r="AR902" i="2" s="1"/>
  <c r="AO902" i="2"/>
  <c r="AN902" i="2"/>
  <c r="AM902" i="2"/>
  <c r="AL902" i="2"/>
  <c r="AK902" i="2"/>
  <c r="AI902" i="2"/>
  <c r="AR901" i="2"/>
  <c r="AQ901" i="2"/>
  <c r="AO901" i="2"/>
  <c r="AN901" i="2"/>
  <c r="AM901" i="2"/>
  <c r="AL901" i="2"/>
  <c r="AP901" i="2" s="1"/>
  <c r="AK901" i="2"/>
  <c r="AI901" i="2"/>
  <c r="AQ900" i="2"/>
  <c r="AR900" i="2" s="1"/>
  <c r="AO900" i="2"/>
  <c r="AN900" i="2"/>
  <c r="AM900" i="2"/>
  <c r="AL900" i="2"/>
  <c r="AK900" i="2"/>
  <c r="AI900" i="2"/>
  <c r="AR899" i="2"/>
  <c r="AQ899" i="2"/>
  <c r="AO899" i="2"/>
  <c r="AN899" i="2"/>
  <c r="AM899" i="2"/>
  <c r="AL899" i="2"/>
  <c r="AP899" i="2" s="1"/>
  <c r="AK899" i="2"/>
  <c r="AI899" i="2"/>
  <c r="AQ898" i="2"/>
  <c r="AR898" i="2" s="1"/>
  <c r="AO898" i="2"/>
  <c r="AN898" i="2"/>
  <c r="AM898" i="2"/>
  <c r="AL898" i="2"/>
  <c r="AK898" i="2"/>
  <c r="AI898" i="2"/>
  <c r="AR897" i="2"/>
  <c r="AQ897" i="2"/>
  <c r="AO897" i="2"/>
  <c r="AN897" i="2"/>
  <c r="AM897" i="2"/>
  <c r="AL897" i="2"/>
  <c r="AP897" i="2" s="1"/>
  <c r="AK897" i="2"/>
  <c r="AI897" i="2"/>
  <c r="AQ896" i="2"/>
  <c r="AR896" i="2" s="1"/>
  <c r="AO896" i="2"/>
  <c r="AN896" i="2"/>
  <c r="AM896" i="2"/>
  <c r="AL896" i="2"/>
  <c r="AK896" i="2"/>
  <c r="AI896" i="2"/>
  <c r="AR895" i="2"/>
  <c r="AQ895" i="2"/>
  <c r="AO895" i="2"/>
  <c r="AN895" i="2"/>
  <c r="AM895" i="2"/>
  <c r="AL895" i="2"/>
  <c r="AP895" i="2" s="1"/>
  <c r="AK895" i="2"/>
  <c r="AI895" i="2"/>
  <c r="AQ894" i="2"/>
  <c r="AR894" i="2" s="1"/>
  <c r="AO894" i="2"/>
  <c r="AN894" i="2"/>
  <c r="AM894" i="2"/>
  <c r="AL894" i="2"/>
  <c r="AK894" i="2"/>
  <c r="AI894" i="2"/>
  <c r="AR893" i="2"/>
  <c r="AQ893" i="2"/>
  <c r="AO893" i="2"/>
  <c r="AN893" i="2"/>
  <c r="AM893" i="2"/>
  <c r="AL893" i="2"/>
  <c r="AP893" i="2" s="1"/>
  <c r="AK893" i="2"/>
  <c r="AI893" i="2"/>
  <c r="AQ892" i="2"/>
  <c r="AR892" i="2" s="1"/>
  <c r="AO892" i="2"/>
  <c r="AN892" i="2"/>
  <c r="AM892" i="2"/>
  <c r="AL892" i="2"/>
  <c r="AK892" i="2"/>
  <c r="AI892" i="2"/>
  <c r="AR891" i="2"/>
  <c r="AQ891" i="2"/>
  <c r="AO891" i="2"/>
  <c r="AN891" i="2"/>
  <c r="AM891" i="2"/>
  <c r="AL891" i="2"/>
  <c r="AP891" i="2" s="1"/>
  <c r="AK891" i="2"/>
  <c r="AI891" i="2"/>
  <c r="AQ890" i="2"/>
  <c r="AR890" i="2" s="1"/>
  <c r="AO890" i="2"/>
  <c r="AN890" i="2"/>
  <c r="AM890" i="2"/>
  <c r="AL890" i="2"/>
  <c r="AK890" i="2"/>
  <c r="AI890" i="2"/>
  <c r="AR889" i="2"/>
  <c r="AQ889" i="2"/>
  <c r="AO889" i="2"/>
  <c r="AN889" i="2"/>
  <c r="AM889" i="2"/>
  <c r="AL889" i="2"/>
  <c r="AP889" i="2" s="1"/>
  <c r="AK889" i="2"/>
  <c r="AI889" i="2"/>
  <c r="AQ888" i="2"/>
  <c r="AR888" i="2" s="1"/>
  <c r="AO888" i="2"/>
  <c r="AN888" i="2"/>
  <c r="AM888" i="2"/>
  <c r="AL888" i="2"/>
  <c r="AK888" i="2"/>
  <c r="AI888" i="2"/>
  <c r="AR887" i="2"/>
  <c r="AQ887" i="2"/>
  <c r="AO887" i="2"/>
  <c r="AN887" i="2"/>
  <c r="AM887" i="2"/>
  <c r="AL887" i="2"/>
  <c r="AP887" i="2" s="1"/>
  <c r="AK887" i="2"/>
  <c r="AI887" i="2"/>
  <c r="AQ886" i="2"/>
  <c r="AR886" i="2" s="1"/>
  <c r="AO886" i="2"/>
  <c r="AN886" i="2"/>
  <c r="AM886" i="2"/>
  <c r="AL886" i="2"/>
  <c r="AK886" i="2"/>
  <c r="AI886" i="2"/>
  <c r="AR885" i="2"/>
  <c r="AQ885" i="2"/>
  <c r="AO885" i="2"/>
  <c r="AN885" i="2"/>
  <c r="AM885" i="2"/>
  <c r="AL885" i="2"/>
  <c r="AP885" i="2" s="1"/>
  <c r="AK885" i="2"/>
  <c r="AI885" i="2"/>
  <c r="AQ884" i="2"/>
  <c r="AR884" i="2" s="1"/>
  <c r="AO884" i="2"/>
  <c r="AN884" i="2"/>
  <c r="AM884" i="2"/>
  <c r="AL884" i="2"/>
  <c r="AK884" i="2"/>
  <c r="AI884" i="2"/>
  <c r="AR883" i="2"/>
  <c r="AQ883" i="2"/>
  <c r="AO883" i="2"/>
  <c r="AN883" i="2"/>
  <c r="AM883" i="2"/>
  <c r="AL883" i="2"/>
  <c r="AP883" i="2" s="1"/>
  <c r="AK883" i="2"/>
  <c r="AI883" i="2"/>
  <c r="AQ882" i="2"/>
  <c r="AR882" i="2" s="1"/>
  <c r="AO882" i="2"/>
  <c r="AN882" i="2"/>
  <c r="AM882" i="2"/>
  <c r="AL882" i="2"/>
  <c r="AK882" i="2"/>
  <c r="AI882" i="2"/>
  <c r="AR881" i="2"/>
  <c r="AQ881" i="2"/>
  <c r="AO881" i="2"/>
  <c r="AN881" i="2"/>
  <c r="AM881" i="2"/>
  <c r="AL881" i="2"/>
  <c r="AP881" i="2" s="1"/>
  <c r="AK881" i="2"/>
  <c r="AI881" i="2"/>
  <c r="AQ880" i="2"/>
  <c r="AR880" i="2" s="1"/>
  <c r="AO880" i="2"/>
  <c r="AN880" i="2"/>
  <c r="AM880" i="2"/>
  <c r="AL880" i="2"/>
  <c r="AK880" i="2"/>
  <c r="AI880" i="2"/>
  <c r="AR879" i="2"/>
  <c r="AQ879" i="2"/>
  <c r="AO879" i="2"/>
  <c r="AN879" i="2"/>
  <c r="AM879" i="2"/>
  <c r="AL879" i="2"/>
  <c r="AP879" i="2" s="1"/>
  <c r="AK879" i="2"/>
  <c r="AI879" i="2"/>
  <c r="AQ878" i="2"/>
  <c r="AR878" i="2" s="1"/>
  <c r="AO878" i="2"/>
  <c r="AN878" i="2"/>
  <c r="AM878" i="2"/>
  <c r="AL878" i="2"/>
  <c r="AK878" i="2"/>
  <c r="AI878" i="2"/>
  <c r="AR877" i="2"/>
  <c r="AQ877" i="2"/>
  <c r="AO877" i="2"/>
  <c r="AN877" i="2"/>
  <c r="AM877" i="2"/>
  <c r="AL877" i="2"/>
  <c r="AP877" i="2" s="1"/>
  <c r="AK877" i="2"/>
  <c r="AI877" i="2"/>
  <c r="AQ876" i="2"/>
  <c r="AR876" i="2" s="1"/>
  <c r="AO876" i="2"/>
  <c r="AN876" i="2"/>
  <c r="AM876" i="2"/>
  <c r="AL876" i="2"/>
  <c r="AK876" i="2"/>
  <c r="AI876" i="2"/>
  <c r="AR875" i="2"/>
  <c r="AQ875" i="2"/>
  <c r="AO875" i="2"/>
  <c r="AN875" i="2"/>
  <c r="AM875" i="2"/>
  <c r="AL875" i="2"/>
  <c r="AP875" i="2" s="1"/>
  <c r="AK875" i="2"/>
  <c r="AI875" i="2"/>
  <c r="AQ874" i="2"/>
  <c r="AR874" i="2" s="1"/>
  <c r="AO874" i="2"/>
  <c r="AN874" i="2"/>
  <c r="AM874" i="2"/>
  <c r="AL874" i="2"/>
  <c r="AK874" i="2"/>
  <c r="AI874" i="2"/>
  <c r="AR873" i="2"/>
  <c r="AQ873" i="2"/>
  <c r="AO873" i="2"/>
  <c r="AN873" i="2"/>
  <c r="AM873" i="2"/>
  <c r="AL873" i="2"/>
  <c r="AP873" i="2" s="1"/>
  <c r="AK873" i="2"/>
  <c r="AI873" i="2"/>
  <c r="AQ872" i="2"/>
  <c r="AR872" i="2" s="1"/>
  <c r="AO872" i="2"/>
  <c r="AN872" i="2"/>
  <c r="AM872" i="2"/>
  <c r="AL872" i="2"/>
  <c r="AK872" i="2"/>
  <c r="AI872" i="2"/>
  <c r="AR871" i="2"/>
  <c r="AQ871" i="2"/>
  <c r="AO871" i="2"/>
  <c r="AN871" i="2"/>
  <c r="AM871" i="2"/>
  <c r="AL871" i="2"/>
  <c r="AP871" i="2" s="1"/>
  <c r="AK871" i="2"/>
  <c r="AI871" i="2"/>
  <c r="AQ870" i="2"/>
  <c r="AR870" i="2" s="1"/>
  <c r="AO870" i="2"/>
  <c r="AN870" i="2"/>
  <c r="AM870" i="2"/>
  <c r="AL870" i="2"/>
  <c r="AK870" i="2"/>
  <c r="AI870" i="2"/>
  <c r="AR869" i="2"/>
  <c r="AQ869" i="2"/>
  <c r="AO869" i="2"/>
  <c r="AN869" i="2"/>
  <c r="AM869" i="2"/>
  <c r="AL869" i="2"/>
  <c r="AP869" i="2" s="1"/>
  <c r="AK869" i="2"/>
  <c r="AI869" i="2"/>
  <c r="AQ868" i="2"/>
  <c r="AR868" i="2" s="1"/>
  <c r="AO868" i="2"/>
  <c r="AN868" i="2"/>
  <c r="AM868" i="2"/>
  <c r="AL868" i="2"/>
  <c r="AK868" i="2"/>
  <c r="AI868" i="2"/>
  <c r="AR867" i="2"/>
  <c r="AQ867" i="2"/>
  <c r="AO867" i="2"/>
  <c r="AN867" i="2"/>
  <c r="AM867" i="2"/>
  <c r="AL867" i="2"/>
  <c r="AP867" i="2" s="1"/>
  <c r="AK867" i="2"/>
  <c r="AI867" i="2"/>
  <c r="AQ866" i="2"/>
  <c r="AR866" i="2" s="1"/>
  <c r="AO866" i="2"/>
  <c r="AN866" i="2"/>
  <c r="AM866" i="2"/>
  <c r="AL866" i="2"/>
  <c r="AK866" i="2"/>
  <c r="AI866" i="2"/>
  <c r="AR865" i="2"/>
  <c r="AQ865" i="2"/>
  <c r="AO865" i="2"/>
  <c r="AN865" i="2"/>
  <c r="AM865" i="2"/>
  <c r="AL865" i="2"/>
  <c r="AP865" i="2" s="1"/>
  <c r="AK865" i="2"/>
  <c r="AI865" i="2"/>
  <c r="AQ864" i="2"/>
  <c r="AR864" i="2" s="1"/>
  <c r="AO864" i="2"/>
  <c r="AN864" i="2"/>
  <c r="AM864" i="2"/>
  <c r="AL864" i="2"/>
  <c r="AK864" i="2"/>
  <c r="AI864" i="2"/>
  <c r="AR863" i="2"/>
  <c r="AQ863" i="2"/>
  <c r="AO863" i="2"/>
  <c r="AN863" i="2"/>
  <c r="AM863" i="2"/>
  <c r="AL863" i="2"/>
  <c r="AP863" i="2" s="1"/>
  <c r="AK863" i="2"/>
  <c r="AI863" i="2"/>
  <c r="AQ862" i="2"/>
  <c r="AR862" i="2" s="1"/>
  <c r="AO862" i="2"/>
  <c r="AN862" i="2"/>
  <c r="AM862" i="2"/>
  <c r="AL862" i="2"/>
  <c r="AK862" i="2"/>
  <c r="AI862" i="2"/>
  <c r="AR861" i="2"/>
  <c r="AQ861" i="2"/>
  <c r="AO861" i="2"/>
  <c r="AN861" i="2"/>
  <c r="AM861" i="2"/>
  <c r="AL861" i="2"/>
  <c r="AP861" i="2" s="1"/>
  <c r="AK861" i="2"/>
  <c r="AI861" i="2"/>
  <c r="AQ860" i="2"/>
  <c r="AR860" i="2" s="1"/>
  <c r="AO860" i="2"/>
  <c r="AN860" i="2"/>
  <c r="AM860" i="2"/>
  <c r="AL860" i="2"/>
  <c r="AK860" i="2"/>
  <c r="AI860" i="2"/>
  <c r="AR859" i="2"/>
  <c r="AQ859" i="2"/>
  <c r="AO859" i="2"/>
  <c r="AN859" i="2"/>
  <c r="AM859" i="2"/>
  <c r="AL859" i="2"/>
  <c r="AP859" i="2" s="1"/>
  <c r="AK859" i="2"/>
  <c r="AI859" i="2"/>
  <c r="AQ858" i="2"/>
  <c r="AR858" i="2" s="1"/>
  <c r="AO858" i="2"/>
  <c r="AN858" i="2"/>
  <c r="AM858" i="2"/>
  <c r="AL858" i="2"/>
  <c r="AK858" i="2"/>
  <c r="AI858" i="2"/>
  <c r="AR857" i="2"/>
  <c r="AQ857" i="2"/>
  <c r="AO857" i="2"/>
  <c r="AN857" i="2"/>
  <c r="AM857" i="2"/>
  <c r="AL857" i="2"/>
  <c r="AP857" i="2" s="1"/>
  <c r="AK857" i="2"/>
  <c r="AI857" i="2"/>
  <c r="AQ856" i="2"/>
  <c r="AR856" i="2" s="1"/>
  <c r="AO856" i="2"/>
  <c r="AN856" i="2"/>
  <c r="AM856" i="2"/>
  <c r="AL856" i="2"/>
  <c r="AK856" i="2"/>
  <c r="AI856" i="2"/>
  <c r="AR855" i="2"/>
  <c r="AQ855" i="2"/>
  <c r="AO855" i="2"/>
  <c r="AN855" i="2"/>
  <c r="AM855" i="2"/>
  <c r="AL855" i="2"/>
  <c r="AP855" i="2" s="1"/>
  <c r="AK855" i="2"/>
  <c r="AI855" i="2"/>
  <c r="AQ854" i="2"/>
  <c r="AR854" i="2" s="1"/>
  <c r="AO854" i="2"/>
  <c r="AN854" i="2"/>
  <c r="AM854" i="2"/>
  <c r="AL854" i="2"/>
  <c r="AK854" i="2"/>
  <c r="AI854" i="2"/>
  <c r="AR853" i="2"/>
  <c r="AQ853" i="2"/>
  <c r="AO853" i="2"/>
  <c r="AN853" i="2"/>
  <c r="AM853" i="2"/>
  <c r="AL853" i="2"/>
  <c r="AP853" i="2" s="1"/>
  <c r="AK853" i="2"/>
  <c r="AI853" i="2"/>
  <c r="AQ852" i="2"/>
  <c r="AR852" i="2" s="1"/>
  <c r="AO852" i="2"/>
  <c r="AN852" i="2"/>
  <c r="AM852" i="2"/>
  <c r="AL852" i="2"/>
  <c r="AK852" i="2"/>
  <c r="AI852" i="2"/>
  <c r="AR851" i="2"/>
  <c r="AQ851" i="2"/>
  <c r="AO851" i="2"/>
  <c r="AN851" i="2"/>
  <c r="AM851" i="2"/>
  <c r="AL851" i="2"/>
  <c r="AP851" i="2" s="1"/>
  <c r="AK851" i="2"/>
  <c r="AI851" i="2"/>
  <c r="AQ850" i="2"/>
  <c r="AR850" i="2" s="1"/>
  <c r="AO850" i="2"/>
  <c r="AN850" i="2"/>
  <c r="AM850" i="2"/>
  <c r="AL850" i="2"/>
  <c r="AK850" i="2"/>
  <c r="AI850" i="2"/>
  <c r="AR849" i="2"/>
  <c r="AQ849" i="2"/>
  <c r="AO849" i="2"/>
  <c r="AN849" i="2"/>
  <c r="AM849" i="2"/>
  <c r="AL849" i="2"/>
  <c r="AP849" i="2" s="1"/>
  <c r="AK849" i="2"/>
  <c r="AI849" i="2"/>
  <c r="AQ848" i="2"/>
  <c r="AR848" i="2" s="1"/>
  <c r="AO848" i="2"/>
  <c r="AN848" i="2"/>
  <c r="AM848" i="2"/>
  <c r="AL848" i="2"/>
  <c r="AK848" i="2"/>
  <c r="AI848" i="2"/>
  <c r="AR847" i="2"/>
  <c r="AQ847" i="2"/>
  <c r="AO847" i="2"/>
  <c r="AN847" i="2"/>
  <c r="AM847" i="2"/>
  <c r="AL847" i="2"/>
  <c r="AP847" i="2" s="1"/>
  <c r="AK847" i="2"/>
  <c r="AI847" i="2"/>
  <c r="AQ846" i="2"/>
  <c r="AR846" i="2" s="1"/>
  <c r="AO846" i="2"/>
  <c r="AN846" i="2"/>
  <c r="AM846" i="2"/>
  <c r="AL846" i="2"/>
  <c r="AK846" i="2"/>
  <c r="AI846" i="2"/>
  <c r="AR845" i="2"/>
  <c r="AQ845" i="2"/>
  <c r="AO845" i="2"/>
  <c r="AN845" i="2"/>
  <c r="AM845" i="2"/>
  <c r="AL845" i="2"/>
  <c r="AP845" i="2" s="1"/>
  <c r="AK845" i="2"/>
  <c r="AI845" i="2"/>
  <c r="AQ844" i="2"/>
  <c r="AR844" i="2" s="1"/>
  <c r="AO844" i="2"/>
  <c r="AN844" i="2"/>
  <c r="AM844" i="2"/>
  <c r="AL844" i="2"/>
  <c r="AK844" i="2"/>
  <c r="AI844" i="2"/>
  <c r="AR843" i="2"/>
  <c r="AQ843" i="2"/>
  <c r="AO843" i="2"/>
  <c r="AN843" i="2"/>
  <c r="AM843" i="2"/>
  <c r="AL843" i="2"/>
  <c r="AP843" i="2" s="1"/>
  <c r="AK843" i="2"/>
  <c r="AI843" i="2"/>
  <c r="AQ842" i="2"/>
  <c r="AR842" i="2" s="1"/>
  <c r="AO842" i="2"/>
  <c r="AN842" i="2"/>
  <c r="AM842" i="2"/>
  <c r="AL842" i="2"/>
  <c r="AK842" i="2"/>
  <c r="AI842" i="2"/>
  <c r="AR841" i="2"/>
  <c r="AQ841" i="2"/>
  <c r="AO841" i="2"/>
  <c r="AN841" i="2"/>
  <c r="AM841" i="2"/>
  <c r="AL841" i="2"/>
  <c r="AP841" i="2" s="1"/>
  <c r="AK841" i="2"/>
  <c r="AI841" i="2"/>
  <c r="AQ840" i="2"/>
  <c r="AR840" i="2" s="1"/>
  <c r="AO840" i="2"/>
  <c r="AN840" i="2"/>
  <c r="AM840" i="2"/>
  <c r="AL840" i="2"/>
  <c r="AK840" i="2"/>
  <c r="AI840" i="2"/>
  <c r="AR839" i="2"/>
  <c r="AQ839" i="2"/>
  <c r="AO839" i="2"/>
  <c r="AN839" i="2"/>
  <c r="AM839" i="2"/>
  <c r="AL839" i="2"/>
  <c r="AP839" i="2" s="1"/>
  <c r="AK839" i="2"/>
  <c r="AI839" i="2"/>
  <c r="AQ838" i="2"/>
  <c r="AR838" i="2" s="1"/>
  <c r="AO838" i="2"/>
  <c r="AN838" i="2"/>
  <c r="AM838" i="2"/>
  <c r="AL838" i="2"/>
  <c r="AK838" i="2"/>
  <c r="AI838" i="2"/>
  <c r="AR837" i="2"/>
  <c r="AQ837" i="2"/>
  <c r="AO837" i="2"/>
  <c r="AN837" i="2"/>
  <c r="AM837" i="2"/>
  <c r="AL837" i="2"/>
  <c r="AP837" i="2" s="1"/>
  <c r="AK837" i="2"/>
  <c r="AI837" i="2"/>
  <c r="AQ836" i="2"/>
  <c r="AR836" i="2" s="1"/>
  <c r="AO836" i="2"/>
  <c r="AN836" i="2"/>
  <c r="AM836" i="2"/>
  <c r="AL836" i="2"/>
  <c r="AK836" i="2"/>
  <c r="AI836" i="2"/>
  <c r="AR835" i="2"/>
  <c r="AQ835" i="2"/>
  <c r="AO835" i="2"/>
  <c r="AN835" i="2"/>
  <c r="AM835" i="2"/>
  <c r="AL835" i="2"/>
  <c r="AP835" i="2" s="1"/>
  <c r="AK835" i="2"/>
  <c r="AI835" i="2"/>
  <c r="AQ834" i="2"/>
  <c r="AR834" i="2" s="1"/>
  <c r="AO834" i="2"/>
  <c r="AN834" i="2"/>
  <c r="AM834" i="2"/>
  <c r="AL834" i="2"/>
  <c r="AK834" i="2"/>
  <c r="AI834" i="2"/>
  <c r="AR833" i="2"/>
  <c r="AQ833" i="2"/>
  <c r="AO833" i="2"/>
  <c r="AN833" i="2"/>
  <c r="AM833" i="2"/>
  <c r="AL833" i="2"/>
  <c r="AP833" i="2" s="1"/>
  <c r="AK833" i="2"/>
  <c r="AI833" i="2"/>
  <c r="AQ832" i="2"/>
  <c r="AR832" i="2" s="1"/>
  <c r="AO832" i="2"/>
  <c r="AN832" i="2"/>
  <c r="AM832" i="2"/>
  <c r="AL832" i="2"/>
  <c r="AK832" i="2"/>
  <c r="AI832" i="2"/>
  <c r="AR831" i="2"/>
  <c r="AQ831" i="2"/>
  <c r="AO831" i="2"/>
  <c r="AN831" i="2"/>
  <c r="AM831" i="2"/>
  <c r="AL831" i="2"/>
  <c r="AP831" i="2" s="1"/>
  <c r="AK831" i="2"/>
  <c r="AI831" i="2"/>
  <c r="AQ830" i="2"/>
  <c r="AR830" i="2" s="1"/>
  <c r="AO830" i="2"/>
  <c r="AN830" i="2"/>
  <c r="AM830" i="2"/>
  <c r="AL830" i="2"/>
  <c r="AK830" i="2"/>
  <c r="AI830" i="2"/>
  <c r="AR829" i="2"/>
  <c r="AQ829" i="2"/>
  <c r="AO829" i="2"/>
  <c r="AN829" i="2"/>
  <c r="AM829" i="2"/>
  <c r="AL829" i="2"/>
  <c r="AP829" i="2" s="1"/>
  <c r="AK829" i="2"/>
  <c r="AI829" i="2"/>
  <c r="AQ828" i="2"/>
  <c r="AR828" i="2" s="1"/>
  <c r="AO828" i="2"/>
  <c r="AN828" i="2"/>
  <c r="AM828" i="2"/>
  <c r="AL828" i="2"/>
  <c r="AK828" i="2"/>
  <c r="AI828" i="2"/>
  <c r="AR827" i="2"/>
  <c r="AQ827" i="2"/>
  <c r="AO827" i="2"/>
  <c r="AN827" i="2"/>
  <c r="AM827" i="2"/>
  <c r="AL827" i="2"/>
  <c r="AP827" i="2" s="1"/>
  <c r="AK827" i="2"/>
  <c r="AI827" i="2"/>
  <c r="AQ826" i="2"/>
  <c r="AR826" i="2" s="1"/>
  <c r="AO826" i="2"/>
  <c r="AN826" i="2"/>
  <c r="AM826" i="2"/>
  <c r="AL826" i="2"/>
  <c r="AK826" i="2"/>
  <c r="AI826" i="2"/>
  <c r="AR825" i="2"/>
  <c r="AQ825" i="2"/>
  <c r="AO825" i="2"/>
  <c r="AN825" i="2"/>
  <c r="AM825" i="2"/>
  <c r="AL825" i="2"/>
  <c r="AP825" i="2" s="1"/>
  <c r="AK825" i="2"/>
  <c r="AI825" i="2"/>
  <c r="AQ824" i="2"/>
  <c r="AR824" i="2" s="1"/>
  <c r="AO824" i="2"/>
  <c r="AN824" i="2"/>
  <c r="AM824" i="2"/>
  <c r="AL824" i="2"/>
  <c r="AK824" i="2"/>
  <c r="AI824" i="2"/>
  <c r="AR823" i="2"/>
  <c r="AQ823" i="2"/>
  <c r="AO823" i="2"/>
  <c r="AN823" i="2"/>
  <c r="AM823" i="2"/>
  <c r="AL823" i="2"/>
  <c r="AP823" i="2" s="1"/>
  <c r="AK823" i="2"/>
  <c r="AI823" i="2"/>
  <c r="AQ822" i="2"/>
  <c r="AR822" i="2" s="1"/>
  <c r="AO822" i="2"/>
  <c r="AN822" i="2"/>
  <c r="AM822" i="2"/>
  <c r="AL822" i="2"/>
  <c r="AK822" i="2"/>
  <c r="AI822" i="2"/>
  <c r="AR821" i="2"/>
  <c r="AQ821" i="2"/>
  <c r="AO821" i="2"/>
  <c r="AN821" i="2"/>
  <c r="AM821" i="2"/>
  <c r="AL821" i="2"/>
  <c r="AP821" i="2" s="1"/>
  <c r="AK821" i="2"/>
  <c r="AI821" i="2"/>
  <c r="AQ820" i="2"/>
  <c r="AR820" i="2" s="1"/>
  <c r="AO820" i="2"/>
  <c r="AN820" i="2"/>
  <c r="AM820" i="2"/>
  <c r="AL820" i="2"/>
  <c r="AK820" i="2"/>
  <c r="AI820" i="2"/>
  <c r="AR819" i="2"/>
  <c r="AQ819" i="2"/>
  <c r="AO819" i="2"/>
  <c r="AN819" i="2"/>
  <c r="AM819" i="2"/>
  <c r="AL819" i="2"/>
  <c r="AP819" i="2" s="1"/>
  <c r="AK819" i="2"/>
  <c r="AI819" i="2"/>
  <c r="AQ818" i="2"/>
  <c r="AR818" i="2" s="1"/>
  <c r="AO818" i="2"/>
  <c r="AN818" i="2"/>
  <c r="AM818" i="2"/>
  <c r="AL818" i="2"/>
  <c r="AK818" i="2"/>
  <c r="AI818" i="2"/>
  <c r="AR817" i="2"/>
  <c r="AQ817" i="2"/>
  <c r="AO817" i="2"/>
  <c r="AN817" i="2"/>
  <c r="AM817" i="2"/>
  <c r="AL817" i="2"/>
  <c r="AP817" i="2" s="1"/>
  <c r="AK817" i="2"/>
  <c r="AI817" i="2"/>
  <c r="AQ816" i="2"/>
  <c r="AR816" i="2" s="1"/>
  <c r="AO816" i="2"/>
  <c r="AN816" i="2"/>
  <c r="AM816" i="2"/>
  <c r="AL816" i="2"/>
  <c r="AK816" i="2"/>
  <c r="AI816" i="2"/>
  <c r="AR815" i="2"/>
  <c r="AQ815" i="2"/>
  <c r="AO815" i="2"/>
  <c r="AN815" i="2"/>
  <c r="AM815" i="2"/>
  <c r="AL815" i="2"/>
  <c r="AP815" i="2" s="1"/>
  <c r="AK815" i="2"/>
  <c r="AI815" i="2"/>
  <c r="AQ814" i="2"/>
  <c r="AR814" i="2" s="1"/>
  <c r="AO814" i="2"/>
  <c r="AN814" i="2"/>
  <c r="AM814" i="2"/>
  <c r="AL814" i="2"/>
  <c r="AK814" i="2"/>
  <c r="AI814" i="2"/>
  <c r="AR813" i="2"/>
  <c r="AQ813" i="2"/>
  <c r="AO813" i="2"/>
  <c r="AN813" i="2"/>
  <c r="AM813" i="2"/>
  <c r="AL813" i="2"/>
  <c r="AP813" i="2" s="1"/>
  <c r="AK813" i="2"/>
  <c r="AI813" i="2"/>
  <c r="AQ812" i="2"/>
  <c r="AR812" i="2" s="1"/>
  <c r="AO812" i="2"/>
  <c r="AN812" i="2"/>
  <c r="AM812" i="2"/>
  <c r="AL812" i="2"/>
  <c r="AK812" i="2"/>
  <c r="AI812" i="2"/>
  <c r="AR811" i="2"/>
  <c r="AQ811" i="2"/>
  <c r="AO811" i="2"/>
  <c r="AN811" i="2"/>
  <c r="AM811" i="2"/>
  <c r="AL811" i="2"/>
  <c r="AP811" i="2" s="1"/>
  <c r="AK811" i="2"/>
  <c r="AI811" i="2"/>
  <c r="AQ810" i="2"/>
  <c r="AR810" i="2" s="1"/>
  <c r="AO810" i="2"/>
  <c r="AN810" i="2"/>
  <c r="AM810" i="2"/>
  <c r="AL810" i="2"/>
  <c r="AK810" i="2"/>
  <c r="AI810" i="2"/>
  <c r="AR809" i="2"/>
  <c r="AQ809" i="2"/>
  <c r="AO809" i="2"/>
  <c r="AN809" i="2"/>
  <c r="AM809" i="2"/>
  <c r="AL809" i="2"/>
  <c r="AP809" i="2" s="1"/>
  <c r="AK809" i="2"/>
  <c r="AI809" i="2"/>
  <c r="AQ808" i="2"/>
  <c r="AR808" i="2" s="1"/>
  <c r="AO808" i="2"/>
  <c r="AN808" i="2"/>
  <c r="AM808" i="2"/>
  <c r="AL808" i="2"/>
  <c r="AK808" i="2"/>
  <c r="AI808" i="2"/>
  <c r="AR807" i="2"/>
  <c r="AQ807" i="2"/>
  <c r="AO807" i="2"/>
  <c r="AN807" i="2"/>
  <c r="AM807" i="2"/>
  <c r="AL807" i="2"/>
  <c r="AP807" i="2" s="1"/>
  <c r="AK807" i="2"/>
  <c r="AI807" i="2"/>
  <c r="AQ806" i="2"/>
  <c r="AR806" i="2" s="1"/>
  <c r="AO806" i="2"/>
  <c r="AN806" i="2"/>
  <c r="AM806" i="2"/>
  <c r="AL806" i="2"/>
  <c r="AK806" i="2"/>
  <c r="AI806" i="2"/>
  <c r="AR805" i="2"/>
  <c r="AQ805" i="2"/>
  <c r="AO805" i="2"/>
  <c r="AN805" i="2"/>
  <c r="AM805" i="2"/>
  <c r="AL805" i="2"/>
  <c r="AP805" i="2" s="1"/>
  <c r="AK805" i="2"/>
  <c r="AI805" i="2"/>
  <c r="AQ804" i="2"/>
  <c r="AR804" i="2" s="1"/>
  <c r="AO804" i="2"/>
  <c r="AN804" i="2"/>
  <c r="AM804" i="2"/>
  <c r="AL804" i="2"/>
  <c r="AK804" i="2"/>
  <c r="AI804" i="2"/>
  <c r="AR803" i="2"/>
  <c r="AQ803" i="2"/>
  <c r="AO803" i="2"/>
  <c r="AN803" i="2"/>
  <c r="AM803" i="2"/>
  <c r="AL803" i="2"/>
  <c r="AP803" i="2" s="1"/>
  <c r="AK803" i="2"/>
  <c r="AI803" i="2"/>
  <c r="AQ802" i="2"/>
  <c r="AR802" i="2" s="1"/>
  <c r="AO802" i="2"/>
  <c r="AN802" i="2"/>
  <c r="AM802" i="2"/>
  <c r="AL802" i="2"/>
  <c r="AK802" i="2"/>
  <c r="AI802" i="2"/>
  <c r="AR801" i="2"/>
  <c r="AQ801" i="2"/>
  <c r="AO801" i="2"/>
  <c r="AN801" i="2"/>
  <c r="AM801" i="2"/>
  <c r="AL801" i="2"/>
  <c r="AP801" i="2" s="1"/>
  <c r="AK801" i="2"/>
  <c r="AI801" i="2"/>
  <c r="AQ800" i="2"/>
  <c r="AR800" i="2" s="1"/>
  <c r="AO800" i="2"/>
  <c r="AN800" i="2"/>
  <c r="AM800" i="2"/>
  <c r="AL800" i="2"/>
  <c r="AK800" i="2"/>
  <c r="AI800" i="2"/>
  <c r="AR799" i="2"/>
  <c r="AQ799" i="2"/>
  <c r="AO799" i="2"/>
  <c r="AN799" i="2"/>
  <c r="AM799" i="2"/>
  <c r="AL799" i="2"/>
  <c r="AP799" i="2" s="1"/>
  <c r="AK799" i="2"/>
  <c r="AI799" i="2"/>
  <c r="AQ798" i="2"/>
  <c r="AR798" i="2" s="1"/>
  <c r="AO798" i="2"/>
  <c r="AN798" i="2"/>
  <c r="AM798" i="2"/>
  <c r="AL798" i="2"/>
  <c r="AK798" i="2"/>
  <c r="AI798" i="2"/>
  <c r="AR797" i="2"/>
  <c r="AQ797" i="2"/>
  <c r="AO797" i="2"/>
  <c r="AN797" i="2"/>
  <c r="AM797" i="2"/>
  <c r="AL797" i="2"/>
  <c r="AP797" i="2" s="1"/>
  <c r="AK797" i="2"/>
  <c r="AI797" i="2"/>
  <c r="AQ796" i="2"/>
  <c r="AR796" i="2" s="1"/>
  <c r="AO796" i="2"/>
  <c r="AN796" i="2"/>
  <c r="AM796" i="2"/>
  <c r="AL796" i="2"/>
  <c r="AK796" i="2"/>
  <c r="AI796" i="2"/>
  <c r="AR795" i="2"/>
  <c r="AQ795" i="2"/>
  <c r="AO795" i="2"/>
  <c r="AN795" i="2"/>
  <c r="AM795" i="2"/>
  <c r="AL795" i="2"/>
  <c r="AP795" i="2" s="1"/>
  <c r="AK795" i="2"/>
  <c r="AI795" i="2"/>
  <c r="AQ794" i="2"/>
  <c r="AR794" i="2" s="1"/>
  <c r="AO794" i="2"/>
  <c r="AN794" i="2"/>
  <c r="AM794" i="2"/>
  <c r="AL794" i="2"/>
  <c r="AK794" i="2"/>
  <c r="AI794" i="2"/>
  <c r="AR793" i="2"/>
  <c r="AQ793" i="2"/>
  <c r="AO793" i="2"/>
  <c r="AN793" i="2"/>
  <c r="AM793" i="2"/>
  <c r="AL793" i="2"/>
  <c r="AP793" i="2" s="1"/>
  <c r="AK793" i="2"/>
  <c r="AI793" i="2"/>
  <c r="AQ792" i="2"/>
  <c r="AR792" i="2" s="1"/>
  <c r="AO792" i="2"/>
  <c r="AN792" i="2"/>
  <c r="AM792" i="2"/>
  <c r="AL792" i="2"/>
  <c r="AK792" i="2"/>
  <c r="AI792" i="2"/>
  <c r="AR791" i="2"/>
  <c r="AQ791" i="2"/>
  <c r="AO791" i="2"/>
  <c r="AN791" i="2"/>
  <c r="AM791" i="2"/>
  <c r="AL791" i="2"/>
  <c r="AP791" i="2" s="1"/>
  <c r="AK791" i="2"/>
  <c r="AI791" i="2"/>
  <c r="AQ790" i="2"/>
  <c r="AR790" i="2" s="1"/>
  <c r="AO790" i="2"/>
  <c r="AN790" i="2"/>
  <c r="AM790" i="2"/>
  <c r="AL790" i="2"/>
  <c r="AK790" i="2"/>
  <c r="AI790" i="2"/>
  <c r="AR789" i="2"/>
  <c r="AQ789" i="2"/>
  <c r="AO789" i="2"/>
  <c r="AN789" i="2"/>
  <c r="AM789" i="2"/>
  <c r="AL789" i="2"/>
  <c r="AP789" i="2" s="1"/>
  <c r="AK789" i="2"/>
  <c r="AI789" i="2"/>
  <c r="AQ788" i="2"/>
  <c r="AR788" i="2" s="1"/>
  <c r="AO788" i="2"/>
  <c r="AN788" i="2"/>
  <c r="AM788" i="2"/>
  <c r="AL788" i="2"/>
  <c r="AK788" i="2"/>
  <c r="AI788" i="2"/>
  <c r="AR787" i="2"/>
  <c r="AQ787" i="2"/>
  <c r="AO787" i="2"/>
  <c r="AN787" i="2"/>
  <c r="AM787" i="2"/>
  <c r="AL787" i="2"/>
  <c r="AP787" i="2" s="1"/>
  <c r="AK787" i="2"/>
  <c r="AI787" i="2"/>
  <c r="AQ786" i="2"/>
  <c r="AR786" i="2" s="1"/>
  <c r="AO786" i="2"/>
  <c r="AN786" i="2"/>
  <c r="AM786" i="2"/>
  <c r="AL786" i="2"/>
  <c r="AK786" i="2"/>
  <c r="AI786" i="2"/>
  <c r="AR785" i="2"/>
  <c r="AQ785" i="2"/>
  <c r="AO785" i="2"/>
  <c r="AN785" i="2"/>
  <c r="AM785" i="2"/>
  <c r="AL785" i="2"/>
  <c r="AP785" i="2" s="1"/>
  <c r="AK785" i="2"/>
  <c r="AI785" i="2"/>
  <c r="AQ784" i="2"/>
  <c r="AR784" i="2" s="1"/>
  <c r="AO784" i="2"/>
  <c r="AN784" i="2"/>
  <c r="AM784" i="2"/>
  <c r="AL784" i="2"/>
  <c r="AK784" i="2"/>
  <c r="AI784" i="2"/>
  <c r="AR783" i="2"/>
  <c r="AQ783" i="2"/>
  <c r="AO783" i="2"/>
  <c r="AN783" i="2"/>
  <c r="AM783" i="2"/>
  <c r="AL783" i="2"/>
  <c r="AP783" i="2" s="1"/>
  <c r="AK783" i="2"/>
  <c r="AI783" i="2"/>
  <c r="AQ782" i="2"/>
  <c r="AR782" i="2" s="1"/>
  <c r="AO782" i="2"/>
  <c r="AN782" i="2"/>
  <c r="AM782" i="2"/>
  <c r="AL782" i="2"/>
  <c r="AK782" i="2"/>
  <c r="AI782" i="2"/>
  <c r="AR781" i="2"/>
  <c r="AQ781" i="2"/>
  <c r="AO781" i="2"/>
  <c r="AN781" i="2"/>
  <c r="AM781" i="2"/>
  <c r="AL781" i="2"/>
  <c r="AP781" i="2" s="1"/>
  <c r="AK781" i="2"/>
  <c r="AI781" i="2"/>
  <c r="AQ780" i="2"/>
  <c r="AR780" i="2" s="1"/>
  <c r="AO780" i="2"/>
  <c r="AN780" i="2"/>
  <c r="AM780" i="2"/>
  <c r="AL780" i="2"/>
  <c r="AK780" i="2"/>
  <c r="AI780" i="2"/>
  <c r="AR779" i="2"/>
  <c r="AQ779" i="2"/>
  <c r="AO779" i="2"/>
  <c r="AN779" i="2"/>
  <c r="AM779" i="2"/>
  <c r="AL779" i="2"/>
  <c r="AP779" i="2" s="1"/>
  <c r="AK779" i="2"/>
  <c r="AI779" i="2"/>
  <c r="AQ778" i="2"/>
  <c r="AR778" i="2" s="1"/>
  <c r="AO778" i="2"/>
  <c r="AN778" i="2"/>
  <c r="AM778" i="2"/>
  <c r="AL778" i="2"/>
  <c r="AK778" i="2"/>
  <c r="AI778" i="2"/>
  <c r="AR777" i="2"/>
  <c r="AQ777" i="2"/>
  <c r="AO777" i="2"/>
  <c r="AN777" i="2"/>
  <c r="AM777" i="2"/>
  <c r="AL777" i="2"/>
  <c r="AP777" i="2" s="1"/>
  <c r="AK777" i="2"/>
  <c r="AI777" i="2"/>
  <c r="AQ776" i="2"/>
  <c r="AR776" i="2" s="1"/>
  <c r="AO776" i="2"/>
  <c r="AN776" i="2"/>
  <c r="AM776" i="2"/>
  <c r="AL776" i="2"/>
  <c r="AK776" i="2"/>
  <c r="AI776" i="2"/>
  <c r="AR775" i="2"/>
  <c r="AQ775" i="2"/>
  <c r="AO775" i="2"/>
  <c r="AN775" i="2"/>
  <c r="AM775" i="2"/>
  <c r="AL775" i="2"/>
  <c r="AP775" i="2" s="1"/>
  <c r="AK775" i="2"/>
  <c r="AI775" i="2"/>
  <c r="AQ774" i="2"/>
  <c r="AR774" i="2" s="1"/>
  <c r="AO774" i="2"/>
  <c r="AN774" i="2"/>
  <c r="AM774" i="2"/>
  <c r="AL774" i="2"/>
  <c r="AK774" i="2"/>
  <c r="AI774" i="2"/>
  <c r="AR773" i="2"/>
  <c r="AQ773" i="2"/>
  <c r="AO773" i="2"/>
  <c r="AN773" i="2"/>
  <c r="AM773" i="2"/>
  <c r="AL773" i="2"/>
  <c r="AP773" i="2" s="1"/>
  <c r="AK773" i="2"/>
  <c r="AI773" i="2"/>
  <c r="AQ772" i="2"/>
  <c r="AR772" i="2" s="1"/>
  <c r="AO772" i="2"/>
  <c r="AN772" i="2"/>
  <c r="AM772" i="2"/>
  <c r="AL772" i="2"/>
  <c r="AK772" i="2"/>
  <c r="AI772" i="2"/>
  <c r="AR771" i="2"/>
  <c r="AQ771" i="2"/>
  <c r="AO771" i="2"/>
  <c r="AN771" i="2"/>
  <c r="AM771" i="2"/>
  <c r="AL771" i="2"/>
  <c r="AP771" i="2" s="1"/>
  <c r="AK771" i="2"/>
  <c r="AI771" i="2"/>
  <c r="AQ770" i="2"/>
  <c r="AR770" i="2" s="1"/>
  <c r="AO770" i="2"/>
  <c r="AN770" i="2"/>
  <c r="AM770" i="2"/>
  <c r="AL770" i="2"/>
  <c r="AK770" i="2"/>
  <c r="AI770" i="2"/>
  <c r="AR769" i="2"/>
  <c r="AQ769" i="2"/>
  <c r="AO769" i="2"/>
  <c r="AN769" i="2"/>
  <c r="AM769" i="2"/>
  <c r="AL769" i="2"/>
  <c r="AP769" i="2" s="1"/>
  <c r="AK769" i="2"/>
  <c r="AI769" i="2"/>
  <c r="AQ768" i="2"/>
  <c r="AR768" i="2" s="1"/>
  <c r="AO768" i="2"/>
  <c r="AN768" i="2"/>
  <c r="AM768" i="2"/>
  <c r="AL768" i="2"/>
  <c r="AK768" i="2"/>
  <c r="AI768" i="2"/>
  <c r="AR767" i="2"/>
  <c r="AQ767" i="2"/>
  <c r="AO767" i="2"/>
  <c r="AN767" i="2"/>
  <c r="AM767" i="2"/>
  <c r="AL767" i="2"/>
  <c r="AP767" i="2" s="1"/>
  <c r="AK767" i="2"/>
  <c r="AI767" i="2"/>
  <c r="AQ766" i="2"/>
  <c r="AR766" i="2" s="1"/>
  <c r="AO766" i="2"/>
  <c r="AN766" i="2"/>
  <c r="AM766" i="2"/>
  <c r="AL766" i="2"/>
  <c r="AK766" i="2"/>
  <c r="AI766" i="2"/>
  <c r="AR765" i="2"/>
  <c r="AQ765" i="2"/>
  <c r="AO765" i="2"/>
  <c r="AN765" i="2"/>
  <c r="AM765" i="2"/>
  <c r="AL765" i="2"/>
  <c r="AP765" i="2" s="1"/>
  <c r="AK765" i="2"/>
  <c r="AI765" i="2"/>
  <c r="AQ764" i="2"/>
  <c r="AR764" i="2" s="1"/>
  <c r="AO764" i="2"/>
  <c r="AN764" i="2"/>
  <c r="AM764" i="2"/>
  <c r="AL764" i="2"/>
  <c r="AK764" i="2"/>
  <c r="AI764" i="2"/>
  <c r="AR763" i="2"/>
  <c r="AQ763" i="2"/>
  <c r="AO763" i="2"/>
  <c r="AN763" i="2"/>
  <c r="AM763" i="2"/>
  <c r="AL763" i="2"/>
  <c r="AP763" i="2" s="1"/>
  <c r="AK763" i="2"/>
  <c r="AI763" i="2"/>
  <c r="AQ762" i="2"/>
  <c r="AR762" i="2" s="1"/>
  <c r="AO762" i="2"/>
  <c r="AN762" i="2"/>
  <c r="AM762" i="2"/>
  <c r="AL762" i="2"/>
  <c r="AK762" i="2"/>
  <c r="AI762" i="2"/>
  <c r="AR761" i="2"/>
  <c r="AQ761" i="2"/>
  <c r="AO761" i="2"/>
  <c r="AN761" i="2"/>
  <c r="AM761" i="2"/>
  <c r="AL761" i="2"/>
  <c r="AP761" i="2" s="1"/>
  <c r="AK761" i="2"/>
  <c r="AI761" i="2"/>
  <c r="AQ760" i="2"/>
  <c r="AR760" i="2" s="1"/>
  <c r="AO760" i="2"/>
  <c r="AN760" i="2"/>
  <c r="AM760" i="2"/>
  <c r="AL760" i="2"/>
  <c r="AK760" i="2"/>
  <c r="AI760" i="2"/>
  <c r="AR759" i="2"/>
  <c r="AQ759" i="2"/>
  <c r="AO759" i="2"/>
  <c r="AN759" i="2"/>
  <c r="AM759" i="2"/>
  <c r="AL759" i="2"/>
  <c r="AP759" i="2" s="1"/>
  <c r="AK759" i="2"/>
  <c r="AI759" i="2"/>
  <c r="AQ758" i="2"/>
  <c r="AR758" i="2" s="1"/>
  <c r="AO758" i="2"/>
  <c r="AN758" i="2"/>
  <c r="AM758" i="2"/>
  <c r="AL758" i="2"/>
  <c r="AK758" i="2"/>
  <c r="AI758" i="2"/>
  <c r="AR757" i="2"/>
  <c r="AQ757" i="2"/>
  <c r="AO757" i="2"/>
  <c r="AN757" i="2"/>
  <c r="AM757" i="2"/>
  <c r="AL757" i="2"/>
  <c r="AP757" i="2" s="1"/>
  <c r="AK757" i="2"/>
  <c r="AI757" i="2"/>
  <c r="AQ756" i="2"/>
  <c r="AR756" i="2" s="1"/>
  <c r="AO756" i="2"/>
  <c r="AN756" i="2"/>
  <c r="AM756" i="2"/>
  <c r="AL756" i="2"/>
  <c r="AK756" i="2"/>
  <c r="AI756" i="2"/>
  <c r="AR755" i="2"/>
  <c r="AQ755" i="2"/>
  <c r="AO755" i="2"/>
  <c r="AN755" i="2"/>
  <c r="AM755" i="2"/>
  <c r="AL755" i="2"/>
  <c r="AP755" i="2" s="1"/>
  <c r="AK755" i="2"/>
  <c r="AI755" i="2"/>
  <c r="AQ754" i="2"/>
  <c r="AR754" i="2" s="1"/>
  <c r="AO754" i="2"/>
  <c r="AN754" i="2"/>
  <c r="AM754" i="2"/>
  <c r="AL754" i="2"/>
  <c r="AK754" i="2"/>
  <c r="AI754" i="2"/>
  <c r="AR753" i="2"/>
  <c r="AQ753" i="2"/>
  <c r="AO753" i="2"/>
  <c r="AN753" i="2"/>
  <c r="AM753" i="2"/>
  <c r="AL753" i="2"/>
  <c r="AP753" i="2" s="1"/>
  <c r="AK753" i="2"/>
  <c r="AI753" i="2"/>
  <c r="AQ752" i="2"/>
  <c r="AR752" i="2" s="1"/>
  <c r="AO752" i="2"/>
  <c r="AN752" i="2"/>
  <c r="AM752" i="2"/>
  <c r="AL752" i="2"/>
  <c r="AK752" i="2"/>
  <c r="AI752" i="2"/>
  <c r="AR751" i="2"/>
  <c r="AQ751" i="2"/>
  <c r="AO751" i="2"/>
  <c r="AN751" i="2"/>
  <c r="AM751" i="2"/>
  <c r="AL751" i="2"/>
  <c r="AP751" i="2" s="1"/>
  <c r="AK751" i="2"/>
  <c r="AI751" i="2"/>
  <c r="AQ750" i="2"/>
  <c r="AR750" i="2" s="1"/>
  <c r="AO750" i="2"/>
  <c r="AN750" i="2"/>
  <c r="AM750" i="2"/>
  <c r="AL750" i="2"/>
  <c r="AK750" i="2"/>
  <c r="AI750" i="2"/>
  <c r="AR749" i="2"/>
  <c r="AQ749" i="2"/>
  <c r="AO749" i="2"/>
  <c r="AN749" i="2"/>
  <c r="AM749" i="2"/>
  <c r="AL749" i="2"/>
  <c r="AP749" i="2" s="1"/>
  <c r="AK749" i="2"/>
  <c r="AI749" i="2"/>
  <c r="AQ748" i="2"/>
  <c r="AR748" i="2" s="1"/>
  <c r="AO748" i="2"/>
  <c r="AN748" i="2"/>
  <c r="AM748" i="2"/>
  <c r="AL748" i="2"/>
  <c r="AK748" i="2"/>
  <c r="AI748" i="2"/>
  <c r="AR747" i="2"/>
  <c r="AQ747" i="2"/>
  <c r="AO747" i="2"/>
  <c r="AN747" i="2"/>
  <c r="AM747" i="2"/>
  <c r="AL747" i="2"/>
  <c r="AP747" i="2" s="1"/>
  <c r="AK747" i="2"/>
  <c r="AI747" i="2"/>
  <c r="AQ746" i="2"/>
  <c r="AR746" i="2" s="1"/>
  <c r="AO746" i="2"/>
  <c r="AN746" i="2"/>
  <c r="AM746" i="2"/>
  <c r="AL746" i="2"/>
  <c r="AK746" i="2"/>
  <c r="AI746" i="2"/>
  <c r="AR745" i="2"/>
  <c r="AQ745" i="2"/>
  <c r="AO745" i="2"/>
  <c r="AN745" i="2"/>
  <c r="AM745" i="2"/>
  <c r="AL745" i="2"/>
  <c r="AP745" i="2" s="1"/>
  <c r="AK745" i="2"/>
  <c r="AI745" i="2"/>
  <c r="AQ744" i="2"/>
  <c r="AR744" i="2" s="1"/>
  <c r="AO744" i="2"/>
  <c r="AN744" i="2"/>
  <c r="AM744" i="2"/>
  <c r="AL744" i="2"/>
  <c r="AK744" i="2"/>
  <c r="AI744" i="2"/>
  <c r="AR743" i="2"/>
  <c r="AQ743" i="2"/>
  <c r="AO743" i="2"/>
  <c r="AN743" i="2"/>
  <c r="AM743" i="2"/>
  <c r="AL743" i="2"/>
  <c r="AP743" i="2" s="1"/>
  <c r="AK743" i="2"/>
  <c r="AI743" i="2"/>
  <c r="AQ742" i="2"/>
  <c r="AR742" i="2" s="1"/>
  <c r="AO742" i="2"/>
  <c r="AN742" i="2"/>
  <c r="AM742" i="2"/>
  <c r="AL742" i="2"/>
  <c r="AK742" i="2"/>
  <c r="AI742" i="2"/>
  <c r="AR741" i="2"/>
  <c r="AQ741" i="2"/>
  <c r="AO741" i="2"/>
  <c r="AN741" i="2"/>
  <c r="AM741" i="2"/>
  <c r="AL741" i="2"/>
  <c r="AP741" i="2" s="1"/>
  <c r="AK741" i="2"/>
  <c r="AI741" i="2"/>
  <c r="AQ740" i="2"/>
  <c r="AR740" i="2" s="1"/>
  <c r="AO740" i="2"/>
  <c r="AN740" i="2"/>
  <c r="AM740" i="2"/>
  <c r="AL740" i="2"/>
  <c r="AK740" i="2"/>
  <c r="AI740" i="2"/>
  <c r="AR739" i="2"/>
  <c r="AQ739" i="2"/>
  <c r="AO739" i="2"/>
  <c r="AN739" i="2"/>
  <c r="AM739" i="2"/>
  <c r="AL739" i="2"/>
  <c r="AP739" i="2" s="1"/>
  <c r="AK739" i="2"/>
  <c r="AI739" i="2"/>
  <c r="AQ738" i="2"/>
  <c r="AR738" i="2" s="1"/>
  <c r="AO738" i="2"/>
  <c r="AN738" i="2"/>
  <c r="AM738" i="2"/>
  <c r="AL738" i="2"/>
  <c r="AK738" i="2"/>
  <c r="AI738" i="2"/>
  <c r="AR737" i="2"/>
  <c r="AQ737" i="2"/>
  <c r="AO737" i="2"/>
  <c r="AN737" i="2"/>
  <c r="AM737" i="2"/>
  <c r="AL737" i="2"/>
  <c r="AP737" i="2" s="1"/>
  <c r="AK737" i="2"/>
  <c r="AI737" i="2"/>
  <c r="AQ736" i="2"/>
  <c r="AR736" i="2" s="1"/>
  <c r="AO736" i="2"/>
  <c r="AN736" i="2"/>
  <c r="AM736" i="2"/>
  <c r="AL736" i="2"/>
  <c r="AK736" i="2"/>
  <c r="AI736" i="2"/>
  <c r="AR735" i="2"/>
  <c r="AQ735" i="2"/>
  <c r="AO735" i="2"/>
  <c r="AN735" i="2"/>
  <c r="AM735" i="2"/>
  <c r="AL735" i="2"/>
  <c r="AP735" i="2" s="1"/>
  <c r="AK735" i="2"/>
  <c r="AI735" i="2"/>
  <c r="AQ734" i="2"/>
  <c r="AR734" i="2" s="1"/>
  <c r="AO734" i="2"/>
  <c r="AN734" i="2"/>
  <c r="AM734" i="2"/>
  <c r="AL734" i="2"/>
  <c r="AK734" i="2"/>
  <c r="AI734" i="2"/>
  <c r="AR733" i="2"/>
  <c r="AQ733" i="2"/>
  <c r="AO733" i="2"/>
  <c r="AN733" i="2"/>
  <c r="AM733" i="2"/>
  <c r="AL733" i="2"/>
  <c r="AP733" i="2" s="1"/>
  <c r="AK733" i="2"/>
  <c r="AI733" i="2"/>
  <c r="AQ732" i="2"/>
  <c r="AR732" i="2" s="1"/>
  <c r="AO732" i="2"/>
  <c r="AN732" i="2"/>
  <c r="AM732" i="2"/>
  <c r="AL732" i="2"/>
  <c r="AK732" i="2"/>
  <c r="AI732" i="2"/>
  <c r="AR731" i="2"/>
  <c r="AQ731" i="2"/>
  <c r="AO731" i="2"/>
  <c r="AN731" i="2"/>
  <c r="AM731" i="2"/>
  <c r="AL731" i="2"/>
  <c r="AP731" i="2" s="1"/>
  <c r="AK731" i="2"/>
  <c r="AI731" i="2"/>
  <c r="AQ730" i="2"/>
  <c r="AR730" i="2" s="1"/>
  <c r="AO730" i="2"/>
  <c r="AN730" i="2"/>
  <c r="AM730" i="2"/>
  <c r="AL730" i="2"/>
  <c r="AK730" i="2"/>
  <c r="AI730" i="2"/>
  <c r="AR729" i="2"/>
  <c r="AQ729" i="2"/>
  <c r="AO729" i="2"/>
  <c r="AN729" i="2"/>
  <c r="AM729" i="2"/>
  <c r="AL729" i="2"/>
  <c r="AP729" i="2" s="1"/>
  <c r="AK729" i="2"/>
  <c r="AI729" i="2"/>
  <c r="AQ728" i="2"/>
  <c r="AR728" i="2" s="1"/>
  <c r="AO728" i="2"/>
  <c r="AN728" i="2"/>
  <c r="AM728" i="2"/>
  <c r="AL728" i="2"/>
  <c r="AK728" i="2"/>
  <c r="AI728" i="2"/>
  <c r="AR727" i="2"/>
  <c r="AQ727" i="2"/>
  <c r="AO727" i="2"/>
  <c r="AN727" i="2"/>
  <c r="AM727" i="2"/>
  <c r="AL727" i="2"/>
  <c r="AP727" i="2" s="1"/>
  <c r="AK727" i="2"/>
  <c r="AI727" i="2"/>
  <c r="AQ726" i="2"/>
  <c r="AR726" i="2" s="1"/>
  <c r="AO726" i="2"/>
  <c r="AN726" i="2"/>
  <c r="AM726" i="2"/>
  <c r="AL726" i="2"/>
  <c r="AK726" i="2"/>
  <c r="AI726" i="2"/>
  <c r="AR725" i="2"/>
  <c r="AQ725" i="2"/>
  <c r="AO725" i="2"/>
  <c r="AN725" i="2"/>
  <c r="AM725" i="2"/>
  <c r="AL725" i="2"/>
  <c r="AP725" i="2" s="1"/>
  <c r="AK725" i="2"/>
  <c r="AI725" i="2"/>
  <c r="AQ724" i="2"/>
  <c r="AR724" i="2" s="1"/>
  <c r="AO724" i="2"/>
  <c r="AN724" i="2"/>
  <c r="AM724" i="2"/>
  <c r="AL724" i="2"/>
  <c r="AK724" i="2"/>
  <c r="AI724" i="2"/>
  <c r="AR723" i="2"/>
  <c r="AQ723" i="2"/>
  <c r="AO723" i="2"/>
  <c r="AN723" i="2"/>
  <c r="AM723" i="2"/>
  <c r="AL723" i="2"/>
  <c r="AP723" i="2" s="1"/>
  <c r="AK723" i="2"/>
  <c r="AI723" i="2"/>
  <c r="AQ722" i="2"/>
  <c r="AR722" i="2" s="1"/>
  <c r="AO722" i="2"/>
  <c r="AN722" i="2"/>
  <c r="AM722" i="2"/>
  <c r="AL722" i="2"/>
  <c r="AK722" i="2"/>
  <c r="AI722" i="2"/>
  <c r="AR721" i="2"/>
  <c r="AQ721" i="2"/>
  <c r="AO721" i="2"/>
  <c r="AN721" i="2"/>
  <c r="AM721" i="2"/>
  <c r="AL721" i="2"/>
  <c r="AP721" i="2" s="1"/>
  <c r="AK721" i="2"/>
  <c r="AI721" i="2"/>
  <c r="AQ720" i="2"/>
  <c r="AR720" i="2" s="1"/>
  <c r="AO720" i="2"/>
  <c r="AN720" i="2"/>
  <c r="AM720" i="2"/>
  <c r="AL720" i="2"/>
  <c r="AK720" i="2"/>
  <c r="AI720" i="2"/>
  <c r="AR719" i="2"/>
  <c r="AQ719" i="2"/>
  <c r="AO719" i="2"/>
  <c r="AN719" i="2"/>
  <c r="AM719" i="2"/>
  <c r="AL719" i="2"/>
  <c r="AP719" i="2" s="1"/>
  <c r="AK719" i="2"/>
  <c r="AI719" i="2"/>
  <c r="AQ718" i="2"/>
  <c r="AR718" i="2" s="1"/>
  <c r="AO718" i="2"/>
  <c r="AN718" i="2"/>
  <c r="AM718" i="2"/>
  <c r="AL718" i="2"/>
  <c r="AK718" i="2"/>
  <c r="AI718" i="2"/>
  <c r="AR717" i="2"/>
  <c r="AQ717" i="2"/>
  <c r="AO717" i="2"/>
  <c r="AN717" i="2"/>
  <c r="AM717" i="2"/>
  <c r="AL717" i="2"/>
  <c r="AP717" i="2" s="1"/>
  <c r="AK717" i="2"/>
  <c r="AI717" i="2"/>
  <c r="AQ716" i="2"/>
  <c r="AR716" i="2" s="1"/>
  <c r="AO716" i="2"/>
  <c r="AN716" i="2"/>
  <c r="AM716" i="2"/>
  <c r="AL716" i="2"/>
  <c r="AK716" i="2"/>
  <c r="AI716" i="2"/>
  <c r="AR715" i="2"/>
  <c r="AQ715" i="2"/>
  <c r="AO715" i="2"/>
  <c r="AN715" i="2"/>
  <c r="AM715" i="2"/>
  <c r="AL715" i="2"/>
  <c r="AP715" i="2" s="1"/>
  <c r="AK715" i="2"/>
  <c r="AI715" i="2"/>
  <c r="AQ714" i="2"/>
  <c r="AR714" i="2" s="1"/>
  <c r="AO714" i="2"/>
  <c r="AN714" i="2"/>
  <c r="AM714" i="2"/>
  <c r="AL714" i="2"/>
  <c r="AK714" i="2"/>
  <c r="AI714" i="2"/>
  <c r="AR713" i="2"/>
  <c r="AQ713" i="2"/>
  <c r="AO713" i="2"/>
  <c r="AN713" i="2"/>
  <c r="AM713" i="2"/>
  <c r="AL713" i="2"/>
  <c r="AP713" i="2" s="1"/>
  <c r="AK713" i="2"/>
  <c r="AI713" i="2"/>
  <c r="AQ712" i="2"/>
  <c r="AR712" i="2" s="1"/>
  <c r="AO712" i="2"/>
  <c r="AN712" i="2"/>
  <c r="AM712" i="2"/>
  <c r="AL712" i="2"/>
  <c r="AK712" i="2"/>
  <c r="AI712" i="2"/>
  <c r="AR711" i="2"/>
  <c r="AQ711" i="2"/>
  <c r="AO711" i="2"/>
  <c r="AN711" i="2"/>
  <c r="AM711" i="2"/>
  <c r="AL711" i="2"/>
  <c r="AP711" i="2" s="1"/>
  <c r="AK711" i="2"/>
  <c r="AI711" i="2"/>
  <c r="AQ710" i="2"/>
  <c r="AR710" i="2" s="1"/>
  <c r="AO710" i="2"/>
  <c r="AN710" i="2"/>
  <c r="AM710" i="2"/>
  <c r="AL710" i="2"/>
  <c r="AK710" i="2"/>
  <c r="AI710" i="2"/>
  <c r="AR709" i="2"/>
  <c r="AQ709" i="2"/>
  <c r="AO709" i="2"/>
  <c r="AN709" i="2"/>
  <c r="AM709" i="2"/>
  <c r="AL709" i="2"/>
  <c r="AP709" i="2" s="1"/>
  <c r="AK709" i="2"/>
  <c r="AI709" i="2"/>
  <c r="AQ708" i="2"/>
  <c r="AR708" i="2" s="1"/>
  <c r="AO708" i="2"/>
  <c r="AN708" i="2"/>
  <c r="AM708" i="2"/>
  <c r="AL708" i="2"/>
  <c r="AK708" i="2"/>
  <c r="AI708" i="2"/>
  <c r="AR707" i="2"/>
  <c r="AQ707" i="2"/>
  <c r="AO707" i="2"/>
  <c r="AN707" i="2"/>
  <c r="AM707" i="2"/>
  <c r="AL707" i="2"/>
  <c r="AP707" i="2" s="1"/>
  <c r="AK707" i="2"/>
  <c r="AI707" i="2"/>
  <c r="AQ706" i="2"/>
  <c r="AR706" i="2" s="1"/>
  <c r="AO706" i="2"/>
  <c r="AN706" i="2"/>
  <c r="AM706" i="2"/>
  <c r="AL706" i="2"/>
  <c r="AK706" i="2"/>
  <c r="AI706" i="2"/>
  <c r="AR705" i="2"/>
  <c r="AQ705" i="2"/>
  <c r="AO705" i="2"/>
  <c r="AN705" i="2"/>
  <c r="AM705" i="2"/>
  <c r="AL705" i="2"/>
  <c r="AP705" i="2" s="1"/>
  <c r="AK705" i="2"/>
  <c r="AI705" i="2"/>
  <c r="AQ704" i="2"/>
  <c r="AR704" i="2" s="1"/>
  <c r="AO704" i="2"/>
  <c r="AN704" i="2"/>
  <c r="AM704" i="2"/>
  <c r="AL704" i="2"/>
  <c r="AK704" i="2"/>
  <c r="AI704" i="2"/>
  <c r="AR703" i="2"/>
  <c r="AQ703" i="2"/>
  <c r="AO703" i="2"/>
  <c r="AN703" i="2"/>
  <c r="AM703" i="2"/>
  <c r="AL703" i="2"/>
  <c r="AP703" i="2" s="1"/>
  <c r="AK703" i="2"/>
  <c r="AI703" i="2"/>
  <c r="AQ702" i="2"/>
  <c r="AR702" i="2" s="1"/>
  <c r="AO702" i="2"/>
  <c r="AN702" i="2"/>
  <c r="AM702" i="2"/>
  <c r="AL702" i="2"/>
  <c r="AK702" i="2"/>
  <c r="AI702" i="2"/>
  <c r="AR701" i="2"/>
  <c r="AQ701" i="2"/>
  <c r="AO701" i="2"/>
  <c r="AN701" i="2"/>
  <c r="AM701" i="2"/>
  <c r="AL701" i="2"/>
  <c r="AP701" i="2" s="1"/>
  <c r="AK701" i="2"/>
  <c r="AI701" i="2"/>
  <c r="AQ700" i="2"/>
  <c r="AR700" i="2" s="1"/>
  <c r="AO700" i="2"/>
  <c r="AN700" i="2"/>
  <c r="AM700" i="2"/>
  <c r="AL700" i="2"/>
  <c r="AK700" i="2"/>
  <c r="AI700" i="2"/>
  <c r="AR699" i="2"/>
  <c r="AQ699" i="2"/>
  <c r="AO699" i="2"/>
  <c r="AN699" i="2"/>
  <c r="AM699" i="2"/>
  <c r="AL699" i="2"/>
  <c r="AP699" i="2" s="1"/>
  <c r="AK699" i="2"/>
  <c r="AI699" i="2"/>
  <c r="AQ698" i="2"/>
  <c r="AR698" i="2" s="1"/>
  <c r="AO698" i="2"/>
  <c r="AN698" i="2"/>
  <c r="AM698" i="2"/>
  <c r="AL698" i="2"/>
  <c r="AK698" i="2"/>
  <c r="AI698" i="2"/>
  <c r="AR697" i="2"/>
  <c r="AQ697" i="2"/>
  <c r="AO697" i="2"/>
  <c r="AN697" i="2"/>
  <c r="AM697" i="2"/>
  <c r="AL697" i="2"/>
  <c r="AP697" i="2" s="1"/>
  <c r="AK697" i="2"/>
  <c r="AI697" i="2"/>
  <c r="AQ696" i="2"/>
  <c r="AR696" i="2" s="1"/>
  <c r="AO696" i="2"/>
  <c r="AN696" i="2"/>
  <c r="AM696" i="2"/>
  <c r="AL696" i="2"/>
  <c r="AK696" i="2"/>
  <c r="AI696" i="2"/>
  <c r="AR695" i="2"/>
  <c r="AQ695" i="2"/>
  <c r="AO695" i="2"/>
  <c r="AN695" i="2"/>
  <c r="AM695" i="2"/>
  <c r="AL695" i="2"/>
  <c r="AP695" i="2" s="1"/>
  <c r="AK695" i="2"/>
  <c r="AI695" i="2"/>
  <c r="AQ694" i="2"/>
  <c r="AR694" i="2" s="1"/>
  <c r="AO694" i="2"/>
  <c r="AN694" i="2"/>
  <c r="AM694" i="2"/>
  <c r="AL694" i="2"/>
  <c r="AK694" i="2"/>
  <c r="AI694" i="2"/>
  <c r="AR693" i="2"/>
  <c r="AQ693" i="2"/>
  <c r="AO693" i="2"/>
  <c r="AN693" i="2"/>
  <c r="AM693" i="2"/>
  <c r="AL693" i="2"/>
  <c r="AP693" i="2" s="1"/>
  <c r="AK693" i="2"/>
  <c r="AI693" i="2"/>
  <c r="AQ692" i="2"/>
  <c r="AR692" i="2" s="1"/>
  <c r="AO692" i="2"/>
  <c r="AN692" i="2"/>
  <c r="AM692" i="2"/>
  <c r="AL692" i="2"/>
  <c r="AK692" i="2"/>
  <c r="AI692" i="2"/>
  <c r="AR691" i="2"/>
  <c r="AQ691" i="2"/>
  <c r="AO691" i="2"/>
  <c r="AN691" i="2"/>
  <c r="AM691" i="2"/>
  <c r="AL691" i="2"/>
  <c r="AP691" i="2" s="1"/>
  <c r="AK691" i="2"/>
  <c r="AI691" i="2"/>
  <c r="AQ690" i="2"/>
  <c r="AR690" i="2" s="1"/>
  <c r="AO690" i="2"/>
  <c r="AN690" i="2"/>
  <c r="AM690" i="2"/>
  <c r="AL690" i="2"/>
  <c r="AK690" i="2"/>
  <c r="AI690" i="2"/>
  <c r="AR689" i="2"/>
  <c r="AQ689" i="2"/>
  <c r="AO689" i="2"/>
  <c r="AN689" i="2"/>
  <c r="AM689" i="2"/>
  <c r="AL689" i="2"/>
  <c r="AP689" i="2" s="1"/>
  <c r="AK689" i="2"/>
  <c r="AI689" i="2"/>
  <c r="AQ688" i="2"/>
  <c r="AR688" i="2" s="1"/>
  <c r="AO688" i="2"/>
  <c r="AN688" i="2"/>
  <c r="AM688" i="2"/>
  <c r="AL688" i="2"/>
  <c r="AK688" i="2"/>
  <c r="AI688" i="2"/>
  <c r="AR687" i="2"/>
  <c r="AQ687" i="2"/>
  <c r="AO687" i="2"/>
  <c r="AN687" i="2"/>
  <c r="AM687" i="2"/>
  <c r="AL687" i="2"/>
  <c r="AP687" i="2" s="1"/>
  <c r="AK687" i="2"/>
  <c r="AI687" i="2"/>
  <c r="AQ686" i="2"/>
  <c r="AR686" i="2" s="1"/>
  <c r="AO686" i="2"/>
  <c r="AN686" i="2"/>
  <c r="AM686" i="2"/>
  <c r="AL686" i="2"/>
  <c r="AK686" i="2"/>
  <c r="AI686" i="2"/>
  <c r="AR685" i="2"/>
  <c r="AQ685" i="2"/>
  <c r="AO685" i="2"/>
  <c r="AN685" i="2"/>
  <c r="AM685" i="2"/>
  <c r="AL685" i="2"/>
  <c r="AP685" i="2" s="1"/>
  <c r="AK685" i="2"/>
  <c r="AI685" i="2"/>
  <c r="AQ684" i="2"/>
  <c r="AR684" i="2" s="1"/>
  <c r="AO684" i="2"/>
  <c r="AN684" i="2"/>
  <c r="AM684" i="2"/>
  <c r="AL684" i="2"/>
  <c r="AK684" i="2"/>
  <c r="AI684" i="2"/>
  <c r="AR683" i="2"/>
  <c r="AQ683" i="2"/>
  <c r="AO683" i="2"/>
  <c r="AN683" i="2"/>
  <c r="AM683" i="2"/>
  <c r="AL683" i="2"/>
  <c r="AP683" i="2" s="1"/>
  <c r="AK683" i="2"/>
  <c r="AI683" i="2"/>
  <c r="AQ682" i="2"/>
  <c r="AR682" i="2" s="1"/>
  <c r="AO682" i="2"/>
  <c r="AN682" i="2"/>
  <c r="AM682" i="2"/>
  <c r="AL682" i="2"/>
  <c r="AK682" i="2"/>
  <c r="AI682" i="2"/>
  <c r="AR681" i="2"/>
  <c r="AQ681" i="2"/>
  <c r="AO681" i="2"/>
  <c r="AN681" i="2"/>
  <c r="AM681" i="2"/>
  <c r="AL681" i="2"/>
  <c r="AP681" i="2" s="1"/>
  <c r="AK681" i="2"/>
  <c r="AI681" i="2"/>
  <c r="AQ680" i="2"/>
  <c r="AR680" i="2" s="1"/>
  <c r="AO680" i="2"/>
  <c r="AN680" i="2"/>
  <c r="AM680" i="2"/>
  <c r="AL680" i="2"/>
  <c r="AK680" i="2"/>
  <c r="AI680" i="2"/>
  <c r="AR679" i="2"/>
  <c r="AQ679" i="2"/>
  <c r="AO679" i="2"/>
  <c r="AN679" i="2"/>
  <c r="AM679" i="2"/>
  <c r="AL679" i="2"/>
  <c r="AP679" i="2" s="1"/>
  <c r="AK679" i="2"/>
  <c r="AI679" i="2"/>
  <c r="AQ678" i="2"/>
  <c r="AR678" i="2" s="1"/>
  <c r="AO678" i="2"/>
  <c r="AN678" i="2"/>
  <c r="AM678" i="2"/>
  <c r="AL678" i="2"/>
  <c r="AK678" i="2"/>
  <c r="AI678" i="2"/>
  <c r="AR677" i="2"/>
  <c r="AQ677" i="2"/>
  <c r="AO677" i="2"/>
  <c r="AN677" i="2"/>
  <c r="AM677" i="2"/>
  <c r="AL677" i="2"/>
  <c r="AP677" i="2" s="1"/>
  <c r="AK677" i="2"/>
  <c r="AI677" i="2"/>
  <c r="AQ676" i="2"/>
  <c r="AR676" i="2" s="1"/>
  <c r="AO676" i="2"/>
  <c r="AN676" i="2"/>
  <c r="AM676" i="2"/>
  <c r="AL676" i="2"/>
  <c r="AK676" i="2"/>
  <c r="AI676" i="2"/>
  <c r="AR675" i="2"/>
  <c r="AQ675" i="2"/>
  <c r="AO675" i="2"/>
  <c r="AN675" i="2"/>
  <c r="AM675" i="2"/>
  <c r="AL675" i="2"/>
  <c r="AP675" i="2" s="1"/>
  <c r="AK675" i="2"/>
  <c r="AI675" i="2"/>
  <c r="AQ674" i="2"/>
  <c r="AR674" i="2" s="1"/>
  <c r="AO674" i="2"/>
  <c r="AN674" i="2"/>
  <c r="AM674" i="2"/>
  <c r="AL674" i="2"/>
  <c r="AK674" i="2"/>
  <c r="AI674" i="2"/>
  <c r="AR673" i="2"/>
  <c r="AQ673" i="2"/>
  <c r="AO673" i="2"/>
  <c r="AN673" i="2"/>
  <c r="AM673" i="2"/>
  <c r="AL673" i="2"/>
  <c r="AP673" i="2" s="1"/>
  <c r="AK673" i="2"/>
  <c r="AI673" i="2"/>
  <c r="AQ672" i="2"/>
  <c r="AR672" i="2" s="1"/>
  <c r="AO672" i="2"/>
  <c r="AN672" i="2"/>
  <c r="AM672" i="2"/>
  <c r="AL672" i="2"/>
  <c r="AK672" i="2"/>
  <c r="AI672" i="2"/>
  <c r="AR671" i="2"/>
  <c r="AQ671" i="2"/>
  <c r="AO671" i="2"/>
  <c r="AN671" i="2"/>
  <c r="AM671" i="2"/>
  <c r="AL671" i="2"/>
  <c r="AP671" i="2" s="1"/>
  <c r="AK671" i="2"/>
  <c r="AI671" i="2"/>
  <c r="AQ670" i="2"/>
  <c r="AR670" i="2" s="1"/>
  <c r="AO670" i="2"/>
  <c r="AN670" i="2"/>
  <c r="AM670" i="2"/>
  <c r="AL670" i="2"/>
  <c r="AK670" i="2"/>
  <c r="AI670" i="2"/>
  <c r="AR669" i="2"/>
  <c r="AQ669" i="2"/>
  <c r="AO669" i="2"/>
  <c r="AN669" i="2"/>
  <c r="AM669" i="2"/>
  <c r="AL669" i="2"/>
  <c r="AP669" i="2" s="1"/>
  <c r="AK669" i="2"/>
  <c r="AI669" i="2"/>
  <c r="AQ668" i="2"/>
  <c r="AR668" i="2" s="1"/>
  <c r="AO668" i="2"/>
  <c r="AN668" i="2"/>
  <c r="AM668" i="2"/>
  <c r="AL668" i="2"/>
  <c r="AK668" i="2"/>
  <c r="AI668" i="2"/>
  <c r="AR667" i="2"/>
  <c r="AQ667" i="2"/>
  <c r="AO667" i="2"/>
  <c r="AN667" i="2"/>
  <c r="AM667" i="2"/>
  <c r="AL667" i="2"/>
  <c r="AP667" i="2" s="1"/>
  <c r="AK667" i="2"/>
  <c r="AI667" i="2"/>
  <c r="AQ666" i="2"/>
  <c r="AR666" i="2" s="1"/>
  <c r="AO666" i="2"/>
  <c r="AN666" i="2"/>
  <c r="AM666" i="2"/>
  <c r="AL666" i="2"/>
  <c r="AK666" i="2"/>
  <c r="AI666" i="2"/>
  <c r="AR665" i="2"/>
  <c r="AQ665" i="2"/>
  <c r="AO665" i="2"/>
  <c r="AN665" i="2"/>
  <c r="AM665" i="2"/>
  <c r="AL665" i="2"/>
  <c r="AP665" i="2" s="1"/>
  <c r="AK665" i="2"/>
  <c r="AI665" i="2"/>
  <c r="AQ664" i="2"/>
  <c r="AR664" i="2" s="1"/>
  <c r="AO664" i="2"/>
  <c r="AN664" i="2"/>
  <c r="AM664" i="2"/>
  <c r="AL664" i="2"/>
  <c r="AK664" i="2"/>
  <c r="AI664" i="2"/>
  <c r="AR663" i="2"/>
  <c r="AQ663" i="2"/>
  <c r="AO663" i="2"/>
  <c r="AN663" i="2"/>
  <c r="AM663" i="2"/>
  <c r="AL663" i="2"/>
  <c r="AP663" i="2" s="1"/>
  <c r="AK663" i="2"/>
  <c r="AI663" i="2"/>
  <c r="AQ662" i="2"/>
  <c r="AR662" i="2" s="1"/>
  <c r="AO662" i="2"/>
  <c r="AN662" i="2"/>
  <c r="AM662" i="2"/>
  <c r="AL662" i="2"/>
  <c r="AK662" i="2"/>
  <c r="AI662" i="2"/>
  <c r="AR661" i="2"/>
  <c r="AQ661" i="2"/>
  <c r="AO661" i="2"/>
  <c r="AN661" i="2"/>
  <c r="AM661" i="2"/>
  <c r="AL661" i="2"/>
  <c r="AP661" i="2" s="1"/>
  <c r="AK661" i="2"/>
  <c r="AI661" i="2"/>
  <c r="AQ660" i="2"/>
  <c r="AR660" i="2" s="1"/>
  <c r="AO660" i="2"/>
  <c r="AN660" i="2"/>
  <c r="AM660" i="2"/>
  <c r="AL660" i="2"/>
  <c r="AK660" i="2"/>
  <c r="AI660" i="2"/>
  <c r="AR659" i="2"/>
  <c r="AQ659" i="2"/>
  <c r="AO659" i="2"/>
  <c r="AN659" i="2"/>
  <c r="AM659" i="2"/>
  <c r="AL659" i="2"/>
  <c r="AP659" i="2" s="1"/>
  <c r="AK659" i="2"/>
  <c r="AI659" i="2"/>
  <c r="AQ658" i="2"/>
  <c r="AR658" i="2" s="1"/>
  <c r="AO658" i="2"/>
  <c r="AN658" i="2"/>
  <c r="AM658" i="2"/>
  <c r="AL658" i="2"/>
  <c r="AK658" i="2"/>
  <c r="AI658" i="2"/>
  <c r="AR657" i="2"/>
  <c r="AQ657" i="2"/>
  <c r="AO657" i="2"/>
  <c r="AN657" i="2"/>
  <c r="AM657" i="2"/>
  <c r="AL657" i="2"/>
  <c r="AP657" i="2" s="1"/>
  <c r="AK657" i="2"/>
  <c r="AI657" i="2"/>
  <c r="AQ656" i="2"/>
  <c r="AR656" i="2" s="1"/>
  <c r="AO656" i="2"/>
  <c r="AN656" i="2"/>
  <c r="AM656" i="2"/>
  <c r="AL656" i="2"/>
  <c r="AK656" i="2"/>
  <c r="AI656" i="2"/>
  <c r="AR655" i="2"/>
  <c r="AQ655" i="2"/>
  <c r="AO655" i="2"/>
  <c r="AN655" i="2"/>
  <c r="AM655" i="2"/>
  <c r="AL655" i="2"/>
  <c r="AP655" i="2" s="1"/>
  <c r="AK655" i="2"/>
  <c r="AI655" i="2"/>
  <c r="AQ654" i="2"/>
  <c r="AR654" i="2" s="1"/>
  <c r="AO654" i="2"/>
  <c r="AN654" i="2"/>
  <c r="AM654" i="2"/>
  <c r="AL654" i="2"/>
  <c r="AK654" i="2"/>
  <c r="AI654" i="2"/>
  <c r="AR653" i="2"/>
  <c r="AQ653" i="2"/>
  <c r="AO653" i="2"/>
  <c r="AN653" i="2"/>
  <c r="AM653" i="2"/>
  <c r="AL653" i="2"/>
  <c r="AP653" i="2" s="1"/>
  <c r="AK653" i="2"/>
  <c r="AI653" i="2"/>
  <c r="AQ652" i="2"/>
  <c r="AR652" i="2" s="1"/>
  <c r="AO652" i="2"/>
  <c r="AN652" i="2"/>
  <c r="AM652" i="2"/>
  <c r="AL652" i="2"/>
  <c r="AK652" i="2"/>
  <c r="AI652" i="2"/>
  <c r="AR651" i="2"/>
  <c r="AQ651" i="2"/>
  <c r="AO651" i="2"/>
  <c r="AN651" i="2"/>
  <c r="AM651" i="2"/>
  <c r="AL651" i="2"/>
  <c r="AP651" i="2" s="1"/>
  <c r="AK651" i="2"/>
  <c r="AI651" i="2"/>
  <c r="AQ650" i="2"/>
  <c r="AR650" i="2" s="1"/>
  <c r="AO650" i="2"/>
  <c r="AN650" i="2"/>
  <c r="AM650" i="2"/>
  <c r="AL650" i="2"/>
  <c r="AK650" i="2"/>
  <c r="AI650" i="2"/>
  <c r="AR649" i="2"/>
  <c r="AQ649" i="2"/>
  <c r="AO649" i="2"/>
  <c r="AN649" i="2"/>
  <c r="AM649" i="2"/>
  <c r="AL649" i="2"/>
  <c r="AP649" i="2" s="1"/>
  <c r="AK649" i="2"/>
  <c r="AI649" i="2"/>
  <c r="AQ648" i="2"/>
  <c r="AR648" i="2" s="1"/>
  <c r="AO648" i="2"/>
  <c r="AN648" i="2"/>
  <c r="AM648" i="2"/>
  <c r="AL648" i="2"/>
  <c r="AK648" i="2"/>
  <c r="AI648" i="2"/>
  <c r="AR647" i="2"/>
  <c r="AQ647" i="2"/>
  <c r="AO647" i="2"/>
  <c r="AN647" i="2"/>
  <c r="AM647" i="2"/>
  <c r="AL647" i="2"/>
  <c r="AP647" i="2" s="1"/>
  <c r="AK647" i="2"/>
  <c r="AI647" i="2"/>
  <c r="AQ646" i="2"/>
  <c r="AR646" i="2" s="1"/>
  <c r="AO646" i="2"/>
  <c r="AN646" i="2"/>
  <c r="AM646" i="2"/>
  <c r="AL646" i="2"/>
  <c r="AK646" i="2"/>
  <c r="AI646" i="2"/>
  <c r="AR645" i="2"/>
  <c r="AQ645" i="2"/>
  <c r="AO645" i="2"/>
  <c r="AN645" i="2"/>
  <c r="AM645" i="2"/>
  <c r="AL645" i="2"/>
  <c r="AP645" i="2" s="1"/>
  <c r="AK645" i="2"/>
  <c r="AI645" i="2"/>
  <c r="AQ644" i="2"/>
  <c r="AR644" i="2" s="1"/>
  <c r="AO644" i="2"/>
  <c r="AN644" i="2"/>
  <c r="AM644" i="2"/>
  <c r="AL644" i="2"/>
  <c r="AK644" i="2"/>
  <c r="AI644" i="2"/>
  <c r="AR643" i="2"/>
  <c r="AQ643" i="2"/>
  <c r="AO643" i="2"/>
  <c r="AN643" i="2"/>
  <c r="AM643" i="2"/>
  <c r="AL643" i="2"/>
  <c r="AP643" i="2" s="1"/>
  <c r="AK643" i="2"/>
  <c r="AI643" i="2"/>
  <c r="AQ642" i="2"/>
  <c r="AR642" i="2" s="1"/>
  <c r="AO642" i="2"/>
  <c r="AN642" i="2"/>
  <c r="AM642" i="2"/>
  <c r="AL642" i="2"/>
  <c r="AK642" i="2"/>
  <c r="AI642" i="2"/>
  <c r="AR641" i="2"/>
  <c r="AQ641" i="2"/>
  <c r="AO641" i="2"/>
  <c r="AN641" i="2"/>
  <c r="AM641" i="2"/>
  <c r="AL641" i="2"/>
  <c r="AP641" i="2" s="1"/>
  <c r="AK641" i="2"/>
  <c r="AI641" i="2"/>
  <c r="AQ640" i="2"/>
  <c r="AR640" i="2" s="1"/>
  <c r="AO640" i="2"/>
  <c r="AN640" i="2"/>
  <c r="AM640" i="2"/>
  <c r="AL640" i="2"/>
  <c r="AK640" i="2"/>
  <c r="AI640" i="2"/>
  <c r="AR639" i="2"/>
  <c r="AQ639" i="2"/>
  <c r="AO639" i="2"/>
  <c r="AN639" i="2"/>
  <c r="AM639" i="2"/>
  <c r="AL639" i="2"/>
  <c r="AP639" i="2" s="1"/>
  <c r="AK639" i="2"/>
  <c r="AI639" i="2"/>
  <c r="AQ638" i="2"/>
  <c r="AR638" i="2" s="1"/>
  <c r="AO638" i="2"/>
  <c r="AN638" i="2"/>
  <c r="AM638" i="2"/>
  <c r="AL638" i="2"/>
  <c r="AK638" i="2"/>
  <c r="AI638" i="2"/>
  <c r="AR637" i="2"/>
  <c r="AQ637" i="2"/>
  <c r="AO637" i="2"/>
  <c r="AN637" i="2"/>
  <c r="AM637" i="2"/>
  <c r="AL637" i="2"/>
  <c r="AP637" i="2" s="1"/>
  <c r="AK637" i="2"/>
  <c r="AI637" i="2"/>
  <c r="AQ636" i="2"/>
  <c r="AR636" i="2" s="1"/>
  <c r="AO636" i="2"/>
  <c r="AN636" i="2"/>
  <c r="AM636" i="2"/>
  <c r="AL636" i="2"/>
  <c r="AK636" i="2"/>
  <c r="AI636" i="2"/>
  <c r="AR635" i="2"/>
  <c r="AQ635" i="2"/>
  <c r="AO635" i="2"/>
  <c r="AN635" i="2"/>
  <c r="AM635" i="2"/>
  <c r="AL635" i="2"/>
  <c r="AP635" i="2" s="1"/>
  <c r="AK635" i="2"/>
  <c r="AI635" i="2"/>
  <c r="AQ634" i="2"/>
  <c r="AR634" i="2" s="1"/>
  <c r="AO634" i="2"/>
  <c r="AN634" i="2"/>
  <c r="AM634" i="2"/>
  <c r="AL634" i="2"/>
  <c r="AK634" i="2"/>
  <c r="AI634" i="2"/>
  <c r="AR633" i="2"/>
  <c r="AQ633" i="2"/>
  <c r="AO633" i="2"/>
  <c r="AN633" i="2"/>
  <c r="AM633" i="2"/>
  <c r="AL633" i="2"/>
  <c r="AP633" i="2" s="1"/>
  <c r="AK633" i="2"/>
  <c r="AI633" i="2"/>
  <c r="AQ632" i="2"/>
  <c r="AR632" i="2" s="1"/>
  <c r="AO632" i="2"/>
  <c r="AN632" i="2"/>
  <c r="AM632" i="2"/>
  <c r="AL632" i="2"/>
  <c r="AK632" i="2"/>
  <c r="AI632" i="2"/>
  <c r="AR631" i="2"/>
  <c r="AQ631" i="2"/>
  <c r="AO631" i="2"/>
  <c r="AN631" i="2"/>
  <c r="AM631" i="2"/>
  <c r="AL631" i="2"/>
  <c r="AP631" i="2" s="1"/>
  <c r="AK631" i="2"/>
  <c r="AI631" i="2"/>
  <c r="AQ630" i="2"/>
  <c r="AR630" i="2" s="1"/>
  <c r="AO630" i="2"/>
  <c r="AN630" i="2"/>
  <c r="AM630" i="2"/>
  <c r="AL630" i="2"/>
  <c r="AK630" i="2"/>
  <c r="AI630" i="2"/>
  <c r="AR629" i="2"/>
  <c r="AQ629" i="2"/>
  <c r="AO629" i="2"/>
  <c r="AN629" i="2"/>
  <c r="AM629" i="2"/>
  <c r="AL629" i="2"/>
  <c r="AP629" i="2" s="1"/>
  <c r="AK629" i="2"/>
  <c r="AI629" i="2"/>
  <c r="AQ628" i="2"/>
  <c r="AR628" i="2" s="1"/>
  <c r="AO628" i="2"/>
  <c r="AN628" i="2"/>
  <c r="AM628" i="2"/>
  <c r="AL628" i="2"/>
  <c r="AK628" i="2"/>
  <c r="AI628" i="2"/>
  <c r="AR627" i="2"/>
  <c r="AQ627" i="2"/>
  <c r="AO627" i="2"/>
  <c r="AN627" i="2"/>
  <c r="AM627" i="2"/>
  <c r="AL627" i="2"/>
  <c r="AP627" i="2" s="1"/>
  <c r="AK627" i="2"/>
  <c r="AI627" i="2"/>
  <c r="AQ626" i="2"/>
  <c r="AR626" i="2" s="1"/>
  <c r="AO626" i="2"/>
  <c r="AN626" i="2"/>
  <c r="AM626" i="2"/>
  <c r="AL626" i="2"/>
  <c r="AK626" i="2"/>
  <c r="AI626" i="2"/>
  <c r="AR625" i="2"/>
  <c r="AQ625" i="2"/>
  <c r="AO625" i="2"/>
  <c r="AN625" i="2"/>
  <c r="AM625" i="2"/>
  <c r="AL625" i="2"/>
  <c r="AP625" i="2" s="1"/>
  <c r="AK625" i="2"/>
  <c r="AI625" i="2"/>
  <c r="AQ624" i="2"/>
  <c r="AR624" i="2" s="1"/>
  <c r="AO624" i="2"/>
  <c r="AN624" i="2"/>
  <c r="AM624" i="2"/>
  <c r="AL624" i="2"/>
  <c r="AK624" i="2"/>
  <c r="AI624" i="2"/>
  <c r="AR623" i="2"/>
  <c r="AQ623" i="2"/>
  <c r="AO623" i="2"/>
  <c r="AN623" i="2"/>
  <c r="AM623" i="2"/>
  <c r="AL623" i="2"/>
  <c r="AP623" i="2" s="1"/>
  <c r="AK623" i="2"/>
  <c r="AI623" i="2"/>
  <c r="AQ622" i="2"/>
  <c r="AR622" i="2" s="1"/>
  <c r="AO622" i="2"/>
  <c r="AN622" i="2"/>
  <c r="AM622" i="2"/>
  <c r="AL622" i="2"/>
  <c r="AK622" i="2"/>
  <c r="AI622" i="2"/>
  <c r="AR621" i="2"/>
  <c r="AQ621" i="2"/>
  <c r="AO621" i="2"/>
  <c r="AN621" i="2"/>
  <c r="AM621" i="2"/>
  <c r="AL621" i="2"/>
  <c r="AP621" i="2" s="1"/>
  <c r="AK621" i="2"/>
  <c r="AI621" i="2"/>
  <c r="AQ620" i="2"/>
  <c r="AR620" i="2" s="1"/>
  <c r="AO620" i="2"/>
  <c r="AN620" i="2"/>
  <c r="AM620" i="2"/>
  <c r="AL620" i="2"/>
  <c r="AK620" i="2"/>
  <c r="AI620" i="2"/>
  <c r="AR619" i="2"/>
  <c r="AQ619" i="2"/>
  <c r="AO619" i="2"/>
  <c r="AN619" i="2"/>
  <c r="AM619" i="2"/>
  <c r="AL619" i="2"/>
  <c r="AP619" i="2" s="1"/>
  <c r="AK619" i="2"/>
  <c r="AI619" i="2"/>
  <c r="AQ618" i="2"/>
  <c r="AR618" i="2" s="1"/>
  <c r="AO618" i="2"/>
  <c r="AN618" i="2"/>
  <c r="AM618" i="2"/>
  <c r="AL618" i="2"/>
  <c r="AK618" i="2"/>
  <c r="AI618" i="2"/>
  <c r="AR617" i="2"/>
  <c r="AQ617" i="2"/>
  <c r="AO617" i="2"/>
  <c r="AN617" i="2"/>
  <c r="AM617" i="2"/>
  <c r="AL617" i="2"/>
  <c r="AP617" i="2" s="1"/>
  <c r="AK617" i="2"/>
  <c r="AI617" i="2"/>
  <c r="AQ616" i="2"/>
  <c r="AR616" i="2" s="1"/>
  <c r="AO616" i="2"/>
  <c r="AN616" i="2"/>
  <c r="AM616" i="2"/>
  <c r="AL616" i="2"/>
  <c r="AK616" i="2"/>
  <c r="AI616" i="2"/>
  <c r="AR615" i="2"/>
  <c r="AQ615" i="2"/>
  <c r="AO615" i="2"/>
  <c r="AN615" i="2"/>
  <c r="AM615" i="2"/>
  <c r="AL615" i="2"/>
  <c r="AP615" i="2" s="1"/>
  <c r="AK615" i="2"/>
  <c r="AI615" i="2"/>
  <c r="AQ614" i="2"/>
  <c r="AR614" i="2" s="1"/>
  <c r="AO614" i="2"/>
  <c r="AN614" i="2"/>
  <c r="AM614" i="2"/>
  <c r="AL614" i="2"/>
  <c r="AK614" i="2"/>
  <c r="AI614" i="2"/>
  <c r="AR613" i="2"/>
  <c r="AQ613" i="2"/>
  <c r="AO613" i="2"/>
  <c r="AN613" i="2"/>
  <c r="AM613" i="2"/>
  <c r="AL613" i="2"/>
  <c r="AP613" i="2" s="1"/>
  <c r="AK613" i="2"/>
  <c r="AI613" i="2"/>
  <c r="AQ612" i="2"/>
  <c r="AR612" i="2" s="1"/>
  <c r="AO612" i="2"/>
  <c r="AN612" i="2"/>
  <c r="AM612" i="2"/>
  <c r="AL612" i="2"/>
  <c r="AK612" i="2"/>
  <c r="AI612" i="2"/>
  <c r="AR611" i="2"/>
  <c r="AQ611" i="2"/>
  <c r="AO611" i="2"/>
  <c r="AN611" i="2"/>
  <c r="AM611" i="2"/>
  <c r="AL611" i="2"/>
  <c r="AP611" i="2" s="1"/>
  <c r="AK611" i="2"/>
  <c r="AI611" i="2"/>
  <c r="AQ610" i="2"/>
  <c r="AR610" i="2" s="1"/>
  <c r="AO610" i="2"/>
  <c r="AN610" i="2"/>
  <c r="AM610" i="2"/>
  <c r="AL610" i="2"/>
  <c r="AK610" i="2"/>
  <c r="AI610" i="2"/>
  <c r="AR609" i="2"/>
  <c r="AQ609" i="2"/>
  <c r="AO609" i="2"/>
  <c r="AN609" i="2"/>
  <c r="AM609" i="2"/>
  <c r="AL609" i="2"/>
  <c r="AP609" i="2" s="1"/>
  <c r="AK609" i="2"/>
  <c r="AI609" i="2"/>
  <c r="AQ608" i="2"/>
  <c r="AR608" i="2" s="1"/>
  <c r="AO608" i="2"/>
  <c r="AN608" i="2"/>
  <c r="AM608" i="2"/>
  <c r="AL608" i="2"/>
  <c r="AK608" i="2"/>
  <c r="AI608" i="2"/>
  <c r="AR607" i="2"/>
  <c r="AQ607" i="2"/>
  <c r="AO607" i="2"/>
  <c r="AN607" i="2"/>
  <c r="AM607" i="2"/>
  <c r="AL607" i="2"/>
  <c r="AP607" i="2" s="1"/>
  <c r="AK607" i="2"/>
  <c r="AI607" i="2"/>
  <c r="AQ606" i="2"/>
  <c r="AR606" i="2" s="1"/>
  <c r="AO606" i="2"/>
  <c r="AN606" i="2"/>
  <c r="AM606" i="2"/>
  <c r="AL606" i="2"/>
  <c r="AK606" i="2"/>
  <c r="AI606" i="2"/>
  <c r="AR605" i="2"/>
  <c r="AQ605" i="2"/>
  <c r="AO605" i="2"/>
  <c r="AN605" i="2"/>
  <c r="AM605" i="2"/>
  <c r="AL605" i="2"/>
  <c r="AP605" i="2" s="1"/>
  <c r="AK605" i="2"/>
  <c r="AI605" i="2"/>
  <c r="AQ604" i="2"/>
  <c r="AR604" i="2" s="1"/>
  <c r="AO604" i="2"/>
  <c r="AN604" i="2"/>
  <c r="AM604" i="2"/>
  <c r="AL604" i="2"/>
  <c r="AK604" i="2"/>
  <c r="AI604" i="2"/>
  <c r="AR603" i="2"/>
  <c r="AQ603" i="2"/>
  <c r="AO603" i="2"/>
  <c r="AN603" i="2"/>
  <c r="AM603" i="2"/>
  <c r="AL603" i="2"/>
  <c r="AP603" i="2" s="1"/>
  <c r="AK603" i="2"/>
  <c r="AI603" i="2"/>
  <c r="AQ602" i="2"/>
  <c r="AR602" i="2" s="1"/>
  <c r="AO602" i="2"/>
  <c r="AN602" i="2"/>
  <c r="AM602" i="2"/>
  <c r="AL602" i="2"/>
  <c r="AK602" i="2"/>
  <c r="AI602" i="2"/>
  <c r="AR601" i="2"/>
  <c r="AQ601" i="2"/>
  <c r="AO601" i="2"/>
  <c r="AN601" i="2"/>
  <c r="AM601" i="2"/>
  <c r="AL601" i="2"/>
  <c r="AP601" i="2" s="1"/>
  <c r="AK601" i="2"/>
  <c r="AI601" i="2"/>
  <c r="AQ600" i="2"/>
  <c r="AR600" i="2" s="1"/>
  <c r="AO600" i="2"/>
  <c r="AN600" i="2"/>
  <c r="AM600" i="2"/>
  <c r="AL600" i="2"/>
  <c r="AK600" i="2"/>
  <c r="AI600" i="2"/>
  <c r="AR599" i="2"/>
  <c r="AQ599" i="2"/>
  <c r="AO599" i="2"/>
  <c r="AN599" i="2"/>
  <c r="AM599" i="2"/>
  <c r="AL599" i="2"/>
  <c r="AP599" i="2" s="1"/>
  <c r="AK599" i="2"/>
  <c r="AI599" i="2"/>
  <c r="AQ598" i="2"/>
  <c r="AR598" i="2" s="1"/>
  <c r="AO598" i="2"/>
  <c r="AN598" i="2"/>
  <c r="AM598" i="2"/>
  <c r="AL598" i="2"/>
  <c r="AK598" i="2"/>
  <c r="AI598" i="2"/>
  <c r="AR597" i="2"/>
  <c r="AQ597" i="2"/>
  <c r="AO597" i="2"/>
  <c r="AN597" i="2"/>
  <c r="AM597" i="2"/>
  <c r="AL597" i="2"/>
  <c r="AP597" i="2" s="1"/>
  <c r="AK597" i="2"/>
  <c r="AI597" i="2"/>
  <c r="AQ596" i="2"/>
  <c r="AR596" i="2" s="1"/>
  <c r="AO596" i="2"/>
  <c r="AN596" i="2"/>
  <c r="AM596" i="2"/>
  <c r="AL596" i="2"/>
  <c r="AK596" i="2"/>
  <c r="AI596" i="2"/>
  <c r="AR595" i="2"/>
  <c r="AQ595" i="2"/>
  <c r="AO595" i="2"/>
  <c r="AN595" i="2"/>
  <c r="AM595" i="2"/>
  <c r="AL595" i="2"/>
  <c r="AP595" i="2" s="1"/>
  <c r="AK595" i="2"/>
  <c r="AI595" i="2"/>
  <c r="AQ594" i="2"/>
  <c r="AR594" i="2" s="1"/>
  <c r="AO594" i="2"/>
  <c r="AN594" i="2"/>
  <c r="AM594" i="2"/>
  <c r="AL594" i="2"/>
  <c r="AK594" i="2"/>
  <c r="AI594" i="2"/>
  <c r="AR593" i="2"/>
  <c r="AQ593" i="2"/>
  <c r="AO593" i="2"/>
  <c r="AN593" i="2"/>
  <c r="AM593" i="2"/>
  <c r="AL593" i="2"/>
  <c r="AP593" i="2" s="1"/>
  <c r="AK593" i="2"/>
  <c r="AI593" i="2"/>
  <c r="AQ592" i="2"/>
  <c r="AR592" i="2" s="1"/>
  <c r="AO592" i="2"/>
  <c r="AN592" i="2"/>
  <c r="AM592" i="2"/>
  <c r="AL592" i="2"/>
  <c r="AK592" i="2"/>
  <c r="AI592" i="2"/>
  <c r="AR591" i="2"/>
  <c r="AQ591" i="2"/>
  <c r="AO591" i="2"/>
  <c r="AN591" i="2"/>
  <c r="AM591" i="2"/>
  <c r="AL591" i="2"/>
  <c r="AP591" i="2" s="1"/>
  <c r="AK591" i="2"/>
  <c r="AI591" i="2"/>
  <c r="AQ590" i="2"/>
  <c r="AR590" i="2" s="1"/>
  <c r="AO590" i="2"/>
  <c r="AN590" i="2"/>
  <c r="AM590" i="2"/>
  <c r="AL590" i="2"/>
  <c r="AK590" i="2"/>
  <c r="AI590" i="2"/>
  <c r="AR589" i="2"/>
  <c r="AQ589" i="2"/>
  <c r="AO589" i="2"/>
  <c r="AN589" i="2"/>
  <c r="AM589" i="2"/>
  <c r="AL589" i="2"/>
  <c r="AP589" i="2" s="1"/>
  <c r="AK589" i="2"/>
  <c r="AI589" i="2"/>
  <c r="AQ588" i="2"/>
  <c r="AR588" i="2" s="1"/>
  <c r="AO588" i="2"/>
  <c r="AN588" i="2"/>
  <c r="AM588" i="2"/>
  <c r="AL588" i="2"/>
  <c r="AK588" i="2"/>
  <c r="AI588" i="2"/>
  <c r="AR587" i="2"/>
  <c r="AQ587" i="2"/>
  <c r="AO587" i="2"/>
  <c r="AN587" i="2"/>
  <c r="AM587" i="2"/>
  <c r="AL587" i="2"/>
  <c r="AP587" i="2" s="1"/>
  <c r="AK587" i="2"/>
  <c r="AI587" i="2"/>
  <c r="AQ586" i="2"/>
  <c r="AR586" i="2" s="1"/>
  <c r="AO586" i="2"/>
  <c r="AN586" i="2"/>
  <c r="AM586" i="2"/>
  <c r="AL586" i="2"/>
  <c r="AK586" i="2"/>
  <c r="AI586" i="2"/>
  <c r="AR585" i="2"/>
  <c r="AQ585" i="2"/>
  <c r="AO585" i="2"/>
  <c r="AN585" i="2"/>
  <c r="AM585" i="2"/>
  <c r="AL585" i="2"/>
  <c r="AP585" i="2" s="1"/>
  <c r="AK585" i="2"/>
  <c r="AI585" i="2"/>
  <c r="AQ584" i="2"/>
  <c r="AR584" i="2" s="1"/>
  <c r="AO584" i="2"/>
  <c r="AN584" i="2"/>
  <c r="AM584" i="2"/>
  <c r="AL584" i="2"/>
  <c r="AK584" i="2"/>
  <c r="AI584" i="2"/>
  <c r="AR583" i="2"/>
  <c r="AQ583" i="2"/>
  <c r="AO583" i="2"/>
  <c r="AN583" i="2"/>
  <c r="AM583" i="2"/>
  <c r="AL583" i="2"/>
  <c r="AP583" i="2" s="1"/>
  <c r="AK583" i="2"/>
  <c r="AI583" i="2"/>
  <c r="AQ582" i="2"/>
  <c r="AR582" i="2" s="1"/>
  <c r="AO582" i="2"/>
  <c r="AN582" i="2"/>
  <c r="AM582" i="2"/>
  <c r="AL582" i="2"/>
  <c r="AK582" i="2"/>
  <c r="AI582" i="2"/>
  <c r="AR581" i="2"/>
  <c r="AQ581" i="2"/>
  <c r="AO581" i="2"/>
  <c r="AN581" i="2"/>
  <c r="AM581" i="2"/>
  <c r="AL581" i="2"/>
  <c r="AP581" i="2" s="1"/>
  <c r="AK581" i="2"/>
  <c r="AI581" i="2"/>
  <c r="AQ580" i="2"/>
  <c r="AR580" i="2" s="1"/>
  <c r="AO580" i="2"/>
  <c r="AN580" i="2"/>
  <c r="AM580" i="2"/>
  <c r="AL580" i="2"/>
  <c r="AK580" i="2"/>
  <c r="AI580" i="2"/>
  <c r="AR579" i="2"/>
  <c r="AQ579" i="2"/>
  <c r="AO579" i="2"/>
  <c r="AN579" i="2"/>
  <c r="AM579" i="2"/>
  <c r="AL579" i="2"/>
  <c r="AP579" i="2" s="1"/>
  <c r="AK579" i="2"/>
  <c r="AI579" i="2"/>
  <c r="AQ578" i="2"/>
  <c r="AR578" i="2" s="1"/>
  <c r="AO578" i="2"/>
  <c r="AN578" i="2"/>
  <c r="AM578" i="2"/>
  <c r="AL578" i="2"/>
  <c r="AK578" i="2"/>
  <c r="AI578" i="2"/>
  <c r="AR577" i="2"/>
  <c r="AQ577" i="2"/>
  <c r="AO577" i="2"/>
  <c r="AN577" i="2"/>
  <c r="AM577" i="2"/>
  <c r="AL577" i="2"/>
  <c r="AP577" i="2" s="1"/>
  <c r="AK577" i="2"/>
  <c r="AI577" i="2"/>
  <c r="AQ576" i="2"/>
  <c r="AR576" i="2" s="1"/>
  <c r="AO576" i="2"/>
  <c r="AN576" i="2"/>
  <c r="AM576" i="2"/>
  <c r="AL576" i="2"/>
  <c r="AK576" i="2"/>
  <c r="AI576" i="2"/>
  <c r="AR575" i="2"/>
  <c r="AQ575" i="2"/>
  <c r="AO575" i="2"/>
  <c r="AN575" i="2"/>
  <c r="AM575" i="2"/>
  <c r="AL575" i="2"/>
  <c r="AP575" i="2" s="1"/>
  <c r="AK575" i="2"/>
  <c r="AI575" i="2"/>
  <c r="AQ574" i="2"/>
  <c r="AR574" i="2" s="1"/>
  <c r="AO574" i="2"/>
  <c r="AN574" i="2"/>
  <c r="AM574" i="2"/>
  <c r="AL574" i="2"/>
  <c r="AK574" i="2"/>
  <c r="AI574" i="2"/>
  <c r="AR573" i="2"/>
  <c r="AQ573" i="2"/>
  <c r="AO573" i="2"/>
  <c r="AN573" i="2"/>
  <c r="AM573" i="2"/>
  <c r="AL573" i="2"/>
  <c r="AP573" i="2" s="1"/>
  <c r="AK573" i="2"/>
  <c r="AI573" i="2"/>
  <c r="AQ572" i="2"/>
  <c r="AR572" i="2" s="1"/>
  <c r="AO572" i="2"/>
  <c r="AN572" i="2"/>
  <c r="AM572" i="2"/>
  <c r="AL572" i="2"/>
  <c r="AK572" i="2"/>
  <c r="AI572" i="2"/>
  <c r="AR571" i="2"/>
  <c r="AQ571" i="2"/>
  <c r="AO571" i="2"/>
  <c r="AN571" i="2"/>
  <c r="AM571" i="2"/>
  <c r="AL571" i="2"/>
  <c r="AP571" i="2" s="1"/>
  <c r="AK571" i="2"/>
  <c r="AI571" i="2"/>
  <c r="AQ570" i="2"/>
  <c r="AR570" i="2" s="1"/>
  <c r="AO570" i="2"/>
  <c r="AN570" i="2"/>
  <c r="AM570" i="2"/>
  <c r="AL570" i="2"/>
  <c r="AK570" i="2"/>
  <c r="AI570" i="2"/>
  <c r="AR569" i="2"/>
  <c r="AQ569" i="2"/>
  <c r="AO569" i="2"/>
  <c r="AN569" i="2"/>
  <c r="AM569" i="2"/>
  <c r="AL569" i="2"/>
  <c r="AP569" i="2" s="1"/>
  <c r="AK569" i="2"/>
  <c r="AI569" i="2"/>
  <c r="AQ568" i="2"/>
  <c r="AR568" i="2" s="1"/>
  <c r="AO568" i="2"/>
  <c r="AN568" i="2"/>
  <c r="AM568" i="2"/>
  <c r="AL568" i="2"/>
  <c r="AK568" i="2"/>
  <c r="AI568" i="2"/>
  <c r="AR567" i="2"/>
  <c r="AQ567" i="2"/>
  <c r="AO567" i="2"/>
  <c r="AN567" i="2"/>
  <c r="AM567" i="2"/>
  <c r="AL567" i="2"/>
  <c r="AP567" i="2" s="1"/>
  <c r="AK567" i="2"/>
  <c r="AI567" i="2"/>
  <c r="AQ566" i="2"/>
  <c r="AR566" i="2" s="1"/>
  <c r="AO566" i="2"/>
  <c r="AN566" i="2"/>
  <c r="AM566" i="2"/>
  <c r="AL566" i="2"/>
  <c r="AK566" i="2"/>
  <c r="AI566" i="2"/>
  <c r="AR565" i="2"/>
  <c r="AQ565" i="2"/>
  <c r="AO565" i="2"/>
  <c r="AN565" i="2"/>
  <c r="AM565" i="2"/>
  <c r="AL565" i="2"/>
  <c r="AP565" i="2" s="1"/>
  <c r="AK565" i="2"/>
  <c r="AI565" i="2"/>
  <c r="AQ564" i="2"/>
  <c r="AR564" i="2" s="1"/>
  <c r="AO564" i="2"/>
  <c r="AN564" i="2"/>
  <c r="AM564" i="2"/>
  <c r="AL564" i="2"/>
  <c r="AK564" i="2"/>
  <c r="AI564" i="2"/>
  <c r="AR563" i="2"/>
  <c r="AQ563" i="2"/>
  <c r="AO563" i="2"/>
  <c r="AN563" i="2"/>
  <c r="AM563" i="2"/>
  <c r="AL563" i="2"/>
  <c r="AP563" i="2" s="1"/>
  <c r="AK563" i="2"/>
  <c r="AI563" i="2"/>
  <c r="AQ562" i="2"/>
  <c r="AR562" i="2" s="1"/>
  <c r="AO562" i="2"/>
  <c r="AN562" i="2"/>
  <c r="AM562" i="2"/>
  <c r="AL562" i="2"/>
  <c r="AK562" i="2"/>
  <c r="AI562" i="2"/>
  <c r="AR561" i="2"/>
  <c r="AQ561" i="2"/>
  <c r="AO561" i="2"/>
  <c r="AN561" i="2"/>
  <c r="AM561" i="2"/>
  <c r="AL561" i="2"/>
  <c r="AP561" i="2" s="1"/>
  <c r="AK561" i="2"/>
  <c r="AI561" i="2"/>
  <c r="AQ560" i="2"/>
  <c r="AR560" i="2" s="1"/>
  <c r="AO560" i="2"/>
  <c r="AN560" i="2"/>
  <c r="AM560" i="2"/>
  <c r="AL560" i="2"/>
  <c r="AK560" i="2"/>
  <c r="AI560" i="2"/>
  <c r="AR559" i="2"/>
  <c r="AQ559" i="2"/>
  <c r="AO559" i="2"/>
  <c r="AN559" i="2"/>
  <c r="AM559" i="2"/>
  <c r="AL559" i="2"/>
  <c r="AP559" i="2" s="1"/>
  <c r="AK559" i="2"/>
  <c r="AI559" i="2"/>
  <c r="AQ558" i="2"/>
  <c r="AR558" i="2" s="1"/>
  <c r="AO558" i="2"/>
  <c r="AN558" i="2"/>
  <c r="AM558" i="2"/>
  <c r="AL558" i="2"/>
  <c r="AK558" i="2"/>
  <c r="AI558" i="2"/>
  <c r="AR557" i="2"/>
  <c r="AQ557" i="2"/>
  <c r="AO557" i="2"/>
  <c r="AN557" i="2"/>
  <c r="AM557" i="2"/>
  <c r="AL557" i="2"/>
  <c r="AP557" i="2" s="1"/>
  <c r="AK557" i="2"/>
  <c r="AI557" i="2"/>
  <c r="AQ556" i="2"/>
  <c r="AR556" i="2" s="1"/>
  <c r="AO556" i="2"/>
  <c r="AN556" i="2"/>
  <c r="AM556" i="2"/>
  <c r="AL556" i="2"/>
  <c r="AK556" i="2"/>
  <c r="AI556" i="2"/>
  <c r="AR555" i="2"/>
  <c r="AQ555" i="2"/>
  <c r="AO555" i="2"/>
  <c r="AN555" i="2"/>
  <c r="AM555" i="2"/>
  <c r="AL555" i="2"/>
  <c r="AP555" i="2" s="1"/>
  <c r="AK555" i="2"/>
  <c r="AI555" i="2"/>
  <c r="AQ554" i="2"/>
  <c r="AR554" i="2" s="1"/>
  <c r="AO554" i="2"/>
  <c r="AN554" i="2"/>
  <c r="AM554" i="2"/>
  <c r="AL554" i="2"/>
  <c r="AK554" i="2"/>
  <c r="AI554" i="2"/>
  <c r="AR553" i="2"/>
  <c r="AQ553" i="2"/>
  <c r="AO553" i="2"/>
  <c r="AN553" i="2"/>
  <c r="AM553" i="2"/>
  <c r="AL553" i="2"/>
  <c r="AP553" i="2" s="1"/>
  <c r="AK553" i="2"/>
  <c r="AI553" i="2"/>
  <c r="AQ552" i="2"/>
  <c r="AR552" i="2" s="1"/>
  <c r="AO552" i="2"/>
  <c r="AN552" i="2"/>
  <c r="AM552" i="2"/>
  <c r="AL552" i="2"/>
  <c r="AK552" i="2"/>
  <c r="AI552" i="2"/>
  <c r="AR551" i="2"/>
  <c r="AQ551" i="2"/>
  <c r="AO551" i="2"/>
  <c r="AN551" i="2"/>
  <c r="AM551" i="2"/>
  <c r="AL551" i="2"/>
  <c r="AP551" i="2" s="1"/>
  <c r="AK551" i="2"/>
  <c r="AI551" i="2"/>
  <c r="AQ550" i="2"/>
  <c r="AR550" i="2" s="1"/>
  <c r="AO550" i="2"/>
  <c r="AN550" i="2"/>
  <c r="AM550" i="2"/>
  <c r="AL550" i="2"/>
  <c r="AK550" i="2"/>
  <c r="AI550" i="2"/>
  <c r="AR549" i="2"/>
  <c r="AQ549" i="2"/>
  <c r="AO549" i="2"/>
  <c r="AN549" i="2"/>
  <c r="AM549" i="2"/>
  <c r="AL549" i="2"/>
  <c r="AP549" i="2" s="1"/>
  <c r="AK549" i="2"/>
  <c r="AI549" i="2"/>
  <c r="AQ548" i="2"/>
  <c r="AR548" i="2" s="1"/>
  <c r="AO548" i="2"/>
  <c r="AN548" i="2"/>
  <c r="AM548" i="2"/>
  <c r="AL548" i="2"/>
  <c r="AK548" i="2"/>
  <c r="AI548" i="2"/>
  <c r="AR547" i="2"/>
  <c r="AQ547" i="2"/>
  <c r="AO547" i="2"/>
  <c r="AN547" i="2"/>
  <c r="AM547" i="2"/>
  <c r="AL547" i="2"/>
  <c r="AP547" i="2" s="1"/>
  <c r="AK547" i="2"/>
  <c r="AI547" i="2"/>
  <c r="AQ546" i="2"/>
  <c r="AR546" i="2" s="1"/>
  <c r="AO546" i="2"/>
  <c r="AN546" i="2"/>
  <c r="AM546" i="2"/>
  <c r="AL546" i="2"/>
  <c r="AK546" i="2"/>
  <c r="AI546" i="2"/>
  <c r="AR545" i="2"/>
  <c r="AQ545" i="2"/>
  <c r="AO545" i="2"/>
  <c r="AN545" i="2"/>
  <c r="AM545" i="2"/>
  <c r="AL545" i="2"/>
  <c r="AP545" i="2" s="1"/>
  <c r="AK545" i="2"/>
  <c r="AI545" i="2"/>
  <c r="AQ544" i="2"/>
  <c r="AR544" i="2" s="1"/>
  <c r="AO544" i="2"/>
  <c r="AN544" i="2"/>
  <c r="AM544" i="2"/>
  <c r="AL544" i="2"/>
  <c r="AK544" i="2"/>
  <c r="AI544" i="2"/>
  <c r="AR543" i="2"/>
  <c r="AQ543" i="2"/>
  <c r="AO543" i="2"/>
  <c r="AN543" i="2"/>
  <c r="AM543" i="2"/>
  <c r="AL543" i="2"/>
  <c r="AP543" i="2" s="1"/>
  <c r="AK543" i="2"/>
  <c r="AI543" i="2"/>
  <c r="AQ542" i="2"/>
  <c r="AR542" i="2" s="1"/>
  <c r="AO542" i="2"/>
  <c r="AN542" i="2"/>
  <c r="AM542" i="2"/>
  <c r="AL542" i="2"/>
  <c r="AK542" i="2"/>
  <c r="AI542" i="2"/>
  <c r="AR541" i="2"/>
  <c r="AQ541" i="2"/>
  <c r="AO541" i="2"/>
  <c r="AN541" i="2"/>
  <c r="AM541" i="2"/>
  <c r="AL541" i="2"/>
  <c r="AP541" i="2" s="1"/>
  <c r="AK541" i="2"/>
  <c r="AI541" i="2"/>
  <c r="AQ540" i="2"/>
  <c r="AR540" i="2" s="1"/>
  <c r="AO540" i="2"/>
  <c r="AN540" i="2"/>
  <c r="AM540" i="2"/>
  <c r="AL540" i="2"/>
  <c r="AK540" i="2"/>
  <c r="AI540" i="2"/>
  <c r="AR539" i="2"/>
  <c r="AQ539" i="2"/>
  <c r="AO539" i="2"/>
  <c r="AN539" i="2"/>
  <c r="AM539" i="2"/>
  <c r="AL539" i="2"/>
  <c r="AP539" i="2" s="1"/>
  <c r="AK539" i="2"/>
  <c r="AI539" i="2"/>
  <c r="AQ538" i="2"/>
  <c r="AR538" i="2" s="1"/>
  <c r="AO538" i="2"/>
  <c r="AN538" i="2"/>
  <c r="AM538" i="2"/>
  <c r="AL538" i="2"/>
  <c r="AK538" i="2"/>
  <c r="AI538" i="2"/>
  <c r="AR537" i="2"/>
  <c r="AQ537" i="2"/>
  <c r="AO537" i="2"/>
  <c r="AN537" i="2"/>
  <c r="AM537" i="2"/>
  <c r="AL537" i="2"/>
  <c r="AP537" i="2" s="1"/>
  <c r="AK537" i="2"/>
  <c r="AI537" i="2"/>
  <c r="AQ536" i="2"/>
  <c r="AR536" i="2" s="1"/>
  <c r="AO536" i="2"/>
  <c r="AN536" i="2"/>
  <c r="AM536" i="2"/>
  <c r="AL536" i="2"/>
  <c r="AP536" i="2" s="1"/>
  <c r="AK536" i="2"/>
  <c r="AI536" i="2"/>
  <c r="AQ535" i="2"/>
  <c r="AR535" i="2" s="1"/>
  <c r="AO535" i="2"/>
  <c r="AN535" i="2"/>
  <c r="AM535" i="2"/>
  <c r="AL535" i="2"/>
  <c r="AK535" i="2"/>
  <c r="AI535" i="2"/>
  <c r="AR534" i="2"/>
  <c r="AQ534" i="2"/>
  <c r="AO534" i="2"/>
  <c r="AN534" i="2"/>
  <c r="AM534" i="2"/>
  <c r="AL534" i="2"/>
  <c r="AP534" i="2" s="1"/>
  <c r="AK534" i="2"/>
  <c r="AI534" i="2"/>
  <c r="AQ533" i="2"/>
  <c r="AR533" i="2" s="1"/>
  <c r="AO533" i="2"/>
  <c r="AN533" i="2"/>
  <c r="AM533" i="2"/>
  <c r="AL533" i="2"/>
  <c r="AK533" i="2"/>
  <c r="AI533" i="2"/>
  <c r="AR532" i="2"/>
  <c r="AQ532" i="2"/>
  <c r="AO532" i="2"/>
  <c r="AN532" i="2"/>
  <c r="AM532" i="2"/>
  <c r="AL532" i="2"/>
  <c r="AP532" i="2" s="1"/>
  <c r="AK532" i="2"/>
  <c r="AI532" i="2"/>
  <c r="AQ531" i="2"/>
  <c r="AR531" i="2" s="1"/>
  <c r="AO531" i="2"/>
  <c r="AN531" i="2"/>
  <c r="AM531" i="2"/>
  <c r="AL531" i="2"/>
  <c r="AK531" i="2"/>
  <c r="AI531" i="2"/>
  <c r="AR530" i="2"/>
  <c r="AQ530" i="2"/>
  <c r="AO530" i="2"/>
  <c r="AN530" i="2"/>
  <c r="AM530" i="2"/>
  <c r="AL530" i="2"/>
  <c r="AP530" i="2" s="1"/>
  <c r="AK530" i="2"/>
  <c r="AI530" i="2"/>
  <c r="AQ529" i="2"/>
  <c r="AR529" i="2" s="1"/>
  <c r="AO529" i="2"/>
  <c r="AN529" i="2"/>
  <c r="AM529" i="2"/>
  <c r="AL529" i="2"/>
  <c r="AK529" i="2"/>
  <c r="AI529" i="2"/>
  <c r="AR528" i="2"/>
  <c r="AQ528" i="2"/>
  <c r="AO528" i="2"/>
  <c r="AN528" i="2"/>
  <c r="AM528" i="2"/>
  <c r="AL528" i="2"/>
  <c r="AP528" i="2" s="1"/>
  <c r="AK528" i="2"/>
  <c r="AI528" i="2"/>
  <c r="AQ527" i="2"/>
  <c r="AR527" i="2" s="1"/>
  <c r="AO527" i="2"/>
  <c r="AN527" i="2"/>
  <c r="AM527" i="2"/>
  <c r="AL527" i="2"/>
  <c r="AK527" i="2"/>
  <c r="AI527" i="2"/>
  <c r="AR526" i="2"/>
  <c r="AQ526" i="2"/>
  <c r="AO526" i="2"/>
  <c r="AN526" i="2"/>
  <c r="AM526" i="2"/>
  <c r="AL526" i="2"/>
  <c r="AP526" i="2" s="1"/>
  <c r="AK526" i="2"/>
  <c r="AI526" i="2"/>
  <c r="AQ525" i="2"/>
  <c r="AR525" i="2" s="1"/>
  <c r="AO525" i="2"/>
  <c r="AN525" i="2"/>
  <c r="AM525" i="2"/>
  <c r="AL525" i="2"/>
  <c r="AK525" i="2"/>
  <c r="AI525" i="2"/>
  <c r="AR524" i="2"/>
  <c r="AQ524" i="2"/>
  <c r="AO524" i="2"/>
  <c r="AN524" i="2"/>
  <c r="AM524" i="2"/>
  <c r="AL524" i="2"/>
  <c r="AP524" i="2" s="1"/>
  <c r="AK524" i="2"/>
  <c r="AI524" i="2"/>
  <c r="AQ523" i="2"/>
  <c r="AR523" i="2" s="1"/>
  <c r="AO523" i="2"/>
  <c r="AN523" i="2"/>
  <c r="AM523" i="2"/>
  <c r="AL523" i="2"/>
  <c r="AK523" i="2"/>
  <c r="AI523" i="2"/>
  <c r="AR522" i="2"/>
  <c r="AQ522" i="2"/>
  <c r="AO522" i="2"/>
  <c r="AN522" i="2"/>
  <c r="AM522" i="2"/>
  <c r="AL522" i="2"/>
  <c r="AP522" i="2" s="1"/>
  <c r="AK522" i="2"/>
  <c r="AI522" i="2"/>
  <c r="AQ521" i="2"/>
  <c r="AR521" i="2" s="1"/>
  <c r="AO521" i="2"/>
  <c r="AN521" i="2"/>
  <c r="AM521" i="2"/>
  <c r="AL521" i="2"/>
  <c r="AK521" i="2"/>
  <c r="AI521" i="2"/>
  <c r="AR520" i="2"/>
  <c r="AQ520" i="2"/>
  <c r="AO520" i="2"/>
  <c r="AN520" i="2"/>
  <c r="AM520" i="2"/>
  <c r="AL520" i="2"/>
  <c r="AP520" i="2" s="1"/>
  <c r="AK520" i="2"/>
  <c r="AI520" i="2"/>
  <c r="AQ519" i="2"/>
  <c r="AR519" i="2" s="1"/>
  <c r="AO519" i="2"/>
  <c r="AN519" i="2"/>
  <c r="AM519" i="2"/>
  <c r="AL519" i="2"/>
  <c r="AK519" i="2"/>
  <c r="AI519" i="2"/>
  <c r="AR518" i="2"/>
  <c r="AQ518" i="2"/>
  <c r="AO518" i="2"/>
  <c r="AN518" i="2"/>
  <c r="AM518" i="2"/>
  <c r="AL518" i="2"/>
  <c r="AP518" i="2" s="1"/>
  <c r="AK518" i="2"/>
  <c r="AI518" i="2"/>
  <c r="AQ517" i="2"/>
  <c r="AR517" i="2" s="1"/>
  <c r="AO517" i="2"/>
  <c r="AN517" i="2"/>
  <c r="AM517" i="2"/>
  <c r="AL517" i="2"/>
  <c r="AK517" i="2"/>
  <c r="AI517" i="2"/>
  <c r="AR516" i="2"/>
  <c r="AQ516" i="2"/>
  <c r="AO516" i="2"/>
  <c r="AN516" i="2"/>
  <c r="AM516" i="2"/>
  <c r="AL516" i="2"/>
  <c r="AP516" i="2" s="1"/>
  <c r="AK516" i="2"/>
  <c r="AI516" i="2"/>
  <c r="AQ515" i="2"/>
  <c r="AR515" i="2" s="1"/>
  <c r="AO515" i="2"/>
  <c r="AN515" i="2"/>
  <c r="AM515" i="2"/>
  <c r="AL515" i="2"/>
  <c r="AK515" i="2"/>
  <c r="AI515" i="2"/>
  <c r="AR514" i="2"/>
  <c r="AQ514" i="2"/>
  <c r="AO514" i="2"/>
  <c r="AN514" i="2"/>
  <c r="AM514" i="2"/>
  <c r="AL514" i="2"/>
  <c r="AP514" i="2" s="1"/>
  <c r="AK514" i="2"/>
  <c r="AI514" i="2"/>
  <c r="AQ513" i="2"/>
  <c r="AR513" i="2" s="1"/>
  <c r="AO513" i="2"/>
  <c r="AN513" i="2"/>
  <c r="AM513" i="2"/>
  <c r="AL513" i="2"/>
  <c r="AK513" i="2"/>
  <c r="AI513" i="2"/>
  <c r="AR512" i="2"/>
  <c r="AQ512" i="2"/>
  <c r="AO512" i="2"/>
  <c r="AN512" i="2"/>
  <c r="AM512" i="2"/>
  <c r="AL512" i="2"/>
  <c r="AP512" i="2" s="1"/>
  <c r="AK512" i="2"/>
  <c r="AI512" i="2"/>
  <c r="AQ511" i="2"/>
  <c r="AR511" i="2" s="1"/>
  <c r="AO511" i="2"/>
  <c r="AN511" i="2"/>
  <c r="AM511" i="2"/>
  <c r="AL511" i="2"/>
  <c r="AK511" i="2"/>
  <c r="AI511" i="2"/>
  <c r="AR510" i="2"/>
  <c r="AQ510" i="2"/>
  <c r="AO510" i="2"/>
  <c r="AN510" i="2"/>
  <c r="AM510" i="2"/>
  <c r="AL510" i="2"/>
  <c r="AP510" i="2" s="1"/>
  <c r="AK510" i="2"/>
  <c r="AI510" i="2"/>
  <c r="AQ509" i="2"/>
  <c r="AR509" i="2" s="1"/>
  <c r="AO509" i="2"/>
  <c r="AN509" i="2"/>
  <c r="AM509" i="2"/>
  <c r="AL509" i="2"/>
  <c r="AK509" i="2"/>
  <c r="AI509" i="2"/>
  <c r="AR508" i="2"/>
  <c r="AQ508" i="2"/>
  <c r="AO508" i="2"/>
  <c r="AN508" i="2"/>
  <c r="AM508" i="2"/>
  <c r="AL508" i="2"/>
  <c r="AP508" i="2" s="1"/>
  <c r="AK508" i="2"/>
  <c r="AI508" i="2"/>
  <c r="AQ507" i="2"/>
  <c r="AR507" i="2" s="1"/>
  <c r="AO507" i="2"/>
  <c r="AN507" i="2"/>
  <c r="AM507" i="2"/>
  <c r="AL507" i="2"/>
  <c r="AK507" i="2"/>
  <c r="AI507" i="2"/>
  <c r="AR506" i="2"/>
  <c r="AQ506" i="2"/>
  <c r="AO506" i="2"/>
  <c r="AN506" i="2"/>
  <c r="AM506" i="2"/>
  <c r="AL506" i="2"/>
  <c r="AP506" i="2" s="1"/>
  <c r="AK506" i="2"/>
  <c r="AI506" i="2"/>
  <c r="AQ505" i="2"/>
  <c r="AR505" i="2" s="1"/>
  <c r="AO505" i="2"/>
  <c r="AN505" i="2"/>
  <c r="AM505" i="2"/>
  <c r="AL505" i="2"/>
  <c r="AK505" i="2"/>
  <c r="AI505" i="2"/>
  <c r="AR504" i="2"/>
  <c r="AQ504" i="2"/>
  <c r="AO504" i="2"/>
  <c r="AN504" i="2"/>
  <c r="AM504" i="2"/>
  <c r="AL504" i="2"/>
  <c r="AP504" i="2" s="1"/>
  <c r="AK504" i="2"/>
  <c r="AI504" i="2"/>
  <c r="AQ503" i="2"/>
  <c r="AR503" i="2" s="1"/>
  <c r="AO503" i="2"/>
  <c r="AN503" i="2"/>
  <c r="AM503" i="2"/>
  <c r="AL503" i="2"/>
  <c r="AK503" i="2"/>
  <c r="AI503" i="2"/>
  <c r="AR502" i="2"/>
  <c r="AQ502" i="2"/>
  <c r="AO502" i="2"/>
  <c r="AN502" i="2"/>
  <c r="AM502" i="2"/>
  <c r="AL502" i="2"/>
  <c r="AP502" i="2" s="1"/>
  <c r="AK502" i="2"/>
  <c r="AI502" i="2"/>
  <c r="AQ501" i="2"/>
  <c r="AR501" i="2" s="1"/>
  <c r="AO501" i="2"/>
  <c r="AN501" i="2"/>
  <c r="AM501" i="2"/>
  <c r="AL501" i="2"/>
  <c r="AK501" i="2"/>
  <c r="AI501" i="2"/>
  <c r="AR500" i="2"/>
  <c r="AQ500" i="2"/>
  <c r="AO500" i="2"/>
  <c r="AN500" i="2"/>
  <c r="AM500" i="2"/>
  <c r="AL500" i="2"/>
  <c r="AP500" i="2" s="1"/>
  <c r="AK500" i="2"/>
  <c r="AI500" i="2"/>
  <c r="AQ499" i="2"/>
  <c r="AR499" i="2" s="1"/>
  <c r="AO499" i="2"/>
  <c r="AN499" i="2"/>
  <c r="AM499" i="2"/>
  <c r="AL499" i="2"/>
  <c r="AK499" i="2"/>
  <c r="AI499" i="2"/>
  <c r="AR498" i="2"/>
  <c r="AQ498" i="2"/>
  <c r="AO498" i="2"/>
  <c r="AN498" i="2"/>
  <c r="AM498" i="2"/>
  <c r="AL498" i="2"/>
  <c r="AP498" i="2" s="1"/>
  <c r="AK498" i="2"/>
  <c r="AI498" i="2"/>
  <c r="AQ497" i="2"/>
  <c r="AR497" i="2" s="1"/>
  <c r="AO497" i="2"/>
  <c r="AN497" i="2"/>
  <c r="AM497" i="2"/>
  <c r="AL497" i="2"/>
  <c r="AK497" i="2"/>
  <c r="AI497" i="2"/>
  <c r="AR496" i="2"/>
  <c r="AQ496" i="2"/>
  <c r="AO496" i="2"/>
  <c r="AN496" i="2"/>
  <c r="AM496" i="2"/>
  <c r="AL496" i="2"/>
  <c r="AP496" i="2" s="1"/>
  <c r="AK496" i="2"/>
  <c r="AI496" i="2"/>
  <c r="AQ495" i="2"/>
  <c r="AR495" i="2" s="1"/>
  <c r="AO495" i="2"/>
  <c r="AN495" i="2"/>
  <c r="AM495" i="2"/>
  <c r="AL495" i="2"/>
  <c r="AK495" i="2"/>
  <c r="AI495" i="2"/>
  <c r="AR494" i="2"/>
  <c r="AQ494" i="2"/>
  <c r="AO494" i="2"/>
  <c r="AN494" i="2"/>
  <c r="AM494" i="2"/>
  <c r="AL494" i="2"/>
  <c r="AP494" i="2" s="1"/>
  <c r="AK494" i="2"/>
  <c r="AI494" i="2"/>
  <c r="AQ493" i="2"/>
  <c r="AR493" i="2" s="1"/>
  <c r="AO493" i="2"/>
  <c r="AN493" i="2"/>
  <c r="AM493" i="2"/>
  <c r="AL493" i="2"/>
  <c r="AK493" i="2"/>
  <c r="AI493" i="2"/>
  <c r="AR492" i="2"/>
  <c r="AQ492" i="2"/>
  <c r="AO492" i="2"/>
  <c r="AN492" i="2"/>
  <c r="AM492" i="2"/>
  <c r="AL492" i="2"/>
  <c r="AP492" i="2" s="1"/>
  <c r="AK492" i="2"/>
  <c r="AI492" i="2"/>
  <c r="AQ491" i="2"/>
  <c r="AR491" i="2" s="1"/>
  <c r="AO491" i="2"/>
  <c r="AN491" i="2"/>
  <c r="AM491" i="2"/>
  <c r="AL491" i="2"/>
  <c r="AK491" i="2"/>
  <c r="AI491" i="2"/>
  <c r="AR490" i="2"/>
  <c r="AQ490" i="2"/>
  <c r="AO490" i="2"/>
  <c r="AN490" i="2"/>
  <c r="AM490" i="2"/>
  <c r="AL490" i="2"/>
  <c r="AP490" i="2" s="1"/>
  <c r="AK490" i="2"/>
  <c r="AI490" i="2"/>
  <c r="AQ489" i="2"/>
  <c r="AR489" i="2" s="1"/>
  <c r="AO489" i="2"/>
  <c r="AN489" i="2"/>
  <c r="AM489" i="2"/>
  <c r="AL489" i="2"/>
  <c r="AK489" i="2"/>
  <c r="AI489" i="2"/>
  <c r="AR488" i="2"/>
  <c r="AQ488" i="2"/>
  <c r="AO488" i="2"/>
  <c r="AN488" i="2"/>
  <c r="AM488" i="2"/>
  <c r="AL488" i="2"/>
  <c r="AP488" i="2" s="1"/>
  <c r="AK488" i="2"/>
  <c r="AI488" i="2"/>
  <c r="AQ487" i="2"/>
  <c r="AR487" i="2" s="1"/>
  <c r="AO487" i="2"/>
  <c r="AN487" i="2"/>
  <c r="AM487" i="2"/>
  <c r="AL487" i="2"/>
  <c r="AK487" i="2"/>
  <c r="AI487" i="2"/>
  <c r="AR486" i="2"/>
  <c r="AQ486" i="2"/>
  <c r="AO486" i="2"/>
  <c r="AN486" i="2"/>
  <c r="AM486" i="2"/>
  <c r="AL486" i="2"/>
  <c r="AP486" i="2" s="1"/>
  <c r="AK486" i="2"/>
  <c r="AI486" i="2"/>
  <c r="AQ485" i="2"/>
  <c r="AR485" i="2" s="1"/>
  <c r="AO485" i="2"/>
  <c r="AN485" i="2"/>
  <c r="AM485" i="2"/>
  <c r="AL485" i="2"/>
  <c r="AK485" i="2"/>
  <c r="AI485" i="2"/>
  <c r="AR484" i="2"/>
  <c r="AQ484" i="2"/>
  <c r="AO484" i="2"/>
  <c r="AN484" i="2"/>
  <c r="AM484" i="2"/>
  <c r="AL484" i="2"/>
  <c r="AP484" i="2" s="1"/>
  <c r="AK484" i="2"/>
  <c r="AI484" i="2"/>
  <c r="AQ483" i="2"/>
  <c r="AR483" i="2" s="1"/>
  <c r="AO483" i="2"/>
  <c r="AN483" i="2"/>
  <c r="AM483" i="2"/>
  <c r="AL483" i="2"/>
  <c r="AK483" i="2"/>
  <c r="AI483" i="2"/>
  <c r="AR482" i="2"/>
  <c r="AQ482" i="2"/>
  <c r="AO482" i="2"/>
  <c r="AN482" i="2"/>
  <c r="AM482" i="2"/>
  <c r="AL482" i="2"/>
  <c r="AP482" i="2" s="1"/>
  <c r="AK482" i="2"/>
  <c r="AI482" i="2"/>
  <c r="AQ481" i="2"/>
  <c r="AR481" i="2" s="1"/>
  <c r="AO481" i="2"/>
  <c r="AN481" i="2"/>
  <c r="AM481" i="2"/>
  <c r="AL481" i="2"/>
  <c r="AK481" i="2"/>
  <c r="AI481" i="2"/>
  <c r="AR480" i="2"/>
  <c r="AQ480" i="2"/>
  <c r="AO480" i="2"/>
  <c r="AN480" i="2"/>
  <c r="AM480" i="2"/>
  <c r="AL480" i="2"/>
  <c r="AP480" i="2" s="1"/>
  <c r="AK480" i="2"/>
  <c r="AI480" i="2"/>
  <c r="AQ479" i="2"/>
  <c r="AR479" i="2" s="1"/>
  <c r="AO479" i="2"/>
  <c r="AN479" i="2"/>
  <c r="AM479" i="2"/>
  <c r="AL479" i="2"/>
  <c r="AK479" i="2"/>
  <c r="AI479" i="2"/>
  <c r="AR478" i="2"/>
  <c r="AQ478" i="2"/>
  <c r="AO478" i="2"/>
  <c r="AN478" i="2"/>
  <c r="AM478" i="2"/>
  <c r="AL478" i="2"/>
  <c r="AP478" i="2" s="1"/>
  <c r="AK478" i="2"/>
  <c r="AI478" i="2"/>
  <c r="AQ477" i="2"/>
  <c r="AR477" i="2" s="1"/>
  <c r="AO477" i="2"/>
  <c r="AN477" i="2"/>
  <c r="AM477" i="2"/>
  <c r="AL477" i="2"/>
  <c r="AK477" i="2"/>
  <c r="AI477" i="2"/>
  <c r="AR476" i="2"/>
  <c r="AQ476" i="2"/>
  <c r="AO476" i="2"/>
  <c r="AN476" i="2"/>
  <c r="AM476" i="2"/>
  <c r="AL476" i="2"/>
  <c r="AP476" i="2" s="1"/>
  <c r="AK476" i="2"/>
  <c r="AI476" i="2"/>
  <c r="AQ475" i="2"/>
  <c r="AR475" i="2" s="1"/>
  <c r="AO475" i="2"/>
  <c r="AN475" i="2"/>
  <c r="AM475" i="2"/>
  <c r="AL475" i="2"/>
  <c r="AK475" i="2"/>
  <c r="AI475" i="2"/>
  <c r="AR474" i="2"/>
  <c r="AQ474" i="2"/>
  <c r="AO474" i="2"/>
  <c r="AN474" i="2"/>
  <c r="AM474" i="2"/>
  <c r="AL474" i="2"/>
  <c r="AP474" i="2" s="1"/>
  <c r="AK474" i="2"/>
  <c r="AI474" i="2"/>
  <c r="AQ473" i="2"/>
  <c r="AR473" i="2" s="1"/>
  <c r="AO473" i="2"/>
  <c r="AN473" i="2"/>
  <c r="AM473" i="2"/>
  <c r="AL473" i="2"/>
  <c r="AK473" i="2"/>
  <c r="AI473" i="2"/>
  <c r="AR472" i="2"/>
  <c r="AQ472" i="2"/>
  <c r="AO472" i="2"/>
  <c r="AN472" i="2"/>
  <c r="AM472" i="2"/>
  <c r="AL472" i="2"/>
  <c r="AP472" i="2" s="1"/>
  <c r="AK472" i="2"/>
  <c r="AI472" i="2"/>
  <c r="AR471" i="2"/>
  <c r="AO471" i="2"/>
  <c r="AN471" i="2"/>
  <c r="AM471" i="2"/>
  <c r="AL471" i="2"/>
  <c r="AP471" i="2" s="1"/>
  <c r="AK471" i="2"/>
  <c r="AI471" i="2"/>
  <c r="AR470" i="2"/>
  <c r="AO470" i="2"/>
  <c r="AN470" i="2"/>
  <c r="AM470" i="2"/>
  <c r="AL470" i="2"/>
  <c r="AP470" i="2" s="1"/>
  <c r="AK470" i="2"/>
  <c r="AI470" i="2"/>
  <c r="AR469" i="2"/>
  <c r="AO469" i="2"/>
  <c r="AN469" i="2"/>
  <c r="AM469" i="2"/>
  <c r="AL469" i="2"/>
  <c r="AP469" i="2" s="1"/>
  <c r="AK469" i="2"/>
  <c r="AI469" i="2"/>
  <c r="AR468" i="2"/>
  <c r="AO468" i="2"/>
  <c r="AN468" i="2"/>
  <c r="AM468" i="2"/>
  <c r="AL468" i="2"/>
  <c r="AP468" i="2" s="1"/>
  <c r="AK468" i="2"/>
  <c r="AI468" i="2"/>
  <c r="AR467" i="2"/>
  <c r="AO467" i="2"/>
  <c r="AN467" i="2"/>
  <c r="AM467" i="2"/>
  <c r="AL467" i="2"/>
  <c r="AP467" i="2" s="1"/>
  <c r="AK467" i="2"/>
  <c r="AI467" i="2"/>
  <c r="AR466" i="2"/>
  <c r="AO466" i="2"/>
  <c r="AN466" i="2"/>
  <c r="AM466" i="2"/>
  <c r="AL466" i="2"/>
  <c r="AP466" i="2" s="1"/>
  <c r="AK466" i="2"/>
  <c r="AI466" i="2"/>
  <c r="AR465" i="2"/>
  <c r="AO465" i="2"/>
  <c r="AN465" i="2"/>
  <c r="AM465" i="2"/>
  <c r="AL465" i="2"/>
  <c r="AP465" i="2" s="1"/>
  <c r="AK465" i="2"/>
  <c r="AI465" i="2"/>
  <c r="AR464" i="2"/>
  <c r="AO464" i="2"/>
  <c r="AN464" i="2"/>
  <c r="AM464" i="2"/>
  <c r="AL464" i="2"/>
  <c r="AP464" i="2" s="1"/>
  <c r="AK464" i="2"/>
  <c r="AI464" i="2"/>
  <c r="AR463" i="2"/>
  <c r="AO463" i="2"/>
  <c r="AN463" i="2"/>
  <c r="AM463" i="2"/>
  <c r="AL463" i="2"/>
  <c r="AP463" i="2" s="1"/>
  <c r="AK463" i="2"/>
  <c r="AI463" i="2"/>
  <c r="AR462" i="2"/>
  <c r="AO462" i="2"/>
  <c r="AN462" i="2"/>
  <c r="AM462" i="2"/>
  <c r="AL462" i="2"/>
  <c r="AP462" i="2" s="1"/>
  <c r="AK462" i="2"/>
  <c r="AI462" i="2"/>
  <c r="AR461" i="2"/>
  <c r="AO461" i="2"/>
  <c r="AN461" i="2"/>
  <c r="AM461" i="2"/>
  <c r="AL461" i="2"/>
  <c r="AP461" i="2" s="1"/>
  <c r="AK461" i="2"/>
  <c r="AI461" i="2"/>
  <c r="AR460" i="2"/>
  <c r="AO460" i="2"/>
  <c r="AN460" i="2"/>
  <c r="AM460" i="2"/>
  <c r="AL460" i="2"/>
  <c r="AP460" i="2" s="1"/>
  <c r="AK460" i="2"/>
  <c r="AI460" i="2"/>
  <c r="AR459" i="2"/>
  <c r="AO459" i="2"/>
  <c r="AN459" i="2"/>
  <c r="AM459" i="2"/>
  <c r="AL459" i="2"/>
  <c r="AP459" i="2" s="1"/>
  <c r="AK459" i="2"/>
  <c r="AI459" i="2"/>
  <c r="AR458" i="2"/>
  <c r="AO458" i="2"/>
  <c r="AN458" i="2"/>
  <c r="AM458" i="2"/>
  <c r="AL458" i="2"/>
  <c r="AP458" i="2" s="1"/>
  <c r="AK458" i="2"/>
  <c r="AI458" i="2"/>
  <c r="AR457" i="2"/>
  <c r="AO457" i="2"/>
  <c r="AN457" i="2"/>
  <c r="AM457" i="2"/>
  <c r="AL457" i="2"/>
  <c r="AP457" i="2" s="1"/>
  <c r="AK457" i="2"/>
  <c r="AI457" i="2"/>
  <c r="AR456" i="2"/>
  <c r="AO456" i="2"/>
  <c r="AN456" i="2"/>
  <c r="AM456" i="2"/>
  <c r="AL456" i="2"/>
  <c r="AP456" i="2" s="1"/>
  <c r="AK456" i="2"/>
  <c r="AI456" i="2"/>
  <c r="AR455" i="2"/>
  <c r="AO455" i="2"/>
  <c r="AN455" i="2"/>
  <c r="AM455" i="2"/>
  <c r="AL455" i="2"/>
  <c r="AP455" i="2" s="1"/>
  <c r="AK455" i="2"/>
  <c r="AI455" i="2"/>
  <c r="AR454" i="2"/>
  <c r="AO454" i="2"/>
  <c r="AN454" i="2"/>
  <c r="AM454" i="2"/>
  <c r="AL454" i="2"/>
  <c r="AP454" i="2" s="1"/>
  <c r="AK454" i="2"/>
  <c r="AI454" i="2"/>
  <c r="AR453" i="2"/>
  <c r="AO453" i="2"/>
  <c r="AN453" i="2"/>
  <c r="AM453" i="2"/>
  <c r="AL453" i="2"/>
  <c r="AP453" i="2" s="1"/>
  <c r="AK453" i="2"/>
  <c r="AI453" i="2"/>
  <c r="AR452" i="2"/>
  <c r="AO452" i="2"/>
  <c r="AN452" i="2"/>
  <c r="AM452" i="2"/>
  <c r="AL452" i="2"/>
  <c r="AP452" i="2" s="1"/>
  <c r="AK452" i="2"/>
  <c r="AI452" i="2"/>
  <c r="AR451" i="2"/>
  <c r="AO451" i="2"/>
  <c r="AN451" i="2"/>
  <c r="AM451" i="2"/>
  <c r="AL451" i="2"/>
  <c r="AP451" i="2" s="1"/>
  <c r="AK451" i="2"/>
  <c r="AI451" i="2"/>
  <c r="AR450" i="2"/>
  <c r="AO450" i="2"/>
  <c r="AN450" i="2"/>
  <c r="AM450" i="2"/>
  <c r="AL450" i="2"/>
  <c r="AP450" i="2" s="1"/>
  <c r="AK450" i="2"/>
  <c r="AI450" i="2"/>
  <c r="AR449" i="2"/>
  <c r="AO449" i="2"/>
  <c r="AN449" i="2"/>
  <c r="AM449" i="2"/>
  <c r="AL449" i="2"/>
  <c r="AP449" i="2" s="1"/>
  <c r="AK449" i="2"/>
  <c r="AI449" i="2"/>
  <c r="AR448" i="2"/>
  <c r="AO448" i="2"/>
  <c r="AN448" i="2"/>
  <c r="AM448" i="2"/>
  <c r="AL448" i="2"/>
  <c r="AP448" i="2" s="1"/>
  <c r="AK448" i="2"/>
  <c r="AI448" i="2"/>
  <c r="AR447" i="2"/>
  <c r="AO447" i="2"/>
  <c r="AN447" i="2"/>
  <c r="AM447" i="2"/>
  <c r="AL447" i="2"/>
  <c r="AP447" i="2" s="1"/>
  <c r="AK447" i="2"/>
  <c r="AI447" i="2"/>
  <c r="AR446" i="2"/>
  <c r="AO446" i="2"/>
  <c r="AN446" i="2"/>
  <c r="AM446" i="2"/>
  <c r="AL446" i="2"/>
  <c r="AP446" i="2" s="1"/>
  <c r="AK446" i="2"/>
  <c r="AI446" i="2"/>
  <c r="AR445" i="2"/>
  <c r="AO445" i="2"/>
  <c r="AN445" i="2"/>
  <c r="AM445" i="2"/>
  <c r="AL445" i="2"/>
  <c r="AP445" i="2" s="1"/>
  <c r="AK445" i="2"/>
  <c r="AI445" i="2"/>
  <c r="AR444" i="2"/>
  <c r="AO444" i="2"/>
  <c r="AN444" i="2"/>
  <c r="AM444" i="2"/>
  <c r="AL444" i="2"/>
  <c r="AP444" i="2" s="1"/>
  <c r="AK444" i="2"/>
  <c r="AI444" i="2"/>
  <c r="AR443" i="2"/>
  <c r="AO443" i="2"/>
  <c r="AN443" i="2"/>
  <c r="AM443" i="2"/>
  <c r="AL443" i="2"/>
  <c r="AP443" i="2" s="1"/>
  <c r="AK443" i="2"/>
  <c r="AI443" i="2"/>
  <c r="AR442" i="2"/>
  <c r="AO442" i="2"/>
  <c r="AN442" i="2"/>
  <c r="AM442" i="2"/>
  <c r="AL442" i="2"/>
  <c r="AP442" i="2" s="1"/>
  <c r="AK442" i="2"/>
  <c r="AI442" i="2"/>
  <c r="AR441" i="2"/>
  <c r="AO441" i="2"/>
  <c r="AN441" i="2"/>
  <c r="AM441" i="2"/>
  <c r="AL441" i="2"/>
  <c r="AP441" i="2" s="1"/>
  <c r="AK441" i="2"/>
  <c r="AI441" i="2"/>
  <c r="AR440" i="2"/>
  <c r="AO440" i="2"/>
  <c r="AN440" i="2"/>
  <c r="AM440" i="2"/>
  <c r="AL440" i="2"/>
  <c r="AP440" i="2" s="1"/>
  <c r="AK440" i="2"/>
  <c r="AI440" i="2"/>
  <c r="AR439" i="2"/>
  <c r="AO439" i="2"/>
  <c r="AN439" i="2"/>
  <c r="AM439" i="2"/>
  <c r="AL439" i="2"/>
  <c r="AP439" i="2" s="1"/>
  <c r="AK439" i="2"/>
  <c r="AI439" i="2"/>
  <c r="AR438" i="2"/>
  <c r="AO438" i="2"/>
  <c r="AN438" i="2"/>
  <c r="AM438" i="2"/>
  <c r="AL438" i="2"/>
  <c r="AP438" i="2" s="1"/>
  <c r="AK438" i="2"/>
  <c r="AI438" i="2"/>
  <c r="AR437" i="2"/>
  <c r="AO437" i="2"/>
  <c r="AN437" i="2"/>
  <c r="AM437" i="2"/>
  <c r="AL437" i="2"/>
  <c r="AP437" i="2" s="1"/>
  <c r="AK437" i="2"/>
  <c r="AI437" i="2"/>
  <c r="AR436" i="2"/>
  <c r="AO436" i="2"/>
  <c r="AN436" i="2"/>
  <c r="AM436" i="2"/>
  <c r="AL436" i="2"/>
  <c r="AP436" i="2" s="1"/>
  <c r="AK436" i="2"/>
  <c r="AI436" i="2"/>
  <c r="AR435" i="2"/>
  <c r="AO435" i="2"/>
  <c r="AN435" i="2"/>
  <c r="AM435" i="2"/>
  <c r="AL435" i="2"/>
  <c r="AP435" i="2" s="1"/>
  <c r="AK435" i="2"/>
  <c r="AI435" i="2"/>
  <c r="AR434" i="2"/>
  <c r="AO434" i="2"/>
  <c r="AN434" i="2"/>
  <c r="AM434" i="2"/>
  <c r="AL434" i="2"/>
  <c r="AP434" i="2" s="1"/>
  <c r="AK434" i="2"/>
  <c r="AI434" i="2"/>
  <c r="AR433" i="2"/>
  <c r="AO433" i="2"/>
  <c r="AN433" i="2"/>
  <c r="AM433" i="2"/>
  <c r="AL433" i="2"/>
  <c r="AP433" i="2" s="1"/>
  <c r="AK433" i="2"/>
  <c r="AI433" i="2"/>
  <c r="AR432" i="2"/>
  <c r="AO432" i="2"/>
  <c r="AN432" i="2"/>
  <c r="AM432" i="2"/>
  <c r="AL432" i="2"/>
  <c r="AP432" i="2" s="1"/>
  <c r="AK432" i="2"/>
  <c r="AI432" i="2"/>
  <c r="AR431" i="2"/>
  <c r="AO431" i="2"/>
  <c r="AN431" i="2"/>
  <c r="AM431" i="2"/>
  <c r="AL431" i="2"/>
  <c r="AP431" i="2" s="1"/>
  <c r="AK431" i="2"/>
  <c r="AI431" i="2"/>
  <c r="AR430" i="2"/>
  <c r="AO430" i="2"/>
  <c r="AN430" i="2"/>
  <c r="AM430" i="2"/>
  <c r="AL430" i="2"/>
  <c r="AP430" i="2" s="1"/>
  <c r="AK430" i="2"/>
  <c r="AI430" i="2"/>
  <c r="AR429" i="2"/>
  <c r="AO429" i="2"/>
  <c r="AN429" i="2"/>
  <c r="AM429" i="2"/>
  <c r="AL429" i="2"/>
  <c r="AP429" i="2" s="1"/>
  <c r="AK429" i="2"/>
  <c r="AI429" i="2"/>
  <c r="AR428" i="2"/>
  <c r="AO428" i="2"/>
  <c r="AN428" i="2"/>
  <c r="AM428" i="2"/>
  <c r="AL428" i="2"/>
  <c r="AP428" i="2" s="1"/>
  <c r="AK428" i="2"/>
  <c r="AI428" i="2"/>
  <c r="AR427" i="2"/>
  <c r="AO427" i="2"/>
  <c r="AN427" i="2"/>
  <c r="AM427" i="2"/>
  <c r="AL427" i="2"/>
  <c r="AP427" i="2" s="1"/>
  <c r="AK427" i="2"/>
  <c r="AI427" i="2"/>
  <c r="AR426" i="2"/>
  <c r="AO426" i="2"/>
  <c r="AN426" i="2"/>
  <c r="AM426" i="2"/>
  <c r="AL426" i="2"/>
  <c r="AP426" i="2" s="1"/>
  <c r="AK426" i="2"/>
  <c r="AI426" i="2"/>
  <c r="AR425" i="2"/>
  <c r="AO425" i="2"/>
  <c r="AN425" i="2"/>
  <c r="AM425" i="2"/>
  <c r="AL425" i="2"/>
  <c r="AP425" i="2" s="1"/>
  <c r="AK425" i="2"/>
  <c r="AI425" i="2"/>
  <c r="AR424" i="2"/>
  <c r="AO424" i="2"/>
  <c r="AN424" i="2"/>
  <c r="AM424" i="2"/>
  <c r="AL424" i="2"/>
  <c r="AP424" i="2" s="1"/>
  <c r="AK424" i="2"/>
  <c r="AI424" i="2"/>
  <c r="AR423" i="2"/>
  <c r="AO423" i="2"/>
  <c r="AN423" i="2"/>
  <c r="AM423" i="2"/>
  <c r="AL423" i="2"/>
  <c r="AP423" i="2" s="1"/>
  <c r="AK423" i="2"/>
  <c r="AI423" i="2"/>
  <c r="AR422" i="2"/>
  <c r="AO422" i="2"/>
  <c r="AN422" i="2"/>
  <c r="AM422" i="2"/>
  <c r="AL422" i="2"/>
  <c r="AP422" i="2" s="1"/>
  <c r="AK422" i="2"/>
  <c r="AI422" i="2"/>
  <c r="AR421" i="2"/>
  <c r="AO421" i="2"/>
  <c r="AN421" i="2"/>
  <c r="AM421" i="2"/>
  <c r="AL421" i="2"/>
  <c r="AP421" i="2" s="1"/>
  <c r="AK421" i="2"/>
  <c r="AI421" i="2"/>
  <c r="AR420" i="2"/>
  <c r="AO420" i="2"/>
  <c r="AN420" i="2"/>
  <c r="AM420" i="2"/>
  <c r="AL420" i="2"/>
  <c r="AP420" i="2" s="1"/>
  <c r="AK420" i="2"/>
  <c r="AI420" i="2"/>
  <c r="AR419" i="2"/>
  <c r="AO419" i="2"/>
  <c r="AN419" i="2"/>
  <c r="AM419" i="2"/>
  <c r="AL419" i="2"/>
  <c r="AP419" i="2" s="1"/>
  <c r="AK419" i="2"/>
  <c r="AI419" i="2"/>
  <c r="AR418" i="2"/>
  <c r="AO418" i="2"/>
  <c r="AN418" i="2"/>
  <c r="AM418" i="2"/>
  <c r="AL418" i="2"/>
  <c r="AP418" i="2" s="1"/>
  <c r="AK418" i="2"/>
  <c r="AI418" i="2"/>
  <c r="AR417" i="2"/>
  <c r="AO417" i="2"/>
  <c r="AN417" i="2"/>
  <c r="AM417" i="2"/>
  <c r="AL417" i="2"/>
  <c r="AP417" i="2" s="1"/>
  <c r="AK417" i="2"/>
  <c r="AI417" i="2"/>
  <c r="AR416" i="2"/>
  <c r="AO416" i="2"/>
  <c r="AN416" i="2"/>
  <c r="AM416" i="2"/>
  <c r="AL416" i="2"/>
  <c r="AP416" i="2" s="1"/>
  <c r="AK416" i="2"/>
  <c r="AI416" i="2"/>
  <c r="AR415" i="2"/>
  <c r="AO415" i="2"/>
  <c r="AN415" i="2"/>
  <c r="AM415" i="2"/>
  <c r="AL415" i="2"/>
  <c r="AP415" i="2" s="1"/>
  <c r="AK415" i="2"/>
  <c r="AI415" i="2"/>
  <c r="AR414" i="2"/>
  <c r="AO414" i="2"/>
  <c r="AN414" i="2"/>
  <c r="AM414" i="2"/>
  <c r="AL414" i="2"/>
  <c r="AP414" i="2" s="1"/>
  <c r="AK414" i="2"/>
  <c r="AI414" i="2"/>
  <c r="AR413" i="2"/>
  <c r="AO413" i="2"/>
  <c r="AN413" i="2"/>
  <c r="AM413" i="2"/>
  <c r="AL413" i="2"/>
  <c r="AP413" i="2" s="1"/>
  <c r="AK413" i="2"/>
  <c r="AI413" i="2"/>
  <c r="AR412" i="2"/>
  <c r="AO412" i="2"/>
  <c r="AN412" i="2"/>
  <c r="AM412" i="2"/>
  <c r="AL412" i="2"/>
  <c r="AP412" i="2" s="1"/>
  <c r="AK412" i="2"/>
  <c r="AI412" i="2"/>
  <c r="AR411" i="2"/>
  <c r="AO411" i="2"/>
  <c r="AN411" i="2"/>
  <c r="AM411" i="2"/>
  <c r="AL411" i="2"/>
  <c r="AP411" i="2" s="1"/>
  <c r="AK411" i="2"/>
  <c r="AI411" i="2"/>
  <c r="AR410" i="2"/>
  <c r="AO410" i="2"/>
  <c r="AN410" i="2"/>
  <c r="AM410" i="2"/>
  <c r="AL410" i="2"/>
  <c r="AP410" i="2" s="1"/>
  <c r="AK410" i="2"/>
  <c r="AI410" i="2"/>
  <c r="AR409" i="2"/>
  <c r="AO409" i="2"/>
  <c r="AN409" i="2"/>
  <c r="AM409" i="2"/>
  <c r="AL409" i="2"/>
  <c r="AP409" i="2" s="1"/>
  <c r="AK409" i="2"/>
  <c r="AI409" i="2"/>
  <c r="AR408" i="2"/>
  <c r="AO408" i="2"/>
  <c r="AN408" i="2"/>
  <c r="AM408" i="2"/>
  <c r="AL408" i="2"/>
  <c r="AP408" i="2" s="1"/>
  <c r="AK408" i="2"/>
  <c r="AI408" i="2"/>
  <c r="AR407" i="2"/>
  <c r="AO407" i="2"/>
  <c r="AN407" i="2"/>
  <c r="AM407" i="2"/>
  <c r="AL407" i="2"/>
  <c r="AP407" i="2" s="1"/>
  <c r="AK407" i="2"/>
  <c r="AI407" i="2"/>
  <c r="AR406" i="2"/>
  <c r="AO406" i="2"/>
  <c r="AN406" i="2"/>
  <c r="AM406" i="2"/>
  <c r="AL406" i="2"/>
  <c r="AP406" i="2" s="1"/>
  <c r="AK406" i="2"/>
  <c r="AI406" i="2"/>
  <c r="AR405" i="2"/>
  <c r="AO405" i="2"/>
  <c r="AN405" i="2"/>
  <c r="AM405" i="2"/>
  <c r="AL405" i="2"/>
  <c r="AP405" i="2" s="1"/>
  <c r="AK405" i="2"/>
  <c r="AI405" i="2"/>
  <c r="AR404" i="2"/>
  <c r="AO404" i="2"/>
  <c r="AN404" i="2"/>
  <c r="AM404" i="2"/>
  <c r="AL404" i="2"/>
  <c r="AP404" i="2" s="1"/>
  <c r="AK404" i="2"/>
  <c r="AI404" i="2"/>
  <c r="AR403" i="2"/>
  <c r="AO403" i="2"/>
  <c r="AN403" i="2"/>
  <c r="AM403" i="2"/>
  <c r="AL403" i="2"/>
  <c r="AP403" i="2" s="1"/>
  <c r="AK403" i="2"/>
  <c r="AI403" i="2"/>
  <c r="AR402" i="2"/>
  <c r="AO402" i="2"/>
  <c r="AN402" i="2"/>
  <c r="AM402" i="2"/>
  <c r="AL402" i="2"/>
  <c r="AP402" i="2" s="1"/>
  <c r="AK402" i="2"/>
  <c r="AI402" i="2"/>
  <c r="AR401" i="2"/>
  <c r="AO401" i="2"/>
  <c r="AN401" i="2"/>
  <c r="AM401" i="2"/>
  <c r="AL401" i="2"/>
  <c r="AP401" i="2" s="1"/>
  <c r="AK401" i="2"/>
  <c r="AI401" i="2"/>
  <c r="AR400" i="2"/>
  <c r="AO400" i="2"/>
  <c r="AN400" i="2"/>
  <c r="AM400" i="2"/>
  <c r="AL400" i="2"/>
  <c r="AP400" i="2" s="1"/>
  <c r="AK400" i="2"/>
  <c r="AI400" i="2"/>
  <c r="AR399" i="2"/>
  <c r="AO399" i="2"/>
  <c r="AN399" i="2"/>
  <c r="AM399" i="2"/>
  <c r="AL399" i="2"/>
  <c r="AP399" i="2" s="1"/>
  <c r="AK399" i="2"/>
  <c r="AI399" i="2"/>
  <c r="AR398" i="2"/>
  <c r="AO398" i="2"/>
  <c r="AN398" i="2"/>
  <c r="AM398" i="2"/>
  <c r="AL398" i="2"/>
  <c r="AP398" i="2" s="1"/>
  <c r="AK398" i="2"/>
  <c r="AI398" i="2"/>
  <c r="AR397" i="2"/>
  <c r="AO397" i="2"/>
  <c r="AN397" i="2"/>
  <c r="AM397" i="2"/>
  <c r="AL397" i="2"/>
  <c r="AP397" i="2" s="1"/>
  <c r="AK397" i="2"/>
  <c r="AI397" i="2"/>
  <c r="AR396" i="2"/>
  <c r="AO396" i="2"/>
  <c r="AN396" i="2"/>
  <c r="AM396" i="2"/>
  <c r="AL396" i="2"/>
  <c r="AP396" i="2" s="1"/>
  <c r="AK396" i="2"/>
  <c r="AI396" i="2"/>
  <c r="AR395" i="2"/>
  <c r="AO395" i="2"/>
  <c r="AN395" i="2"/>
  <c r="AM395" i="2"/>
  <c r="AL395" i="2"/>
  <c r="AP395" i="2" s="1"/>
  <c r="AK395" i="2"/>
  <c r="AI395" i="2"/>
  <c r="AR394" i="2"/>
  <c r="AO394" i="2"/>
  <c r="AN394" i="2"/>
  <c r="AM394" i="2"/>
  <c r="AL394" i="2"/>
  <c r="AP394" i="2" s="1"/>
  <c r="AK394" i="2"/>
  <c r="AI394" i="2"/>
  <c r="AR393" i="2"/>
  <c r="AO393" i="2"/>
  <c r="AN393" i="2"/>
  <c r="AM393" i="2"/>
  <c r="AL393" i="2"/>
  <c r="AP393" i="2" s="1"/>
  <c r="AK393" i="2"/>
  <c r="AI393" i="2"/>
  <c r="AR392" i="2"/>
  <c r="AO392" i="2"/>
  <c r="AN392" i="2"/>
  <c r="AM392" i="2"/>
  <c r="AL392" i="2"/>
  <c r="AP392" i="2" s="1"/>
  <c r="AK392" i="2"/>
  <c r="AI392" i="2"/>
  <c r="AR391" i="2"/>
  <c r="AO391" i="2"/>
  <c r="AN391" i="2"/>
  <c r="AM391" i="2"/>
  <c r="AL391" i="2"/>
  <c r="AP391" i="2" s="1"/>
  <c r="AK391" i="2"/>
  <c r="AI391" i="2"/>
  <c r="AR390" i="2"/>
  <c r="AO390" i="2"/>
  <c r="AN390" i="2"/>
  <c r="AM390" i="2"/>
  <c r="AL390" i="2"/>
  <c r="AP390" i="2" s="1"/>
  <c r="AK390" i="2"/>
  <c r="AI390" i="2"/>
  <c r="AR389" i="2"/>
  <c r="AO389" i="2"/>
  <c r="AN389" i="2"/>
  <c r="AM389" i="2"/>
  <c r="AL389" i="2"/>
  <c r="AP389" i="2" s="1"/>
  <c r="AK389" i="2"/>
  <c r="AI389" i="2"/>
  <c r="AR388" i="2"/>
  <c r="AO388" i="2"/>
  <c r="AN388" i="2"/>
  <c r="AM388" i="2"/>
  <c r="AL388" i="2"/>
  <c r="AP388" i="2" s="1"/>
  <c r="AK388" i="2"/>
  <c r="AI388" i="2"/>
  <c r="AR387" i="2"/>
  <c r="AO387" i="2"/>
  <c r="AN387" i="2"/>
  <c r="AM387" i="2"/>
  <c r="AL387" i="2"/>
  <c r="AP387" i="2" s="1"/>
  <c r="AK387" i="2"/>
  <c r="AI387" i="2"/>
  <c r="AR386" i="2"/>
  <c r="AO386" i="2"/>
  <c r="AN386" i="2"/>
  <c r="AM386" i="2"/>
  <c r="AL386" i="2"/>
  <c r="AP386" i="2" s="1"/>
  <c r="AK386" i="2"/>
  <c r="AI386" i="2"/>
  <c r="AR385" i="2"/>
  <c r="AO385" i="2"/>
  <c r="AN385" i="2"/>
  <c r="AM385" i="2"/>
  <c r="AL385" i="2"/>
  <c r="AP385" i="2" s="1"/>
  <c r="AK385" i="2"/>
  <c r="AI385" i="2"/>
  <c r="AR384" i="2"/>
  <c r="AO384" i="2"/>
  <c r="AN384" i="2"/>
  <c r="AM384" i="2"/>
  <c r="AL384" i="2"/>
  <c r="AP384" i="2" s="1"/>
  <c r="AK384" i="2"/>
  <c r="AI384" i="2"/>
  <c r="AR383" i="2"/>
  <c r="AO383" i="2"/>
  <c r="AN383" i="2"/>
  <c r="AM383" i="2"/>
  <c r="AL383" i="2"/>
  <c r="AP383" i="2" s="1"/>
  <c r="AK383" i="2"/>
  <c r="AI383" i="2"/>
  <c r="AR382" i="2"/>
  <c r="AO382" i="2"/>
  <c r="AN382" i="2"/>
  <c r="AM382" i="2"/>
  <c r="AL382" i="2"/>
  <c r="AP382" i="2" s="1"/>
  <c r="AK382" i="2"/>
  <c r="AI382" i="2"/>
  <c r="AR381" i="2"/>
  <c r="AO381" i="2"/>
  <c r="AN381" i="2"/>
  <c r="AM381" i="2"/>
  <c r="AL381" i="2"/>
  <c r="AP381" i="2" s="1"/>
  <c r="AK381" i="2"/>
  <c r="AI381" i="2"/>
  <c r="AR380" i="2"/>
  <c r="AO380" i="2"/>
  <c r="AN380" i="2"/>
  <c r="AM380" i="2"/>
  <c r="AL380" i="2"/>
  <c r="AP380" i="2" s="1"/>
  <c r="AK380" i="2"/>
  <c r="AI380" i="2"/>
  <c r="AR379" i="2"/>
  <c r="AO379" i="2"/>
  <c r="AN379" i="2"/>
  <c r="AM379" i="2"/>
  <c r="AL379" i="2"/>
  <c r="AP379" i="2" s="1"/>
  <c r="AK379" i="2"/>
  <c r="AI379" i="2"/>
  <c r="AR378" i="2"/>
  <c r="AO378" i="2"/>
  <c r="AN378" i="2"/>
  <c r="AM378" i="2"/>
  <c r="AL378" i="2"/>
  <c r="AP378" i="2" s="1"/>
  <c r="AK378" i="2"/>
  <c r="AI378" i="2"/>
  <c r="AR377" i="2"/>
  <c r="AO377" i="2"/>
  <c r="AN377" i="2"/>
  <c r="AM377" i="2"/>
  <c r="AL377" i="2"/>
  <c r="AP377" i="2" s="1"/>
  <c r="AK377" i="2"/>
  <c r="AI377" i="2"/>
  <c r="AR376" i="2"/>
  <c r="AO376" i="2"/>
  <c r="AN376" i="2"/>
  <c r="AM376" i="2"/>
  <c r="AL376" i="2"/>
  <c r="AP376" i="2" s="1"/>
  <c r="AK376" i="2"/>
  <c r="AI376" i="2"/>
  <c r="AR375" i="2"/>
  <c r="AO375" i="2"/>
  <c r="AN375" i="2"/>
  <c r="AM375" i="2"/>
  <c r="AL375" i="2"/>
  <c r="AP375" i="2" s="1"/>
  <c r="AK375" i="2"/>
  <c r="AI375" i="2"/>
  <c r="AR374" i="2"/>
  <c r="AO374" i="2"/>
  <c r="AN374" i="2"/>
  <c r="AM374" i="2"/>
  <c r="AL374" i="2"/>
  <c r="AP374" i="2" s="1"/>
  <c r="AK374" i="2"/>
  <c r="AI374" i="2"/>
  <c r="AR373" i="2"/>
  <c r="AO373" i="2"/>
  <c r="AN373" i="2"/>
  <c r="AM373" i="2"/>
  <c r="AL373" i="2"/>
  <c r="AP373" i="2" s="1"/>
  <c r="AK373" i="2"/>
  <c r="AI373" i="2"/>
  <c r="AR372" i="2"/>
  <c r="AO372" i="2"/>
  <c r="AN372" i="2"/>
  <c r="AM372" i="2"/>
  <c r="AL372" i="2"/>
  <c r="AP372" i="2" s="1"/>
  <c r="AK372" i="2"/>
  <c r="AI372" i="2"/>
  <c r="AR371" i="2"/>
  <c r="AO371" i="2"/>
  <c r="AN371" i="2"/>
  <c r="AM371" i="2"/>
  <c r="AL371" i="2"/>
  <c r="AP371" i="2" s="1"/>
  <c r="AK371" i="2"/>
  <c r="AI371" i="2"/>
  <c r="AR370" i="2"/>
  <c r="AO370" i="2"/>
  <c r="AN370" i="2"/>
  <c r="AM370" i="2"/>
  <c r="AL370" i="2"/>
  <c r="AP370" i="2" s="1"/>
  <c r="AK370" i="2"/>
  <c r="AI370" i="2"/>
  <c r="AR369" i="2"/>
  <c r="AO369" i="2"/>
  <c r="AN369" i="2"/>
  <c r="AM369" i="2"/>
  <c r="AL369" i="2"/>
  <c r="AP369" i="2" s="1"/>
  <c r="AK369" i="2"/>
  <c r="AI369" i="2"/>
  <c r="AR368" i="2"/>
  <c r="AO368" i="2"/>
  <c r="AN368" i="2"/>
  <c r="AM368" i="2"/>
  <c r="AL368" i="2"/>
  <c r="AP368" i="2" s="1"/>
  <c r="AK368" i="2"/>
  <c r="AI368" i="2"/>
  <c r="AR367" i="2"/>
  <c r="AO367" i="2"/>
  <c r="AN367" i="2"/>
  <c r="AM367" i="2"/>
  <c r="AL367" i="2"/>
  <c r="AP367" i="2" s="1"/>
  <c r="AK367" i="2"/>
  <c r="AI367" i="2"/>
  <c r="AR366" i="2"/>
  <c r="AO366" i="2"/>
  <c r="AN366" i="2"/>
  <c r="AM366" i="2"/>
  <c r="AL366" i="2"/>
  <c r="AP366" i="2" s="1"/>
  <c r="AK366" i="2"/>
  <c r="AI366" i="2"/>
  <c r="AR365" i="2"/>
  <c r="AO365" i="2"/>
  <c r="AN365" i="2"/>
  <c r="AM365" i="2"/>
  <c r="AL365" i="2"/>
  <c r="AP365" i="2" s="1"/>
  <c r="AK365" i="2"/>
  <c r="AI365" i="2"/>
  <c r="AR364" i="2"/>
  <c r="AO364" i="2"/>
  <c r="AN364" i="2"/>
  <c r="AM364" i="2"/>
  <c r="AL364" i="2"/>
  <c r="AP364" i="2" s="1"/>
  <c r="AK364" i="2"/>
  <c r="AI364" i="2"/>
  <c r="AR363" i="2"/>
  <c r="AO363" i="2"/>
  <c r="AN363" i="2"/>
  <c r="AM363" i="2"/>
  <c r="AL363" i="2"/>
  <c r="AP363" i="2" s="1"/>
  <c r="AK363" i="2"/>
  <c r="AI363" i="2"/>
  <c r="AR362" i="2"/>
  <c r="AO362" i="2"/>
  <c r="AN362" i="2"/>
  <c r="AM362" i="2"/>
  <c r="AL362" i="2"/>
  <c r="AP362" i="2" s="1"/>
  <c r="AK362" i="2"/>
  <c r="AI362" i="2"/>
  <c r="AR361" i="2"/>
  <c r="AO361" i="2"/>
  <c r="AN361" i="2"/>
  <c r="AM361" i="2"/>
  <c r="AL361" i="2"/>
  <c r="AP361" i="2" s="1"/>
  <c r="AK361" i="2"/>
  <c r="AI361" i="2"/>
  <c r="AR360" i="2"/>
  <c r="AO360" i="2"/>
  <c r="AN360" i="2"/>
  <c r="AM360" i="2"/>
  <c r="AL360" i="2"/>
  <c r="AP360" i="2" s="1"/>
  <c r="AK360" i="2"/>
  <c r="AI360" i="2"/>
  <c r="AR359" i="2"/>
  <c r="AO359" i="2"/>
  <c r="AN359" i="2"/>
  <c r="AM359" i="2"/>
  <c r="AL359" i="2"/>
  <c r="AP359" i="2" s="1"/>
  <c r="AK359" i="2"/>
  <c r="AI359" i="2"/>
  <c r="AR358" i="2"/>
  <c r="AO358" i="2"/>
  <c r="AN358" i="2"/>
  <c r="AM358" i="2"/>
  <c r="AL358" i="2"/>
  <c r="AP358" i="2" s="1"/>
  <c r="AK358" i="2"/>
  <c r="AI358" i="2"/>
  <c r="AR357" i="2"/>
  <c r="AO357" i="2"/>
  <c r="AN357" i="2"/>
  <c r="AM357" i="2"/>
  <c r="AL357" i="2"/>
  <c r="AP357" i="2" s="1"/>
  <c r="AK357" i="2"/>
  <c r="AI357" i="2"/>
  <c r="AR356" i="2"/>
  <c r="AO356" i="2"/>
  <c r="AN356" i="2"/>
  <c r="AM356" i="2"/>
  <c r="AL356" i="2"/>
  <c r="AP356" i="2" s="1"/>
  <c r="AK356" i="2"/>
  <c r="AI356" i="2"/>
  <c r="AR355" i="2"/>
  <c r="AO355" i="2"/>
  <c r="AN355" i="2"/>
  <c r="AM355" i="2"/>
  <c r="AL355" i="2"/>
  <c r="AP355" i="2" s="1"/>
  <c r="AK355" i="2"/>
  <c r="AI355" i="2"/>
  <c r="AR354" i="2"/>
  <c r="AO354" i="2"/>
  <c r="AN354" i="2"/>
  <c r="AM354" i="2"/>
  <c r="AL354" i="2"/>
  <c r="AP354" i="2" s="1"/>
  <c r="AK354" i="2"/>
  <c r="AI354" i="2"/>
  <c r="AR353" i="2"/>
  <c r="AO353" i="2"/>
  <c r="AN353" i="2"/>
  <c r="AM353" i="2"/>
  <c r="AL353" i="2"/>
  <c r="AP353" i="2" s="1"/>
  <c r="AK353" i="2"/>
  <c r="AI353" i="2"/>
  <c r="AR352" i="2"/>
  <c r="AO352" i="2"/>
  <c r="AN352" i="2"/>
  <c r="AM352" i="2"/>
  <c r="AL352" i="2"/>
  <c r="AP352" i="2" s="1"/>
  <c r="AK352" i="2"/>
  <c r="AI352" i="2"/>
  <c r="AR351" i="2"/>
  <c r="AO351" i="2"/>
  <c r="AN351" i="2"/>
  <c r="AM351" i="2"/>
  <c r="AL351" i="2"/>
  <c r="AP351" i="2" s="1"/>
  <c r="AK351" i="2"/>
  <c r="AI351" i="2"/>
  <c r="AR350" i="2"/>
  <c r="AO350" i="2"/>
  <c r="AN350" i="2"/>
  <c r="AM350" i="2"/>
  <c r="AL350" i="2"/>
  <c r="AP350" i="2" s="1"/>
  <c r="AK350" i="2"/>
  <c r="AI350" i="2"/>
  <c r="AR349" i="2"/>
  <c r="AO349" i="2"/>
  <c r="AN349" i="2"/>
  <c r="AM349" i="2"/>
  <c r="AL349" i="2"/>
  <c r="AP349" i="2" s="1"/>
  <c r="AK349" i="2"/>
  <c r="AI349" i="2"/>
  <c r="AR348" i="2"/>
  <c r="AO348" i="2"/>
  <c r="AN348" i="2"/>
  <c r="AM348" i="2"/>
  <c r="AL348" i="2"/>
  <c r="AP348" i="2" s="1"/>
  <c r="AK348" i="2"/>
  <c r="AI348" i="2"/>
  <c r="AR347" i="2"/>
  <c r="AO347" i="2"/>
  <c r="AN347" i="2"/>
  <c r="AM347" i="2"/>
  <c r="AL347" i="2"/>
  <c r="AP347" i="2" s="1"/>
  <c r="AK347" i="2"/>
  <c r="AI347" i="2"/>
  <c r="AR346" i="2"/>
  <c r="AO346" i="2"/>
  <c r="AN346" i="2"/>
  <c r="AM346" i="2"/>
  <c r="AL346" i="2"/>
  <c r="AP346" i="2" s="1"/>
  <c r="AK346" i="2"/>
  <c r="AI346" i="2"/>
  <c r="AR345" i="2"/>
  <c r="AO345" i="2"/>
  <c r="AN345" i="2"/>
  <c r="AM345" i="2"/>
  <c r="AL345" i="2"/>
  <c r="AP345" i="2" s="1"/>
  <c r="AK345" i="2"/>
  <c r="AI345" i="2"/>
  <c r="AR344" i="2"/>
  <c r="AO344" i="2"/>
  <c r="AN344" i="2"/>
  <c r="AM344" i="2"/>
  <c r="AL344" i="2"/>
  <c r="AP344" i="2" s="1"/>
  <c r="AK344" i="2"/>
  <c r="AI344" i="2"/>
  <c r="AR343" i="2"/>
  <c r="AO343" i="2"/>
  <c r="AN343" i="2"/>
  <c r="AM343" i="2"/>
  <c r="AL343" i="2"/>
  <c r="AP343" i="2" s="1"/>
  <c r="AK343" i="2"/>
  <c r="AI343" i="2"/>
  <c r="AR342" i="2"/>
  <c r="AO342" i="2"/>
  <c r="AN342" i="2"/>
  <c r="AM342" i="2"/>
  <c r="AL342" i="2"/>
  <c r="AP342" i="2" s="1"/>
  <c r="AK342" i="2"/>
  <c r="AI342" i="2"/>
  <c r="AR341" i="2"/>
  <c r="AO341" i="2"/>
  <c r="AN341" i="2"/>
  <c r="AM341" i="2"/>
  <c r="AL341" i="2"/>
  <c r="AP341" i="2" s="1"/>
  <c r="AK341" i="2"/>
  <c r="AI341" i="2"/>
  <c r="AR340" i="2"/>
  <c r="AO340" i="2"/>
  <c r="AN340" i="2"/>
  <c r="AM340" i="2"/>
  <c r="AL340" i="2"/>
  <c r="AP340" i="2" s="1"/>
  <c r="AK340" i="2"/>
  <c r="AI340" i="2"/>
  <c r="AR339" i="2"/>
  <c r="AO339" i="2"/>
  <c r="AN339" i="2"/>
  <c r="AM339" i="2"/>
  <c r="AL339" i="2"/>
  <c r="AP339" i="2" s="1"/>
  <c r="AK339" i="2"/>
  <c r="AI339" i="2"/>
  <c r="AR338" i="2"/>
  <c r="AO338" i="2"/>
  <c r="AN338" i="2"/>
  <c r="AM338" i="2"/>
  <c r="AL338" i="2"/>
  <c r="AP338" i="2" s="1"/>
  <c r="AK338" i="2"/>
  <c r="AI338" i="2"/>
  <c r="AR337" i="2"/>
  <c r="AO337" i="2"/>
  <c r="AN337" i="2"/>
  <c r="AM337" i="2"/>
  <c r="AL337" i="2"/>
  <c r="AP337" i="2" s="1"/>
  <c r="AK337" i="2"/>
  <c r="AI337" i="2"/>
  <c r="AR336" i="2"/>
  <c r="AO336" i="2"/>
  <c r="AN336" i="2"/>
  <c r="AM336" i="2"/>
  <c r="AL336" i="2"/>
  <c r="AP336" i="2" s="1"/>
  <c r="AK336" i="2"/>
  <c r="AI336" i="2"/>
  <c r="AR335" i="2"/>
  <c r="AO335" i="2"/>
  <c r="AN335" i="2"/>
  <c r="AM335" i="2"/>
  <c r="AL335" i="2"/>
  <c r="AP335" i="2" s="1"/>
  <c r="AK335" i="2"/>
  <c r="AI335" i="2"/>
  <c r="AR334" i="2"/>
  <c r="AO334" i="2"/>
  <c r="AN334" i="2"/>
  <c r="AM334" i="2"/>
  <c r="AL334" i="2"/>
  <c r="AP334" i="2" s="1"/>
  <c r="AK334" i="2"/>
  <c r="AI334" i="2"/>
  <c r="AR333" i="2"/>
  <c r="AO333" i="2"/>
  <c r="AN333" i="2"/>
  <c r="AM333" i="2"/>
  <c r="AL333" i="2"/>
  <c r="AP333" i="2" s="1"/>
  <c r="AK333" i="2"/>
  <c r="AI333" i="2"/>
  <c r="AR332" i="2"/>
  <c r="AO332" i="2"/>
  <c r="AN332" i="2"/>
  <c r="AM332" i="2"/>
  <c r="AL332" i="2"/>
  <c r="AP332" i="2" s="1"/>
  <c r="AK332" i="2"/>
  <c r="AI332" i="2"/>
  <c r="AR331" i="2"/>
  <c r="AO331" i="2"/>
  <c r="AN331" i="2"/>
  <c r="AM331" i="2"/>
  <c r="AL331" i="2"/>
  <c r="AP331" i="2" s="1"/>
  <c r="AK331" i="2"/>
  <c r="AI331" i="2"/>
  <c r="AR330" i="2"/>
  <c r="AO330" i="2"/>
  <c r="AN330" i="2"/>
  <c r="AM330" i="2"/>
  <c r="AL330" i="2"/>
  <c r="AP330" i="2" s="1"/>
  <c r="AK330" i="2"/>
  <c r="AI330" i="2"/>
  <c r="AR329" i="2"/>
  <c r="AO329" i="2"/>
  <c r="AN329" i="2"/>
  <c r="AM329" i="2"/>
  <c r="AL329" i="2"/>
  <c r="AP329" i="2" s="1"/>
  <c r="AK329" i="2"/>
  <c r="AI329" i="2"/>
  <c r="AR328" i="2"/>
  <c r="AO328" i="2"/>
  <c r="AN328" i="2"/>
  <c r="AM328" i="2"/>
  <c r="AL328" i="2"/>
  <c r="AP328" i="2" s="1"/>
  <c r="AK328" i="2"/>
  <c r="AI328" i="2"/>
  <c r="AR327" i="2"/>
  <c r="AO327" i="2"/>
  <c r="AN327" i="2"/>
  <c r="AM327" i="2"/>
  <c r="AL327" i="2"/>
  <c r="AP327" i="2" s="1"/>
  <c r="AK327" i="2"/>
  <c r="AI327" i="2"/>
  <c r="AR326" i="2"/>
  <c r="AO326" i="2"/>
  <c r="AN326" i="2"/>
  <c r="AM326" i="2"/>
  <c r="AL326" i="2"/>
  <c r="AP326" i="2" s="1"/>
  <c r="AK326" i="2"/>
  <c r="AI326" i="2"/>
  <c r="AR325" i="2"/>
  <c r="AO325" i="2"/>
  <c r="AN325" i="2"/>
  <c r="AM325" i="2"/>
  <c r="AL325" i="2"/>
  <c r="AP325" i="2" s="1"/>
  <c r="AK325" i="2"/>
  <c r="AI325" i="2"/>
  <c r="AR324" i="2"/>
  <c r="AO324" i="2"/>
  <c r="AN324" i="2"/>
  <c r="AM324" i="2"/>
  <c r="AL324" i="2"/>
  <c r="AP324" i="2" s="1"/>
  <c r="AK324" i="2"/>
  <c r="AI324" i="2"/>
  <c r="AR323" i="2"/>
  <c r="AO323" i="2"/>
  <c r="AN323" i="2"/>
  <c r="AM323" i="2"/>
  <c r="AL323" i="2"/>
  <c r="AP323" i="2" s="1"/>
  <c r="AK323" i="2"/>
  <c r="AI323" i="2"/>
  <c r="AR322" i="2"/>
  <c r="AO322" i="2"/>
  <c r="AN322" i="2"/>
  <c r="AM322" i="2"/>
  <c r="AL322" i="2"/>
  <c r="AP322" i="2" s="1"/>
  <c r="AK322" i="2"/>
  <c r="AI322" i="2"/>
  <c r="AR321" i="2"/>
  <c r="AO321" i="2"/>
  <c r="AN321" i="2"/>
  <c r="AM321" i="2"/>
  <c r="AL321" i="2"/>
  <c r="AP321" i="2" s="1"/>
  <c r="AK321" i="2"/>
  <c r="AI321" i="2"/>
  <c r="AR320" i="2"/>
  <c r="AO320" i="2"/>
  <c r="AN320" i="2"/>
  <c r="AM320" i="2"/>
  <c r="AL320" i="2"/>
  <c r="AP320" i="2" s="1"/>
  <c r="AK320" i="2"/>
  <c r="AI320" i="2"/>
  <c r="AR319" i="2"/>
  <c r="AO319" i="2"/>
  <c r="AN319" i="2"/>
  <c r="AM319" i="2"/>
  <c r="AL319" i="2"/>
  <c r="AP319" i="2" s="1"/>
  <c r="AK319" i="2"/>
  <c r="AI319" i="2"/>
  <c r="AR318" i="2"/>
  <c r="AO318" i="2"/>
  <c r="AN318" i="2"/>
  <c r="AM318" i="2"/>
  <c r="AL318" i="2"/>
  <c r="AP318" i="2" s="1"/>
  <c r="AK318" i="2"/>
  <c r="AI318" i="2"/>
  <c r="AR317" i="2"/>
  <c r="AO317" i="2"/>
  <c r="AN317" i="2"/>
  <c r="AM317" i="2"/>
  <c r="AL317" i="2"/>
  <c r="AP317" i="2" s="1"/>
  <c r="AK317" i="2"/>
  <c r="AI317" i="2"/>
  <c r="AR316" i="2"/>
  <c r="AO316" i="2"/>
  <c r="AN316" i="2"/>
  <c r="AM316" i="2"/>
  <c r="AL316" i="2"/>
  <c r="AP316" i="2" s="1"/>
  <c r="AK316" i="2"/>
  <c r="AI316" i="2"/>
  <c r="AR315" i="2"/>
  <c r="AO315" i="2"/>
  <c r="AN315" i="2"/>
  <c r="AM315" i="2"/>
  <c r="AL315" i="2"/>
  <c r="AP315" i="2" s="1"/>
  <c r="AK315" i="2"/>
  <c r="AI315" i="2"/>
  <c r="AR314" i="2"/>
  <c r="AO314" i="2"/>
  <c r="AN314" i="2"/>
  <c r="AM314" i="2"/>
  <c r="AL314" i="2"/>
  <c r="AP314" i="2" s="1"/>
  <c r="AK314" i="2"/>
  <c r="AI314" i="2"/>
  <c r="AR313" i="2"/>
  <c r="AO313" i="2"/>
  <c r="AN313" i="2"/>
  <c r="AM313" i="2"/>
  <c r="AL313" i="2"/>
  <c r="AP313" i="2" s="1"/>
  <c r="AK313" i="2"/>
  <c r="AI313" i="2"/>
  <c r="AR312" i="2"/>
  <c r="AO312" i="2"/>
  <c r="AN312" i="2"/>
  <c r="AM312" i="2"/>
  <c r="AL312" i="2"/>
  <c r="AP312" i="2" s="1"/>
  <c r="AK312" i="2"/>
  <c r="AI312" i="2"/>
  <c r="AR311" i="2"/>
  <c r="AO311" i="2"/>
  <c r="AN311" i="2"/>
  <c r="AM311" i="2"/>
  <c r="AL311" i="2"/>
  <c r="AP311" i="2" s="1"/>
  <c r="AK311" i="2"/>
  <c r="AI311" i="2"/>
  <c r="AR310" i="2"/>
  <c r="AO310" i="2"/>
  <c r="AN310" i="2"/>
  <c r="AM310" i="2"/>
  <c r="AL310" i="2"/>
  <c r="AP310" i="2" s="1"/>
  <c r="AK310" i="2"/>
  <c r="AI310" i="2"/>
  <c r="AR309" i="2"/>
  <c r="AO309" i="2"/>
  <c r="AN309" i="2"/>
  <c r="AM309" i="2"/>
  <c r="AL309" i="2"/>
  <c r="AP309" i="2" s="1"/>
  <c r="AK309" i="2"/>
  <c r="AI309" i="2"/>
  <c r="AR308" i="2"/>
  <c r="AO308" i="2"/>
  <c r="AN308" i="2"/>
  <c r="AM308" i="2"/>
  <c r="AL308" i="2"/>
  <c r="AP308" i="2" s="1"/>
  <c r="AK308" i="2"/>
  <c r="AI308" i="2"/>
  <c r="AR307" i="2"/>
  <c r="AO307" i="2"/>
  <c r="AN307" i="2"/>
  <c r="AM307" i="2"/>
  <c r="AL307" i="2"/>
  <c r="AP307" i="2" s="1"/>
  <c r="AK307" i="2"/>
  <c r="AI307" i="2"/>
  <c r="AR306" i="2"/>
  <c r="AO306" i="2"/>
  <c r="AN306" i="2"/>
  <c r="AM306" i="2"/>
  <c r="AL306" i="2"/>
  <c r="AP306" i="2" s="1"/>
  <c r="AK306" i="2"/>
  <c r="AI306" i="2"/>
  <c r="AR305" i="2"/>
  <c r="AO305" i="2"/>
  <c r="AN305" i="2"/>
  <c r="AM305" i="2"/>
  <c r="AL305" i="2"/>
  <c r="AP305" i="2" s="1"/>
  <c r="AK305" i="2"/>
  <c r="AI305" i="2"/>
  <c r="AR304" i="2"/>
  <c r="AO304" i="2"/>
  <c r="AN304" i="2"/>
  <c r="AM304" i="2"/>
  <c r="AL304" i="2"/>
  <c r="AP304" i="2" s="1"/>
  <c r="AK304" i="2"/>
  <c r="AI304" i="2"/>
  <c r="AR303" i="2"/>
  <c r="AO303" i="2"/>
  <c r="AN303" i="2"/>
  <c r="AM303" i="2"/>
  <c r="AL303" i="2"/>
  <c r="AP303" i="2" s="1"/>
  <c r="AK303" i="2"/>
  <c r="AI303" i="2"/>
  <c r="AR302" i="2"/>
  <c r="AO302" i="2"/>
  <c r="AN302" i="2"/>
  <c r="AM302" i="2"/>
  <c r="AL302" i="2"/>
  <c r="AP302" i="2" s="1"/>
  <c r="AK302" i="2"/>
  <c r="AI302" i="2"/>
  <c r="AR301" i="2"/>
  <c r="AO301" i="2"/>
  <c r="AN301" i="2"/>
  <c r="AM301" i="2"/>
  <c r="AL301" i="2"/>
  <c r="AP301" i="2" s="1"/>
  <c r="AK301" i="2"/>
  <c r="AI301" i="2"/>
  <c r="AR300" i="2"/>
  <c r="AO300" i="2"/>
  <c r="AN300" i="2"/>
  <c r="AM300" i="2"/>
  <c r="AL300" i="2"/>
  <c r="AP300" i="2" s="1"/>
  <c r="AK300" i="2"/>
  <c r="AI300" i="2"/>
  <c r="AR299" i="2"/>
  <c r="AO299" i="2"/>
  <c r="AN299" i="2"/>
  <c r="AM299" i="2"/>
  <c r="AL299" i="2"/>
  <c r="AP299" i="2" s="1"/>
  <c r="AK299" i="2"/>
  <c r="AI299" i="2"/>
  <c r="AR298" i="2"/>
  <c r="AO298" i="2"/>
  <c r="AN298" i="2"/>
  <c r="AM298" i="2"/>
  <c r="AL298" i="2"/>
  <c r="AP298" i="2" s="1"/>
  <c r="AK298" i="2"/>
  <c r="AI298" i="2"/>
  <c r="AR297" i="2"/>
  <c r="AO297" i="2"/>
  <c r="AN297" i="2"/>
  <c r="AM297" i="2"/>
  <c r="AL297" i="2"/>
  <c r="AP297" i="2" s="1"/>
  <c r="AK297" i="2"/>
  <c r="AI297" i="2"/>
  <c r="AR296" i="2"/>
  <c r="AO296" i="2"/>
  <c r="AN296" i="2"/>
  <c r="AM296" i="2"/>
  <c r="AL296" i="2"/>
  <c r="AP296" i="2" s="1"/>
  <c r="AK296" i="2"/>
  <c r="AI296" i="2"/>
  <c r="AR295" i="2"/>
  <c r="AO295" i="2"/>
  <c r="AN295" i="2"/>
  <c r="AM295" i="2"/>
  <c r="AL295" i="2"/>
  <c r="AP295" i="2" s="1"/>
  <c r="AK295" i="2"/>
  <c r="AI295" i="2"/>
  <c r="AR294" i="2"/>
  <c r="AO294" i="2"/>
  <c r="AN294" i="2"/>
  <c r="AM294" i="2"/>
  <c r="AL294" i="2"/>
  <c r="AP294" i="2" s="1"/>
  <c r="AK294" i="2"/>
  <c r="AI294" i="2"/>
  <c r="AR293" i="2"/>
  <c r="AO293" i="2"/>
  <c r="AN293" i="2"/>
  <c r="AM293" i="2"/>
  <c r="AL293" i="2"/>
  <c r="AP293" i="2" s="1"/>
  <c r="AK293" i="2"/>
  <c r="AI293" i="2"/>
  <c r="AR292" i="2"/>
  <c r="AO292" i="2"/>
  <c r="AN292" i="2"/>
  <c r="AM292" i="2"/>
  <c r="AL292" i="2"/>
  <c r="AP292" i="2" s="1"/>
  <c r="AK292" i="2"/>
  <c r="AI292" i="2"/>
  <c r="AR291" i="2"/>
  <c r="AO291" i="2"/>
  <c r="AN291" i="2"/>
  <c r="AM291" i="2"/>
  <c r="AL291" i="2"/>
  <c r="AP291" i="2" s="1"/>
  <c r="AK291" i="2"/>
  <c r="AI291" i="2"/>
  <c r="AR290" i="2"/>
  <c r="AO290" i="2"/>
  <c r="AN290" i="2"/>
  <c r="AM290" i="2"/>
  <c r="AL290" i="2"/>
  <c r="AP290" i="2" s="1"/>
  <c r="AK290" i="2"/>
  <c r="AI290" i="2"/>
  <c r="AR289" i="2"/>
  <c r="AO289" i="2"/>
  <c r="AN289" i="2"/>
  <c r="AM289" i="2"/>
  <c r="AL289" i="2"/>
  <c r="AP289" i="2" s="1"/>
  <c r="AK289" i="2"/>
  <c r="AI289" i="2"/>
  <c r="AR288" i="2"/>
  <c r="AO288" i="2"/>
  <c r="AN288" i="2"/>
  <c r="AM288" i="2"/>
  <c r="AL288" i="2"/>
  <c r="AP288" i="2" s="1"/>
  <c r="AK288" i="2"/>
  <c r="AI288" i="2"/>
  <c r="AR287" i="2"/>
  <c r="AO287" i="2"/>
  <c r="AN287" i="2"/>
  <c r="AM287" i="2"/>
  <c r="AL287" i="2"/>
  <c r="AP287" i="2" s="1"/>
  <c r="AK287" i="2"/>
  <c r="AI287" i="2"/>
  <c r="AR286" i="2"/>
  <c r="AO286" i="2"/>
  <c r="AN286" i="2"/>
  <c r="AM286" i="2"/>
  <c r="AL286" i="2"/>
  <c r="AP286" i="2" s="1"/>
  <c r="AK286" i="2"/>
  <c r="AI286" i="2"/>
  <c r="AR285" i="2"/>
  <c r="AO285" i="2"/>
  <c r="AN285" i="2"/>
  <c r="AM285" i="2"/>
  <c r="AL285" i="2"/>
  <c r="AP285" i="2" s="1"/>
  <c r="AK285" i="2"/>
  <c r="AI285" i="2"/>
  <c r="AR284" i="2"/>
  <c r="AO284" i="2"/>
  <c r="AN284" i="2"/>
  <c r="AM284" i="2"/>
  <c r="AL284" i="2"/>
  <c r="AP284" i="2" s="1"/>
  <c r="AK284" i="2"/>
  <c r="AI284" i="2"/>
  <c r="AR283" i="2"/>
  <c r="AO283" i="2"/>
  <c r="AN283" i="2"/>
  <c r="AM283" i="2"/>
  <c r="AL283" i="2"/>
  <c r="AP283" i="2" s="1"/>
  <c r="AK283" i="2"/>
  <c r="AI283" i="2"/>
  <c r="AR282" i="2"/>
  <c r="AO282" i="2"/>
  <c r="AN282" i="2"/>
  <c r="AM282" i="2"/>
  <c r="AL282" i="2"/>
  <c r="AP282" i="2" s="1"/>
  <c r="AK282" i="2"/>
  <c r="AI282" i="2"/>
  <c r="AR281" i="2"/>
  <c r="AO281" i="2"/>
  <c r="AN281" i="2"/>
  <c r="AM281" i="2"/>
  <c r="AL281" i="2"/>
  <c r="AP281" i="2" s="1"/>
  <c r="AK281" i="2"/>
  <c r="AI281" i="2"/>
  <c r="AR280" i="2"/>
  <c r="AO280" i="2"/>
  <c r="AN280" i="2"/>
  <c r="AM280" i="2"/>
  <c r="AL280" i="2"/>
  <c r="AP280" i="2" s="1"/>
  <c r="AK280" i="2"/>
  <c r="AI280" i="2"/>
  <c r="AR279" i="2"/>
  <c r="AO279" i="2"/>
  <c r="AN279" i="2"/>
  <c r="AM279" i="2"/>
  <c r="AL279" i="2"/>
  <c r="AP279" i="2" s="1"/>
  <c r="AK279" i="2"/>
  <c r="AI279" i="2"/>
  <c r="AR278" i="2"/>
  <c r="AO278" i="2"/>
  <c r="AN278" i="2"/>
  <c r="AM278" i="2"/>
  <c r="AL278" i="2"/>
  <c r="AP278" i="2" s="1"/>
  <c r="AK278" i="2"/>
  <c r="AI278" i="2"/>
  <c r="AR277" i="2"/>
  <c r="AO277" i="2"/>
  <c r="AN277" i="2"/>
  <c r="AM277" i="2"/>
  <c r="AL277" i="2"/>
  <c r="AP277" i="2" s="1"/>
  <c r="AK277" i="2"/>
  <c r="AI277" i="2"/>
  <c r="AR276" i="2"/>
  <c r="AO276" i="2"/>
  <c r="AN276" i="2"/>
  <c r="AM276" i="2"/>
  <c r="AL276" i="2"/>
  <c r="AP276" i="2" s="1"/>
  <c r="AK276" i="2"/>
  <c r="AI276" i="2"/>
  <c r="AR275" i="2"/>
  <c r="AO275" i="2"/>
  <c r="AN275" i="2"/>
  <c r="AM275" i="2"/>
  <c r="AL275" i="2"/>
  <c r="AP275" i="2" s="1"/>
  <c r="AK275" i="2"/>
  <c r="AI275" i="2"/>
  <c r="AR274" i="2"/>
  <c r="AO274" i="2"/>
  <c r="AN274" i="2"/>
  <c r="AM274" i="2"/>
  <c r="AL274" i="2"/>
  <c r="AP274" i="2" s="1"/>
  <c r="AK274" i="2"/>
  <c r="AI274" i="2"/>
  <c r="AR273" i="2"/>
  <c r="AO273" i="2"/>
  <c r="AN273" i="2"/>
  <c r="AM273" i="2"/>
  <c r="AL273" i="2"/>
  <c r="AP273" i="2" s="1"/>
  <c r="AK273" i="2"/>
  <c r="AI273" i="2"/>
  <c r="AR272" i="2"/>
  <c r="AO272" i="2"/>
  <c r="AN272" i="2"/>
  <c r="AM272" i="2"/>
  <c r="AL272" i="2"/>
  <c r="AP272" i="2" s="1"/>
  <c r="AK272" i="2"/>
  <c r="AI272" i="2"/>
  <c r="AR271" i="2"/>
  <c r="AO271" i="2"/>
  <c r="AN271" i="2"/>
  <c r="AM271" i="2"/>
  <c r="AL271" i="2"/>
  <c r="AP271" i="2" s="1"/>
  <c r="AK271" i="2"/>
  <c r="AI271" i="2"/>
  <c r="AR270" i="2"/>
  <c r="AO270" i="2"/>
  <c r="AN270" i="2"/>
  <c r="AM270" i="2"/>
  <c r="AL270" i="2"/>
  <c r="AP270" i="2" s="1"/>
  <c r="AK270" i="2"/>
  <c r="AI270" i="2"/>
  <c r="AR269" i="2"/>
  <c r="AO269" i="2"/>
  <c r="AN269" i="2"/>
  <c r="AM269" i="2"/>
  <c r="AL269" i="2"/>
  <c r="AP269" i="2" s="1"/>
  <c r="AK269" i="2"/>
  <c r="AI269" i="2"/>
  <c r="AR268" i="2"/>
  <c r="AO268" i="2"/>
  <c r="AN268" i="2"/>
  <c r="AM268" i="2"/>
  <c r="AL268" i="2"/>
  <c r="AP268" i="2" s="1"/>
  <c r="AK268" i="2"/>
  <c r="AI268" i="2"/>
  <c r="AR267" i="2"/>
  <c r="AO267" i="2"/>
  <c r="AN267" i="2"/>
  <c r="AM267" i="2"/>
  <c r="AL267" i="2"/>
  <c r="AP267" i="2" s="1"/>
  <c r="AK267" i="2"/>
  <c r="AI267" i="2"/>
  <c r="AR266" i="2"/>
  <c r="AO266" i="2"/>
  <c r="AN266" i="2"/>
  <c r="AM266" i="2"/>
  <c r="AL266" i="2"/>
  <c r="AP266" i="2" s="1"/>
  <c r="AK266" i="2"/>
  <c r="AI266" i="2"/>
  <c r="AR265" i="2"/>
  <c r="AO265" i="2"/>
  <c r="AN265" i="2"/>
  <c r="AM265" i="2"/>
  <c r="AL265" i="2"/>
  <c r="AP265" i="2" s="1"/>
  <c r="AK265" i="2"/>
  <c r="AI265" i="2"/>
  <c r="AR264" i="2"/>
  <c r="AO264" i="2"/>
  <c r="AN264" i="2"/>
  <c r="AM264" i="2"/>
  <c r="AL264" i="2"/>
  <c r="AP264" i="2" s="1"/>
  <c r="AK264" i="2"/>
  <c r="AI264" i="2"/>
  <c r="AR263" i="2"/>
  <c r="AO263" i="2"/>
  <c r="AN263" i="2"/>
  <c r="AM263" i="2"/>
  <c r="AL263" i="2"/>
  <c r="AP263" i="2" s="1"/>
  <c r="AK263" i="2"/>
  <c r="AI263" i="2"/>
  <c r="AR262" i="2"/>
  <c r="AO262" i="2"/>
  <c r="AN262" i="2"/>
  <c r="AM262" i="2"/>
  <c r="AL262" i="2"/>
  <c r="AP262" i="2" s="1"/>
  <c r="AK262" i="2"/>
  <c r="AI262" i="2"/>
  <c r="AR261" i="2"/>
  <c r="AO261" i="2"/>
  <c r="AN261" i="2"/>
  <c r="AM261" i="2"/>
  <c r="AL261" i="2"/>
  <c r="AP261" i="2" s="1"/>
  <c r="AK261" i="2"/>
  <c r="AI261" i="2"/>
  <c r="AR260" i="2"/>
  <c r="AO260" i="2"/>
  <c r="AN260" i="2"/>
  <c r="AM260" i="2"/>
  <c r="AL260" i="2"/>
  <c r="AP260" i="2" s="1"/>
  <c r="AK260" i="2"/>
  <c r="AI260" i="2"/>
  <c r="AR259" i="2"/>
  <c r="AO259" i="2"/>
  <c r="AN259" i="2"/>
  <c r="AM259" i="2"/>
  <c r="AL259" i="2"/>
  <c r="AP259" i="2" s="1"/>
  <c r="AK259" i="2"/>
  <c r="AI259" i="2"/>
  <c r="AR258" i="2"/>
  <c r="AO258" i="2"/>
  <c r="AN258" i="2"/>
  <c r="AM258" i="2"/>
  <c r="AL258" i="2"/>
  <c r="AP258" i="2" s="1"/>
  <c r="AK258" i="2"/>
  <c r="AI258" i="2"/>
  <c r="AR257" i="2"/>
  <c r="AO257" i="2"/>
  <c r="AN257" i="2"/>
  <c r="AM257" i="2"/>
  <c r="AL257" i="2"/>
  <c r="AP257" i="2" s="1"/>
  <c r="AK257" i="2"/>
  <c r="AI257" i="2"/>
  <c r="AR256" i="2"/>
  <c r="AO256" i="2"/>
  <c r="AN256" i="2"/>
  <c r="AM256" i="2"/>
  <c r="AL256" i="2"/>
  <c r="AP256" i="2" s="1"/>
  <c r="AK256" i="2"/>
  <c r="AI256" i="2"/>
  <c r="AR255" i="2"/>
  <c r="AO255" i="2"/>
  <c r="AN255" i="2"/>
  <c r="AM255" i="2"/>
  <c r="AL255" i="2"/>
  <c r="AP255" i="2" s="1"/>
  <c r="AK255" i="2"/>
  <c r="AI255" i="2"/>
  <c r="AR254" i="2"/>
  <c r="AO254" i="2"/>
  <c r="AN254" i="2"/>
  <c r="AM254" i="2"/>
  <c r="AL254" i="2"/>
  <c r="AP254" i="2" s="1"/>
  <c r="AK254" i="2"/>
  <c r="AI254" i="2"/>
  <c r="AR253" i="2"/>
  <c r="AO253" i="2"/>
  <c r="AN253" i="2"/>
  <c r="AM253" i="2"/>
  <c r="AL253" i="2"/>
  <c r="AP253" i="2" s="1"/>
  <c r="AK253" i="2"/>
  <c r="AI253" i="2"/>
  <c r="AR252" i="2"/>
  <c r="AO252" i="2"/>
  <c r="AN252" i="2"/>
  <c r="AM252" i="2"/>
  <c r="AL252" i="2"/>
  <c r="AP252" i="2" s="1"/>
  <c r="AK252" i="2"/>
  <c r="AI252" i="2"/>
  <c r="AR251" i="2"/>
  <c r="AO251" i="2"/>
  <c r="AN251" i="2"/>
  <c r="AM251" i="2"/>
  <c r="AL251" i="2"/>
  <c r="AP251" i="2" s="1"/>
  <c r="AK251" i="2"/>
  <c r="AI251" i="2"/>
  <c r="AR250" i="2"/>
  <c r="AO250" i="2"/>
  <c r="AN250" i="2"/>
  <c r="AM250" i="2"/>
  <c r="AL250" i="2"/>
  <c r="AP250" i="2" s="1"/>
  <c r="AK250" i="2"/>
  <c r="AI250" i="2"/>
  <c r="AR249" i="2"/>
  <c r="AO249" i="2"/>
  <c r="AN249" i="2"/>
  <c r="AM249" i="2"/>
  <c r="AL249" i="2"/>
  <c r="AP249" i="2" s="1"/>
  <c r="AK249" i="2"/>
  <c r="AI249" i="2"/>
  <c r="AR248" i="2"/>
  <c r="AO248" i="2"/>
  <c r="AN248" i="2"/>
  <c r="AM248" i="2"/>
  <c r="AL248" i="2"/>
  <c r="AP248" i="2" s="1"/>
  <c r="AK248" i="2"/>
  <c r="AI248" i="2"/>
  <c r="AR247" i="2"/>
  <c r="AO247" i="2"/>
  <c r="AN247" i="2"/>
  <c r="AM247" i="2"/>
  <c r="AL247" i="2"/>
  <c r="AP247" i="2" s="1"/>
  <c r="AK247" i="2"/>
  <c r="AI247" i="2"/>
  <c r="AR246" i="2"/>
  <c r="AO246" i="2"/>
  <c r="AN246" i="2"/>
  <c r="AM246" i="2"/>
  <c r="AL246" i="2"/>
  <c r="AP246" i="2" s="1"/>
  <c r="AK246" i="2"/>
  <c r="AI246" i="2"/>
  <c r="AR245" i="2"/>
  <c r="AO245" i="2"/>
  <c r="AN245" i="2"/>
  <c r="AM245" i="2"/>
  <c r="AL245" i="2"/>
  <c r="AP245" i="2" s="1"/>
  <c r="AK245" i="2"/>
  <c r="AI245" i="2"/>
  <c r="AR244" i="2"/>
  <c r="AO244" i="2"/>
  <c r="AN244" i="2"/>
  <c r="AM244" i="2"/>
  <c r="AL244" i="2"/>
  <c r="AP244" i="2" s="1"/>
  <c r="AK244" i="2"/>
  <c r="AI244" i="2"/>
  <c r="AR243" i="2"/>
  <c r="AO243" i="2"/>
  <c r="AN243" i="2"/>
  <c r="AM243" i="2"/>
  <c r="AL243" i="2"/>
  <c r="AP243" i="2" s="1"/>
  <c r="AK243" i="2"/>
  <c r="AI243" i="2"/>
  <c r="AR242" i="2"/>
  <c r="AO242" i="2"/>
  <c r="AN242" i="2"/>
  <c r="AM242" i="2"/>
  <c r="AL242" i="2"/>
  <c r="AP242" i="2" s="1"/>
  <c r="AK242" i="2"/>
  <c r="AI242" i="2"/>
  <c r="AR241" i="2"/>
  <c r="AO241" i="2"/>
  <c r="AN241" i="2"/>
  <c r="AM241" i="2"/>
  <c r="AL241" i="2"/>
  <c r="AP241" i="2" s="1"/>
  <c r="AK241" i="2"/>
  <c r="AI241" i="2"/>
  <c r="AR240" i="2"/>
  <c r="AO240" i="2"/>
  <c r="AN240" i="2"/>
  <c r="AM240" i="2"/>
  <c r="AL240" i="2"/>
  <c r="AP240" i="2" s="1"/>
  <c r="AK240" i="2"/>
  <c r="AI240" i="2"/>
  <c r="AR239" i="2"/>
  <c r="AO239" i="2"/>
  <c r="AN239" i="2"/>
  <c r="AM239" i="2"/>
  <c r="AL239" i="2"/>
  <c r="AP239" i="2" s="1"/>
  <c r="AK239" i="2"/>
  <c r="AI239" i="2"/>
  <c r="AR238" i="2"/>
  <c r="AO238" i="2"/>
  <c r="AN238" i="2"/>
  <c r="AM238" i="2"/>
  <c r="AL238" i="2"/>
  <c r="AP238" i="2" s="1"/>
  <c r="AK238" i="2"/>
  <c r="AI238" i="2"/>
  <c r="AR237" i="2"/>
  <c r="AO237" i="2"/>
  <c r="AN237" i="2"/>
  <c r="AM237" i="2"/>
  <c r="AL237" i="2"/>
  <c r="AP237" i="2" s="1"/>
  <c r="AK237" i="2"/>
  <c r="AI237" i="2"/>
  <c r="AR236" i="2"/>
  <c r="AO236" i="2"/>
  <c r="AN236" i="2"/>
  <c r="AM236" i="2"/>
  <c r="AL236" i="2"/>
  <c r="AP236" i="2" s="1"/>
  <c r="AK236" i="2"/>
  <c r="AI236" i="2"/>
  <c r="AR235" i="2"/>
  <c r="AO235" i="2"/>
  <c r="AN235" i="2"/>
  <c r="AM235" i="2"/>
  <c r="AL235" i="2"/>
  <c r="AP235" i="2" s="1"/>
  <c r="AK235" i="2"/>
  <c r="AI235" i="2"/>
  <c r="AR234" i="2"/>
  <c r="AO234" i="2"/>
  <c r="AN234" i="2"/>
  <c r="AM234" i="2"/>
  <c r="AL234" i="2"/>
  <c r="AP234" i="2" s="1"/>
  <c r="AK234" i="2"/>
  <c r="AI234" i="2"/>
  <c r="AR233" i="2"/>
  <c r="AO233" i="2"/>
  <c r="AN233" i="2"/>
  <c r="AM233" i="2"/>
  <c r="AL233" i="2"/>
  <c r="AP233" i="2" s="1"/>
  <c r="AK233" i="2"/>
  <c r="AI233" i="2"/>
  <c r="AR232" i="2"/>
  <c r="AO232" i="2"/>
  <c r="AN232" i="2"/>
  <c r="AM232" i="2"/>
  <c r="AL232" i="2"/>
  <c r="AP232" i="2" s="1"/>
  <c r="AK232" i="2"/>
  <c r="AI232" i="2"/>
  <c r="AR231" i="2"/>
  <c r="AO231" i="2"/>
  <c r="AN231" i="2"/>
  <c r="AM231" i="2"/>
  <c r="AL231" i="2"/>
  <c r="AP231" i="2" s="1"/>
  <c r="AK231" i="2"/>
  <c r="AI231" i="2"/>
  <c r="AR230" i="2"/>
  <c r="AO230" i="2"/>
  <c r="AN230" i="2"/>
  <c r="AM230" i="2"/>
  <c r="AL230" i="2"/>
  <c r="AP230" i="2" s="1"/>
  <c r="AK230" i="2"/>
  <c r="AI230" i="2"/>
  <c r="AR229" i="2"/>
  <c r="AO229" i="2"/>
  <c r="AN229" i="2"/>
  <c r="AM229" i="2"/>
  <c r="AL229" i="2"/>
  <c r="AP229" i="2" s="1"/>
  <c r="AK229" i="2"/>
  <c r="AI229" i="2"/>
  <c r="AR228" i="2"/>
  <c r="AO228" i="2"/>
  <c r="AN228" i="2"/>
  <c r="AM228" i="2"/>
  <c r="AL228" i="2"/>
  <c r="AP228" i="2" s="1"/>
  <c r="AK228" i="2"/>
  <c r="AI228" i="2"/>
  <c r="AR227" i="2"/>
  <c r="AO227" i="2"/>
  <c r="AN227" i="2"/>
  <c r="AM227" i="2"/>
  <c r="AL227" i="2"/>
  <c r="AP227" i="2" s="1"/>
  <c r="AK227" i="2"/>
  <c r="AI227" i="2"/>
  <c r="AR226" i="2"/>
  <c r="AO226" i="2"/>
  <c r="AN226" i="2"/>
  <c r="AM226" i="2"/>
  <c r="AL226" i="2"/>
  <c r="AP226" i="2" s="1"/>
  <c r="AK226" i="2"/>
  <c r="AI226" i="2"/>
  <c r="AR225" i="2"/>
  <c r="AO225" i="2"/>
  <c r="AN225" i="2"/>
  <c r="AM225" i="2"/>
  <c r="AL225" i="2"/>
  <c r="AP225" i="2" s="1"/>
  <c r="AK225" i="2"/>
  <c r="AI225" i="2"/>
  <c r="AR224" i="2"/>
  <c r="AO224" i="2"/>
  <c r="AN224" i="2"/>
  <c r="AM224" i="2"/>
  <c r="AL224" i="2"/>
  <c r="AP224" i="2" s="1"/>
  <c r="AK224" i="2"/>
  <c r="AI224" i="2"/>
  <c r="AR223" i="2"/>
  <c r="AO223" i="2"/>
  <c r="AN223" i="2"/>
  <c r="AM223" i="2"/>
  <c r="AL223" i="2"/>
  <c r="AP223" i="2" s="1"/>
  <c r="AK223" i="2"/>
  <c r="AI223" i="2"/>
  <c r="AR222" i="2"/>
  <c r="AO222" i="2"/>
  <c r="AN222" i="2"/>
  <c r="AM222" i="2"/>
  <c r="AL222" i="2"/>
  <c r="AP222" i="2" s="1"/>
  <c r="AK222" i="2"/>
  <c r="AI222" i="2"/>
  <c r="AR221" i="2"/>
  <c r="AO221" i="2"/>
  <c r="AN221" i="2"/>
  <c r="AM221" i="2"/>
  <c r="AL221" i="2"/>
  <c r="AP221" i="2" s="1"/>
  <c r="AK221" i="2"/>
  <c r="AI221" i="2"/>
  <c r="AR220" i="2"/>
  <c r="AO220" i="2"/>
  <c r="AN220" i="2"/>
  <c r="AM220" i="2"/>
  <c r="AL220" i="2"/>
  <c r="AP220" i="2" s="1"/>
  <c r="AK220" i="2"/>
  <c r="AI220" i="2"/>
  <c r="AR219" i="2"/>
  <c r="AO219" i="2"/>
  <c r="AN219" i="2"/>
  <c r="AM219" i="2"/>
  <c r="AL219" i="2"/>
  <c r="AP219" i="2" s="1"/>
  <c r="AK219" i="2"/>
  <c r="AI219" i="2"/>
  <c r="AR218" i="2"/>
  <c r="AO218" i="2"/>
  <c r="AN218" i="2"/>
  <c r="AM218" i="2"/>
  <c r="AL218" i="2"/>
  <c r="AP218" i="2" s="1"/>
  <c r="AK218" i="2"/>
  <c r="AI218" i="2"/>
  <c r="AR217" i="2"/>
  <c r="AO217" i="2"/>
  <c r="AN217" i="2"/>
  <c r="AM217" i="2"/>
  <c r="AL217" i="2"/>
  <c r="AP217" i="2" s="1"/>
  <c r="AK217" i="2"/>
  <c r="AI217" i="2"/>
  <c r="AR216" i="2"/>
  <c r="AO216" i="2"/>
  <c r="AN216" i="2"/>
  <c r="AM216" i="2"/>
  <c r="AL216" i="2"/>
  <c r="AP216" i="2" s="1"/>
  <c r="AK216" i="2"/>
  <c r="AI216" i="2"/>
  <c r="AR215" i="2"/>
  <c r="AO215" i="2"/>
  <c r="AN215" i="2"/>
  <c r="AM215" i="2"/>
  <c r="AL215" i="2"/>
  <c r="AP215" i="2" s="1"/>
  <c r="AK215" i="2"/>
  <c r="AI215" i="2"/>
  <c r="AR214" i="2"/>
  <c r="AO214" i="2"/>
  <c r="AN214" i="2"/>
  <c r="AM214" i="2"/>
  <c r="AL214" i="2"/>
  <c r="AP214" i="2" s="1"/>
  <c r="AK214" i="2"/>
  <c r="AI214" i="2"/>
  <c r="AR213" i="2"/>
  <c r="AO213" i="2"/>
  <c r="AN213" i="2"/>
  <c r="AM213" i="2"/>
  <c r="AL213" i="2"/>
  <c r="AP213" i="2" s="1"/>
  <c r="AK213" i="2"/>
  <c r="AI213" i="2"/>
  <c r="AR212" i="2"/>
  <c r="AO212" i="2"/>
  <c r="AN212" i="2"/>
  <c r="AM212" i="2"/>
  <c r="AL212" i="2"/>
  <c r="AP212" i="2" s="1"/>
  <c r="AK212" i="2"/>
  <c r="AI212" i="2"/>
  <c r="AR211" i="2"/>
  <c r="AO211" i="2"/>
  <c r="AN211" i="2"/>
  <c r="AM211" i="2"/>
  <c r="AL211" i="2"/>
  <c r="AP211" i="2" s="1"/>
  <c r="AK211" i="2"/>
  <c r="AI211" i="2"/>
  <c r="AR210" i="2"/>
  <c r="AO210" i="2"/>
  <c r="AN210" i="2"/>
  <c r="AM210" i="2"/>
  <c r="AL210" i="2"/>
  <c r="AP210" i="2" s="1"/>
  <c r="AK210" i="2"/>
  <c r="AI210" i="2"/>
  <c r="AR209" i="2"/>
  <c r="AO209" i="2"/>
  <c r="AN209" i="2"/>
  <c r="AM209" i="2"/>
  <c r="AL209" i="2"/>
  <c r="AP209" i="2" s="1"/>
  <c r="AK209" i="2"/>
  <c r="AI209" i="2"/>
  <c r="AR208" i="2"/>
  <c r="AO208" i="2"/>
  <c r="AN208" i="2"/>
  <c r="AM208" i="2"/>
  <c r="AL208" i="2"/>
  <c r="AP208" i="2" s="1"/>
  <c r="AK208" i="2"/>
  <c r="AI208" i="2"/>
  <c r="AR207" i="2"/>
  <c r="AO207" i="2"/>
  <c r="AN207" i="2"/>
  <c r="AM207" i="2"/>
  <c r="AL207" i="2"/>
  <c r="AP207" i="2" s="1"/>
  <c r="AK207" i="2"/>
  <c r="AI207" i="2"/>
  <c r="AR206" i="2"/>
  <c r="AO206" i="2"/>
  <c r="AN206" i="2"/>
  <c r="AM206" i="2"/>
  <c r="AL206" i="2"/>
  <c r="AP206" i="2" s="1"/>
  <c r="AK206" i="2"/>
  <c r="AI206" i="2"/>
  <c r="AR205" i="2"/>
  <c r="AO205" i="2"/>
  <c r="AN205" i="2"/>
  <c r="AM205" i="2"/>
  <c r="AL205" i="2"/>
  <c r="AP205" i="2" s="1"/>
  <c r="AK205" i="2"/>
  <c r="AI205" i="2"/>
  <c r="AR204" i="2"/>
  <c r="AO204" i="2"/>
  <c r="AN204" i="2"/>
  <c r="AM204" i="2"/>
  <c r="AL204" i="2"/>
  <c r="AP204" i="2" s="1"/>
  <c r="AK204" i="2"/>
  <c r="AI204" i="2"/>
  <c r="AR203" i="2"/>
  <c r="AO203" i="2"/>
  <c r="AN203" i="2"/>
  <c r="AM203" i="2"/>
  <c r="AL203" i="2"/>
  <c r="AP203" i="2" s="1"/>
  <c r="AK203" i="2"/>
  <c r="AI203" i="2"/>
  <c r="AR202" i="2"/>
  <c r="AO202" i="2"/>
  <c r="AN202" i="2"/>
  <c r="AM202" i="2"/>
  <c r="AL202" i="2"/>
  <c r="AP202" i="2" s="1"/>
  <c r="AK202" i="2"/>
  <c r="AI202" i="2"/>
  <c r="AR201" i="2"/>
  <c r="AO201" i="2"/>
  <c r="AN201" i="2"/>
  <c r="AM201" i="2"/>
  <c r="AL201" i="2"/>
  <c r="AP201" i="2" s="1"/>
  <c r="AK201" i="2"/>
  <c r="AI201" i="2"/>
  <c r="AR200" i="2"/>
  <c r="AO200" i="2"/>
  <c r="AN200" i="2"/>
  <c r="AM200" i="2"/>
  <c r="AL200" i="2"/>
  <c r="AP200" i="2" s="1"/>
  <c r="AK200" i="2"/>
  <c r="AI200" i="2"/>
  <c r="AR199" i="2"/>
  <c r="AO199" i="2"/>
  <c r="AN199" i="2"/>
  <c r="AM199" i="2"/>
  <c r="AL199" i="2"/>
  <c r="AP199" i="2" s="1"/>
  <c r="AK199" i="2"/>
  <c r="AI199" i="2"/>
  <c r="AR198" i="2"/>
  <c r="AO198" i="2"/>
  <c r="AN198" i="2"/>
  <c r="AM198" i="2"/>
  <c r="AL198" i="2"/>
  <c r="AP198" i="2" s="1"/>
  <c r="AK198" i="2"/>
  <c r="AI198" i="2"/>
  <c r="AR197" i="2"/>
  <c r="AO197" i="2"/>
  <c r="AN197" i="2"/>
  <c r="AM197" i="2"/>
  <c r="AL197" i="2"/>
  <c r="AP197" i="2" s="1"/>
  <c r="AK197" i="2"/>
  <c r="AI197" i="2"/>
  <c r="AR196" i="2"/>
  <c r="AO196" i="2"/>
  <c r="AN196" i="2"/>
  <c r="AM196" i="2"/>
  <c r="AL196" i="2"/>
  <c r="AP196" i="2" s="1"/>
  <c r="AK196" i="2"/>
  <c r="AI196" i="2"/>
  <c r="AR195" i="2"/>
  <c r="AO195" i="2"/>
  <c r="AN195" i="2"/>
  <c r="AM195" i="2"/>
  <c r="AL195" i="2"/>
  <c r="AP195" i="2" s="1"/>
  <c r="AK195" i="2"/>
  <c r="AI195" i="2"/>
  <c r="AR194" i="2"/>
  <c r="AO194" i="2"/>
  <c r="AN194" i="2"/>
  <c r="AM194" i="2"/>
  <c r="AL194" i="2"/>
  <c r="AP194" i="2" s="1"/>
  <c r="AK194" i="2"/>
  <c r="AI194" i="2"/>
  <c r="AR193" i="2"/>
  <c r="AO193" i="2"/>
  <c r="AN193" i="2"/>
  <c r="AM193" i="2"/>
  <c r="AL193" i="2"/>
  <c r="AP193" i="2" s="1"/>
  <c r="AK193" i="2"/>
  <c r="AI193" i="2"/>
  <c r="AR192" i="2"/>
  <c r="AO192" i="2"/>
  <c r="AN192" i="2"/>
  <c r="AM192" i="2"/>
  <c r="AL192" i="2"/>
  <c r="AP192" i="2" s="1"/>
  <c r="AK192" i="2"/>
  <c r="AI192" i="2"/>
  <c r="AR191" i="2"/>
  <c r="AO191" i="2"/>
  <c r="AN191" i="2"/>
  <c r="AM191" i="2"/>
  <c r="AL191" i="2"/>
  <c r="AP191" i="2" s="1"/>
  <c r="AK191" i="2"/>
  <c r="AI191" i="2"/>
  <c r="AR190" i="2"/>
  <c r="AO190" i="2"/>
  <c r="AN190" i="2"/>
  <c r="AM190" i="2"/>
  <c r="AL190" i="2"/>
  <c r="AP190" i="2" s="1"/>
  <c r="AK190" i="2"/>
  <c r="AI190" i="2"/>
  <c r="AR189" i="2"/>
  <c r="AO189" i="2"/>
  <c r="AN189" i="2"/>
  <c r="AM189" i="2"/>
  <c r="AL189" i="2"/>
  <c r="AP189" i="2" s="1"/>
  <c r="AK189" i="2"/>
  <c r="AI189" i="2"/>
  <c r="AR188" i="2"/>
  <c r="AO188" i="2"/>
  <c r="AN188" i="2"/>
  <c r="AM188" i="2"/>
  <c r="AL188" i="2"/>
  <c r="AP188" i="2" s="1"/>
  <c r="AK188" i="2"/>
  <c r="AI188" i="2"/>
  <c r="AR187" i="2"/>
  <c r="AO187" i="2"/>
  <c r="AN187" i="2"/>
  <c r="AM187" i="2"/>
  <c r="AL187" i="2"/>
  <c r="AP187" i="2" s="1"/>
  <c r="AK187" i="2"/>
  <c r="AI187" i="2"/>
  <c r="AR186" i="2"/>
  <c r="AO186" i="2"/>
  <c r="AN186" i="2"/>
  <c r="AM186" i="2"/>
  <c r="AL186" i="2"/>
  <c r="AP186" i="2" s="1"/>
  <c r="AK186" i="2"/>
  <c r="AI186" i="2"/>
  <c r="AR185" i="2"/>
  <c r="AO185" i="2"/>
  <c r="AN185" i="2"/>
  <c r="AM185" i="2"/>
  <c r="AL185" i="2"/>
  <c r="AP185" i="2" s="1"/>
  <c r="AK185" i="2"/>
  <c r="AI185" i="2"/>
  <c r="AR184" i="2"/>
  <c r="AO184" i="2"/>
  <c r="AN184" i="2"/>
  <c r="AM184" i="2"/>
  <c r="AL184" i="2"/>
  <c r="AP184" i="2" s="1"/>
  <c r="AK184" i="2"/>
  <c r="AI184" i="2"/>
  <c r="AR183" i="2"/>
  <c r="AO183" i="2"/>
  <c r="AN183" i="2"/>
  <c r="AM183" i="2"/>
  <c r="AL183" i="2"/>
  <c r="AP183" i="2" s="1"/>
  <c r="AK183" i="2"/>
  <c r="AI183" i="2"/>
  <c r="AR182" i="2"/>
  <c r="AO182" i="2"/>
  <c r="AN182" i="2"/>
  <c r="AM182" i="2"/>
  <c r="AL182" i="2"/>
  <c r="AP182" i="2" s="1"/>
  <c r="AK182" i="2"/>
  <c r="AI182" i="2"/>
  <c r="AR181" i="2"/>
  <c r="AO181" i="2"/>
  <c r="AN181" i="2"/>
  <c r="AM181" i="2"/>
  <c r="AL181" i="2"/>
  <c r="AP181" i="2" s="1"/>
  <c r="AK181" i="2"/>
  <c r="AI181" i="2"/>
  <c r="AR180" i="2"/>
  <c r="AO180" i="2"/>
  <c r="AN180" i="2"/>
  <c r="AM180" i="2"/>
  <c r="AL180" i="2"/>
  <c r="AP180" i="2" s="1"/>
  <c r="AK180" i="2"/>
  <c r="AI180" i="2"/>
  <c r="AR179" i="2"/>
  <c r="AO179" i="2"/>
  <c r="AN179" i="2"/>
  <c r="AM179" i="2"/>
  <c r="AL179" i="2"/>
  <c r="AP179" i="2" s="1"/>
  <c r="AK179" i="2"/>
  <c r="AI179" i="2"/>
  <c r="AR178" i="2"/>
  <c r="AO178" i="2"/>
  <c r="AN178" i="2"/>
  <c r="AM178" i="2"/>
  <c r="AL178" i="2"/>
  <c r="AP178" i="2" s="1"/>
  <c r="AK178" i="2"/>
  <c r="AI178" i="2"/>
  <c r="AR177" i="2"/>
  <c r="AO177" i="2"/>
  <c r="AN177" i="2"/>
  <c r="AM177" i="2"/>
  <c r="AL177" i="2"/>
  <c r="AP177" i="2" s="1"/>
  <c r="AK177" i="2"/>
  <c r="AI177" i="2"/>
  <c r="AR176" i="2"/>
  <c r="AO176" i="2"/>
  <c r="AN176" i="2"/>
  <c r="AM176" i="2"/>
  <c r="AL176" i="2"/>
  <c r="AP176" i="2" s="1"/>
  <c r="AK176" i="2"/>
  <c r="AI176" i="2"/>
  <c r="AR175" i="2"/>
  <c r="AO175" i="2"/>
  <c r="AN175" i="2"/>
  <c r="AM175" i="2"/>
  <c r="AL175" i="2"/>
  <c r="AP175" i="2" s="1"/>
  <c r="AK175" i="2"/>
  <c r="AI175" i="2"/>
  <c r="AR174" i="2"/>
  <c r="AO174" i="2"/>
  <c r="AN174" i="2"/>
  <c r="AM174" i="2"/>
  <c r="AL174" i="2"/>
  <c r="AP174" i="2" s="1"/>
  <c r="AK174" i="2"/>
  <c r="AI174" i="2"/>
  <c r="AR173" i="2"/>
  <c r="AO173" i="2"/>
  <c r="AN173" i="2"/>
  <c r="AM173" i="2"/>
  <c r="AL173" i="2"/>
  <c r="AP173" i="2" s="1"/>
  <c r="AK173" i="2"/>
  <c r="AI173" i="2"/>
  <c r="AR172" i="2"/>
  <c r="AO172" i="2"/>
  <c r="AN172" i="2"/>
  <c r="AM172" i="2"/>
  <c r="AL172" i="2"/>
  <c r="AP172" i="2" s="1"/>
  <c r="AK172" i="2"/>
  <c r="AI172" i="2"/>
  <c r="AR171" i="2"/>
  <c r="AO171" i="2"/>
  <c r="AN171" i="2"/>
  <c r="AM171" i="2"/>
  <c r="AL171" i="2"/>
  <c r="AP171" i="2" s="1"/>
  <c r="AK171" i="2"/>
  <c r="AI171" i="2"/>
  <c r="AR170" i="2"/>
  <c r="AO170" i="2"/>
  <c r="AN170" i="2"/>
  <c r="AM170" i="2"/>
  <c r="AL170" i="2"/>
  <c r="AP170" i="2" s="1"/>
  <c r="AK170" i="2"/>
  <c r="AI170" i="2"/>
  <c r="AR169" i="2"/>
  <c r="AO169" i="2"/>
  <c r="AN169" i="2"/>
  <c r="AM169" i="2"/>
  <c r="AL169" i="2"/>
  <c r="AP169" i="2" s="1"/>
  <c r="AK169" i="2"/>
  <c r="AI169" i="2"/>
  <c r="AR168" i="2"/>
  <c r="AO168" i="2"/>
  <c r="AN168" i="2"/>
  <c r="AM168" i="2"/>
  <c r="AL168" i="2"/>
  <c r="AP168" i="2" s="1"/>
  <c r="AK168" i="2"/>
  <c r="AI168" i="2"/>
  <c r="AR167" i="2"/>
  <c r="AO167" i="2"/>
  <c r="AN167" i="2"/>
  <c r="AM167" i="2"/>
  <c r="AL167" i="2"/>
  <c r="AP167" i="2" s="1"/>
  <c r="AK167" i="2"/>
  <c r="AI167" i="2"/>
  <c r="AR166" i="2"/>
  <c r="AO166" i="2"/>
  <c r="AN166" i="2"/>
  <c r="AM166" i="2"/>
  <c r="AL166" i="2"/>
  <c r="AP166" i="2" s="1"/>
  <c r="AK166" i="2"/>
  <c r="AI166" i="2"/>
  <c r="AR165" i="2"/>
  <c r="AO165" i="2"/>
  <c r="AN165" i="2"/>
  <c r="AM165" i="2"/>
  <c r="AL165" i="2"/>
  <c r="AP165" i="2" s="1"/>
  <c r="AK165" i="2"/>
  <c r="AI165" i="2"/>
  <c r="AR164" i="2"/>
  <c r="AO164" i="2"/>
  <c r="AN164" i="2"/>
  <c r="AM164" i="2"/>
  <c r="AL164" i="2"/>
  <c r="AP164" i="2" s="1"/>
  <c r="AK164" i="2"/>
  <c r="AI164" i="2"/>
  <c r="AR163" i="2"/>
  <c r="AO163" i="2"/>
  <c r="AN163" i="2"/>
  <c r="AM163" i="2"/>
  <c r="AL163" i="2"/>
  <c r="AP163" i="2" s="1"/>
  <c r="AK163" i="2"/>
  <c r="AI163" i="2"/>
  <c r="AR162" i="2"/>
  <c r="AO162" i="2"/>
  <c r="AN162" i="2"/>
  <c r="AM162" i="2"/>
  <c r="AL162" i="2"/>
  <c r="AP162" i="2" s="1"/>
  <c r="AK162" i="2"/>
  <c r="AI162" i="2"/>
  <c r="AR161" i="2"/>
  <c r="AO161" i="2"/>
  <c r="AN161" i="2"/>
  <c r="AM161" i="2"/>
  <c r="AL161" i="2"/>
  <c r="AP161" i="2" s="1"/>
  <c r="AK161" i="2"/>
  <c r="AI161" i="2"/>
  <c r="AR160" i="2"/>
  <c r="AO160" i="2"/>
  <c r="AN160" i="2"/>
  <c r="AM160" i="2"/>
  <c r="AL160" i="2"/>
  <c r="AP160" i="2" s="1"/>
  <c r="AK160" i="2"/>
  <c r="AI160" i="2"/>
  <c r="AR159" i="2"/>
  <c r="AO159" i="2"/>
  <c r="AN159" i="2"/>
  <c r="AM159" i="2"/>
  <c r="AL159" i="2"/>
  <c r="AP159" i="2" s="1"/>
  <c r="AK159" i="2"/>
  <c r="AI159" i="2"/>
  <c r="AR158" i="2"/>
  <c r="AO158" i="2"/>
  <c r="AN158" i="2"/>
  <c r="AM158" i="2"/>
  <c r="AL158" i="2"/>
  <c r="AP158" i="2" s="1"/>
  <c r="AK158" i="2"/>
  <c r="AI158" i="2"/>
  <c r="AR157" i="2"/>
  <c r="AO157" i="2"/>
  <c r="AN157" i="2"/>
  <c r="AM157" i="2"/>
  <c r="AL157" i="2"/>
  <c r="AP157" i="2" s="1"/>
  <c r="AK157" i="2"/>
  <c r="AI157" i="2"/>
  <c r="AR156" i="2"/>
  <c r="AO156" i="2"/>
  <c r="AN156" i="2"/>
  <c r="AM156" i="2"/>
  <c r="AL156" i="2"/>
  <c r="AP156" i="2" s="1"/>
  <c r="AK156" i="2"/>
  <c r="AI156" i="2"/>
  <c r="AR155" i="2"/>
  <c r="AO155" i="2"/>
  <c r="AN155" i="2"/>
  <c r="AM155" i="2"/>
  <c r="AL155" i="2"/>
  <c r="AP155" i="2" s="1"/>
  <c r="AK155" i="2"/>
  <c r="AI155" i="2"/>
  <c r="AR154" i="2"/>
  <c r="AO154" i="2"/>
  <c r="AN154" i="2"/>
  <c r="AM154" i="2"/>
  <c r="AL154" i="2"/>
  <c r="AP154" i="2" s="1"/>
  <c r="AK154" i="2"/>
  <c r="AI154" i="2"/>
  <c r="AR153" i="2"/>
  <c r="AO153" i="2"/>
  <c r="AN153" i="2"/>
  <c r="AM153" i="2"/>
  <c r="AL153" i="2"/>
  <c r="AP153" i="2" s="1"/>
  <c r="AK153" i="2"/>
  <c r="AI153" i="2"/>
  <c r="AR152" i="2"/>
  <c r="AO152" i="2"/>
  <c r="AN152" i="2"/>
  <c r="AM152" i="2"/>
  <c r="AL152" i="2"/>
  <c r="AP152" i="2" s="1"/>
  <c r="AK152" i="2"/>
  <c r="AI152" i="2"/>
  <c r="AR151" i="2"/>
  <c r="AO151" i="2"/>
  <c r="AN151" i="2"/>
  <c r="AM151" i="2"/>
  <c r="AL151" i="2"/>
  <c r="AP151" i="2" s="1"/>
  <c r="AK151" i="2"/>
  <c r="AI151" i="2"/>
  <c r="AR150" i="2"/>
  <c r="AO150" i="2"/>
  <c r="AN150" i="2"/>
  <c r="AM150" i="2"/>
  <c r="AL150" i="2"/>
  <c r="AP150" i="2" s="1"/>
  <c r="AK150" i="2"/>
  <c r="AI150" i="2"/>
  <c r="AR149" i="2"/>
  <c r="AO149" i="2"/>
  <c r="AN149" i="2"/>
  <c r="AM149" i="2"/>
  <c r="AL149" i="2"/>
  <c r="AP149" i="2" s="1"/>
  <c r="AK149" i="2"/>
  <c r="AI149" i="2"/>
  <c r="AR148" i="2"/>
  <c r="AO148" i="2"/>
  <c r="AN148" i="2"/>
  <c r="AM148" i="2"/>
  <c r="AL148" i="2"/>
  <c r="AP148" i="2" s="1"/>
  <c r="AK148" i="2"/>
  <c r="AI148" i="2"/>
  <c r="AR147" i="2"/>
  <c r="AO147" i="2"/>
  <c r="AN147" i="2"/>
  <c r="AM147" i="2"/>
  <c r="AL147" i="2"/>
  <c r="AP147" i="2" s="1"/>
  <c r="AK147" i="2"/>
  <c r="AI147" i="2"/>
  <c r="AR146" i="2"/>
  <c r="AO146" i="2"/>
  <c r="AN146" i="2"/>
  <c r="AM146" i="2"/>
  <c r="AL146" i="2"/>
  <c r="AP146" i="2" s="1"/>
  <c r="AK146" i="2"/>
  <c r="AI146" i="2"/>
  <c r="AR145" i="2"/>
  <c r="AO145" i="2"/>
  <c r="AN145" i="2"/>
  <c r="AM145" i="2"/>
  <c r="AL145" i="2"/>
  <c r="AP145" i="2" s="1"/>
  <c r="AK145" i="2"/>
  <c r="AI145" i="2"/>
  <c r="AR144" i="2"/>
  <c r="AO144" i="2"/>
  <c r="AN144" i="2"/>
  <c r="AM144" i="2"/>
  <c r="AL144" i="2"/>
  <c r="AP144" i="2" s="1"/>
  <c r="AK144" i="2"/>
  <c r="AI144" i="2"/>
  <c r="AR143" i="2"/>
  <c r="AO143" i="2"/>
  <c r="AN143" i="2"/>
  <c r="AM143" i="2"/>
  <c r="AL143" i="2"/>
  <c r="AP143" i="2" s="1"/>
  <c r="AK143" i="2"/>
  <c r="AI143" i="2"/>
  <c r="AR142" i="2"/>
  <c r="AO142" i="2"/>
  <c r="AN142" i="2"/>
  <c r="AM142" i="2"/>
  <c r="AL142" i="2"/>
  <c r="AP142" i="2" s="1"/>
  <c r="AK142" i="2"/>
  <c r="AI142" i="2"/>
  <c r="AR141" i="2"/>
  <c r="AO141" i="2"/>
  <c r="AN141" i="2"/>
  <c r="AM141" i="2"/>
  <c r="AL141" i="2"/>
  <c r="AP141" i="2" s="1"/>
  <c r="AK141" i="2"/>
  <c r="AI141" i="2"/>
  <c r="AR140" i="2"/>
  <c r="AO140" i="2"/>
  <c r="AN140" i="2"/>
  <c r="AM140" i="2"/>
  <c r="AL140" i="2"/>
  <c r="AP140" i="2" s="1"/>
  <c r="AK140" i="2"/>
  <c r="AI140" i="2"/>
  <c r="AR139" i="2"/>
  <c r="AO139" i="2"/>
  <c r="AN139" i="2"/>
  <c r="AM139" i="2"/>
  <c r="AL139" i="2"/>
  <c r="AP139" i="2" s="1"/>
  <c r="AK139" i="2"/>
  <c r="AI139" i="2"/>
  <c r="AR138" i="2"/>
  <c r="AO138" i="2"/>
  <c r="AN138" i="2"/>
  <c r="AM138" i="2"/>
  <c r="AL138" i="2"/>
  <c r="AP138" i="2" s="1"/>
  <c r="AK138" i="2"/>
  <c r="AI138" i="2"/>
  <c r="AR137" i="2"/>
  <c r="AO137" i="2"/>
  <c r="AN137" i="2"/>
  <c r="AM137" i="2"/>
  <c r="AL137" i="2"/>
  <c r="AP137" i="2" s="1"/>
  <c r="AK137" i="2"/>
  <c r="AI137" i="2"/>
  <c r="AR136" i="2"/>
  <c r="AO136" i="2"/>
  <c r="AN136" i="2"/>
  <c r="AM136" i="2"/>
  <c r="AL136" i="2"/>
  <c r="AP136" i="2" s="1"/>
  <c r="AK136" i="2"/>
  <c r="AI136" i="2"/>
  <c r="AR135" i="2"/>
  <c r="AO135" i="2"/>
  <c r="AN135" i="2"/>
  <c r="AM135" i="2"/>
  <c r="AL135" i="2"/>
  <c r="AP135" i="2" s="1"/>
  <c r="AK135" i="2"/>
  <c r="AI135" i="2"/>
  <c r="AR134" i="2"/>
  <c r="AO134" i="2"/>
  <c r="AN134" i="2"/>
  <c r="AM134" i="2"/>
  <c r="AL134" i="2"/>
  <c r="AP134" i="2" s="1"/>
  <c r="AK134" i="2"/>
  <c r="AI134" i="2"/>
  <c r="AR133" i="2"/>
  <c r="AO133" i="2"/>
  <c r="AN133" i="2"/>
  <c r="AM133" i="2"/>
  <c r="AL133" i="2"/>
  <c r="AP133" i="2" s="1"/>
  <c r="AK133" i="2"/>
  <c r="AI133" i="2"/>
  <c r="AR132" i="2"/>
  <c r="AO132" i="2"/>
  <c r="AN132" i="2"/>
  <c r="AM132" i="2"/>
  <c r="AL132" i="2"/>
  <c r="AP132" i="2" s="1"/>
  <c r="AK132" i="2"/>
  <c r="AI132" i="2"/>
  <c r="AR131" i="2"/>
  <c r="AO131" i="2"/>
  <c r="AN131" i="2"/>
  <c r="AM131" i="2"/>
  <c r="AL131" i="2"/>
  <c r="AP131" i="2" s="1"/>
  <c r="AK131" i="2"/>
  <c r="AI131" i="2"/>
  <c r="AR130" i="2"/>
  <c r="AO130" i="2"/>
  <c r="AN130" i="2"/>
  <c r="AM130" i="2"/>
  <c r="AL130" i="2"/>
  <c r="AP130" i="2" s="1"/>
  <c r="AK130" i="2"/>
  <c r="AI130" i="2"/>
  <c r="AR129" i="2"/>
  <c r="AO129" i="2"/>
  <c r="AN129" i="2"/>
  <c r="AM129" i="2"/>
  <c r="AL129" i="2"/>
  <c r="AP129" i="2" s="1"/>
  <c r="AK129" i="2"/>
  <c r="AI129" i="2"/>
  <c r="AR128" i="2"/>
  <c r="AO128" i="2"/>
  <c r="AN128" i="2"/>
  <c r="AM128" i="2"/>
  <c r="AL128" i="2"/>
  <c r="AP128" i="2" s="1"/>
  <c r="AK128" i="2"/>
  <c r="AI128" i="2"/>
  <c r="AR127" i="2"/>
  <c r="AO127" i="2"/>
  <c r="AN127" i="2"/>
  <c r="AM127" i="2"/>
  <c r="AL127" i="2"/>
  <c r="AP127" i="2" s="1"/>
  <c r="AK127" i="2"/>
  <c r="AI127" i="2"/>
  <c r="AR126" i="2"/>
  <c r="AO126" i="2"/>
  <c r="AN126" i="2"/>
  <c r="AM126" i="2"/>
  <c r="AL126" i="2"/>
  <c r="AP126" i="2" s="1"/>
  <c r="AK126" i="2"/>
  <c r="AI126" i="2"/>
  <c r="AR125" i="2"/>
  <c r="AO125" i="2"/>
  <c r="AN125" i="2"/>
  <c r="AM125" i="2"/>
  <c r="AL125" i="2"/>
  <c r="AP125" i="2" s="1"/>
  <c r="AK125" i="2"/>
  <c r="AI125" i="2"/>
  <c r="AR124" i="2"/>
  <c r="AO124" i="2"/>
  <c r="AN124" i="2"/>
  <c r="AM124" i="2"/>
  <c r="AL124" i="2"/>
  <c r="AP124" i="2" s="1"/>
  <c r="AK124" i="2"/>
  <c r="AI124" i="2"/>
  <c r="AR123" i="2"/>
  <c r="AO123" i="2"/>
  <c r="AN123" i="2"/>
  <c r="AM123" i="2"/>
  <c r="AL123" i="2"/>
  <c r="AP123" i="2" s="1"/>
  <c r="AK123" i="2"/>
  <c r="AI123" i="2"/>
  <c r="AR122" i="2"/>
  <c r="AO122" i="2"/>
  <c r="AN122" i="2"/>
  <c r="AM122" i="2"/>
  <c r="AL122" i="2"/>
  <c r="AP122" i="2" s="1"/>
  <c r="AK122" i="2"/>
  <c r="AI122" i="2"/>
  <c r="AR121" i="2"/>
  <c r="AO121" i="2"/>
  <c r="AN121" i="2"/>
  <c r="AM121" i="2"/>
  <c r="AL121" i="2"/>
  <c r="AP121" i="2" s="1"/>
  <c r="AK121" i="2"/>
  <c r="AI121" i="2"/>
  <c r="AR120" i="2"/>
  <c r="AO120" i="2"/>
  <c r="AN120" i="2"/>
  <c r="AM120" i="2"/>
  <c r="AL120" i="2"/>
  <c r="AP120" i="2" s="1"/>
  <c r="AK120" i="2"/>
  <c r="AI120" i="2"/>
  <c r="AR119" i="2"/>
  <c r="AO119" i="2"/>
  <c r="AN119" i="2"/>
  <c r="AM119" i="2"/>
  <c r="AL119" i="2"/>
  <c r="AP119" i="2" s="1"/>
  <c r="AK119" i="2"/>
  <c r="AI119" i="2"/>
  <c r="AR118" i="2"/>
  <c r="AO118" i="2"/>
  <c r="AN118" i="2"/>
  <c r="AM118" i="2"/>
  <c r="AL118" i="2"/>
  <c r="AP118" i="2" s="1"/>
  <c r="AK118" i="2"/>
  <c r="AI118" i="2"/>
  <c r="AR117" i="2"/>
  <c r="AO117" i="2"/>
  <c r="AN117" i="2"/>
  <c r="AM117" i="2"/>
  <c r="AL117" i="2"/>
  <c r="AP117" i="2" s="1"/>
  <c r="AK117" i="2"/>
  <c r="AI117" i="2"/>
  <c r="AR116" i="2"/>
  <c r="AO116" i="2"/>
  <c r="AN116" i="2"/>
  <c r="AM116" i="2"/>
  <c r="AL116" i="2"/>
  <c r="AP116" i="2" s="1"/>
  <c r="AK116" i="2"/>
  <c r="AI116" i="2"/>
  <c r="AR115" i="2"/>
  <c r="AO115" i="2"/>
  <c r="AN115" i="2"/>
  <c r="AM115" i="2"/>
  <c r="AL115" i="2"/>
  <c r="AP115" i="2" s="1"/>
  <c r="AK115" i="2"/>
  <c r="AI115" i="2"/>
  <c r="AR114" i="2"/>
  <c r="AO114" i="2"/>
  <c r="AN114" i="2"/>
  <c r="AM114" i="2"/>
  <c r="AL114" i="2"/>
  <c r="AP114" i="2" s="1"/>
  <c r="AK114" i="2"/>
  <c r="AI114" i="2"/>
  <c r="AR113" i="2"/>
  <c r="AO113" i="2"/>
  <c r="AN113" i="2"/>
  <c r="AM113" i="2"/>
  <c r="AL113" i="2"/>
  <c r="AP113" i="2" s="1"/>
  <c r="AK113" i="2"/>
  <c r="AI113" i="2"/>
  <c r="AR112" i="2"/>
  <c r="AO112" i="2"/>
  <c r="AN112" i="2"/>
  <c r="AM112" i="2"/>
  <c r="AL112" i="2"/>
  <c r="AP112" i="2" s="1"/>
  <c r="AK112" i="2"/>
  <c r="AI112" i="2"/>
  <c r="AR111" i="2"/>
  <c r="AO111" i="2"/>
  <c r="AN111" i="2"/>
  <c r="AM111" i="2"/>
  <c r="AL111" i="2"/>
  <c r="AP111" i="2" s="1"/>
  <c r="AK111" i="2"/>
  <c r="AI111" i="2"/>
  <c r="AR110" i="2"/>
  <c r="AO110" i="2"/>
  <c r="AN110" i="2"/>
  <c r="AM110" i="2"/>
  <c r="AL110" i="2"/>
  <c r="AP110" i="2" s="1"/>
  <c r="AK110" i="2"/>
  <c r="AI110" i="2"/>
  <c r="AR109" i="2"/>
  <c r="AO109" i="2"/>
  <c r="AN109" i="2"/>
  <c r="AM109" i="2"/>
  <c r="AL109" i="2"/>
  <c r="AP109" i="2" s="1"/>
  <c r="AK109" i="2"/>
  <c r="AI109" i="2"/>
  <c r="AR108" i="2"/>
  <c r="AO108" i="2"/>
  <c r="AN108" i="2"/>
  <c r="AM108" i="2"/>
  <c r="AL108" i="2"/>
  <c r="AP108" i="2" s="1"/>
  <c r="AK108" i="2"/>
  <c r="AI108" i="2"/>
  <c r="AR107" i="2"/>
  <c r="AO107" i="2"/>
  <c r="AN107" i="2"/>
  <c r="AM107" i="2"/>
  <c r="AL107" i="2"/>
  <c r="AP107" i="2" s="1"/>
  <c r="AK107" i="2"/>
  <c r="AI107" i="2"/>
  <c r="AR106" i="2"/>
  <c r="AO106" i="2"/>
  <c r="AN106" i="2"/>
  <c r="AM106" i="2"/>
  <c r="AL106" i="2"/>
  <c r="AP106" i="2" s="1"/>
  <c r="AK106" i="2"/>
  <c r="AI106" i="2"/>
  <c r="AR105" i="2"/>
  <c r="AO105" i="2"/>
  <c r="AN105" i="2"/>
  <c r="AM105" i="2"/>
  <c r="AL105" i="2"/>
  <c r="AP105" i="2" s="1"/>
  <c r="AK105" i="2"/>
  <c r="AI105" i="2"/>
  <c r="AR104" i="2"/>
  <c r="AO104" i="2"/>
  <c r="AN104" i="2"/>
  <c r="AM104" i="2"/>
  <c r="AL104" i="2"/>
  <c r="AP104" i="2" s="1"/>
  <c r="AK104" i="2"/>
  <c r="AI104" i="2"/>
  <c r="AR103" i="2"/>
  <c r="AO103" i="2"/>
  <c r="AN103" i="2"/>
  <c r="AM103" i="2"/>
  <c r="AL103" i="2"/>
  <c r="AP103" i="2" s="1"/>
  <c r="AK103" i="2"/>
  <c r="AI103" i="2"/>
  <c r="AR102" i="2"/>
  <c r="AO102" i="2"/>
  <c r="AN102" i="2"/>
  <c r="AM102" i="2"/>
  <c r="AL102" i="2"/>
  <c r="AP102" i="2" s="1"/>
  <c r="AK102" i="2"/>
  <c r="AI102" i="2"/>
  <c r="AR101" i="2"/>
  <c r="AO101" i="2"/>
  <c r="AN101" i="2"/>
  <c r="AM101" i="2"/>
  <c r="AL101" i="2"/>
  <c r="AP101" i="2" s="1"/>
  <c r="AK101" i="2"/>
  <c r="AI101" i="2"/>
  <c r="AR100" i="2"/>
  <c r="AO100" i="2"/>
  <c r="AN100" i="2"/>
  <c r="AM100" i="2"/>
  <c r="AL100" i="2"/>
  <c r="AP100" i="2" s="1"/>
  <c r="AK100" i="2"/>
  <c r="AI100" i="2"/>
  <c r="AR99" i="2"/>
  <c r="AO99" i="2"/>
  <c r="AN99" i="2"/>
  <c r="AM99" i="2"/>
  <c r="AL99" i="2"/>
  <c r="AP99" i="2" s="1"/>
  <c r="AK99" i="2"/>
  <c r="AI99" i="2"/>
  <c r="AR98" i="2"/>
  <c r="AO98" i="2"/>
  <c r="AN98" i="2"/>
  <c r="AM98" i="2"/>
  <c r="AL98" i="2"/>
  <c r="AP98" i="2" s="1"/>
  <c r="AK98" i="2"/>
  <c r="AI98" i="2"/>
  <c r="AR97" i="2"/>
  <c r="AO97" i="2"/>
  <c r="AN97" i="2"/>
  <c r="AM97" i="2"/>
  <c r="AL97" i="2"/>
  <c r="AP97" i="2" s="1"/>
  <c r="AK97" i="2"/>
  <c r="AI97" i="2"/>
  <c r="AR96" i="2"/>
  <c r="AO96" i="2"/>
  <c r="AN96" i="2"/>
  <c r="AM96" i="2"/>
  <c r="AL96" i="2"/>
  <c r="AP96" i="2" s="1"/>
  <c r="AK96" i="2"/>
  <c r="AI96" i="2"/>
  <c r="AR95" i="2"/>
  <c r="AO95" i="2"/>
  <c r="AN95" i="2"/>
  <c r="AM95" i="2"/>
  <c r="AL95" i="2"/>
  <c r="AP95" i="2" s="1"/>
  <c r="AK95" i="2"/>
  <c r="AI95" i="2"/>
  <c r="AR94" i="2"/>
  <c r="AO94" i="2"/>
  <c r="AN94" i="2"/>
  <c r="AM94" i="2"/>
  <c r="AL94" i="2"/>
  <c r="AP94" i="2" s="1"/>
  <c r="AK94" i="2"/>
  <c r="AI94" i="2"/>
  <c r="AR93" i="2"/>
  <c r="AO93" i="2"/>
  <c r="AN93" i="2"/>
  <c r="AM93" i="2"/>
  <c r="AL93" i="2"/>
  <c r="AP93" i="2" s="1"/>
  <c r="AK93" i="2"/>
  <c r="AI93" i="2"/>
  <c r="AR92" i="2"/>
  <c r="AO92" i="2"/>
  <c r="AN92" i="2"/>
  <c r="AM92" i="2"/>
  <c r="AL92" i="2"/>
  <c r="AP92" i="2" s="1"/>
  <c r="AK92" i="2"/>
  <c r="AI92" i="2"/>
  <c r="AR91" i="2"/>
  <c r="AO91" i="2"/>
  <c r="AN91" i="2"/>
  <c r="AM91" i="2"/>
  <c r="AL91" i="2"/>
  <c r="AP91" i="2" s="1"/>
  <c r="AK91" i="2"/>
  <c r="AI91" i="2"/>
  <c r="AR90" i="2"/>
  <c r="AO90" i="2"/>
  <c r="AN90" i="2"/>
  <c r="AM90" i="2"/>
  <c r="AL90" i="2"/>
  <c r="AP90" i="2" s="1"/>
  <c r="AK90" i="2"/>
  <c r="AI90" i="2"/>
  <c r="AR89" i="2"/>
  <c r="AO89" i="2"/>
  <c r="AN89" i="2"/>
  <c r="AM89" i="2"/>
  <c r="AL89" i="2"/>
  <c r="AP89" i="2" s="1"/>
  <c r="AK89" i="2"/>
  <c r="AI89" i="2"/>
  <c r="AR88" i="2"/>
  <c r="AO88" i="2"/>
  <c r="AN88" i="2"/>
  <c r="AM88" i="2"/>
  <c r="AL88" i="2"/>
  <c r="AP88" i="2" s="1"/>
  <c r="AK88" i="2"/>
  <c r="AI88" i="2"/>
  <c r="AR87" i="2"/>
  <c r="AO87" i="2"/>
  <c r="AN87" i="2"/>
  <c r="AM87" i="2"/>
  <c r="AL87" i="2"/>
  <c r="AP87" i="2" s="1"/>
  <c r="AK87" i="2"/>
  <c r="AI87" i="2"/>
  <c r="AR86" i="2"/>
  <c r="AO86" i="2"/>
  <c r="AN86" i="2"/>
  <c r="AM86" i="2"/>
  <c r="AL86" i="2"/>
  <c r="AP86" i="2" s="1"/>
  <c r="AK86" i="2"/>
  <c r="AI86" i="2"/>
  <c r="AR85" i="2"/>
  <c r="AO85" i="2"/>
  <c r="AN85" i="2"/>
  <c r="AM85" i="2"/>
  <c r="AL85" i="2"/>
  <c r="AP85" i="2" s="1"/>
  <c r="AK85" i="2"/>
  <c r="AI85" i="2"/>
  <c r="AR84" i="2"/>
  <c r="AO84" i="2"/>
  <c r="AN84" i="2"/>
  <c r="AM84" i="2"/>
  <c r="AL84" i="2"/>
  <c r="AP84" i="2" s="1"/>
  <c r="AK84" i="2"/>
  <c r="AI84" i="2"/>
  <c r="AR83" i="2"/>
  <c r="AO83" i="2"/>
  <c r="AN83" i="2"/>
  <c r="AM83" i="2"/>
  <c r="AL83" i="2"/>
  <c r="AP83" i="2" s="1"/>
  <c r="AK83" i="2"/>
  <c r="AI83" i="2"/>
  <c r="AR82" i="2"/>
  <c r="AO82" i="2"/>
  <c r="AN82" i="2"/>
  <c r="AM82" i="2"/>
  <c r="AL82" i="2"/>
  <c r="AP82" i="2" s="1"/>
  <c r="AK82" i="2"/>
  <c r="AI82" i="2"/>
  <c r="AR81" i="2"/>
  <c r="AO81" i="2"/>
  <c r="AN81" i="2"/>
  <c r="AM81" i="2"/>
  <c r="AL81" i="2"/>
  <c r="AP81" i="2" s="1"/>
  <c r="AK81" i="2"/>
  <c r="AI81" i="2"/>
  <c r="AR80" i="2"/>
  <c r="AO80" i="2"/>
  <c r="AN80" i="2"/>
  <c r="AM80" i="2"/>
  <c r="AL80" i="2"/>
  <c r="AP80" i="2" s="1"/>
  <c r="AK80" i="2"/>
  <c r="AI80" i="2"/>
  <c r="AR79" i="2"/>
  <c r="AO79" i="2"/>
  <c r="AN79" i="2"/>
  <c r="AM79" i="2"/>
  <c r="AL79" i="2"/>
  <c r="AP79" i="2" s="1"/>
  <c r="AK79" i="2"/>
  <c r="AI79" i="2"/>
  <c r="AR78" i="2"/>
  <c r="AO78" i="2"/>
  <c r="AN78" i="2"/>
  <c r="AM78" i="2"/>
  <c r="AL78" i="2"/>
  <c r="AP78" i="2" s="1"/>
  <c r="AK78" i="2"/>
  <c r="AI78" i="2"/>
  <c r="AR77" i="2"/>
  <c r="AO77" i="2"/>
  <c r="AN77" i="2"/>
  <c r="AM77" i="2"/>
  <c r="AL77" i="2"/>
  <c r="AP77" i="2" s="1"/>
  <c r="AK77" i="2"/>
  <c r="AI77" i="2"/>
  <c r="AR76" i="2"/>
  <c r="AO76" i="2"/>
  <c r="AN76" i="2"/>
  <c r="AM76" i="2"/>
  <c r="AL76" i="2"/>
  <c r="AP76" i="2" s="1"/>
  <c r="AK76" i="2"/>
  <c r="AI76" i="2"/>
  <c r="AR75" i="2"/>
  <c r="AO75" i="2"/>
  <c r="AN75" i="2"/>
  <c r="AM75" i="2"/>
  <c r="AL75" i="2"/>
  <c r="AP75" i="2" s="1"/>
  <c r="AK75" i="2"/>
  <c r="AI75" i="2"/>
  <c r="AR74" i="2"/>
  <c r="AO74" i="2"/>
  <c r="AN74" i="2"/>
  <c r="AM74" i="2"/>
  <c r="AL74" i="2"/>
  <c r="AP74" i="2" s="1"/>
  <c r="AK74" i="2"/>
  <c r="AI74" i="2"/>
  <c r="AR73" i="2"/>
  <c r="AO73" i="2"/>
  <c r="AN73" i="2"/>
  <c r="AM73" i="2"/>
  <c r="AL73" i="2"/>
  <c r="AP73" i="2" s="1"/>
  <c r="AK73" i="2"/>
  <c r="AI73" i="2"/>
  <c r="AR72" i="2"/>
  <c r="AO72" i="2"/>
  <c r="AN72" i="2"/>
  <c r="AM72" i="2"/>
  <c r="AL72" i="2"/>
  <c r="AP72" i="2" s="1"/>
  <c r="AK72" i="2"/>
  <c r="AI72" i="2"/>
  <c r="AR71" i="2"/>
  <c r="AO71" i="2"/>
  <c r="AN71" i="2"/>
  <c r="AM71" i="2"/>
  <c r="AL71" i="2"/>
  <c r="AP71" i="2" s="1"/>
  <c r="AK71" i="2"/>
  <c r="AI71" i="2"/>
  <c r="AR70" i="2"/>
  <c r="AO70" i="2"/>
  <c r="AN70" i="2"/>
  <c r="AM70" i="2"/>
  <c r="AL70" i="2"/>
  <c r="AP70" i="2" s="1"/>
  <c r="AK70" i="2"/>
  <c r="AI70" i="2"/>
  <c r="AR69" i="2"/>
  <c r="AO69" i="2"/>
  <c r="AN69" i="2"/>
  <c r="AM69" i="2"/>
  <c r="AL69" i="2"/>
  <c r="AP69" i="2" s="1"/>
  <c r="AK69" i="2"/>
  <c r="AI69" i="2"/>
  <c r="AR68" i="2"/>
  <c r="AO68" i="2"/>
  <c r="AN68" i="2"/>
  <c r="AM68" i="2"/>
  <c r="AL68" i="2"/>
  <c r="AP68" i="2" s="1"/>
  <c r="AK68" i="2"/>
  <c r="AI68" i="2"/>
  <c r="AR67" i="2"/>
  <c r="AO67" i="2"/>
  <c r="AN67" i="2"/>
  <c r="AM67" i="2"/>
  <c r="AL67" i="2"/>
  <c r="AP67" i="2" s="1"/>
  <c r="AK67" i="2"/>
  <c r="AI67" i="2"/>
  <c r="AR66" i="2"/>
  <c r="AO66" i="2"/>
  <c r="AN66" i="2"/>
  <c r="AM66" i="2"/>
  <c r="AL66" i="2"/>
  <c r="AP66" i="2" s="1"/>
  <c r="AK66" i="2"/>
  <c r="AI66" i="2"/>
  <c r="AR65" i="2"/>
  <c r="AO65" i="2"/>
  <c r="AN65" i="2"/>
  <c r="AM65" i="2"/>
  <c r="AL65" i="2"/>
  <c r="AP65" i="2" s="1"/>
  <c r="AK65" i="2"/>
  <c r="AI65" i="2"/>
  <c r="AR64" i="2"/>
  <c r="AO64" i="2"/>
  <c r="AN64" i="2"/>
  <c r="AM64" i="2"/>
  <c r="AL64" i="2"/>
  <c r="AP64" i="2" s="1"/>
  <c r="AK64" i="2"/>
  <c r="AI64" i="2"/>
  <c r="AR63" i="2"/>
  <c r="AO63" i="2"/>
  <c r="AN63" i="2"/>
  <c r="AM63" i="2"/>
  <c r="AL63" i="2"/>
  <c r="AP63" i="2" s="1"/>
  <c r="AK63" i="2"/>
  <c r="AI63" i="2"/>
  <c r="AR62" i="2"/>
  <c r="AO62" i="2"/>
  <c r="AN62" i="2"/>
  <c r="AM62" i="2"/>
  <c r="AL62" i="2"/>
  <c r="AP62" i="2" s="1"/>
  <c r="AK62" i="2"/>
  <c r="AI62" i="2"/>
  <c r="AR61" i="2"/>
  <c r="AO61" i="2"/>
  <c r="AN61" i="2"/>
  <c r="AM61" i="2"/>
  <c r="AL61" i="2"/>
  <c r="AP61" i="2" s="1"/>
  <c r="AK61" i="2"/>
  <c r="AI61" i="2"/>
  <c r="AR60" i="2"/>
  <c r="AO60" i="2"/>
  <c r="AN60" i="2"/>
  <c r="AM60" i="2"/>
  <c r="AL60" i="2"/>
  <c r="AP60" i="2" s="1"/>
  <c r="AK60" i="2"/>
  <c r="AI60" i="2"/>
  <c r="AR59" i="2"/>
  <c r="AO59" i="2"/>
  <c r="AN59" i="2"/>
  <c r="AM59" i="2"/>
  <c r="AL59" i="2"/>
  <c r="AP59" i="2" s="1"/>
  <c r="AK59" i="2"/>
  <c r="AI59" i="2"/>
  <c r="AR58" i="2"/>
  <c r="AO58" i="2"/>
  <c r="AN58" i="2"/>
  <c r="AM58" i="2"/>
  <c r="AL58" i="2"/>
  <c r="AP58" i="2" s="1"/>
  <c r="AK58" i="2"/>
  <c r="AI58" i="2"/>
  <c r="AR57" i="2"/>
  <c r="AO57" i="2"/>
  <c r="AN57" i="2"/>
  <c r="AM57" i="2"/>
  <c r="AL57" i="2"/>
  <c r="AP57" i="2" s="1"/>
  <c r="AK57" i="2"/>
  <c r="AI57" i="2"/>
  <c r="AR56" i="2"/>
  <c r="AO56" i="2"/>
  <c r="AN56" i="2"/>
  <c r="AM56" i="2"/>
  <c r="AL56" i="2"/>
  <c r="AP56" i="2" s="1"/>
  <c r="AK56" i="2"/>
  <c r="AI56" i="2"/>
  <c r="AR55" i="2"/>
  <c r="AO55" i="2"/>
  <c r="AN55" i="2"/>
  <c r="AM55" i="2"/>
  <c r="AL55" i="2"/>
  <c r="AP55" i="2" s="1"/>
  <c r="AK55" i="2"/>
  <c r="AI55" i="2"/>
  <c r="AR54" i="2"/>
  <c r="AO54" i="2"/>
  <c r="AN54" i="2"/>
  <c r="AM54" i="2"/>
  <c r="AL54" i="2"/>
  <c r="AP54" i="2" s="1"/>
  <c r="AK54" i="2"/>
  <c r="AI54" i="2"/>
  <c r="AR53" i="2"/>
  <c r="AO53" i="2"/>
  <c r="AN53" i="2"/>
  <c r="AM53" i="2"/>
  <c r="AL53" i="2"/>
  <c r="AP53" i="2" s="1"/>
  <c r="AK53" i="2"/>
  <c r="AI53" i="2"/>
  <c r="AR52" i="2"/>
  <c r="AO52" i="2"/>
  <c r="AN52" i="2"/>
  <c r="AM52" i="2"/>
  <c r="AL52" i="2"/>
  <c r="AP52" i="2" s="1"/>
  <c r="AK52" i="2"/>
  <c r="AI52" i="2"/>
  <c r="AR51" i="2"/>
  <c r="AO51" i="2"/>
  <c r="AN51" i="2"/>
  <c r="AM51" i="2"/>
  <c r="AL51" i="2"/>
  <c r="AP51" i="2" s="1"/>
  <c r="AK51" i="2"/>
  <c r="AI51" i="2"/>
  <c r="AR50" i="2"/>
  <c r="AO50" i="2"/>
  <c r="AN50" i="2"/>
  <c r="AM50" i="2"/>
  <c r="AL50" i="2"/>
  <c r="AP50" i="2" s="1"/>
  <c r="AK50" i="2"/>
  <c r="AI50" i="2"/>
  <c r="AR49" i="2"/>
  <c r="AO49" i="2"/>
  <c r="AN49" i="2"/>
  <c r="AM49" i="2"/>
  <c r="AL49" i="2"/>
  <c r="AP49" i="2" s="1"/>
  <c r="AK49" i="2"/>
  <c r="AI49" i="2"/>
  <c r="AR48" i="2"/>
  <c r="AO48" i="2"/>
  <c r="AN48" i="2"/>
  <c r="AM48" i="2"/>
  <c r="AL48" i="2"/>
  <c r="AP48" i="2" s="1"/>
  <c r="AK48" i="2"/>
  <c r="AI48" i="2"/>
  <c r="AR47" i="2"/>
  <c r="AO47" i="2"/>
  <c r="AN47" i="2"/>
  <c r="AM47" i="2"/>
  <c r="AL47" i="2"/>
  <c r="AP47" i="2" s="1"/>
  <c r="AK47" i="2"/>
  <c r="AI47" i="2"/>
  <c r="AR46" i="2"/>
  <c r="AO46" i="2"/>
  <c r="AN46" i="2"/>
  <c r="AM46" i="2"/>
  <c r="AL46" i="2"/>
  <c r="AP46" i="2" s="1"/>
  <c r="AK46" i="2"/>
  <c r="AI46" i="2"/>
  <c r="AR45" i="2"/>
  <c r="AO45" i="2"/>
  <c r="AN45" i="2"/>
  <c r="AM45" i="2"/>
  <c r="AL45" i="2"/>
  <c r="AP45" i="2" s="1"/>
  <c r="AK45" i="2"/>
  <c r="AI45" i="2"/>
  <c r="AR44" i="2"/>
  <c r="AO44" i="2"/>
  <c r="AN44" i="2"/>
  <c r="AM44" i="2"/>
  <c r="AL44" i="2"/>
  <c r="AP44" i="2" s="1"/>
  <c r="AK44" i="2"/>
  <c r="AI44" i="2"/>
  <c r="AR43" i="2"/>
  <c r="AO43" i="2"/>
  <c r="AN43" i="2"/>
  <c r="AM43" i="2"/>
  <c r="AL43" i="2"/>
  <c r="AP43" i="2" s="1"/>
  <c r="AK43" i="2"/>
  <c r="AI43" i="2"/>
  <c r="AR42" i="2"/>
  <c r="AO42" i="2"/>
  <c r="AN42" i="2"/>
  <c r="AM42" i="2"/>
  <c r="AL42" i="2"/>
  <c r="AP42" i="2" s="1"/>
  <c r="AK42" i="2"/>
  <c r="AI42" i="2"/>
  <c r="AR41" i="2"/>
  <c r="AO41" i="2"/>
  <c r="AN41" i="2"/>
  <c r="AM41" i="2"/>
  <c r="AL41" i="2"/>
  <c r="AP41" i="2" s="1"/>
  <c r="AK41" i="2"/>
  <c r="AI41" i="2"/>
  <c r="AR40" i="2"/>
  <c r="AO40" i="2"/>
  <c r="AN40" i="2"/>
  <c r="AM40" i="2"/>
  <c r="AL40" i="2"/>
  <c r="AP40" i="2" s="1"/>
  <c r="AK40" i="2"/>
  <c r="AI40" i="2"/>
  <c r="AR39" i="2"/>
  <c r="AO39" i="2"/>
  <c r="AN39" i="2"/>
  <c r="AM39" i="2"/>
  <c r="AL39" i="2"/>
  <c r="AP39" i="2" s="1"/>
  <c r="AK39" i="2"/>
  <c r="AI39" i="2"/>
  <c r="AR38" i="2"/>
  <c r="AO38" i="2"/>
  <c r="AN38" i="2"/>
  <c r="AM38" i="2"/>
  <c r="AL38" i="2"/>
  <c r="AP38" i="2" s="1"/>
  <c r="AK38" i="2"/>
  <c r="AI38" i="2"/>
  <c r="AR37" i="2"/>
  <c r="AO37" i="2"/>
  <c r="AN37" i="2"/>
  <c r="AM37" i="2"/>
  <c r="AL37" i="2"/>
  <c r="AP37" i="2" s="1"/>
  <c r="AK37" i="2"/>
  <c r="AI37" i="2"/>
  <c r="AR36" i="2"/>
  <c r="AO36" i="2"/>
  <c r="AN36" i="2"/>
  <c r="AM36" i="2"/>
  <c r="AL36" i="2"/>
  <c r="AP36" i="2" s="1"/>
  <c r="AK36" i="2"/>
  <c r="AI36" i="2"/>
  <c r="AR35" i="2"/>
  <c r="AO35" i="2"/>
  <c r="AN35" i="2"/>
  <c r="AM35" i="2"/>
  <c r="AL35" i="2"/>
  <c r="AP35" i="2" s="1"/>
  <c r="AK35" i="2"/>
  <c r="AI35" i="2"/>
  <c r="AR34" i="2"/>
  <c r="AO34" i="2"/>
  <c r="AN34" i="2"/>
  <c r="AM34" i="2"/>
  <c r="AL34" i="2"/>
  <c r="AP34" i="2" s="1"/>
  <c r="AK34" i="2"/>
  <c r="AI34" i="2"/>
  <c r="AR33" i="2"/>
  <c r="AO33" i="2"/>
  <c r="AN33" i="2"/>
  <c r="AM33" i="2"/>
  <c r="AL33" i="2"/>
  <c r="AP33" i="2" s="1"/>
  <c r="AK33" i="2"/>
  <c r="AI33" i="2"/>
  <c r="AR32" i="2"/>
  <c r="AO32" i="2"/>
  <c r="AN32" i="2"/>
  <c r="AM32" i="2"/>
  <c r="AL32" i="2"/>
  <c r="AP32" i="2" s="1"/>
  <c r="AK32" i="2"/>
  <c r="AI32" i="2"/>
  <c r="AR31" i="2"/>
  <c r="AO31" i="2"/>
  <c r="AN31" i="2"/>
  <c r="AM31" i="2"/>
  <c r="AL31" i="2"/>
  <c r="AP31" i="2" s="1"/>
  <c r="AK31" i="2"/>
  <c r="AI31" i="2"/>
  <c r="AR30" i="2"/>
  <c r="AO30" i="2"/>
  <c r="AN30" i="2"/>
  <c r="AM30" i="2"/>
  <c r="AL30" i="2"/>
  <c r="AP30" i="2" s="1"/>
  <c r="AK30" i="2"/>
  <c r="AI30" i="2"/>
  <c r="AR29" i="2"/>
  <c r="AO29" i="2"/>
  <c r="AN29" i="2"/>
  <c r="AM29" i="2"/>
  <c r="AL29" i="2"/>
  <c r="AP29" i="2" s="1"/>
  <c r="AK29" i="2"/>
  <c r="AI29" i="2"/>
  <c r="AR28" i="2"/>
  <c r="AO28" i="2"/>
  <c r="AN28" i="2"/>
  <c r="AM28" i="2"/>
  <c r="AL28" i="2"/>
  <c r="AP28" i="2" s="1"/>
  <c r="AK28" i="2"/>
  <c r="AI28" i="2"/>
  <c r="AR27" i="2"/>
  <c r="AO27" i="2"/>
  <c r="AN27" i="2"/>
  <c r="AM27" i="2"/>
  <c r="AL27" i="2"/>
  <c r="AP27" i="2" s="1"/>
  <c r="AK27" i="2"/>
  <c r="AI27" i="2"/>
  <c r="AR26" i="2"/>
  <c r="AO26" i="2"/>
  <c r="AN26" i="2"/>
  <c r="AM26" i="2"/>
  <c r="AL26" i="2"/>
  <c r="AP26" i="2" s="1"/>
  <c r="AK26" i="2"/>
  <c r="AI26" i="2"/>
  <c r="AR25" i="2"/>
  <c r="AO25" i="2"/>
  <c r="AN25" i="2"/>
  <c r="AM25" i="2"/>
  <c r="AL25" i="2"/>
  <c r="AP25" i="2" s="1"/>
  <c r="AK25" i="2"/>
  <c r="AI25" i="2"/>
  <c r="AR24" i="2"/>
  <c r="AO24" i="2"/>
  <c r="AN24" i="2"/>
  <c r="AM24" i="2"/>
  <c r="AL24" i="2"/>
  <c r="AP24" i="2" s="1"/>
  <c r="AK24" i="2"/>
  <c r="AI24" i="2"/>
  <c r="AR23" i="2"/>
  <c r="AO23" i="2"/>
  <c r="AN23" i="2"/>
  <c r="AM23" i="2"/>
  <c r="AL23" i="2"/>
  <c r="AP23" i="2" s="1"/>
  <c r="AK23" i="2"/>
  <c r="AI23" i="2"/>
  <c r="AR22" i="2"/>
  <c r="AO22" i="2"/>
  <c r="AN22" i="2"/>
  <c r="AM22" i="2"/>
  <c r="AL22" i="2"/>
  <c r="AP22" i="2" s="1"/>
  <c r="AK22" i="2"/>
  <c r="AI22" i="2"/>
  <c r="AR21" i="2"/>
  <c r="AO21" i="2"/>
  <c r="AN21" i="2"/>
  <c r="AM21" i="2"/>
  <c r="AL21" i="2"/>
  <c r="AP21" i="2" s="1"/>
  <c r="AK21" i="2"/>
  <c r="AI21" i="2"/>
  <c r="AR20" i="2"/>
  <c r="AO20" i="2"/>
  <c r="AN20" i="2"/>
  <c r="AM20" i="2"/>
  <c r="AL20" i="2"/>
  <c r="AP20" i="2" s="1"/>
  <c r="AK20" i="2"/>
  <c r="AI20" i="2"/>
  <c r="AR19" i="2"/>
  <c r="AO19" i="2"/>
  <c r="AN19" i="2"/>
  <c r="AM19" i="2"/>
  <c r="AL19" i="2"/>
  <c r="AP19" i="2" s="1"/>
  <c r="AK19" i="2"/>
  <c r="AI19" i="2"/>
  <c r="AR18" i="2"/>
  <c r="AO18" i="2"/>
  <c r="AN18" i="2"/>
  <c r="AM18" i="2"/>
  <c r="AL18" i="2"/>
  <c r="AP18" i="2" s="1"/>
  <c r="AK18" i="2"/>
  <c r="AI18" i="2"/>
  <c r="AR17" i="2"/>
  <c r="AO17" i="2"/>
  <c r="AN17" i="2"/>
  <c r="AM17" i="2"/>
  <c r="AL17" i="2"/>
  <c r="AP17" i="2" s="1"/>
  <c r="AK17" i="2"/>
  <c r="AI17" i="2"/>
  <c r="AR16" i="2"/>
  <c r="AO16" i="2"/>
  <c r="AN16" i="2"/>
  <c r="AM16" i="2"/>
  <c r="AL16" i="2"/>
  <c r="AP16" i="2" s="1"/>
  <c r="AK16" i="2"/>
  <c r="AI16" i="2"/>
  <c r="AR15" i="2"/>
  <c r="AO15" i="2"/>
  <c r="AN15" i="2"/>
  <c r="AM15" i="2"/>
  <c r="AL15" i="2"/>
  <c r="AP15" i="2" s="1"/>
  <c r="AK15" i="2"/>
  <c r="AI15" i="2"/>
  <c r="AR14" i="2"/>
  <c r="AO14" i="2"/>
  <c r="AN14" i="2"/>
  <c r="AM14" i="2"/>
  <c r="AL14" i="2"/>
  <c r="AP14" i="2" s="1"/>
  <c r="AK14" i="2"/>
  <c r="AI14" i="2"/>
  <c r="AR13" i="2"/>
  <c r="AO13" i="2"/>
  <c r="AN13" i="2"/>
  <c r="AM13" i="2"/>
  <c r="AL13" i="2"/>
  <c r="AP13" i="2" s="1"/>
  <c r="AK13" i="2"/>
  <c r="AI13" i="2"/>
  <c r="AR12" i="2"/>
  <c r="AO12" i="2"/>
  <c r="AN12" i="2"/>
  <c r="AM12" i="2"/>
  <c r="AL12" i="2"/>
  <c r="AP12" i="2" s="1"/>
  <c r="AK12" i="2"/>
  <c r="AI12" i="2"/>
  <c r="AR11" i="2"/>
  <c r="AO11" i="2"/>
  <c r="AN11" i="2"/>
  <c r="AM11" i="2"/>
  <c r="AL11" i="2"/>
  <c r="AP11" i="2" s="1"/>
  <c r="AK11" i="2"/>
  <c r="AI11" i="2"/>
  <c r="AR10" i="2"/>
  <c r="AO10" i="2"/>
  <c r="AN10" i="2"/>
  <c r="AM10" i="2"/>
  <c r="AL10" i="2"/>
  <c r="AP10" i="2" s="1"/>
  <c r="AK10" i="2"/>
  <c r="AI10" i="2"/>
  <c r="AR9" i="2"/>
  <c r="AO9" i="2"/>
  <c r="AN9" i="2"/>
  <c r="AM9" i="2"/>
  <c r="AL9" i="2"/>
  <c r="AP9" i="2" s="1"/>
  <c r="AK9" i="2"/>
  <c r="AI9" i="2"/>
  <c r="AR8" i="2"/>
  <c r="AO8" i="2"/>
  <c r="AN8" i="2"/>
  <c r="AM8" i="2"/>
  <c r="AL8" i="2"/>
  <c r="AP8" i="2" s="1"/>
  <c r="AK8" i="2"/>
  <c r="AI8" i="2"/>
  <c r="AR7" i="2"/>
  <c r="AO7" i="2"/>
  <c r="AN7" i="2"/>
  <c r="AM7" i="2"/>
  <c r="AL7" i="2"/>
  <c r="AP7" i="2" s="1"/>
  <c r="AK7" i="2"/>
  <c r="AI7" i="2"/>
  <c r="AR6" i="2"/>
  <c r="AO6" i="2"/>
  <c r="AN6" i="2"/>
  <c r="AM6" i="2"/>
  <c r="AL6" i="2"/>
  <c r="AP6" i="2" s="1"/>
  <c r="AK6" i="2"/>
  <c r="AI6" i="2"/>
  <c r="AR5" i="2"/>
  <c r="AO5" i="2"/>
  <c r="AN5" i="2"/>
  <c r="AM5" i="2"/>
  <c r="AL5" i="2"/>
  <c r="AP5" i="2" s="1"/>
  <c r="AK5" i="2"/>
  <c r="AI5" i="2"/>
  <c r="AR4" i="2"/>
  <c r="AO4" i="2"/>
  <c r="AN4" i="2"/>
  <c r="AM4" i="2"/>
  <c r="AL4" i="2"/>
  <c r="AP4" i="2" s="1"/>
  <c r="AK4" i="2"/>
  <c r="AI4" i="2"/>
  <c r="AR3" i="2"/>
  <c r="AO3" i="2"/>
  <c r="AN3" i="2"/>
  <c r="AM3" i="2"/>
  <c r="AL3" i="2"/>
  <c r="AP3" i="2" s="1"/>
  <c r="AK3" i="2"/>
  <c r="AI3" i="2"/>
  <c r="AR2" i="2"/>
  <c r="AO2" i="2"/>
  <c r="AN2" i="2"/>
  <c r="AM2" i="2"/>
  <c r="AL2" i="2"/>
  <c r="AP2" i="2" s="1"/>
  <c r="AK2" i="2"/>
  <c r="AI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87" i="2"/>
  <c r="Q503" i="2"/>
  <c r="Q519" i="2"/>
  <c r="Q535" i="2"/>
  <c r="Q551" i="2"/>
  <c r="Q567" i="2"/>
  <c r="Q583" i="2"/>
  <c r="Q599" i="2"/>
  <c r="Q615" i="2"/>
  <c r="Q631" i="2"/>
  <c r="Q1409" i="2"/>
  <c r="Q141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P473" i="2"/>
  <c r="Q473" i="2" s="1"/>
  <c r="P474" i="2"/>
  <c r="Q474" i="2" s="1"/>
  <c r="P475" i="2"/>
  <c r="Q475" i="2" s="1"/>
  <c r="P476" i="2"/>
  <c r="Q476" i="2" s="1"/>
  <c r="P477" i="2"/>
  <c r="Q477" i="2" s="1"/>
  <c r="P478" i="2"/>
  <c r="Q478" i="2" s="1"/>
  <c r="P479" i="2"/>
  <c r="Q479" i="2" s="1"/>
  <c r="P480" i="2"/>
  <c r="Q480" i="2" s="1"/>
  <c r="P481" i="2"/>
  <c r="Q481" i="2" s="1"/>
  <c r="P482" i="2"/>
  <c r="Q482" i="2" s="1"/>
  <c r="P483" i="2"/>
  <c r="Q483" i="2" s="1"/>
  <c r="P484" i="2"/>
  <c r="Q484" i="2" s="1"/>
  <c r="P485" i="2"/>
  <c r="Q485" i="2" s="1"/>
  <c r="P486" i="2"/>
  <c r="Q486" i="2" s="1"/>
  <c r="P487" i="2"/>
  <c r="P488" i="2"/>
  <c r="Q488" i="2" s="1"/>
  <c r="P489" i="2"/>
  <c r="Q489" i="2" s="1"/>
  <c r="P490" i="2"/>
  <c r="Q490" i="2" s="1"/>
  <c r="P491" i="2"/>
  <c r="Q491" i="2" s="1"/>
  <c r="P492" i="2"/>
  <c r="Q492" i="2" s="1"/>
  <c r="P493" i="2"/>
  <c r="Q493" i="2" s="1"/>
  <c r="P494" i="2"/>
  <c r="Q494" i="2" s="1"/>
  <c r="P495" i="2"/>
  <c r="Q495" i="2" s="1"/>
  <c r="P496" i="2"/>
  <c r="Q496" i="2" s="1"/>
  <c r="P497" i="2"/>
  <c r="Q497" i="2" s="1"/>
  <c r="P498" i="2"/>
  <c r="Q498" i="2" s="1"/>
  <c r="P499" i="2"/>
  <c r="Q499" i="2" s="1"/>
  <c r="P500" i="2"/>
  <c r="Q500" i="2" s="1"/>
  <c r="P501" i="2"/>
  <c r="Q501" i="2" s="1"/>
  <c r="P502" i="2"/>
  <c r="Q502" i="2" s="1"/>
  <c r="P503" i="2"/>
  <c r="P504" i="2"/>
  <c r="Q504" i="2" s="1"/>
  <c r="P505" i="2"/>
  <c r="Q505" i="2" s="1"/>
  <c r="P506" i="2"/>
  <c r="Q506" i="2" s="1"/>
  <c r="P507" i="2"/>
  <c r="Q507" i="2" s="1"/>
  <c r="P508" i="2"/>
  <c r="Q508" i="2" s="1"/>
  <c r="P509" i="2"/>
  <c r="Q509" i="2" s="1"/>
  <c r="P510" i="2"/>
  <c r="Q510" i="2" s="1"/>
  <c r="P511" i="2"/>
  <c r="Q511" i="2" s="1"/>
  <c r="P512" i="2"/>
  <c r="Q512" i="2" s="1"/>
  <c r="P513" i="2"/>
  <c r="Q513" i="2" s="1"/>
  <c r="P514" i="2"/>
  <c r="Q514" i="2" s="1"/>
  <c r="P515" i="2"/>
  <c r="Q515" i="2" s="1"/>
  <c r="P516" i="2"/>
  <c r="Q516" i="2" s="1"/>
  <c r="P517" i="2"/>
  <c r="Q517" i="2" s="1"/>
  <c r="P518" i="2"/>
  <c r="Q518" i="2" s="1"/>
  <c r="P519" i="2"/>
  <c r="P520" i="2"/>
  <c r="Q520" i="2" s="1"/>
  <c r="P521" i="2"/>
  <c r="Q521" i="2" s="1"/>
  <c r="P522" i="2"/>
  <c r="Q522" i="2" s="1"/>
  <c r="P523" i="2"/>
  <c r="Q523" i="2" s="1"/>
  <c r="P524" i="2"/>
  <c r="Q524" i="2" s="1"/>
  <c r="P525" i="2"/>
  <c r="Q525" i="2" s="1"/>
  <c r="P526" i="2"/>
  <c r="Q526" i="2" s="1"/>
  <c r="P527" i="2"/>
  <c r="Q527" i="2" s="1"/>
  <c r="P528" i="2"/>
  <c r="Q528" i="2" s="1"/>
  <c r="P529" i="2"/>
  <c r="Q529" i="2" s="1"/>
  <c r="P530" i="2"/>
  <c r="Q530" i="2" s="1"/>
  <c r="P531" i="2"/>
  <c r="Q531" i="2" s="1"/>
  <c r="P532" i="2"/>
  <c r="Q532" i="2" s="1"/>
  <c r="P533" i="2"/>
  <c r="Q533" i="2" s="1"/>
  <c r="P534" i="2"/>
  <c r="Q534" i="2" s="1"/>
  <c r="P535" i="2"/>
  <c r="P536" i="2"/>
  <c r="Q536" i="2" s="1"/>
  <c r="P537" i="2"/>
  <c r="Q537" i="2" s="1"/>
  <c r="P538" i="2"/>
  <c r="Q538" i="2" s="1"/>
  <c r="P539" i="2"/>
  <c r="Q539" i="2" s="1"/>
  <c r="P540" i="2"/>
  <c r="Q540" i="2" s="1"/>
  <c r="P541" i="2"/>
  <c r="Q541" i="2" s="1"/>
  <c r="P542" i="2"/>
  <c r="Q542" i="2" s="1"/>
  <c r="P543" i="2"/>
  <c r="Q543" i="2" s="1"/>
  <c r="P544" i="2"/>
  <c r="Q544" i="2" s="1"/>
  <c r="P545" i="2"/>
  <c r="Q545" i="2" s="1"/>
  <c r="P546" i="2"/>
  <c r="Q546" i="2" s="1"/>
  <c r="P547" i="2"/>
  <c r="Q547" i="2" s="1"/>
  <c r="P548" i="2"/>
  <c r="Q548" i="2" s="1"/>
  <c r="P549" i="2"/>
  <c r="Q549" i="2" s="1"/>
  <c r="P550" i="2"/>
  <c r="Q550" i="2" s="1"/>
  <c r="P551" i="2"/>
  <c r="P552" i="2"/>
  <c r="Q552" i="2" s="1"/>
  <c r="P553" i="2"/>
  <c r="Q553" i="2" s="1"/>
  <c r="P554" i="2"/>
  <c r="Q554" i="2" s="1"/>
  <c r="P555" i="2"/>
  <c r="Q555" i="2" s="1"/>
  <c r="P556" i="2"/>
  <c r="Q556" i="2" s="1"/>
  <c r="P557" i="2"/>
  <c r="Q557" i="2" s="1"/>
  <c r="P558" i="2"/>
  <c r="Q558" i="2" s="1"/>
  <c r="P559" i="2"/>
  <c r="Q559" i="2" s="1"/>
  <c r="P560" i="2"/>
  <c r="Q560" i="2" s="1"/>
  <c r="P561" i="2"/>
  <c r="Q561" i="2" s="1"/>
  <c r="P562" i="2"/>
  <c r="Q562" i="2" s="1"/>
  <c r="P563" i="2"/>
  <c r="Q563" i="2" s="1"/>
  <c r="P564" i="2"/>
  <c r="Q564" i="2" s="1"/>
  <c r="P565" i="2"/>
  <c r="Q565" i="2" s="1"/>
  <c r="P566" i="2"/>
  <c r="Q566" i="2" s="1"/>
  <c r="P567" i="2"/>
  <c r="P568" i="2"/>
  <c r="Q568" i="2" s="1"/>
  <c r="P569" i="2"/>
  <c r="Q569" i="2" s="1"/>
  <c r="P570" i="2"/>
  <c r="Q570" i="2" s="1"/>
  <c r="P571" i="2"/>
  <c r="Q571" i="2" s="1"/>
  <c r="P572" i="2"/>
  <c r="Q572" i="2" s="1"/>
  <c r="P573" i="2"/>
  <c r="Q573" i="2" s="1"/>
  <c r="P574" i="2"/>
  <c r="Q574" i="2" s="1"/>
  <c r="P575" i="2"/>
  <c r="Q575" i="2" s="1"/>
  <c r="P576" i="2"/>
  <c r="Q576" i="2" s="1"/>
  <c r="P577" i="2"/>
  <c r="Q577" i="2" s="1"/>
  <c r="P578" i="2"/>
  <c r="Q578" i="2" s="1"/>
  <c r="P579" i="2"/>
  <c r="Q579" i="2" s="1"/>
  <c r="P580" i="2"/>
  <c r="Q580" i="2" s="1"/>
  <c r="P581" i="2"/>
  <c r="Q581" i="2" s="1"/>
  <c r="P582" i="2"/>
  <c r="Q582" i="2" s="1"/>
  <c r="P583" i="2"/>
  <c r="P584" i="2"/>
  <c r="Q584" i="2" s="1"/>
  <c r="P585" i="2"/>
  <c r="Q585" i="2" s="1"/>
  <c r="P586" i="2"/>
  <c r="Q586" i="2" s="1"/>
  <c r="P587" i="2"/>
  <c r="Q587" i="2" s="1"/>
  <c r="P588" i="2"/>
  <c r="Q588" i="2" s="1"/>
  <c r="P589" i="2"/>
  <c r="Q589" i="2" s="1"/>
  <c r="P590" i="2"/>
  <c r="Q590" i="2" s="1"/>
  <c r="P591" i="2"/>
  <c r="Q591" i="2" s="1"/>
  <c r="P592" i="2"/>
  <c r="Q592" i="2" s="1"/>
  <c r="P593" i="2"/>
  <c r="Q593" i="2" s="1"/>
  <c r="P594" i="2"/>
  <c r="Q594" i="2" s="1"/>
  <c r="P595" i="2"/>
  <c r="Q595" i="2" s="1"/>
  <c r="P596" i="2"/>
  <c r="Q596" i="2" s="1"/>
  <c r="P597" i="2"/>
  <c r="Q597" i="2" s="1"/>
  <c r="P598" i="2"/>
  <c r="Q598" i="2" s="1"/>
  <c r="P599" i="2"/>
  <c r="P600" i="2"/>
  <c r="Q600" i="2" s="1"/>
  <c r="P601" i="2"/>
  <c r="Q601" i="2" s="1"/>
  <c r="P602" i="2"/>
  <c r="Q602" i="2" s="1"/>
  <c r="P603" i="2"/>
  <c r="Q603" i="2" s="1"/>
  <c r="P604" i="2"/>
  <c r="Q604" i="2" s="1"/>
  <c r="P605" i="2"/>
  <c r="Q605" i="2" s="1"/>
  <c r="P606" i="2"/>
  <c r="Q606" i="2" s="1"/>
  <c r="P607" i="2"/>
  <c r="Q607" i="2" s="1"/>
  <c r="P608" i="2"/>
  <c r="Q608" i="2" s="1"/>
  <c r="P609" i="2"/>
  <c r="Q609" i="2" s="1"/>
  <c r="P610" i="2"/>
  <c r="Q610" i="2" s="1"/>
  <c r="P611" i="2"/>
  <c r="Q611" i="2" s="1"/>
  <c r="P612" i="2"/>
  <c r="Q612" i="2" s="1"/>
  <c r="P613" i="2"/>
  <c r="Q613" i="2" s="1"/>
  <c r="P614" i="2"/>
  <c r="Q614" i="2" s="1"/>
  <c r="P615" i="2"/>
  <c r="P616" i="2"/>
  <c r="Q616" i="2" s="1"/>
  <c r="P617" i="2"/>
  <c r="Q617" i="2" s="1"/>
  <c r="P618" i="2"/>
  <c r="Q618" i="2" s="1"/>
  <c r="P619" i="2"/>
  <c r="Q619" i="2" s="1"/>
  <c r="P620" i="2"/>
  <c r="Q620" i="2" s="1"/>
  <c r="P621" i="2"/>
  <c r="Q621" i="2" s="1"/>
  <c r="P622" i="2"/>
  <c r="Q622" i="2" s="1"/>
  <c r="P623" i="2"/>
  <c r="Q623" i="2" s="1"/>
  <c r="P624" i="2"/>
  <c r="Q624" i="2" s="1"/>
  <c r="P625" i="2"/>
  <c r="Q625" i="2" s="1"/>
  <c r="P626" i="2"/>
  <c r="Q626" i="2" s="1"/>
  <c r="P627" i="2"/>
  <c r="Q627" i="2" s="1"/>
  <c r="P628" i="2"/>
  <c r="Q628" i="2" s="1"/>
  <c r="P629" i="2"/>
  <c r="Q629" i="2" s="1"/>
  <c r="P630" i="2"/>
  <c r="Q630" i="2" s="1"/>
  <c r="P631" i="2"/>
  <c r="P632" i="2"/>
  <c r="Q632" i="2" s="1"/>
  <c r="P633" i="2"/>
  <c r="Q633" i="2" s="1"/>
  <c r="P634" i="2"/>
  <c r="Q634" i="2" s="1"/>
  <c r="P635" i="2"/>
  <c r="Q635" i="2" s="1"/>
  <c r="P636" i="2"/>
  <c r="Q636" i="2" s="1"/>
  <c r="P637" i="2"/>
  <c r="Q637" i="2" s="1"/>
  <c r="P638" i="2"/>
  <c r="Q638" i="2" s="1"/>
  <c r="P639" i="2"/>
  <c r="Q639" i="2" s="1"/>
  <c r="P640" i="2"/>
  <c r="Q640" i="2" s="1"/>
  <c r="P641" i="2"/>
  <c r="Q641" i="2" s="1"/>
  <c r="P642" i="2"/>
  <c r="Q642" i="2" s="1"/>
  <c r="P643" i="2"/>
  <c r="Q643" i="2" s="1"/>
  <c r="P644" i="2"/>
  <c r="Q644" i="2" s="1"/>
  <c r="P645" i="2"/>
  <c r="Q645" i="2" s="1"/>
  <c r="P646" i="2"/>
  <c r="Q646" i="2" s="1"/>
  <c r="P647" i="2"/>
  <c r="Q647" i="2" s="1"/>
  <c r="P648" i="2"/>
  <c r="Q648" i="2" s="1"/>
  <c r="P649" i="2"/>
  <c r="Q649" i="2" s="1"/>
  <c r="P650" i="2"/>
  <c r="Q650" i="2" s="1"/>
  <c r="P651" i="2"/>
  <c r="Q651" i="2" s="1"/>
  <c r="P652" i="2"/>
  <c r="Q652" i="2" s="1"/>
  <c r="P653" i="2"/>
  <c r="Q653" i="2" s="1"/>
  <c r="P654" i="2"/>
  <c r="Q654" i="2" s="1"/>
  <c r="P655" i="2"/>
  <c r="Q655" i="2" s="1"/>
  <c r="P656" i="2"/>
  <c r="Q656" i="2" s="1"/>
  <c r="P657" i="2"/>
  <c r="Q657" i="2" s="1"/>
  <c r="P658" i="2"/>
  <c r="Q658" i="2" s="1"/>
  <c r="P659" i="2"/>
  <c r="Q659" i="2" s="1"/>
  <c r="P660" i="2"/>
  <c r="Q660" i="2" s="1"/>
  <c r="P661" i="2"/>
  <c r="Q661" i="2" s="1"/>
  <c r="P662" i="2"/>
  <c r="Q662" i="2" s="1"/>
  <c r="P663" i="2"/>
  <c r="Q663" i="2" s="1"/>
  <c r="P664" i="2"/>
  <c r="Q664" i="2" s="1"/>
  <c r="P665" i="2"/>
  <c r="Q665" i="2" s="1"/>
  <c r="P666" i="2"/>
  <c r="Q666" i="2" s="1"/>
  <c r="P667" i="2"/>
  <c r="Q667" i="2" s="1"/>
  <c r="P668" i="2"/>
  <c r="Q668" i="2" s="1"/>
  <c r="P669" i="2"/>
  <c r="Q669" i="2" s="1"/>
  <c r="P670" i="2"/>
  <c r="Q670" i="2" s="1"/>
  <c r="P671" i="2"/>
  <c r="Q671" i="2" s="1"/>
  <c r="P672" i="2"/>
  <c r="Q672" i="2" s="1"/>
  <c r="P673" i="2"/>
  <c r="Q673" i="2" s="1"/>
  <c r="P674" i="2"/>
  <c r="Q674" i="2" s="1"/>
  <c r="P675" i="2"/>
  <c r="Q675" i="2" s="1"/>
  <c r="P676" i="2"/>
  <c r="Q676" i="2" s="1"/>
  <c r="P677" i="2"/>
  <c r="Q677" i="2" s="1"/>
  <c r="P678" i="2"/>
  <c r="Q678" i="2" s="1"/>
  <c r="P679" i="2"/>
  <c r="Q679" i="2" s="1"/>
  <c r="P680" i="2"/>
  <c r="Q680" i="2" s="1"/>
  <c r="P681" i="2"/>
  <c r="Q681" i="2" s="1"/>
  <c r="P682" i="2"/>
  <c r="Q682" i="2" s="1"/>
  <c r="P683" i="2"/>
  <c r="Q683" i="2" s="1"/>
  <c r="P684" i="2"/>
  <c r="Q684" i="2" s="1"/>
  <c r="P685" i="2"/>
  <c r="Q685" i="2" s="1"/>
  <c r="P686" i="2"/>
  <c r="Q686" i="2" s="1"/>
  <c r="P687" i="2"/>
  <c r="Q687" i="2" s="1"/>
  <c r="P688" i="2"/>
  <c r="Q688" i="2" s="1"/>
  <c r="P689" i="2"/>
  <c r="Q689" i="2" s="1"/>
  <c r="P690" i="2"/>
  <c r="Q690" i="2" s="1"/>
  <c r="P691" i="2"/>
  <c r="Q691" i="2" s="1"/>
  <c r="P692" i="2"/>
  <c r="Q692" i="2" s="1"/>
  <c r="P693" i="2"/>
  <c r="Q693" i="2" s="1"/>
  <c r="P694" i="2"/>
  <c r="Q694" i="2" s="1"/>
  <c r="P695" i="2"/>
  <c r="Q695" i="2" s="1"/>
  <c r="P696" i="2"/>
  <c r="Q696" i="2" s="1"/>
  <c r="P697" i="2"/>
  <c r="Q697" i="2" s="1"/>
  <c r="P698" i="2"/>
  <c r="Q698" i="2" s="1"/>
  <c r="P699" i="2"/>
  <c r="Q699" i="2" s="1"/>
  <c r="P700" i="2"/>
  <c r="Q700" i="2" s="1"/>
  <c r="P701" i="2"/>
  <c r="Q701" i="2" s="1"/>
  <c r="P702" i="2"/>
  <c r="Q702" i="2" s="1"/>
  <c r="P703" i="2"/>
  <c r="Q703" i="2" s="1"/>
  <c r="P704" i="2"/>
  <c r="Q704" i="2" s="1"/>
  <c r="P705" i="2"/>
  <c r="Q705" i="2" s="1"/>
  <c r="P706" i="2"/>
  <c r="Q706" i="2" s="1"/>
  <c r="P707" i="2"/>
  <c r="Q707" i="2" s="1"/>
  <c r="P708" i="2"/>
  <c r="Q708" i="2" s="1"/>
  <c r="P709" i="2"/>
  <c r="Q709" i="2" s="1"/>
  <c r="P710" i="2"/>
  <c r="Q710" i="2" s="1"/>
  <c r="P711" i="2"/>
  <c r="Q711" i="2" s="1"/>
  <c r="P712" i="2"/>
  <c r="Q712" i="2" s="1"/>
  <c r="P713" i="2"/>
  <c r="Q713" i="2" s="1"/>
  <c r="P714" i="2"/>
  <c r="Q714" i="2" s="1"/>
  <c r="P715" i="2"/>
  <c r="Q715" i="2" s="1"/>
  <c r="P716" i="2"/>
  <c r="Q716" i="2" s="1"/>
  <c r="P717" i="2"/>
  <c r="Q717" i="2" s="1"/>
  <c r="P718" i="2"/>
  <c r="Q718" i="2" s="1"/>
  <c r="P719" i="2"/>
  <c r="Q719" i="2" s="1"/>
  <c r="P720" i="2"/>
  <c r="Q720" i="2" s="1"/>
  <c r="P721" i="2"/>
  <c r="Q721" i="2" s="1"/>
  <c r="P722" i="2"/>
  <c r="Q722" i="2" s="1"/>
  <c r="P723" i="2"/>
  <c r="Q723" i="2" s="1"/>
  <c r="P724" i="2"/>
  <c r="Q724" i="2" s="1"/>
  <c r="P725" i="2"/>
  <c r="Q725" i="2" s="1"/>
  <c r="P726" i="2"/>
  <c r="Q726" i="2" s="1"/>
  <c r="P727" i="2"/>
  <c r="Q727" i="2" s="1"/>
  <c r="P728" i="2"/>
  <c r="Q728" i="2" s="1"/>
  <c r="P729" i="2"/>
  <c r="Q729" i="2" s="1"/>
  <c r="P730" i="2"/>
  <c r="Q730" i="2" s="1"/>
  <c r="P731" i="2"/>
  <c r="Q731" i="2" s="1"/>
  <c r="P732" i="2"/>
  <c r="Q732" i="2" s="1"/>
  <c r="P733" i="2"/>
  <c r="Q733" i="2" s="1"/>
  <c r="P734" i="2"/>
  <c r="Q734" i="2" s="1"/>
  <c r="P735" i="2"/>
  <c r="Q735" i="2" s="1"/>
  <c r="P736" i="2"/>
  <c r="Q736" i="2" s="1"/>
  <c r="P737" i="2"/>
  <c r="Q737" i="2" s="1"/>
  <c r="P738" i="2"/>
  <c r="Q738" i="2" s="1"/>
  <c r="P739" i="2"/>
  <c r="Q739" i="2" s="1"/>
  <c r="P740" i="2"/>
  <c r="Q740" i="2" s="1"/>
  <c r="P741" i="2"/>
  <c r="Q741" i="2" s="1"/>
  <c r="P742" i="2"/>
  <c r="Q742" i="2" s="1"/>
  <c r="P743" i="2"/>
  <c r="Q743" i="2" s="1"/>
  <c r="P744" i="2"/>
  <c r="Q744" i="2" s="1"/>
  <c r="P745" i="2"/>
  <c r="Q745" i="2" s="1"/>
  <c r="P746" i="2"/>
  <c r="Q746" i="2" s="1"/>
  <c r="P747" i="2"/>
  <c r="Q747" i="2" s="1"/>
  <c r="P748" i="2"/>
  <c r="Q748" i="2" s="1"/>
  <c r="P749" i="2"/>
  <c r="Q749" i="2" s="1"/>
  <c r="P750" i="2"/>
  <c r="Q750" i="2" s="1"/>
  <c r="P751" i="2"/>
  <c r="Q751" i="2" s="1"/>
  <c r="P752" i="2"/>
  <c r="Q752" i="2" s="1"/>
  <c r="P753" i="2"/>
  <c r="Q753" i="2" s="1"/>
  <c r="P754" i="2"/>
  <c r="Q754" i="2" s="1"/>
  <c r="P755" i="2"/>
  <c r="Q755" i="2" s="1"/>
  <c r="P756" i="2"/>
  <c r="Q756" i="2" s="1"/>
  <c r="P757" i="2"/>
  <c r="Q757" i="2" s="1"/>
  <c r="P758" i="2"/>
  <c r="Q758" i="2" s="1"/>
  <c r="P759" i="2"/>
  <c r="Q759" i="2" s="1"/>
  <c r="P760" i="2"/>
  <c r="Q760" i="2" s="1"/>
  <c r="P761" i="2"/>
  <c r="Q761" i="2" s="1"/>
  <c r="P762" i="2"/>
  <c r="Q762" i="2" s="1"/>
  <c r="P763" i="2"/>
  <c r="Q763" i="2" s="1"/>
  <c r="P764" i="2"/>
  <c r="Q764" i="2" s="1"/>
  <c r="P765" i="2"/>
  <c r="Q765" i="2" s="1"/>
  <c r="P766" i="2"/>
  <c r="Q766" i="2" s="1"/>
  <c r="P767" i="2"/>
  <c r="Q767" i="2" s="1"/>
  <c r="P768" i="2"/>
  <c r="Q768" i="2" s="1"/>
  <c r="P769" i="2"/>
  <c r="Q769" i="2" s="1"/>
  <c r="P770" i="2"/>
  <c r="Q770" i="2" s="1"/>
  <c r="P771" i="2"/>
  <c r="Q771" i="2" s="1"/>
  <c r="P772" i="2"/>
  <c r="Q772" i="2" s="1"/>
  <c r="P773" i="2"/>
  <c r="Q773" i="2" s="1"/>
  <c r="P774" i="2"/>
  <c r="Q774" i="2" s="1"/>
  <c r="P775" i="2"/>
  <c r="Q775" i="2" s="1"/>
  <c r="P776" i="2"/>
  <c r="Q776" i="2" s="1"/>
  <c r="P777" i="2"/>
  <c r="Q777" i="2" s="1"/>
  <c r="P778" i="2"/>
  <c r="Q778" i="2" s="1"/>
  <c r="P779" i="2"/>
  <c r="Q779" i="2" s="1"/>
  <c r="P780" i="2"/>
  <c r="Q780" i="2" s="1"/>
  <c r="P781" i="2"/>
  <c r="Q781" i="2" s="1"/>
  <c r="P782" i="2"/>
  <c r="Q782" i="2" s="1"/>
  <c r="P783" i="2"/>
  <c r="Q783" i="2" s="1"/>
  <c r="P784" i="2"/>
  <c r="Q784" i="2" s="1"/>
  <c r="P785" i="2"/>
  <c r="Q785" i="2" s="1"/>
  <c r="P786" i="2"/>
  <c r="Q786" i="2" s="1"/>
  <c r="P787" i="2"/>
  <c r="Q787" i="2" s="1"/>
  <c r="P788" i="2"/>
  <c r="Q788" i="2" s="1"/>
  <c r="P789" i="2"/>
  <c r="Q789" i="2" s="1"/>
  <c r="P790" i="2"/>
  <c r="Q790" i="2" s="1"/>
  <c r="P791" i="2"/>
  <c r="Q791" i="2" s="1"/>
  <c r="P792" i="2"/>
  <c r="Q792" i="2" s="1"/>
  <c r="P793" i="2"/>
  <c r="Q793" i="2" s="1"/>
  <c r="P794" i="2"/>
  <c r="Q794" i="2" s="1"/>
  <c r="P795" i="2"/>
  <c r="Q795" i="2" s="1"/>
  <c r="P796" i="2"/>
  <c r="Q796" i="2" s="1"/>
  <c r="P797" i="2"/>
  <c r="Q797" i="2" s="1"/>
  <c r="P798" i="2"/>
  <c r="Q798" i="2" s="1"/>
  <c r="P799" i="2"/>
  <c r="Q799" i="2" s="1"/>
  <c r="P800" i="2"/>
  <c r="Q800" i="2" s="1"/>
  <c r="P801" i="2"/>
  <c r="Q801" i="2" s="1"/>
  <c r="P802" i="2"/>
  <c r="Q802" i="2" s="1"/>
  <c r="P803" i="2"/>
  <c r="Q803" i="2" s="1"/>
  <c r="P804" i="2"/>
  <c r="Q804" i="2" s="1"/>
  <c r="P805" i="2"/>
  <c r="Q805" i="2" s="1"/>
  <c r="P806" i="2"/>
  <c r="Q806" i="2" s="1"/>
  <c r="P807" i="2"/>
  <c r="Q807" i="2" s="1"/>
  <c r="P808" i="2"/>
  <c r="Q808" i="2" s="1"/>
  <c r="P809" i="2"/>
  <c r="Q809" i="2" s="1"/>
  <c r="P810" i="2"/>
  <c r="Q810" i="2" s="1"/>
  <c r="P811" i="2"/>
  <c r="Q811" i="2" s="1"/>
  <c r="P812" i="2"/>
  <c r="Q812" i="2" s="1"/>
  <c r="P813" i="2"/>
  <c r="Q813" i="2" s="1"/>
  <c r="P814" i="2"/>
  <c r="Q814" i="2" s="1"/>
  <c r="P815" i="2"/>
  <c r="Q815" i="2" s="1"/>
  <c r="P816" i="2"/>
  <c r="Q816" i="2" s="1"/>
  <c r="P817" i="2"/>
  <c r="Q817" i="2" s="1"/>
  <c r="P818" i="2"/>
  <c r="Q818" i="2" s="1"/>
  <c r="P819" i="2"/>
  <c r="Q819" i="2" s="1"/>
  <c r="P820" i="2"/>
  <c r="Q820" i="2" s="1"/>
  <c r="P821" i="2"/>
  <c r="Q821" i="2" s="1"/>
  <c r="P822" i="2"/>
  <c r="Q822" i="2" s="1"/>
  <c r="P823" i="2"/>
  <c r="Q823" i="2" s="1"/>
  <c r="P824" i="2"/>
  <c r="Q824" i="2" s="1"/>
  <c r="P825" i="2"/>
  <c r="Q825" i="2" s="1"/>
  <c r="P826" i="2"/>
  <c r="Q826" i="2" s="1"/>
  <c r="P827" i="2"/>
  <c r="Q827" i="2" s="1"/>
  <c r="P828" i="2"/>
  <c r="Q828" i="2" s="1"/>
  <c r="P829" i="2"/>
  <c r="Q829" i="2" s="1"/>
  <c r="P830" i="2"/>
  <c r="Q830" i="2" s="1"/>
  <c r="P831" i="2"/>
  <c r="Q831" i="2" s="1"/>
  <c r="P832" i="2"/>
  <c r="Q832" i="2" s="1"/>
  <c r="P833" i="2"/>
  <c r="Q833" i="2" s="1"/>
  <c r="P834" i="2"/>
  <c r="Q834" i="2" s="1"/>
  <c r="P835" i="2"/>
  <c r="Q835" i="2" s="1"/>
  <c r="P836" i="2"/>
  <c r="Q836" i="2" s="1"/>
  <c r="P837" i="2"/>
  <c r="Q837" i="2" s="1"/>
  <c r="P838" i="2"/>
  <c r="Q838" i="2" s="1"/>
  <c r="P839" i="2"/>
  <c r="Q839" i="2" s="1"/>
  <c r="P840" i="2"/>
  <c r="Q840" i="2" s="1"/>
  <c r="P841" i="2"/>
  <c r="Q841" i="2" s="1"/>
  <c r="P842" i="2"/>
  <c r="Q842" i="2" s="1"/>
  <c r="P843" i="2"/>
  <c r="Q843" i="2" s="1"/>
  <c r="P844" i="2"/>
  <c r="Q844" i="2" s="1"/>
  <c r="P845" i="2"/>
  <c r="Q845" i="2" s="1"/>
  <c r="P846" i="2"/>
  <c r="Q846" i="2" s="1"/>
  <c r="P847" i="2"/>
  <c r="Q847" i="2" s="1"/>
  <c r="P848" i="2"/>
  <c r="Q848" i="2" s="1"/>
  <c r="P849" i="2"/>
  <c r="Q849" i="2" s="1"/>
  <c r="P850" i="2"/>
  <c r="Q850" i="2" s="1"/>
  <c r="P851" i="2"/>
  <c r="Q851" i="2" s="1"/>
  <c r="P852" i="2"/>
  <c r="Q852" i="2" s="1"/>
  <c r="P853" i="2"/>
  <c r="Q853" i="2" s="1"/>
  <c r="P854" i="2"/>
  <c r="Q854" i="2" s="1"/>
  <c r="P855" i="2"/>
  <c r="Q855" i="2" s="1"/>
  <c r="P856" i="2"/>
  <c r="Q856" i="2" s="1"/>
  <c r="P857" i="2"/>
  <c r="Q857" i="2" s="1"/>
  <c r="P858" i="2"/>
  <c r="Q858" i="2" s="1"/>
  <c r="P859" i="2"/>
  <c r="Q859" i="2" s="1"/>
  <c r="P860" i="2"/>
  <c r="Q860" i="2" s="1"/>
  <c r="P861" i="2"/>
  <c r="Q861" i="2" s="1"/>
  <c r="P862" i="2"/>
  <c r="Q862" i="2" s="1"/>
  <c r="P863" i="2"/>
  <c r="Q863" i="2" s="1"/>
  <c r="P864" i="2"/>
  <c r="Q864" i="2" s="1"/>
  <c r="P865" i="2"/>
  <c r="Q865" i="2" s="1"/>
  <c r="P866" i="2"/>
  <c r="Q866" i="2" s="1"/>
  <c r="P867" i="2"/>
  <c r="Q867" i="2" s="1"/>
  <c r="P868" i="2"/>
  <c r="Q868" i="2" s="1"/>
  <c r="P869" i="2"/>
  <c r="Q869" i="2" s="1"/>
  <c r="P870" i="2"/>
  <c r="Q870" i="2" s="1"/>
  <c r="P871" i="2"/>
  <c r="Q871" i="2" s="1"/>
  <c r="P872" i="2"/>
  <c r="Q872" i="2" s="1"/>
  <c r="P873" i="2"/>
  <c r="Q873" i="2" s="1"/>
  <c r="P874" i="2"/>
  <c r="Q874" i="2" s="1"/>
  <c r="P875" i="2"/>
  <c r="Q875" i="2" s="1"/>
  <c r="P876" i="2"/>
  <c r="Q876" i="2" s="1"/>
  <c r="P877" i="2"/>
  <c r="Q877" i="2" s="1"/>
  <c r="P878" i="2"/>
  <c r="Q878" i="2" s="1"/>
  <c r="P879" i="2"/>
  <c r="Q879" i="2" s="1"/>
  <c r="P880" i="2"/>
  <c r="Q880" i="2" s="1"/>
  <c r="P881" i="2"/>
  <c r="Q881" i="2" s="1"/>
  <c r="P882" i="2"/>
  <c r="Q882" i="2" s="1"/>
  <c r="P883" i="2"/>
  <c r="Q883" i="2" s="1"/>
  <c r="P884" i="2"/>
  <c r="Q884" i="2" s="1"/>
  <c r="P885" i="2"/>
  <c r="Q885" i="2" s="1"/>
  <c r="P886" i="2"/>
  <c r="Q886" i="2" s="1"/>
  <c r="P887" i="2"/>
  <c r="Q887" i="2" s="1"/>
  <c r="P888" i="2"/>
  <c r="Q888" i="2" s="1"/>
  <c r="P889" i="2"/>
  <c r="Q889" i="2" s="1"/>
  <c r="P890" i="2"/>
  <c r="Q890" i="2" s="1"/>
  <c r="P891" i="2"/>
  <c r="Q891" i="2" s="1"/>
  <c r="P892" i="2"/>
  <c r="Q892" i="2" s="1"/>
  <c r="P893" i="2"/>
  <c r="Q893" i="2" s="1"/>
  <c r="P894" i="2"/>
  <c r="Q894" i="2" s="1"/>
  <c r="P895" i="2"/>
  <c r="Q895" i="2" s="1"/>
  <c r="P896" i="2"/>
  <c r="Q896" i="2" s="1"/>
  <c r="P897" i="2"/>
  <c r="Q897" i="2" s="1"/>
  <c r="P898" i="2"/>
  <c r="Q898" i="2" s="1"/>
  <c r="P899" i="2"/>
  <c r="Q899" i="2" s="1"/>
  <c r="P900" i="2"/>
  <c r="Q900" i="2" s="1"/>
  <c r="P901" i="2"/>
  <c r="Q901" i="2" s="1"/>
  <c r="P902" i="2"/>
  <c r="Q902" i="2" s="1"/>
  <c r="P903" i="2"/>
  <c r="Q903" i="2" s="1"/>
  <c r="P904" i="2"/>
  <c r="Q904" i="2" s="1"/>
  <c r="P905" i="2"/>
  <c r="Q905" i="2" s="1"/>
  <c r="P906" i="2"/>
  <c r="Q906" i="2" s="1"/>
  <c r="P907" i="2"/>
  <c r="Q907" i="2" s="1"/>
  <c r="P908" i="2"/>
  <c r="Q908" i="2" s="1"/>
  <c r="P909" i="2"/>
  <c r="Q909" i="2" s="1"/>
  <c r="P910" i="2"/>
  <c r="Q910" i="2" s="1"/>
  <c r="P911" i="2"/>
  <c r="Q911" i="2" s="1"/>
  <c r="P912" i="2"/>
  <c r="Q912" i="2" s="1"/>
  <c r="P913" i="2"/>
  <c r="Q913" i="2" s="1"/>
  <c r="P914" i="2"/>
  <c r="Q914" i="2" s="1"/>
  <c r="P915" i="2"/>
  <c r="Q915" i="2" s="1"/>
  <c r="P916" i="2"/>
  <c r="Q916" i="2" s="1"/>
  <c r="P917" i="2"/>
  <c r="Q917" i="2" s="1"/>
  <c r="P918" i="2"/>
  <c r="Q918" i="2" s="1"/>
  <c r="P919" i="2"/>
  <c r="Q919" i="2" s="1"/>
  <c r="P920" i="2"/>
  <c r="Q920" i="2" s="1"/>
  <c r="P921" i="2"/>
  <c r="Q921" i="2" s="1"/>
  <c r="P922" i="2"/>
  <c r="Q922" i="2" s="1"/>
  <c r="P923" i="2"/>
  <c r="Q923" i="2" s="1"/>
  <c r="P924" i="2"/>
  <c r="Q924" i="2" s="1"/>
  <c r="P925" i="2"/>
  <c r="Q925" i="2" s="1"/>
  <c r="P926" i="2"/>
  <c r="Q926" i="2" s="1"/>
  <c r="P927" i="2"/>
  <c r="Q927" i="2" s="1"/>
  <c r="P928" i="2"/>
  <c r="Q928" i="2" s="1"/>
  <c r="P929" i="2"/>
  <c r="Q929" i="2" s="1"/>
  <c r="P930" i="2"/>
  <c r="Q930" i="2" s="1"/>
  <c r="P931" i="2"/>
  <c r="Q931" i="2" s="1"/>
  <c r="P932" i="2"/>
  <c r="Q932" i="2" s="1"/>
  <c r="P933" i="2"/>
  <c r="Q933" i="2" s="1"/>
  <c r="P934" i="2"/>
  <c r="Q934" i="2" s="1"/>
  <c r="P935" i="2"/>
  <c r="Q935" i="2" s="1"/>
  <c r="P936" i="2"/>
  <c r="Q936" i="2" s="1"/>
  <c r="P937" i="2"/>
  <c r="Q937" i="2" s="1"/>
  <c r="P938" i="2"/>
  <c r="Q938" i="2" s="1"/>
  <c r="P939" i="2"/>
  <c r="Q939" i="2" s="1"/>
  <c r="P940" i="2"/>
  <c r="Q940" i="2" s="1"/>
  <c r="P941" i="2"/>
  <c r="Q941" i="2" s="1"/>
  <c r="P942" i="2"/>
  <c r="Q942" i="2" s="1"/>
  <c r="P943" i="2"/>
  <c r="Q943" i="2" s="1"/>
  <c r="P944" i="2"/>
  <c r="Q944" i="2" s="1"/>
  <c r="P945" i="2"/>
  <c r="Q945" i="2" s="1"/>
  <c r="P946" i="2"/>
  <c r="Q946" i="2" s="1"/>
  <c r="P947" i="2"/>
  <c r="Q947" i="2" s="1"/>
  <c r="P948" i="2"/>
  <c r="Q948" i="2" s="1"/>
  <c r="P949" i="2"/>
  <c r="Q949" i="2" s="1"/>
  <c r="P950" i="2"/>
  <c r="Q950" i="2" s="1"/>
  <c r="P951" i="2"/>
  <c r="Q951" i="2" s="1"/>
  <c r="P952" i="2"/>
  <c r="Q952" i="2" s="1"/>
  <c r="P953" i="2"/>
  <c r="Q953" i="2" s="1"/>
  <c r="P954" i="2"/>
  <c r="Q954" i="2" s="1"/>
  <c r="P955" i="2"/>
  <c r="Q955" i="2" s="1"/>
  <c r="P956" i="2"/>
  <c r="Q956" i="2" s="1"/>
  <c r="P957" i="2"/>
  <c r="Q957" i="2" s="1"/>
  <c r="P958" i="2"/>
  <c r="Q958" i="2" s="1"/>
  <c r="P959" i="2"/>
  <c r="Q959" i="2" s="1"/>
  <c r="P960" i="2"/>
  <c r="Q960" i="2" s="1"/>
  <c r="P961" i="2"/>
  <c r="Q961" i="2" s="1"/>
  <c r="P962" i="2"/>
  <c r="Q962" i="2" s="1"/>
  <c r="P963" i="2"/>
  <c r="Q963" i="2" s="1"/>
  <c r="P964" i="2"/>
  <c r="Q964" i="2" s="1"/>
  <c r="P965" i="2"/>
  <c r="Q965" i="2" s="1"/>
  <c r="P966" i="2"/>
  <c r="Q966" i="2" s="1"/>
  <c r="P967" i="2"/>
  <c r="Q967" i="2" s="1"/>
  <c r="P968" i="2"/>
  <c r="Q968" i="2" s="1"/>
  <c r="P969" i="2"/>
  <c r="Q969" i="2" s="1"/>
  <c r="P970" i="2"/>
  <c r="Q970" i="2" s="1"/>
  <c r="P971" i="2"/>
  <c r="Q971" i="2" s="1"/>
  <c r="P972" i="2"/>
  <c r="Q972" i="2" s="1"/>
  <c r="P973" i="2"/>
  <c r="Q973" i="2" s="1"/>
  <c r="P974" i="2"/>
  <c r="Q974" i="2" s="1"/>
  <c r="P975" i="2"/>
  <c r="Q975" i="2" s="1"/>
  <c r="P976" i="2"/>
  <c r="Q976" i="2" s="1"/>
  <c r="P977" i="2"/>
  <c r="Q977" i="2" s="1"/>
  <c r="P978" i="2"/>
  <c r="Q978" i="2" s="1"/>
  <c r="P979" i="2"/>
  <c r="Q979" i="2" s="1"/>
  <c r="P980" i="2"/>
  <c r="Q980" i="2" s="1"/>
  <c r="P981" i="2"/>
  <c r="Q981" i="2" s="1"/>
  <c r="P982" i="2"/>
  <c r="Q982" i="2" s="1"/>
  <c r="P983" i="2"/>
  <c r="Q983" i="2" s="1"/>
  <c r="P984" i="2"/>
  <c r="Q984" i="2" s="1"/>
  <c r="P985" i="2"/>
  <c r="Q985" i="2" s="1"/>
  <c r="P986" i="2"/>
  <c r="Q986" i="2" s="1"/>
  <c r="P987" i="2"/>
  <c r="Q987" i="2" s="1"/>
  <c r="P988" i="2"/>
  <c r="Q988" i="2" s="1"/>
  <c r="P989" i="2"/>
  <c r="Q989" i="2" s="1"/>
  <c r="P990" i="2"/>
  <c r="Q990" i="2" s="1"/>
  <c r="P991" i="2"/>
  <c r="Q991" i="2" s="1"/>
  <c r="P992" i="2"/>
  <c r="Q992" i="2" s="1"/>
  <c r="P993" i="2"/>
  <c r="Q993" i="2" s="1"/>
  <c r="P994" i="2"/>
  <c r="Q994" i="2" s="1"/>
  <c r="P995" i="2"/>
  <c r="Q995" i="2" s="1"/>
  <c r="P996" i="2"/>
  <c r="Q996" i="2" s="1"/>
  <c r="P997" i="2"/>
  <c r="Q997" i="2" s="1"/>
  <c r="P998" i="2"/>
  <c r="Q998" i="2" s="1"/>
  <c r="P999" i="2"/>
  <c r="Q999" i="2" s="1"/>
  <c r="P1000" i="2"/>
  <c r="Q1000" i="2" s="1"/>
  <c r="P1001" i="2"/>
  <c r="Q1001" i="2" s="1"/>
  <c r="P1002" i="2"/>
  <c r="Q1002" i="2" s="1"/>
  <c r="P1003" i="2"/>
  <c r="Q1003" i="2" s="1"/>
  <c r="P1004" i="2"/>
  <c r="Q1004" i="2" s="1"/>
  <c r="P1005" i="2"/>
  <c r="Q1005" i="2" s="1"/>
  <c r="P1006" i="2"/>
  <c r="Q1006" i="2" s="1"/>
  <c r="P1007" i="2"/>
  <c r="Q1007" i="2" s="1"/>
  <c r="P1008" i="2"/>
  <c r="Q1008" i="2" s="1"/>
  <c r="P1009" i="2"/>
  <c r="Q1009" i="2" s="1"/>
  <c r="P1010" i="2"/>
  <c r="Q1010" i="2" s="1"/>
  <c r="P1011" i="2"/>
  <c r="Q1011" i="2" s="1"/>
  <c r="P1012" i="2"/>
  <c r="Q1012" i="2" s="1"/>
  <c r="P1013" i="2"/>
  <c r="Q1013" i="2" s="1"/>
  <c r="P1014" i="2"/>
  <c r="Q1014" i="2" s="1"/>
  <c r="P1015" i="2"/>
  <c r="Q1015" i="2" s="1"/>
  <c r="P1016" i="2"/>
  <c r="Q1016" i="2" s="1"/>
  <c r="P1017" i="2"/>
  <c r="Q1017" i="2" s="1"/>
  <c r="P1018" i="2"/>
  <c r="Q1018" i="2" s="1"/>
  <c r="P1019" i="2"/>
  <c r="Q1019" i="2" s="1"/>
  <c r="P1020" i="2"/>
  <c r="Q1020" i="2" s="1"/>
  <c r="P1021" i="2"/>
  <c r="Q1021" i="2" s="1"/>
  <c r="P1022" i="2"/>
  <c r="Q1022" i="2" s="1"/>
  <c r="P1023" i="2"/>
  <c r="Q1023" i="2" s="1"/>
  <c r="P1024" i="2"/>
  <c r="Q1024" i="2" s="1"/>
  <c r="P1025" i="2"/>
  <c r="Q1025" i="2" s="1"/>
  <c r="P1026" i="2"/>
  <c r="Q1026" i="2" s="1"/>
  <c r="P1027" i="2"/>
  <c r="Q1027" i="2" s="1"/>
  <c r="P1028" i="2"/>
  <c r="Q1028" i="2" s="1"/>
  <c r="P1029" i="2"/>
  <c r="Q1029" i="2" s="1"/>
  <c r="P1030" i="2"/>
  <c r="Q1030" i="2" s="1"/>
  <c r="P1031" i="2"/>
  <c r="Q1031" i="2" s="1"/>
  <c r="P1032" i="2"/>
  <c r="Q1032" i="2" s="1"/>
  <c r="P1033" i="2"/>
  <c r="Q1033" i="2" s="1"/>
  <c r="P1034" i="2"/>
  <c r="Q1034" i="2" s="1"/>
  <c r="P1035" i="2"/>
  <c r="Q1035" i="2" s="1"/>
  <c r="P1036" i="2"/>
  <c r="Q1036" i="2" s="1"/>
  <c r="P1037" i="2"/>
  <c r="Q1037" i="2" s="1"/>
  <c r="P1038" i="2"/>
  <c r="Q1038" i="2" s="1"/>
  <c r="P1039" i="2"/>
  <c r="Q1039" i="2" s="1"/>
  <c r="P1040" i="2"/>
  <c r="Q1040" i="2" s="1"/>
  <c r="P1041" i="2"/>
  <c r="Q1041" i="2" s="1"/>
  <c r="P1042" i="2"/>
  <c r="Q1042" i="2" s="1"/>
  <c r="P1043" i="2"/>
  <c r="Q1043" i="2" s="1"/>
  <c r="P1044" i="2"/>
  <c r="Q1044" i="2" s="1"/>
  <c r="P1045" i="2"/>
  <c r="Q1045" i="2" s="1"/>
  <c r="P1046" i="2"/>
  <c r="Q1046" i="2" s="1"/>
  <c r="P1047" i="2"/>
  <c r="Q1047" i="2" s="1"/>
  <c r="P1048" i="2"/>
  <c r="Q1048" i="2" s="1"/>
  <c r="P1049" i="2"/>
  <c r="Q1049" i="2" s="1"/>
  <c r="P1050" i="2"/>
  <c r="Q1050" i="2" s="1"/>
  <c r="P1051" i="2"/>
  <c r="Q1051" i="2" s="1"/>
  <c r="P1052" i="2"/>
  <c r="Q1052" i="2" s="1"/>
  <c r="P1053" i="2"/>
  <c r="Q1053" i="2" s="1"/>
  <c r="P1054" i="2"/>
  <c r="Q1054" i="2" s="1"/>
  <c r="P1055" i="2"/>
  <c r="Q1055" i="2" s="1"/>
  <c r="P1056" i="2"/>
  <c r="Q1056" i="2" s="1"/>
  <c r="P1057" i="2"/>
  <c r="Q1057" i="2" s="1"/>
  <c r="P1058" i="2"/>
  <c r="Q1058" i="2" s="1"/>
  <c r="P1059" i="2"/>
  <c r="Q1059" i="2" s="1"/>
  <c r="P1060" i="2"/>
  <c r="Q1060" i="2" s="1"/>
  <c r="P1061" i="2"/>
  <c r="Q1061" i="2" s="1"/>
  <c r="P1062" i="2"/>
  <c r="Q1062" i="2" s="1"/>
  <c r="P1063" i="2"/>
  <c r="Q1063" i="2" s="1"/>
  <c r="P1064" i="2"/>
  <c r="Q1064" i="2" s="1"/>
  <c r="P1065" i="2"/>
  <c r="Q1065" i="2" s="1"/>
  <c r="P1066" i="2"/>
  <c r="Q1066" i="2" s="1"/>
  <c r="P1067" i="2"/>
  <c r="Q1067" i="2" s="1"/>
  <c r="P1068" i="2"/>
  <c r="Q1068" i="2" s="1"/>
  <c r="P1069" i="2"/>
  <c r="Q1069" i="2" s="1"/>
  <c r="P1070" i="2"/>
  <c r="Q1070" i="2" s="1"/>
  <c r="P1071" i="2"/>
  <c r="Q1071" i="2" s="1"/>
  <c r="P1072" i="2"/>
  <c r="Q1072" i="2" s="1"/>
  <c r="P1073" i="2"/>
  <c r="Q1073" i="2" s="1"/>
  <c r="P1074" i="2"/>
  <c r="Q1074" i="2" s="1"/>
  <c r="P1075" i="2"/>
  <c r="Q1075" i="2" s="1"/>
  <c r="P1076" i="2"/>
  <c r="Q1076" i="2" s="1"/>
  <c r="P1077" i="2"/>
  <c r="Q1077" i="2" s="1"/>
  <c r="P1078" i="2"/>
  <c r="Q1078" i="2" s="1"/>
  <c r="P1079" i="2"/>
  <c r="Q1079" i="2" s="1"/>
  <c r="P1080" i="2"/>
  <c r="Q1080" i="2" s="1"/>
  <c r="P1081" i="2"/>
  <c r="Q1081" i="2" s="1"/>
  <c r="P1082" i="2"/>
  <c r="Q1082" i="2" s="1"/>
  <c r="P1083" i="2"/>
  <c r="Q1083" i="2" s="1"/>
  <c r="P1084" i="2"/>
  <c r="Q1084" i="2" s="1"/>
  <c r="P1085" i="2"/>
  <c r="Q1085" i="2" s="1"/>
  <c r="P1086" i="2"/>
  <c r="Q1086" i="2" s="1"/>
  <c r="P1087" i="2"/>
  <c r="Q1087" i="2" s="1"/>
  <c r="P1088" i="2"/>
  <c r="Q1088" i="2" s="1"/>
  <c r="P1089" i="2"/>
  <c r="Q1089" i="2" s="1"/>
  <c r="P1090" i="2"/>
  <c r="Q1090" i="2" s="1"/>
  <c r="P1091" i="2"/>
  <c r="Q1091" i="2" s="1"/>
  <c r="P1092" i="2"/>
  <c r="Q1092" i="2" s="1"/>
  <c r="P1093" i="2"/>
  <c r="Q1093" i="2" s="1"/>
  <c r="P1094" i="2"/>
  <c r="Q1094" i="2" s="1"/>
  <c r="P1095" i="2"/>
  <c r="Q1095" i="2" s="1"/>
  <c r="P1096" i="2"/>
  <c r="Q1096" i="2" s="1"/>
  <c r="P1097" i="2"/>
  <c r="Q1097" i="2" s="1"/>
  <c r="P1098" i="2"/>
  <c r="Q1098" i="2" s="1"/>
  <c r="P1099" i="2"/>
  <c r="Q1099" i="2" s="1"/>
  <c r="P1100" i="2"/>
  <c r="Q1100" i="2" s="1"/>
  <c r="P1101" i="2"/>
  <c r="Q1101" i="2" s="1"/>
  <c r="P1102" i="2"/>
  <c r="Q1102" i="2" s="1"/>
  <c r="P1103" i="2"/>
  <c r="Q1103" i="2" s="1"/>
  <c r="P1104" i="2"/>
  <c r="Q1104" i="2" s="1"/>
  <c r="P1105" i="2"/>
  <c r="Q1105" i="2" s="1"/>
  <c r="P1106" i="2"/>
  <c r="Q1106" i="2" s="1"/>
  <c r="P1107" i="2"/>
  <c r="Q1107" i="2" s="1"/>
  <c r="P1108" i="2"/>
  <c r="Q1108" i="2" s="1"/>
  <c r="P1109" i="2"/>
  <c r="Q1109" i="2" s="1"/>
  <c r="P1110" i="2"/>
  <c r="Q1110" i="2" s="1"/>
  <c r="P1111" i="2"/>
  <c r="Q1111" i="2" s="1"/>
  <c r="P1112" i="2"/>
  <c r="Q1112" i="2" s="1"/>
  <c r="P1113" i="2"/>
  <c r="Q1113" i="2" s="1"/>
  <c r="P1114" i="2"/>
  <c r="Q1114" i="2" s="1"/>
  <c r="P1115" i="2"/>
  <c r="Q1115" i="2" s="1"/>
  <c r="P1116" i="2"/>
  <c r="Q1116" i="2" s="1"/>
  <c r="P1117" i="2"/>
  <c r="Q1117" i="2" s="1"/>
  <c r="P1118" i="2"/>
  <c r="Q1118" i="2" s="1"/>
  <c r="P1119" i="2"/>
  <c r="Q1119" i="2" s="1"/>
  <c r="P1120" i="2"/>
  <c r="Q1120" i="2" s="1"/>
  <c r="P1121" i="2"/>
  <c r="Q1121" i="2" s="1"/>
  <c r="P1122" i="2"/>
  <c r="Q1122" i="2" s="1"/>
  <c r="P1123" i="2"/>
  <c r="Q1123" i="2" s="1"/>
  <c r="P1124" i="2"/>
  <c r="Q1124" i="2" s="1"/>
  <c r="P1125" i="2"/>
  <c r="Q1125" i="2" s="1"/>
  <c r="P1126" i="2"/>
  <c r="Q1126" i="2" s="1"/>
  <c r="P1127" i="2"/>
  <c r="Q1127" i="2" s="1"/>
  <c r="P1128" i="2"/>
  <c r="Q1128" i="2" s="1"/>
  <c r="P1129" i="2"/>
  <c r="Q1129" i="2" s="1"/>
  <c r="P1130" i="2"/>
  <c r="Q1130" i="2" s="1"/>
  <c r="P1131" i="2"/>
  <c r="Q1131" i="2" s="1"/>
  <c r="P1132" i="2"/>
  <c r="Q1132" i="2" s="1"/>
  <c r="P1133" i="2"/>
  <c r="Q1133" i="2" s="1"/>
  <c r="P1134" i="2"/>
  <c r="Q1134" i="2" s="1"/>
  <c r="P1135" i="2"/>
  <c r="Q1135" i="2" s="1"/>
  <c r="P1136" i="2"/>
  <c r="Q1136" i="2" s="1"/>
  <c r="P1137" i="2"/>
  <c r="Q1137" i="2" s="1"/>
  <c r="P1138" i="2"/>
  <c r="Q1138" i="2" s="1"/>
  <c r="P1139" i="2"/>
  <c r="Q1139" i="2" s="1"/>
  <c r="P1140" i="2"/>
  <c r="Q1140" i="2" s="1"/>
  <c r="P1141" i="2"/>
  <c r="Q1141" i="2" s="1"/>
  <c r="P1142" i="2"/>
  <c r="Q1142" i="2" s="1"/>
  <c r="P1143" i="2"/>
  <c r="Q1143" i="2" s="1"/>
  <c r="P1144" i="2"/>
  <c r="Q1144" i="2" s="1"/>
  <c r="P1145" i="2"/>
  <c r="Q1145" i="2" s="1"/>
  <c r="P1146" i="2"/>
  <c r="Q1146" i="2" s="1"/>
  <c r="P1147" i="2"/>
  <c r="Q1147" i="2" s="1"/>
  <c r="P1148" i="2"/>
  <c r="Q1148" i="2" s="1"/>
  <c r="P1149" i="2"/>
  <c r="Q1149" i="2" s="1"/>
  <c r="P1150" i="2"/>
  <c r="Q1150" i="2" s="1"/>
  <c r="P1151" i="2"/>
  <c r="Q1151" i="2" s="1"/>
  <c r="P1152" i="2"/>
  <c r="Q1152" i="2" s="1"/>
  <c r="P1153" i="2"/>
  <c r="Q1153" i="2" s="1"/>
  <c r="P1154" i="2"/>
  <c r="Q1154" i="2" s="1"/>
  <c r="P1155" i="2"/>
  <c r="Q1155" i="2" s="1"/>
  <c r="P1156" i="2"/>
  <c r="Q1156" i="2" s="1"/>
  <c r="P1157" i="2"/>
  <c r="Q1157" i="2" s="1"/>
  <c r="P1158" i="2"/>
  <c r="Q1158" i="2" s="1"/>
  <c r="P1159" i="2"/>
  <c r="Q1159" i="2" s="1"/>
  <c r="P1160" i="2"/>
  <c r="Q1160" i="2" s="1"/>
  <c r="P1161" i="2"/>
  <c r="Q1161" i="2" s="1"/>
  <c r="P1162" i="2"/>
  <c r="Q1162" i="2" s="1"/>
  <c r="P1163" i="2"/>
  <c r="Q1163" i="2" s="1"/>
  <c r="P1164" i="2"/>
  <c r="Q1164" i="2" s="1"/>
  <c r="P1165" i="2"/>
  <c r="Q1165" i="2" s="1"/>
  <c r="P1166" i="2"/>
  <c r="Q1166" i="2" s="1"/>
  <c r="P1167" i="2"/>
  <c r="Q1167" i="2" s="1"/>
  <c r="P1168" i="2"/>
  <c r="Q1168" i="2" s="1"/>
  <c r="P1169" i="2"/>
  <c r="Q1169" i="2" s="1"/>
  <c r="P1170" i="2"/>
  <c r="Q1170" i="2" s="1"/>
  <c r="P1171" i="2"/>
  <c r="Q1171" i="2" s="1"/>
  <c r="P1172" i="2"/>
  <c r="Q1172" i="2" s="1"/>
  <c r="P1173" i="2"/>
  <c r="Q1173" i="2" s="1"/>
  <c r="P1174" i="2"/>
  <c r="Q1174" i="2" s="1"/>
  <c r="P1175" i="2"/>
  <c r="Q1175" i="2" s="1"/>
  <c r="P1176" i="2"/>
  <c r="Q1176" i="2" s="1"/>
  <c r="P1177" i="2"/>
  <c r="Q1177" i="2" s="1"/>
  <c r="P1178" i="2"/>
  <c r="Q1178" i="2" s="1"/>
  <c r="P1179" i="2"/>
  <c r="Q1179" i="2" s="1"/>
  <c r="P1180" i="2"/>
  <c r="Q1180" i="2" s="1"/>
  <c r="P1181" i="2"/>
  <c r="Q1181" i="2" s="1"/>
  <c r="P1182" i="2"/>
  <c r="Q1182" i="2" s="1"/>
  <c r="P1183" i="2"/>
  <c r="Q1183" i="2" s="1"/>
  <c r="P1184" i="2"/>
  <c r="Q1184" i="2" s="1"/>
  <c r="P1185" i="2"/>
  <c r="Q1185" i="2" s="1"/>
  <c r="P1186" i="2"/>
  <c r="Q1186" i="2" s="1"/>
  <c r="P1187" i="2"/>
  <c r="Q1187" i="2" s="1"/>
  <c r="P1188" i="2"/>
  <c r="Q1188" i="2" s="1"/>
  <c r="P1189" i="2"/>
  <c r="Q1189" i="2" s="1"/>
  <c r="P1190" i="2"/>
  <c r="Q1190" i="2" s="1"/>
  <c r="P1191" i="2"/>
  <c r="Q1191" i="2" s="1"/>
  <c r="P1192" i="2"/>
  <c r="Q1192" i="2" s="1"/>
  <c r="P1193" i="2"/>
  <c r="Q1193" i="2" s="1"/>
  <c r="P1194" i="2"/>
  <c r="Q1194" i="2" s="1"/>
  <c r="P1195" i="2"/>
  <c r="Q1195" i="2" s="1"/>
  <c r="P1196" i="2"/>
  <c r="Q1196" i="2" s="1"/>
  <c r="P1197" i="2"/>
  <c r="Q1197" i="2" s="1"/>
  <c r="P1198" i="2"/>
  <c r="Q1198" i="2" s="1"/>
  <c r="P1199" i="2"/>
  <c r="Q1199" i="2" s="1"/>
  <c r="P1200" i="2"/>
  <c r="Q1200" i="2" s="1"/>
  <c r="P1201" i="2"/>
  <c r="Q1201" i="2" s="1"/>
  <c r="P1202" i="2"/>
  <c r="Q1202" i="2" s="1"/>
  <c r="P1203" i="2"/>
  <c r="Q1203" i="2" s="1"/>
  <c r="P1204" i="2"/>
  <c r="Q1204" i="2" s="1"/>
  <c r="P1205" i="2"/>
  <c r="Q1205" i="2" s="1"/>
  <c r="P1206" i="2"/>
  <c r="Q1206" i="2" s="1"/>
  <c r="P1207" i="2"/>
  <c r="Q1207" i="2" s="1"/>
  <c r="P1208" i="2"/>
  <c r="Q1208" i="2" s="1"/>
  <c r="P1209" i="2"/>
  <c r="Q1209" i="2" s="1"/>
  <c r="P1210" i="2"/>
  <c r="Q1210" i="2" s="1"/>
  <c r="P1211" i="2"/>
  <c r="Q1211" i="2" s="1"/>
  <c r="P1212" i="2"/>
  <c r="Q1212" i="2" s="1"/>
  <c r="P1213" i="2"/>
  <c r="Q1213" i="2" s="1"/>
  <c r="P1214" i="2"/>
  <c r="Q1214" i="2" s="1"/>
  <c r="P1215" i="2"/>
  <c r="Q1215" i="2" s="1"/>
  <c r="P1216" i="2"/>
  <c r="Q1216" i="2" s="1"/>
  <c r="P1217" i="2"/>
  <c r="Q1217" i="2" s="1"/>
  <c r="P1218" i="2"/>
  <c r="Q1218" i="2" s="1"/>
  <c r="P1219" i="2"/>
  <c r="Q1219" i="2" s="1"/>
  <c r="P1220" i="2"/>
  <c r="Q1220" i="2" s="1"/>
  <c r="P1221" i="2"/>
  <c r="Q1221" i="2" s="1"/>
  <c r="P1222" i="2"/>
  <c r="Q1222" i="2" s="1"/>
  <c r="P1223" i="2"/>
  <c r="Q1223" i="2" s="1"/>
  <c r="P1224" i="2"/>
  <c r="Q1224" i="2" s="1"/>
  <c r="P1225" i="2"/>
  <c r="Q1225" i="2" s="1"/>
  <c r="P1226" i="2"/>
  <c r="Q1226" i="2" s="1"/>
  <c r="P1227" i="2"/>
  <c r="Q1227" i="2" s="1"/>
  <c r="P1228" i="2"/>
  <c r="Q1228" i="2" s="1"/>
  <c r="P1229" i="2"/>
  <c r="Q1229" i="2" s="1"/>
  <c r="P1230" i="2"/>
  <c r="Q1230" i="2" s="1"/>
  <c r="P1231" i="2"/>
  <c r="Q1231" i="2" s="1"/>
  <c r="P1232" i="2"/>
  <c r="Q1232" i="2" s="1"/>
  <c r="P1233" i="2"/>
  <c r="Q1233" i="2" s="1"/>
  <c r="P1234" i="2"/>
  <c r="Q1234" i="2" s="1"/>
  <c r="P1235" i="2"/>
  <c r="Q1235" i="2" s="1"/>
  <c r="P1236" i="2"/>
  <c r="Q1236" i="2" s="1"/>
  <c r="P1237" i="2"/>
  <c r="Q1237" i="2" s="1"/>
  <c r="P1238" i="2"/>
  <c r="Q1238" i="2" s="1"/>
  <c r="P1239" i="2"/>
  <c r="Q1239" i="2" s="1"/>
  <c r="P1240" i="2"/>
  <c r="Q1240" i="2" s="1"/>
  <c r="P1241" i="2"/>
  <c r="Q1241" i="2" s="1"/>
  <c r="P1242" i="2"/>
  <c r="Q1242" i="2" s="1"/>
  <c r="P1243" i="2"/>
  <c r="Q1243" i="2" s="1"/>
  <c r="P1244" i="2"/>
  <c r="Q1244" i="2" s="1"/>
  <c r="P1245" i="2"/>
  <c r="Q1245" i="2" s="1"/>
  <c r="P1246" i="2"/>
  <c r="Q1246" i="2" s="1"/>
  <c r="P1247" i="2"/>
  <c r="Q1247" i="2" s="1"/>
  <c r="P1248" i="2"/>
  <c r="Q1248" i="2" s="1"/>
  <c r="P1249" i="2"/>
  <c r="Q1249" i="2" s="1"/>
  <c r="P1250" i="2"/>
  <c r="Q1250" i="2" s="1"/>
  <c r="P1251" i="2"/>
  <c r="Q1251" i="2" s="1"/>
  <c r="P1252" i="2"/>
  <c r="Q1252" i="2" s="1"/>
  <c r="P1253" i="2"/>
  <c r="Q1253" i="2" s="1"/>
  <c r="P1254" i="2"/>
  <c r="Q1254" i="2" s="1"/>
  <c r="P1255" i="2"/>
  <c r="Q1255" i="2" s="1"/>
  <c r="P1256" i="2"/>
  <c r="Q1256" i="2" s="1"/>
  <c r="P1257" i="2"/>
  <c r="Q1257" i="2" s="1"/>
  <c r="P1258" i="2"/>
  <c r="Q1258" i="2" s="1"/>
  <c r="P1259" i="2"/>
  <c r="Q1259" i="2" s="1"/>
  <c r="P1260" i="2"/>
  <c r="Q1260" i="2" s="1"/>
  <c r="P1261" i="2"/>
  <c r="Q1261" i="2" s="1"/>
  <c r="P1262" i="2"/>
  <c r="Q1262" i="2" s="1"/>
  <c r="P1263" i="2"/>
  <c r="Q1263" i="2" s="1"/>
  <c r="P1264" i="2"/>
  <c r="Q1264" i="2" s="1"/>
  <c r="P1265" i="2"/>
  <c r="Q1265" i="2" s="1"/>
  <c r="P1266" i="2"/>
  <c r="Q1266" i="2" s="1"/>
  <c r="P1267" i="2"/>
  <c r="Q1267" i="2" s="1"/>
  <c r="P1268" i="2"/>
  <c r="Q1268" i="2" s="1"/>
  <c r="P1269" i="2"/>
  <c r="Q1269" i="2" s="1"/>
  <c r="P1270" i="2"/>
  <c r="Q1270" i="2" s="1"/>
  <c r="P1271" i="2"/>
  <c r="Q1271" i="2" s="1"/>
  <c r="P1272" i="2"/>
  <c r="Q1272" i="2" s="1"/>
  <c r="P1273" i="2"/>
  <c r="Q1273" i="2" s="1"/>
  <c r="P1274" i="2"/>
  <c r="Q1274" i="2" s="1"/>
  <c r="P1275" i="2"/>
  <c r="Q1275" i="2" s="1"/>
  <c r="P1276" i="2"/>
  <c r="Q1276" i="2" s="1"/>
  <c r="P1277" i="2"/>
  <c r="Q1277" i="2" s="1"/>
  <c r="P1278" i="2"/>
  <c r="Q1278" i="2" s="1"/>
  <c r="P1279" i="2"/>
  <c r="Q1279" i="2" s="1"/>
  <c r="P1280" i="2"/>
  <c r="Q1280" i="2" s="1"/>
  <c r="P1281" i="2"/>
  <c r="Q1281" i="2" s="1"/>
  <c r="P1282" i="2"/>
  <c r="Q1282" i="2" s="1"/>
  <c r="P1283" i="2"/>
  <c r="Q1283" i="2" s="1"/>
  <c r="P1284" i="2"/>
  <c r="Q1284" i="2" s="1"/>
  <c r="P1285" i="2"/>
  <c r="Q1285" i="2" s="1"/>
  <c r="P1286" i="2"/>
  <c r="Q1286" i="2" s="1"/>
  <c r="P1287" i="2"/>
  <c r="Q1287" i="2" s="1"/>
  <c r="P1288" i="2"/>
  <c r="Q1288" i="2" s="1"/>
  <c r="P1289" i="2"/>
  <c r="Q1289" i="2" s="1"/>
  <c r="P1290" i="2"/>
  <c r="Q1290" i="2" s="1"/>
  <c r="P1291" i="2"/>
  <c r="Q1291" i="2" s="1"/>
  <c r="P1292" i="2"/>
  <c r="Q1292" i="2" s="1"/>
  <c r="P1293" i="2"/>
  <c r="Q1293" i="2" s="1"/>
  <c r="P1294" i="2"/>
  <c r="Q1294" i="2" s="1"/>
  <c r="P1295" i="2"/>
  <c r="Q1295" i="2" s="1"/>
  <c r="P1296" i="2"/>
  <c r="Q1296" i="2" s="1"/>
  <c r="P1297" i="2"/>
  <c r="Q1297" i="2" s="1"/>
  <c r="P1298" i="2"/>
  <c r="Q1298" i="2" s="1"/>
  <c r="P1299" i="2"/>
  <c r="Q1299" i="2" s="1"/>
  <c r="P1300" i="2"/>
  <c r="Q1300" i="2" s="1"/>
  <c r="P1301" i="2"/>
  <c r="Q1301" i="2" s="1"/>
  <c r="P1302" i="2"/>
  <c r="Q1302" i="2" s="1"/>
  <c r="P1303" i="2"/>
  <c r="Q1303" i="2" s="1"/>
  <c r="P1304" i="2"/>
  <c r="Q1304" i="2" s="1"/>
  <c r="P1305" i="2"/>
  <c r="Q1305" i="2" s="1"/>
  <c r="P1306" i="2"/>
  <c r="Q1306" i="2" s="1"/>
  <c r="P1307" i="2"/>
  <c r="Q1307" i="2" s="1"/>
  <c r="P1308" i="2"/>
  <c r="Q1308" i="2" s="1"/>
  <c r="P1309" i="2"/>
  <c r="Q1309" i="2" s="1"/>
  <c r="P1310" i="2"/>
  <c r="Q1310" i="2" s="1"/>
  <c r="P1311" i="2"/>
  <c r="Q1311" i="2" s="1"/>
  <c r="P1312" i="2"/>
  <c r="Q1312" i="2" s="1"/>
  <c r="P1313" i="2"/>
  <c r="Q1313" i="2" s="1"/>
  <c r="P1314" i="2"/>
  <c r="Q1314" i="2" s="1"/>
  <c r="P1315" i="2"/>
  <c r="Q1315" i="2" s="1"/>
  <c r="P1316" i="2"/>
  <c r="Q1316" i="2" s="1"/>
  <c r="P1317" i="2"/>
  <c r="Q1317" i="2" s="1"/>
  <c r="P1318" i="2"/>
  <c r="Q1318" i="2" s="1"/>
  <c r="P1319" i="2"/>
  <c r="Q1319" i="2" s="1"/>
  <c r="P1320" i="2"/>
  <c r="Q1320" i="2" s="1"/>
  <c r="P1321" i="2"/>
  <c r="Q1321" i="2" s="1"/>
  <c r="P1322" i="2"/>
  <c r="Q1322" i="2" s="1"/>
  <c r="P1323" i="2"/>
  <c r="Q1323" i="2" s="1"/>
  <c r="P1324" i="2"/>
  <c r="Q1324" i="2" s="1"/>
  <c r="P1325" i="2"/>
  <c r="Q1325" i="2" s="1"/>
  <c r="P1326" i="2"/>
  <c r="Q1326" i="2" s="1"/>
  <c r="P1327" i="2"/>
  <c r="Q1327" i="2" s="1"/>
  <c r="P1328" i="2"/>
  <c r="Q1328" i="2" s="1"/>
  <c r="P1329" i="2"/>
  <c r="Q1329" i="2" s="1"/>
  <c r="P1330" i="2"/>
  <c r="Q1330" i="2" s="1"/>
  <c r="P1331" i="2"/>
  <c r="Q1331" i="2" s="1"/>
  <c r="P1332" i="2"/>
  <c r="Q1332" i="2" s="1"/>
  <c r="P1333" i="2"/>
  <c r="Q1333" i="2" s="1"/>
  <c r="P1334" i="2"/>
  <c r="Q1334" i="2" s="1"/>
  <c r="P1335" i="2"/>
  <c r="Q1335" i="2" s="1"/>
  <c r="P1336" i="2"/>
  <c r="Q1336" i="2" s="1"/>
  <c r="P1337" i="2"/>
  <c r="Q1337" i="2" s="1"/>
  <c r="P1338" i="2"/>
  <c r="Q1338" i="2" s="1"/>
  <c r="P1339" i="2"/>
  <c r="Q1339" i="2" s="1"/>
  <c r="P1340" i="2"/>
  <c r="Q1340" i="2" s="1"/>
  <c r="P1341" i="2"/>
  <c r="Q1341" i="2" s="1"/>
  <c r="P1342" i="2"/>
  <c r="Q1342" i="2" s="1"/>
  <c r="P1343" i="2"/>
  <c r="Q1343" i="2" s="1"/>
  <c r="P1344" i="2"/>
  <c r="Q1344" i="2" s="1"/>
  <c r="P1345" i="2"/>
  <c r="Q1345" i="2" s="1"/>
  <c r="P1346" i="2"/>
  <c r="Q1346" i="2" s="1"/>
  <c r="P1347" i="2"/>
  <c r="Q1347" i="2" s="1"/>
  <c r="P1348" i="2"/>
  <c r="Q1348" i="2" s="1"/>
  <c r="P1349" i="2"/>
  <c r="Q1349" i="2" s="1"/>
  <c r="P1350" i="2"/>
  <c r="Q1350" i="2" s="1"/>
  <c r="P1351" i="2"/>
  <c r="Q1351" i="2" s="1"/>
  <c r="P1352" i="2"/>
  <c r="Q1352" i="2" s="1"/>
  <c r="P1353" i="2"/>
  <c r="Q1353" i="2" s="1"/>
  <c r="P1354" i="2"/>
  <c r="Q1354" i="2" s="1"/>
  <c r="P1355" i="2"/>
  <c r="Q1355" i="2" s="1"/>
  <c r="P1356" i="2"/>
  <c r="Q1356" i="2" s="1"/>
  <c r="P1357" i="2"/>
  <c r="Q1357" i="2" s="1"/>
  <c r="P1358" i="2"/>
  <c r="Q1358" i="2" s="1"/>
  <c r="P1359" i="2"/>
  <c r="Q1359" i="2" s="1"/>
  <c r="P1360" i="2"/>
  <c r="Q1360" i="2" s="1"/>
  <c r="P1361" i="2"/>
  <c r="Q1361" i="2" s="1"/>
  <c r="P1362" i="2"/>
  <c r="Q1362" i="2" s="1"/>
  <c r="P1363" i="2"/>
  <c r="Q1363" i="2" s="1"/>
  <c r="P1364" i="2"/>
  <c r="Q1364" i="2" s="1"/>
  <c r="P1365" i="2"/>
  <c r="Q1365" i="2" s="1"/>
  <c r="P1366" i="2"/>
  <c r="Q1366" i="2" s="1"/>
  <c r="P1367" i="2"/>
  <c r="Q1367" i="2" s="1"/>
  <c r="P1368" i="2"/>
  <c r="Q1368" i="2" s="1"/>
  <c r="P1369" i="2"/>
  <c r="Q1369" i="2" s="1"/>
  <c r="P1370" i="2"/>
  <c r="Q1370" i="2" s="1"/>
  <c r="P1371" i="2"/>
  <c r="Q1371" i="2" s="1"/>
  <c r="P1372" i="2"/>
  <c r="Q1372" i="2" s="1"/>
  <c r="P1373" i="2"/>
  <c r="Q1373" i="2" s="1"/>
  <c r="P1374" i="2"/>
  <c r="Q1374" i="2" s="1"/>
  <c r="P1375" i="2"/>
  <c r="Q1375" i="2" s="1"/>
  <c r="P1376" i="2"/>
  <c r="Q1376" i="2" s="1"/>
  <c r="P1377" i="2"/>
  <c r="Q1377" i="2" s="1"/>
  <c r="P1378" i="2"/>
  <c r="Q1378" i="2" s="1"/>
  <c r="P1379" i="2"/>
  <c r="Q1379" i="2" s="1"/>
  <c r="P1380" i="2"/>
  <c r="Q1380" i="2" s="1"/>
  <c r="P1381" i="2"/>
  <c r="Q1381" i="2" s="1"/>
  <c r="P1382" i="2"/>
  <c r="Q1382" i="2" s="1"/>
  <c r="P1383" i="2"/>
  <c r="Q1383" i="2" s="1"/>
  <c r="P1384" i="2"/>
  <c r="Q1384" i="2" s="1"/>
  <c r="P1385" i="2"/>
  <c r="Q1385" i="2" s="1"/>
  <c r="P1386" i="2"/>
  <c r="Q1386" i="2" s="1"/>
  <c r="P1387" i="2"/>
  <c r="Q1387" i="2" s="1"/>
  <c r="P1388" i="2"/>
  <c r="Q1388" i="2" s="1"/>
  <c r="P1389" i="2"/>
  <c r="Q1389" i="2" s="1"/>
  <c r="P1390" i="2"/>
  <c r="Q1390" i="2" s="1"/>
  <c r="P1391" i="2"/>
  <c r="Q1391" i="2" s="1"/>
  <c r="P1392" i="2"/>
  <c r="Q1392" i="2" s="1"/>
  <c r="P1393" i="2"/>
  <c r="Q1393" i="2" s="1"/>
  <c r="P1394" i="2"/>
  <c r="Q1394" i="2" s="1"/>
  <c r="P1395" i="2"/>
  <c r="Q1395" i="2" s="1"/>
  <c r="P1396" i="2"/>
  <c r="Q1396" i="2" s="1"/>
  <c r="P1397" i="2"/>
  <c r="Q1397" i="2" s="1"/>
  <c r="P1398" i="2"/>
  <c r="Q1398" i="2" s="1"/>
  <c r="P1399" i="2"/>
  <c r="Q1399" i="2" s="1"/>
  <c r="P1400" i="2"/>
  <c r="Q1400" i="2" s="1"/>
  <c r="P1401" i="2"/>
  <c r="Q1401" i="2" s="1"/>
  <c r="P1402" i="2"/>
  <c r="Q1402" i="2" s="1"/>
  <c r="P1403" i="2"/>
  <c r="Q1403" i="2" s="1"/>
  <c r="P1404" i="2"/>
  <c r="Q1404" i="2" s="1"/>
  <c r="P1405" i="2"/>
  <c r="Q1405" i="2" s="1"/>
  <c r="P1406" i="2"/>
  <c r="Q1406" i="2" s="1"/>
  <c r="P1407" i="2"/>
  <c r="Q1407" i="2" s="1"/>
  <c r="P1408" i="2"/>
  <c r="Q1408" i="2" s="1"/>
  <c r="P1409" i="2"/>
  <c r="P1410" i="2"/>
  <c r="Q1410" i="2" s="1"/>
  <c r="P1411" i="2"/>
  <c r="P472" i="2"/>
  <c r="Q472" i="2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K2" i="2"/>
  <c r="O2" i="2" s="1"/>
  <c r="K3" i="2"/>
  <c r="O3" i="2" s="1"/>
  <c r="K4" i="2"/>
  <c r="O4" i="2" s="1"/>
  <c r="K5" i="2"/>
  <c r="O5" i="2" s="1"/>
  <c r="K6" i="2"/>
  <c r="O6" i="2" s="1"/>
  <c r="K7" i="2"/>
  <c r="O7" i="2" s="1"/>
  <c r="K8" i="2"/>
  <c r="O8" i="2" s="1"/>
  <c r="K9" i="2"/>
  <c r="O9" i="2" s="1"/>
  <c r="K10" i="2"/>
  <c r="O10" i="2" s="1"/>
  <c r="K11" i="2"/>
  <c r="O11" i="2" s="1"/>
  <c r="K12" i="2"/>
  <c r="O12" i="2" s="1"/>
  <c r="K13" i="2"/>
  <c r="O13" i="2" s="1"/>
  <c r="K14" i="2"/>
  <c r="O14" i="2" s="1"/>
  <c r="K15" i="2"/>
  <c r="O15" i="2" s="1"/>
  <c r="K16" i="2"/>
  <c r="O16" i="2" s="1"/>
  <c r="K17" i="2"/>
  <c r="O17" i="2" s="1"/>
  <c r="K18" i="2"/>
  <c r="O18" i="2" s="1"/>
  <c r="K19" i="2"/>
  <c r="O19" i="2" s="1"/>
  <c r="K20" i="2"/>
  <c r="O20" i="2" s="1"/>
  <c r="K21" i="2"/>
  <c r="O21" i="2" s="1"/>
  <c r="K22" i="2"/>
  <c r="O22" i="2" s="1"/>
  <c r="K23" i="2"/>
  <c r="O23" i="2" s="1"/>
  <c r="K24" i="2"/>
  <c r="O24" i="2" s="1"/>
  <c r="K25" i="2"/>
  <c r="O25" i="2" s="1"/>
  <c r="K26" i="2"/>
  <c r="O26" i="2" s="1"/>
  <c r="K27" i="2"/>
  <c r="O27" i="2" s="1"/>
  <c r="K28" i="2"/>
  <c r="O28" i="2" s="1"/>
  <c r="K29" i="2"/>
  <c r="O29" i="2" s="1"/>
  <c r="K30" i="2"/>
  <c r="O30" i="2" s="1"/>
  <c r="K31" i="2"/>
  <c r="O31" i="2" s="1"/>
  <c r="K32" i="2"/>
  <c r="O32" i="2" s="1"/>
  <c r="K33" i="2"/>
  <c r="O33" i="2" s="1"/>
  <c r="K34" i="2"/>
  <c r="O34" i="2" s="1"/>
  <c r="K35" i="2"/>
  <c r="O35" i="2" s="1"/>
  <c r="K36" i="2"/>
  <c r="O36" i="2" s="1"/>
  <c r="K37" i="2"/>
  <c r="O37" i="2" s="1"/>
  <c r="K38" i="2"/>
  <c r="O38" i="2" s="1"/>
  <c r="K39" i="2"/>
  <c r="O39" i="2" s="1"/>
  <c r="K40" i="2"/>
  <c r="O40" i="2" s="1"/>
  <c r="K41" i="2"/>
  <c r="O41" i="2" s="1"/>
  <c r="K42" i="2"/>
  <c r="O42" i="2" s="1"/>
  <c r="K43" i="2"/>
  <c r="O43" i="2" s="1"/>
  <c r="K44" i="2"/>
  <c r="O44" i="2" s="1"/>
  <c r="K45" i="2"/>
  <c r="O45" i="2" s="1"/>
  <c r="K46" i="2"/>
  <c r="O46" i="2" s="1"/>
  <c r="K47" i="2"/>
  <c r="O47" i="2" s="1"/>
  <c r="K48" i="2"/>
  <c r="O48" i="2" s="1"/>
  <c r="K49" i="2"/>
  <c r="O49" i="2" s="1"/>
  <c r="K50" i="2"/>
  <c r="O50" i="2" s="1"/>
  <c r="K51" i="2"/>
  <c r="O51" i="2" s="1"/>
  <c r="K52" i="2"/>
  <c r="O52" i="2" s="1"/>
  <c r="K53" i="2"/>
  <c r="O53" i="2" s="1"/>
  <c r="K54" i="2"/>
  <c r="O54" i="2" s="1"/>
  <c r="K55" i="2"/>
  <c r="O55" i="2" s="1"/>
  <c r="K56" i="2"/>
  <c r="O56" i="2" s="1"/>
  <c r="K57" i="2"/>
  <c r="O57" i="2" s="1"/>
  <c r="K58" i="2"/>
  <c r="O58" i="2" s="1"/>
  <c r="K59" i="2"/>
  <c r="O59" i="2" s="1"/>
  <c r="K60" i="2"/>
  <c r="O60" i="2" s="1"/>
  <c r="K61" i="2"/>
  <c r="O61" i="2" s="1"/>
  <c r="K62" i="2"/>
  <c r="O62" i="2" s="1"/>
  <c r="K63" i="2"/>
  <c r="O63" i="2" s="1"/>
  <c r="K64" i="2"/>
  <c r="O64" i="2" s="1"/>
  <c r="K65" i="2"/>
  <c r="O65" i="2" s="1"/>
  <c r="K66" i="2"/>
  <c r="O66" i="2" s="1"/>
  <c r="K67" i="2"/>
  <c r="O67" i="2" s="1"/>
  <c r="K68" i="2"/>
  <c r="O68" i="2" s="1"/>
  <c r="K69" i="2"/>
  <c r="O69" i="2" s="1"/>
  <c r="K70" i="2"/>
  <c r="O70" i="2" s="1"/>
  <c r="K71" i="2"/>
  <c r="O71" i="2" s="1"/>
  <c r="K72" i="2"/>
  <c r="O72" i="2" s="1"/>
  <c r="K73" i="2"/>
  <c r="O73" i="2" s="1"/>
  <c r="K74" i="2"/>
  <c r="O74" i="2" s="1"/>
  <c r="K75" i="2"/>
  <c r="O75" i="2" s="1"/>
  <c r="K76" i="2"/>
  <c r="O76" i="2" s="1"/>
  <c r="K77" i="2"/>
  <c r="O77" i="2" s="1"/>
  <c r="K78" i="2"/>
  <c r="O78" i="2" s="1"/>
  <c r="K79" i="2"/>
  <c r="O79" i="2" s="1"/>
  <c r="K80" i="2"/>
  <c r="O80" i="2" s="1"/>
  <c r="K81" i="2"/>
  <c r="O81" i="2" s="1"/>
  <c r="K82" i="2"/>
  <c r="O82" i="2" s="1"/>
  <c r="K83" i="2"/>
  <c r="O83" i="2" s="1"/>
  <c r="K84" i="2"/>
  <c r="O84" i="2" s="1"/>
  <c r="K85" i="2"/>
  <c r="O85" i="2" s="1"/>
  <c r="K86" i="2"/>
  <c r="O86" i="2" s="1"/>
  <c r="K87" i="2"/>
  <c r="O87" i="2" s="1"/>
  <c r="K88" i="2"/>
  <c r="O88" i="2" s="1"/>
  <c r="K89" i="2"/>
  <c r="O89" i="2" s="1"/>
  <c r="K90" i="2"/>
  <c r="O90" i="2" s="1"/>
  <c r="K91" i="2"/>
  <c r="O91" i="2" s="1"/>
  <c r="K92" i="2"/>
  <c r="O92" i="2" s="1"/>
  <c r="K93" i="2"/>
  <c r="O93" i="2" s="1"/>
  <c r="K94" i="2"/>
  <c r="O94" i="2" s="1"/>
  <c r="K95" i="2"/>
  <c r="O95" i="2" s="1"/>
  <c r="K96" i="2"/>
  <c r="O96" i="2" s="1"/>
  <c r="K97" i="2"/>
  <c r="O97" i="2" s="1"/>
  <c r="K98" i="2"/>
  <c r="O98" i="2" s="1"/>
  <c r="K99" i="2"/>
  <c r="O99" i="2" s="1"/>
  <c r="K100" i="2"/>
  <c r="O100" i="2" s="1"/>
  <c r="K101" i="2"/>
  <c r="O101" i="2" s="1"/>
  <c r="K102" i="2"/>
  <c r="O102" i="2" s="1"/>
  <c r="K103" i="2"/>
  <c r="O103" i="2" s="1"/>
  <c r="K104" i="2"/>
  <c r="O104" i="2" s="1"/>
  <c r="K105" i="2"/>
  <c r="O105" i="2" s="1"/>
  <c r="K106" i="2"/>
  <c r="O106" i="2" s="1"/>
  <c r="K107" i="2"/>
  <c r="O107" i="2" s="1"/>
  <c r="K108" i="2"/>
  <c r="O108" i="2" s="1"/>
  <c r="K109" i="2"/>
  <c r="O109" i="2" s="1"/>
  <c r="K110" i="2"/>
  <c r="O110" i="2" s="1"/>
  <c r="K111" i="2"/>
  <c r="O111" i="2" s="1"/>
  <c r="K112" i="2"/>
  <c r="O112" i="2" s="1"/>
  <c r="K113" i="2"/>
  <c r="O113" i="2" s="1"/>
  <c r="K114" i="2"/>
  <c r="O114" i="2" s="1"/>
  <c r="K115" i="2"/>
  <c r="O115" i="2" s="1"/>
  <c r="K116" i="2"/>
  <c r="O116" i="2" s="1"/>
  <c r="K117" i="2"/>
  <c r="O117" i="2" s="1"/>
  <c r="K118" i="2"/>
  <c r="O118" i="2" s="1"/>
  <c r="K119" i="2"/>
  <c r="O119" i="2" s="1"/>
  <c r="K120" i="2"/>
  <c r="O120" i="2" s="1"/>
  <c r="K121" i="2"/>
  <c r="O121" i="2" s="1"/>
  <c r="K122" i="2"/>
  <c r="O122" i="2" s="1"/>
  <c r="K123" i="2"/>
  <c r="O123" i="2" s="1"/>
  <c r="K124" i="2"/>
  <c r="O124" i="2" s="1"/>
  <c r="K125" i="2"/>
  <c r="O125" i="2" s="1"/>
  <c r="K126" i="2"/>
  <c r="O126" i="2" s="1"/>
  <c r="K127" i="2"/>
  <c r="O127" i="2" s="1"/>
  <c r="K128" i="2"/>
  <c r="O128" i="2" s="1"/>
  <c r="K129" i="2"/>
  <c r="O129" i="2" s="1"/>
  <c r="K130" i="2"/>
  <c r="O130" i="2" s="1"/>
  <c r="K131" i="2"/>
  <c r="O131" i="2" s="1"/>
  <c r="K132" i="2"/>
  <c r="O132" i="2" s="1"/>
  <c r="K133" i="2"/>
  <c r="O133" i="2" s="1"/>
  <c r="K134" i="2"/>
  <c r="O134" i="2" s="1"/>
  <c r="K135" i="2"/>
  <c r="O135" i="2" s="1"/>
  <c r="K136" i="2"/>
  <c r="O136" i="2" s="1"/>
  <c r="K137" i="2"/>
  <c r="O137" i="2" s="1"/>
  <c r="K138" i="2"/>
  <c r="O138" i="2" s="1"/>
  <c r="K139" i="2"/>
  <c r="O139" i="2" s="1"/>
  <c r="K140" i="2"/>
  <c r="O140" i="2" s="1"/>
  <c r="K141" i="2"/>
  <c r="O141" i="2" s="1"/>
  <c r="K142" i="2"/>
  <c r="O142" i="2" s="1"/>
  <c r="K143" i="2"/>
  <c r="O143" i="2" s="1"/>
  <c r="K144" i="2"/>
  <c r="O144" i="2" s="1"/>
  <c r="K145" i="2"/>
  <c r="O145" i="2" s="1"/>
  <c r="K146" i="2"/>
  <c r="O146" i="2" s="1"/>
  <c r="K147" i="2"/>
  <c r="O147" i="2" s="1"/>
  <c r="K148" i="2"/>
  <c r="O148" i="2" s="1"/>
  <c r="K149" i="2"/>
  <c r="O149" i="2" s="1"/>
  <c r="K150" i="2"/>
  <c r="O150" i="2" s="1"/>
  <c r="K151" i="2"/>
  <c r="O151" i="2" s="1"/>
  <c r="K152" i="2"/>
  <c r="O152" i="2" s="1"/>
  <c r="K153" i="2"/>
  <c r="O153" i="2" s="1"/>
  <c r="K154" i="2"/>
  <c r="O154" i="2" s="1"/>
  <c r="K155" i="2"/>
  <c r="O155" i="2" s="1"/>
  <c r="K156" i="2"/>
  <c r="O156" i="2" s="1"/>
  <c r="K157" i="2"/>
  <c r="O157" i="2" s="1"/>
  <c r="K158" i="2"/>
  <c r="O158" i="2" s="1"/>
  <c r="K159" i="2"/>
  <c r="O159" i="2" s="1"/>
  <c r="K160" i="2"/>
  <c r="O160" i="2" s="1"/>
  <c r="K161" i="2"/>
  <c r="O161" i="2" s="1"/>
  <c r="K162" i="2"/>
  <c r="O162" i="2" s="1"/>
  <c r="K163" i="2"/>
  <c r="O163" i="2" s="1"/>
  <c r="K164" i="2"/>
  <c r="O164" i="2" s="1"/>
  <c r="K165" i="2"/>
  <c r="O165" i="2" s="1"/>
  <c r="K166" i="2"/>
  <c r="O166" i="2" s="1"/>
  <c r="K167" i="2"/>
  <c r="O167" i="2" s="1"/>
  <c r="K168" i="2"/>
  <c r="O168" i="2" s="1"/>
  <c r="K169" i="2"/>
  <c r="O169" i="2" s="1"/>
  <c r="K170" i="2"/>
  <c r="O170" i="2" s="1"/>
  <c r="K171" i="2"/>
  <c r="O171" i="2" s="1"/>
  <c r="K172" i="2"/>
  <c r="O172" i="2" s="1"/>
  <c r="K173" i="2"/>
  <c r="O173" i="2" s="1"/>
  <c r="K174" i="2"/>
  <c r="O174" i="2" s="1"/>
  <c r="K175" i="2"/>
  <c r="O175" i="2" s="1"/>
  <c r="K176" i="2"/>
  <c r="O176" i="2" s="1"/>
  <c r="K177" i="2"/>
  <c r="O177" i="2" s="1"/>
  <c r="K178" i="2"/>
  <c r="O178" i="2" s="1"/>
  <c r="K179" i="2"/>
  <c r="O179" i="2" s="1"/>
  <c r="K180" i="2"/>
  <c r="O180" i="2" s="1"/>
  <c r="K181" i="2"/>
  <c r="O181" i="2" s="1"/>
  <c r="K182" i="2"/>
  <c r="O182" i="2" s="1"/>
  <c r="K183" i="2"/>
  <c r="O183" i="2" s="1"/>
  <c r="K184" i="2"/>
  <c r="O184" i="2" s="1"/>
  <c r="K185" i="2"/>
  <c r="O185" i="2" s="1"/>
  <c r="K186" i="2"/>
  <c r="O186" i="2" s="1"/>
  <c r="K187" i="2"/>
  <c r="O187" i="2" s="1"/>
  <c r="K188" i="2"/>
  <c r="O188" i="2" s="1"/>
  <c r="K189" i="2"/>
  <c r="O189" i="2" s="1"/>
  <c r="K190" i="2"/>
  <c r="O190" i="2" s="1"/>
  <c r="K191" i="2"/>
  <c r="O191" i="2" s="1"/>
  <c r="K192" i="2"/>
  <c r="O192" i="2" s="1"/>
  <c r="K193" i="2"/>
  <c r="O193" i="2" s="1"/>
  <c r="K194" i="2"/>
  <c r="O194" i="2" s="1"/>
  <c r="K195" i="2"/>
  <c r="O195" i="2" s="1"/>
  <c r="K196" i="2"/>
  <c r="O196" i="2" s="1"/>
  <c r="K197" i="2"/>
  <c r="O197" i="2" s="1"/>
  <c r="K198" i="2"/>
  <c r="O198" i="2" s="1"/>
  <c r="K199" i="2"/>
  <c r="O199" i="2" s="1"/>
  <c r="K200" i="2"/>
  <c r="O200" i="2" s="1"/>
  <c r="K201" i="2"/>
  <c r="O201" i="2" s="1"/>
  <c r="K202" i="2"/>
  <c r="O202" i="2" s="1"/>
  <c r="K203" i="2"/>
  <c r="O203" i="2" s="1"/>
  <c r="K204" i="2"/>
  <c r="O204" i="2" s="1"/>
  <c r="K205" i="2"/>
  <c r="O205" i="2" s="1"/>
  <c r="K206" i="2"/>
  <c r="O206" i="2" s="1"/>
  <c r="K207" i="2"/>
  <c r="O207" i="2" s="1"/>
  <c r="K208" i="2"/>
  <c r="O208" i="2" s="1"/>
  <c r="K209" i="2"/>
  <c r="O209" i="2" s="1"/>
  <c r="K210" i="2"/>
  <c r="O210" i="2" s="1"/>
  <c r="K211" i="2"/>
  <c r="O211" i="2" s="1"/>
  <c r="K212" i="2"/>
  <c r="O212" i="2" s="1"/>
  <c r="K213" i="2"/>
  <c r="O213" i="2" s="1"/>
  <c r="K214" i="2"/>
  <c r="O214" i="2" s="1"/>
  <c r="K215" i="2"/>
  <c r="O215" i="2" s="1"/>
  <c r="K216" i="2"/>
  <c r="O216" i="2" s="1"/>
  <c r="K217" i="2"/>
  <c r="O217" i="2" s="1"/>
  <c r="K218" i="2"/>
  <c r="O218" i="2" s="1"/>
  <c r="K219" i="2"/>
  <c r="O219" i="2" s="1"/>
  <c r="K220" i="2"/>
  <c r="O220" i="2" s="1"/>
  <c r="K221" i="2"/>
  <c r="O221" i="2" s="1"/>
  <c r="K222" i="2"/>
  <c r="O222" i="2" s="1"/>
  <c r="K223" i="2"/>
  <c r="O223" i="2" s="1"/>
  <c r="K224" i="2"/>
  <c r="O224" i="2" s="1"/>
  <c r="K225" i="2"/>
  <c r="O225" i="2" s="1"/>
  <c r="K226" i="2"/>
  <c r="O226" i="2" s="1"/>
  <c r="K227" i="2"/>
  <c r="O227" i="2" s="1"/>
  <c r="K228" i="2"/>
  <c r="O228" i="2" s="1"/>
  <c r="K229" i="2"/>
  <c r="O229" i="2" s="1"/>
  <c r="K230" i="2"/>
  <c r="O230" i="2" s="1"/>
  <c r="K231" i="2"/>
  <c r="O231" i="2" s="1"/>
  <c r="K232" i="2"/>
  <c r="O232" i="2" s="1"/>
  <c r="K233" i="2"/>
  <c r="O233" i="2" s="1"/>
  <c r="K234" i="2"/>
  <c r="O234" i="2" s="1"/>
  <c r="K235" i="2"/>
  <c r="O235" i="2" s="1"/>
  <c r="K236" i="2"/>
  <c r="O236" i="2" s="1"/>
  <c r="K237" i="2"/>
  <c r="O237" i="2" s="1"/>
  <c r="K238" i="2"/>
  <c r="O238" i="2" s="1"/>
  <c r="K239" i="2"/>
  <c r="O239" i="2" s="1"/>
  <c r="K240" i="2"/>
  <c r="O240" i="2" s="1"/>
  <c r="K241" i="2"/>
  <c r="O241" i="2" s="1"/>
  <c r="K242" i="2"/>
  <c r="O242" i="2" s="1"/>
  <c r="K243" i="2"/>
  <c r="O243" i="2" s="1"/>
  <c r="K244" i="2"/>
  <c r="O244" i="2" s="1"/>
  <c r="K245" i="2"/>
  <c r="O245" i="2" s="1"/>
  <c r="K246" i="2"/>
  <c r="O246" i="2" s="1"/>
  <c r="K247" i="2"/>
  <c r="O247" i="2" s="1"/>
  <c r="K248" i="2"/>
  <c r="O248" i="2" s="1"/>
  <c r="K249" i="2"/>
  <c r="O249" i="2" s="1"/>
  <c r="K250" i="2"/>
  <c r="O250" i="2" s="1"/>
  <c r="K251" i="2"/>
  <c r="O251" i="2" s="1"/>
  <c r="K252" i="2"/>
  <c r="O252" i="2" s="1"/>
  <c r="K253" i="2"/>
  <c r="O253" i="2" s="1"/>
  <c r="K254" i="2"/>
  <c r="O254" i="2" s="1"/>
  <c r="K255" i="2"/>
  <c r="O255" i="2" s="1"/>
  <c r="K256" i="2"/>
  <c r="O256" i="2" s="1"/>
  <c r="K257" i="2"/>
  <c r="O257" i="2" s="1"/>
  <c r="K258" i="2"/>
  <c r="O258" i="2" s="1"/>
  <c r="K259" i="2"/>
  <c r="O259" i="2" s="1"/>
  <c r="K260" i="2"/>
  <c r="O260" i="2" s="1"/>
  <c r="K261" i="2"/>
  <c r="O261" i="2" s="1"/>
  <c r="K262" i="2"/>
  <c r="O262" i="2" s="1"/>
  <c r="K263" i="2"/>
  <c r="O263" i="2" s="1"/>
  <c r="K264" i="2"/>
  <c r="O264" i="2" s="1"/>
  <c r="K265" i="2"/>
  <c r="O265" i="2" s="1"/>
  <c r="K266" i="2"/>
  <c r="O266" i="2" s="1"/>
  <c r="K267" i="2"/>
  <c r="O267" i="2" s="1"/>
  <c r="K268" i="2"/>
  <c r="O268" i="2" s="1"/>
  <c r="K269" i="2"/>
  <c r="O269" i="2" s="1"/>
  <c r="K270" i="2"/>
  <c r="O270" i="2" s="1"/>
  <c r="K271" i="2"/>
  <c r="O271" i="2" s="1"/>
  <c r="K272" i="2"/>
  <c r="O272" i="2" s="1"/>
  <c r="K273" i="2"/>
  <c r="O273" i="2" s="1"/>
  <c r="K274" i="2"/>
  <c r="O274" i="2" s="1"/>
  <c r="K275" i="2"/>
  <c r="O275" i="2" s="1"/>
  <c r="K276" i="2"/>
  <c r="O276" i="2" s="1"/>
  <c r="K277" i="2"/>
  <c r="O277" i="2" s="1"/>
  <c r="K278" i="2"/>
  <c r="O278" i="2" s="1"/>
  <c r="K279" i="2"/>
  <c r="O279" i="2" s="1"/>
  <c r="K280" i="2"/>
  <c r="O280" i="2" s="1"/>
  <c r="K281" i="2"/>
  <c r="O281" i="2" s="1"/>
  <c r="K282" i="2"/>
  <c r="O282" i="2" s="1"/>
  <c r="K283" i="2"/>
  <c r="O283" i="2" s="1"/>
  <c r="K284" i="2"/>
  <c r="O284" i="2" s="1"/>
  <c r="K285" i="2"/>
  <c r="O285" i="2" s="1"/>
  <c r="K286" i="2"/>
  <c r="O286" i="2" s="1"/>
  <c r="K287" i="2"/>
  <c r="O287" i="2" s="1"/>
  <c r="K288" i="2"/>
  <c r="O288" i="2" s="1"/>
  <c r="K289" i="2"/>
  <c r="O289" i="2" s="1"/>
  <c r="K290" i="2"/>
  <c r="O290" i="2" s="1"/>
  <c r="K291" i="2"/>
  <c r="O291" i="2" s="1"/>
  <c r="K292" i="2"/>
  <c r="O292" i="2" s="1"/>
  <c r="K293" i="2"/>
  <c r="O293" i="2" s="1"/>
  <c r="K294" i="2"/>
  <c r="O294" i="2" s="1"/>
  <c r="K295" i="2"/>
  <c r="O295" i="2" s="1"/>
  <c r="K296" i="2"/>
  <c r="O296" i="2" s="1"/>
  <c r="K297" i="2"/>
  <c r="O297" i="2" s="1"/>
  <c r="K298" i="2"/>
  <c r="O298" i="2" s="1"/>
  <c r="K299" i="2"/>
  <c r="O299" i="2" s="1"/>
  <c r="K300" i="2"/>
  <c r="O300" i="2" s="1"/>
  <c r="K301" i="2"/>
  <c r="O301" i="2" s="1"/>
  <c r="K302" i="2"/>
  <c r="O302" i="2" s="1"/>
  <c r="K303" i="2"/>
  <c r="O303" i="2" s="1"/>
  <c r="K304" i="2"/>
  <c r="O304" i="2" s="1"/>
  <c r="K305" i="2"/>
  <c r="O305" i="2" s="1"/>
  <c r="K306" i="2"/>
  <c r="O306" i="2" s="1"/>
  <c r="K307" i="2"/>
  <c r="O307" i="2" s="1"/>
  <c r="K308" i="2"/>
  <c r="O308" i="2" s="1"/>
  <c r="K309" i="2"/>
  <c r="O309" i="2" s="1"/>
  <c r="K310" i="2"/>
  <c r="O310" i="2" s="1"/>
  <c r="K311" i="2"/>
  <c r="O311" i="2" s="1"/>
  <c r="K312" i="2"/>
  <c r="O312" i="2" s="1"/>
  <c r="K313" i="2"/>
  <c r="O313" i="2" s="1"/>
  <c r="K314" i="2"/>
  <c r="O314" i="2" s="1"/>
  <c r="K315" i="2"/>
  <c r="O315" i="2" s="1"/>
  <c r="K316" i="2"/>
  <c r="O316" i="2" s="1"/>
  <c r="K317" i="2"/>
  <c r="O317" i="2" s="1"/>
  <c r="K318" i="2"/>
  <c r="O318" i="2" s="1"/>
  <c r="K319" i="2"/>
  <c r="O319" i="2" s="1"/>
  <c r="K320" i="2"/>
  <c r="O320" i="2" s="1"/>
  <c r="K321" i="2"/>
  <c r="O321" i="2" s="1"/>
  <c r="K322" i="2"/>
  <c r="O322" i="2" s="1"/>
  <c r="K323" i="2"/>
  <c r="O323" i="2" s="1"/>
  <c r="K324" i="2"/>
  <c r="O324" i="2" s="1"/>
  <c r="K325" i="2"/>
  <c r="O325" i="2" s="1"/>
  <c r="K326" i="2"/>
  <c r="O326" i="2" s="1"/>
  <c r="K327" i="2"/>
  <c r="O327" i="2" s="1"/>
  <c r="K328" i="2"/>
  <c r="O328" i="2" s="1"/>
  <c r="K329" i="2"/>
  <c r="O329" i="2" s="1"/>
  <c r="K330" i="2"/>
  <c r="O330" i="2" s="1"/>
  <c r="K331" i="2"/>
  <c r="O331" i="2" s="1"/>
  <c r="K332" i="2"/>
  <c r="O332" i="2" s="1"/>
  <c r="K333" i="2"/>
  <c r="O333" i="2" s="1"/>
  <c r="K334" i="2"/>
  <c r="O334" i="2" s="1"/>
  <c r="K335" i="2"/>
  <c r="O335" i="2" s="1"/>
  <c r="K336" i="2"/>
  <c r="O336" i="2" s="1"/>
  <c r="K337" i="2"/>
  <c r="O337" i="2" s="1"/>
  <c r="K338" i="2"/>
  <c r="O338" i="2" s="1"/>
  <c r="K339" i="2"/>
  <c r="O339" i="2" s="1"/>
  <c r="K340" i="2"/>
  <c r="O340" i="2" s="1"/>
  <c r="K341" i="2"/>
  <c r="O341" i="2" s="1"/>
  <c r="K342" i="2"/>
  <c r="O342" i="2" s="1"/>
  <c r="K343" i="2"/>
  <c r="O343" i="2" s="1"/>
  <c r="K344" i="2"/>
  <c r="O344" i="2" s="1"/>
  <c r="K345" i="2"/>
  <c r="O345" i="2" s="1"/>
  <c r="K346" i="2"/>
  <c r="O346" i="2" s="1"/>
  <c r="K347" i="2"/>
  <c r="O347" i="2" s="1"/>
  <c r="K348" i="2"/>
  <c r="O348" i="2" s="1"/>
  <c r="K349" i="2"/>
  <c r="O349" i="2" s="1"/>
  <c r="K350" i="2"/>
  <c r="O350" i="2" s="1"/>
  <c r="K351" i="2"/>
  <c r="O351" i="2" s="1"/>
  <c r="K352" i="2"/>
  <c r="O352" i="2" s="1"/>
  <c r="K353" i="2"/>
  <c r="O353" i="2" s="1"/>
  <c r="K354" i="2"/>
  <c r="O354" i="2" s="1"/>
  <c r="K355" i="2"/>
  <c r="O355" i="2" s="1"/>
  <c r="K356" i="2"/>
  <c r="O356" i="2" s="1"/>
  <c r="K357" i="2"/>
  <c r="O357" i="2" s="1"/>
  <c r="K358" i="2"/>
  <c r="O358" i="2" s="1"/>
  <c r="K359" i="2"/>
  <c r="O359" i="2" s="1"/>
  <c r="K360" i="2"/>
  <c r="O360" i="2" s="1"/>
  <c r="K361" i="2"/>
  <c r="O361" i="2" s="1"/>
  <c r="K362" i="2"/>
  <c r="O362" i="2" s="1"/>
  <c r="K363" i="2"/>
  <c r="O363" i="2" s="1"/>
  <c r="K364" i="2"/>
  <c r="O364" i="2" s="1"/>
  <c r="K365" i="2"/>
  <c r="O365" i="2" s="1"/>
  <c r="K366" i="2"/>
  <c r="O366" i="2" s="1"/>
  <c r="K367" i="2"/>
  <c r="O367" i="2" s="1"/>
  <c r="K368" i="2"/>
  <c r="O368" i="2" s="1"/>
  <c r="K369" i="2"/>
  <c r="O369" i="2" s="1"/>
  <c r="K370" i="2"/>
  <c r="O370" i="2" s="1"/>
  <c r="K371" i="2"/>
  <c r="O371" i="2" s="1"/>
  <c r="K372" i="2"/>
  <c r="O372" i="2" s="1"/>
  <c r="K373" i="2"/>
  <c r="O373" i="2" s="1"/>
  <c r="K374" i="2"/>
  <c r="O374" i="2" s="1"/>
  <c r="K375" i="2"/>
  <c r="O375" i="2" s="1"/>
  <c r="K376" i="2"/>
  <c r="O376" i="2" s="1"/>
  <c r="K377" i="2"/>
  <c r="O377" i="2" s="1"/>
  <c r="K378" i="2"/>
  <c r="O378" i="2" s="1"/>
  <c r="K379" i="2"/>
  <c r="O379" i="2" s="1"/>
  <c r="K380" i="2"/>
  <c r="O380" i="2" s="1"/>
  <c r="K381" i="2"/>
  <c r="O381" i="2" s="1"/>
  <c r="K382" i="2"/>
  <c r="O382" i="2" s="1"/>
  <c r="K383" i="2"/>
  <c r="O383" i="2" s="1"/>
  <c r="K384" i="2"/>
  <c r="O384" i="2" s="1"/>
  <c r="K385" i="2"/>
  <c r="O385" i="2" s="1"/>
  <c r="K386" i="2"/>
  <c r="O386" i="2" s="1"/>
  <c r="K387" i="2"/>
  <c r="O387" i="2" s="1"/>
  <c r="K388" i="2"/>
  <c r="O388" i="2" s="1"/>
  <c r="K389" i="2"/>
  <c r="O389" i="2" s="1"/>
  <c r="K390" i="2"/>
  <c r="O390" i="2" s="1"/>
  <c r="K391" i="2"/>
  <c r="O391" i="2" s="1"/>
  <c r="K392" i="2"/>
  <c r="O392" i="2" s="1"/>
  <c r="K393" i="2"/>
  <c r="O393" i="2" s="1"/>
  <c r="K394" i="2"/>
  <c r="O394" i="2" s="1"/>
  <c r="K395" i="2"/>
  <c r="O395" i="2" s="1"/>
  <c r="K396" i="2"/>
  <c r="O396" i="2" s="1"/>
  <c r="K397" i="2"/>
  <c r="O397" i="2" s="1"/>
  <c r="K398" i="2"/>
  <c r="O398" i="2" s="1"/>
  <c r="K399" i="2"/>
  <c r="O399" i="2" s="1"/>
  <c r="K400" i="2"/>
  <c r="O400" i="2" s="1"/>
  <c r="K401" i="2"/>
  <c r="O401" i="2" s="1"/>
  <c r="K402" i="2"/>
  <c r="O402" i="2" s="1"/>
  <c r="K403" i="2"/>
  <c r="O403" i="2" s="1"/>
  <c r="K404" i="2"/>
  <c r="O404" i="2" s="1"/>
  <c r="K405" i="2"/>
  <c r="O405" i="2" s="1"/>
  <c r="K406" i="2"/>
  <c r="O406" i="2" s="1"/>
  <c r="K407" i="2"/>
  <c r="O407" i="2" s="1"/>
  <c r="K408" i="2"/>
  <c r="O408" i="2" s="1"/>
  <c r="K409" i="2"/>
  <c r="O409" i="2" s="1"/>
  <c r="K410" i="2"/>
  <c r="O410" i="2" s="1"/>
  <c r="K411" i="2"/>
  <c r="O411" i="2" s="1"/>
  <c r="K412" i="2"/>
  <c r="O412" i="2" s="1"/>
  <c r="K413" i="2"/>
  <c r="O413" i="2" s="1"/>
  <c r="K414" i="2"/>
  <c r="O414" i="2" s="1"/>
  <c r="K415" i="2"/>
  <c r="O415" i="2" s="1"/>
  <c r="K416" i="2"/>
  <c r="O416" i="2" s="1"/>
  <c r="K417" i="2"/>
  <c r="O417" i="2" s="1"/>
  <c r="K418" i="2"/>
  <c r="O418" i="2" s="1"/>
  <c r="K419" i="2"/>
  <c r="O419" i="2" s="1"/>
  <c r="K420" i="2"/>
  <c r="O420" i="2" s="1"/>
  <c r="K421" i="2"/>
  <c r="O421" i="2" s="1"/>
  <c r="K422" i="2"/>
  <c r="O422" i="2" s="1"/>
  <c r="K423" i="2"/>
  <c r="O423" i="2" s="1"/>
  <c r="K424" i="2"/>
  <c r="O424" i="2" s="1"/>
  <c r="K425" i="2"/>
  <c r="O425" i="2" s="1"/>
  <c r="K426" i="2"/>
  <c r="O426" i="2" s="1"/>
  <c r="K427" i="2"/>
  <c r="O427" i="2" s="1"/>
  <c r="K428" i="2"/>
  <c r="O428" i="2" s="1"/>
  <c r="K429" i="2"/>
  <c r="O429" i="2" s="1"/>
  <c r="K430" i="2"/>
  <c r="O430" i="2" s="1"/>
  <c r="K431" i="2"/>
  <c r="O431" i="2" s="1"/>
  <c r="K432" i="2"/>
  <c r="O432" i="2" s="1"/>
  <c r="K433" i="2"/>
  <c r="O433" i="2" s="1"/>
  <c r="K434" i="2"/>
  <c r="O434" i="2" s="1"/>
  <c r="K435" i="2"/>
  <c r="O435" i="2" s="1"/>
  <c r="K436" i="2"/>
  <c r="O436" i="2" s="1"/>
  <c r="K437" i="2"/>
  <c r="O437" i="2" s="1"/>
  <c r="K438" i="2"/>
  <c r="O438" i="2" s="1"/>
  <c r="K439" i="2"/>
  <c r="O439" i="2" s="1"/>
  <c r="K440" i="2"/>
  <c r="O440" i="2" s="1"/>
  <c r="K441" i="2"/>
  <c r="O441" i="2" s="1"/>
  <c r="K442" i="2"/>
  <c r="O442" i="2" s="1"/>
  <c r="K443" i="2"/>
  <c r="O443" i="2" s="1"/>
  <c r="K444" i="2"/>
  <c r="O444" i="2" s="1"/>
  <c r="K445" i="2"/>
  <c r="O445" i="2" s="1"/>
  <c r="K446" i="2"/>
  <c r="O446" i="2" s="1"/>
  <c r="K447" i="2"/>
  <c r="O447" i="2" s="1"/>
  <c r="K448" i="2"/>
  <c r="O448" i="2" s="1"/>
  <c r="K449" i="2"/>
  <c r="O449" i="2" s="1"/>
  <c r="K450" i="2"/>
  <c r="O450" i="2" s="1"/>
  <c r="K451" i="2"/>
  <c r="O451" i="2" s="1"/>
  <c r="K452" i="2"/>
  <c r="O452" i="2" s="1"/>
  <c r="K453" i="2"/>
  <c r="O453" i="2" s="1"/>
  <c r="K454" i="2"/>
  <c r="O454" i="2" s="1"/>
  <c r="K455" i="2"/>
  <c r="O455" i="2" s="1"/>
  <c r="K456" i="2"/>
  <c r="O456" i="2" s="1"/>
  <c r="K457" i="2"/>
  <c r="O457" i="2" s="1"/>
  <c r="K458" i="2"/>
  <c r="O458" i="2" s="1"/>
  <c r="K459" i="2"/>
  <c r="O459" i="2" s="1"/>
  <c r="K460" i="2"/>
  <c r="O460" i="2" s="1"/>
  <c r="K461" i="2"/>
  <c r="O461" i="2" s="1"/>
  <c r="K462" i="2"/>
  <c r="O462" i="2" s="1"/>
  <c r="K463" i="2"/>
  <c r="O463" i="2" s="1"/>
  <c r="K464" i="2"/>
  <c r="O464" i="2" s="1"/>
  <c r="K465" i="2"/>
  <c r="O465" i="2" s="1"/>
  <c r="K466" i="2"/>
  <c r="O466" i="2" s="1"/>
  <c r="K467" i="2"/>
  <c r="O467" i="2" s="1"/>
  <c r="K468" i="2"/>
  <c r="O468" i="2" s="1"/>
  <c r="K469" i="2"/>
  <c r="O469" i="2" s="1"/>
  <c r="K470" i="2"/>
  <c r="O470" i="2" s="1"/>
  <c r="K471" i="2"/>
  <c r="O471" i="2" s="1"/>
  <c r="K472" i="2"/>
  <c r="O472" i="2" s="1"/>
  <c r="K473" i="2"/>
  <c r="O473" i="2" s="1"/>
  <c r="K474" i="2"/>
  <c r="O474" i="2" s="1"/>
  <c r="K475" i="2"/>
  <c r="O475" i="2" s="1"/>
  <c r="K476" i="2"/>
  <c r="O476" i="2" s="1"/>
  <c r="K477" i="2"/>
  <c r="O477" i="2" s="1"/>
  <c r="K478" i="2"/>
  <c r="O478" i="2" s="1"/>
  <c r="K479" i="2"/>
  <c r="O479" i="2" s="1"/>
  <c r="K480" i="2"/>
  <c r="O480" i="2" s="1"/>
  <c r="K481" i="2"/>
  <c r="O481" i="2" s="1"/>
  <c r="K482" i="2"/>
  <c r="O482" i="2" s="1"/>
  <c r="K483" i="2"/>
  <c r="O483" i="2" s="1"/>
  <c r="K484" i="2"/>
  <c r="O484" i="2" s="1"/>
  <c r="K485" i="2"/>
  <c r="O485" i="2" s="1"/>
  <c r="K486" i="2"/>
  <c r="O486" i="2" s="1"/>
  <c r="K487" i="2"/>
  <c r="O487" i="2" s="1"/>
  <c r="K488" i="2"/>
  <c r="O488" i="2" s="1"/>
  <c r="K489" i="2"/>
  <c r="O489" i="2" s="1"/>
  <c r="K490" i="2"/>
  <c r="O490" i="2" s="1"/>
  <c r="K491" i="2"/>
  <c r="O491" i="2" s="1"/>
  <c r="K492" i="2"/>
  <c r="O492" i="2" s="1"/>
  <c r="K493" i="2"/>
  <c r="O493" i="2" s="1"/>
  <c r="K494" i="2"/>
  <c r="O494" i="2" s="1"/>
  <c r="K495" i="2"/>
  <c r="O495" i="2" s="1"/>
  <c r="K496" i="2"/>
  <c r="O496" i="2" s="1"/>
  <c r="K497" i="2"/>
  <c r="O497" i="2" s="1"/>
  <c r="K498" i="2"/>
  <c r="O498" i="2" s="1"/>
  <c r="K499" i="2"/>
  <c r="O499" i="2" s="1"/>
  <c r="K500" i="2"/>
  <c r="O500" i="2" s="1"/>
  <c r="K501" i="2"/>
  <c r="O501" i="2" s="1"/>
  <c r="K502" i="2"/>
  <c r="O502" i="2" s="1"/>
  <c r="K503" i="2"/>
  <c r="O503" i="2" s="1"/>
  <c r="K504" i="2"/>
  <c r="O504" i="2" s="1"/>
  <c r="K505" i="2"/>
  <c r="O505" i="2" s="1"/>
  <c r="K506" i="2"/>
  <c r="O506" i="2" s="1"/>
  <c r="K507" i="2"/>
  <c r="O507" i="2" s="1"/>
  <c r="K508" i="2"/>
  <c r="O508" i="2" s="1"/>
  <c r="K509" i="2"/>
  <c r="O509" i="2" s="1"/>
  <c r="K510" i="2"/>
  <c r="O510" i="2" s="1"/>
  <c r="K511" i="2"/>
  <c r="O511" i="2" s="1"/>
  <c r="K512" i="2"/>
  <c r="O512" i="2" s="1"/>
  <c r="K513" i="2"/>
  <c r="O513" i="2" s="1"/>
  <c r="K514" i="2"/>
  <c r="O514" i="2" s="1"/>
  <c r="K515" i="2"/>
  <c r="O515" i="2" s="1"/>
  <c r="K516" i="2"/>
  <c r="O516" i="2" s="1"/>
  <c r="K517" i="2"/>
  <c r="O517" i="2" s="1"/>
  <c r="K518" i="2"/>
  <c r="O518" i="2" s="1"/>
  <c r="K519" i="2"/>
  <c r="O519" i="2" s="1"/>
  <c r="K520" i="2"/>
  <c r="O520" i="2" s="1"/>
  <c r="K521" i="2"/>
  <c r="O521" i="2" s="1"/>
  <c r="K522" i="2"/>
  <c r="O522" i="2" s="1"/>
  <c r="K523" i="2"/>
  <c r="O523" i="2" s="1"/>
  <c r="K524" i="2"/>
  <c r="O524" i="2" s="1"/>
  <c r="K525" i="2"/>
  <c r="O525" i="2" s="1"/>
  <c r="K526" i="2"/>
  <c r="O526" i="2" s="1"/>
  <c r="K527" i="2"/>
  <c r="O527" i="2" s="1"/>
  <c r="K528" i="2"/>
  <c r="O528" i="2" s="1"/>
  <c r="K529" i="2"/>
  <c r="O529" i="2" s="1"/>
  <c r="K530" i="2"/>
  <c r="O530" i="2" s="1"/>
  <c r="K531" i="2"/>
  <c r="O531" i="2" s="1"/>
  <c r="K532" i="2"/>
  <c r="O532" i="2" s="1"/>
  <c r="K533" i="2"/>
  <c r="O533" i="2" s="1"/>
  <c r="K534" i="2"/>
  <c r="O534" i="2" s="1"/>
  <c r="K535" i="2"/>
  <c r="O535" i="2" s="1"/>
  <c r="K536" i="2"/>
  <c r="O536" i="2" s="1"/>
  <c r="K537" i="2"/>
  <c r="O537" i="2" s="1"/>
  <c r="K538" i="2"/>
  <c r="O538" i="2" s="1"/>
  <c r="K539" i="2"/>
  <c r="O539" i="2" s="1"/>
  <c r="K540" i="2"/>
  <c r="O540" i="2" s="1"/>
  <c r="K541" i="2"/>
  <c r="O541" i="2" s="1"/>
  <c r="K542" i="2"/>
  <c r="O542" i="2" s="1"/>
  <c r="K543" i="2"/>
  <c r="O543" i="2" s="1"/>
  <c r="K544" i="2"/>
  <c r="O544" i="2" s="1"/>
  <c r="K545" i="2"/>
  <c r="O545" i="2" s="1"/>
  <c r="K546" i="2"/>
  <c r="O546" i="2" s="1"/>
  <c r="K547" i="2"/>
  <c r="O547" i="2" s="1"/>
  <c r="K548" i="2"/>
  <c r="O548" i="2" s="1"/>
  <c r="K549" i="2"/>
  <c r="O549" i="2" s="1"/>
  <c r="K550" i="2"/>
  <c r="O550" i="2" s="1"/>
  <c r="K551" i="2"/>
  <c r="O551" i="2" s="1"/>
  <c r="K552" i="2"/>
  <c r="O552" i="2" s="1"/>
  <c r="K553" i="2"/>
  <c r="O553" i="2" s="1"/>
  <c r="K554" i="2"/>
  <c r="O554" i="2" s="1"/>
  <c r="K555" i="2"/>
  <c r="O555" i="2" s="1"/>
  <c r="K556" i="2"/>
  <c r="O556" i="2" s="1"/>
  <c r="K557" i="2"/>
  <c r="O557" i="2" s="1"/>
  <c r="K558" i="2"/>
  <c r="O558" i="2" s="1"/>
  <c r="K559" i="2"/>
  <c r="O559" i="2" s="1"/>
  <c r="K560" i="2"/>
  <c r="O560" i="2" s="1"/>
  <c r="K561" i="2"/>
  <c r="O561" i="2" s="1"/>
  <c r="K562" i="2"/>
  <c r="O562" i="2" s="1"/>
  <c r="K563" i="2"/>
  <c r="O563" i="2" s="1"/>
  <c r="K564" i="2"/>
  <c r="O564" i="2" s="1"/>
  <c r="K565" i="2"/>
  <c r="O565" i="2" s="1"/>
  <c r="K566" i="2"/>
  <c r="O566" i="2" s="1"/>
  <c r="K567" i="2"/>
  <c r="O567" i="2" s="1"/>
  <c r="K568" i="2"/>
  <c r="O568" i="2" s="1"/>
  <c r="K569" i="2"/>
  <c r="O569" i="2" s="1"/>
  <c r="K570" i="2"/>
  <c r="O570" i="2" s="1"/>
  <c r="K571" i="2"/>
  <c r="O571" i="2" s="1"/>
  <c r="K572" i="2"/>
  <c r="O572" i="2" s="1"/>
  <c r="K573" i="2"/>
  <c r="O573" i="2" s="1"/>
  <c r="K574" i="2"/>
  <c r="O574" i="2" s="1"/>
  <c r="K575" i="2"/>
  <c r="O575" i="2" s="1"/>
  <c r="K576" i="2"/>
  <c r="O576" i="2" s="1"/>
  <c r="K577" i="2"/>
  <c r="O577" i="2" s="1"/>
  <c r="K578" i="2"/>
  <c r="O578" i="2" s="1"/>
  <c r="K579" i="2"/>
  <c r="O579" i="2" s="1"/>
  <c r="K580" i="2"/>
  <c r="O580" i="2" s="1"/>
  <c r="K581" i="2"/>
  <c r="O581" i="2" s="1"/>
  <c r="K582" i="2"/>
  <c r="O582" i="2" s="1"/>
  <c r="K583" i="2"/>
  <c r="O583" i="2" s="1"/>
  <c r="K584" i="2"/>
  <c r="O584" i="2" s="1"/>
  <c r="K585" i="2"/>
  <c r="O585" i="2" s="1"/>
  <c r="K586" i="2"/>
  <c r="O586" i="2" s="1"/>
  <c r="K587" i="2"/>
  <c r="O587" i="2" s="1"/>
  <c r="K588" i="2"/>
  <c r="O588" i="2" s="1"/>
  <c r="K589" i="2"/>
  <c r="O589" i="2" s="1"/>
  <c r="K590" i="2"/>
  <c r="O590" i="2" s="1"/>
  <c r="K591" i="2"/>
  <c r="O591" i="2" s="1"/>
  <c r="K592" i="2"/>
  <c r="O592" i="2" s="1"/>
  <c r="K593" i="2"/>
  <c r="O593" i="2" s="1"/>
  <c r="K594" i="2"/>
  <c r="O594" i="2" s="1"/>
  <c r="K595" i="2"/>
  <c r="O595" i="2" s="1"/>
  <c r="K596" i="2"/>
  <c r="O596" i="2" s="1"/>
  <c r="K597" i="2"/>
  <c r="O597" i="2" s="1"/>
  <c r="K598" i="2"/>
  <c r="O598" i="2" s="1"/>
  <c r="K599" i="2"/>
  <c r="O599" i="2" s="1"/>
  <c r="K600" i="2"/>
  <c r="O600" i="2" s="1"/>
  <c r="K601" i="2"/>
  <c r="O601" i="2" s="1"/>
  <c r="K602" i="2"/>
  <c r="O602" i="2" s="1"/>
  <c r="K603" i="2"/>
  <c r="O603" i="2" s="1"/>
  <c r="K604" i="2"/>
  <c r="O604" i="2" s="1"/>
  <c r="K605" i="2"/>
  <c r="O605" i="2" s="1"/>
  <c r="K606" i="2"/>
  <c r="O606" i="2" s="1"/>
  <c r="K607" i="2"/>
  <c r="O607" i="2" s="1"/>
  <c r="K608" i="2"/>
  <c r="O608" i="2" s="1"/>
  <c r="K609" i="2"/>
  <c r="O609" i="2" s="1"/>
  <c r="K610" i="2"/>
  <c r="O610" i="2" s="1"/>
  <c r="K611" i="2"/>
  <c r="O611" i="2" s="1"/>
  <c r="K612" i="2"/>
  <c r="O612" i="2" s="1"/>
  <c r="K613" i="2"/>
  <c r="O613" i="2" s="1"/>
  <c r="K614" i="2"/>
  <c r="O614" i="2" s="1"/>
  <c r="K615" i="2"/>
  <c r="O615" i="2" s="1"/>
  <c r="K616" i="2"/>
  <c r="O616" i="2" s="1"/>
  <c r="K617" i="2"/>
  <c r="O617" i="2" s="1"/>
  <c r="K618" i="2"/>
  <c r="O618" i="2" s="1"/>
  <c r="K619" i="2"/>
  <c r="O619" i="2" s="1"/>
  <c r="K620" i="2"/>
  <c r="O620" i="2" s="1"/>
  <c r="K621" i="2"/>
  <c r="O621" i="2" s="1"/>
  <c r="K622" i="2"/>
  <c r="O622" i="2" s="1"/>
  <c r="K623" i="2"/>
  <c r="O623" i="2" s="1"/>
  <c r="K624" i="2"/>
  <c r="O624" i="2" s="1"/>
  <c r="K625" i="2"/>
  <c r="O625" i="2" s="1"/>
  <c r="K626" i="2"/>
  <c r="O626" i="2" s="1"/>
  <c r="K627" i="2"/>
  <c r="O627" i="2" s="1"/>
  <c r="K628" i="2"/>
  <c r="O628" i="2" s="1"/>
  <c r="K629" i="2"/>
  <c r="O629" i="2" s="1"/>
  <c r="K630" i="2"/>
  <c r="O630" i="2" s="1"/>
  <c r="K631" i="2"/>
  <c r="O631" i="2" s="1"/>
  <c r="K632" i="2"/>
  <c r="O632" i="2" s="1"/>
  <c r="K633" i="2"/>
  <c r="O633" i="2" s="1"/>
  <c r="K634" i="2"/>
  <c r="O634" i="2" s="1"/>
  <c r="K635" i="2"/>
  <c r="O635" i="2" s="1"/>
  <c r="K636" i="2"/>
  <c r="O636" i="2" s="1"/>
  <c r="K637" i="2"/>
  <c r="O637" i="2" s="1"/>
  <c r="K638" i="2"/>
  <c r="O638" i="2" s="1"/>
  <c r="K639" i="2"/>
  <c r="O639" i="2" s="1"/>
  <c r="K640" i="2"/>
  <c r="O640" i="2" s="1"/>
  <c r="K641" i="2"/>
  <c r="O641" i="2" s="1"/>
  <c r="K642" i="2"/>
  <c r="O642" i="2" s="1"/>
  <c r="K643" i="2"/>
  <c r="O643" i="2" s="1"/>
  <c r="K644" i="2"/>
  <c r="O644" i="2" s="1"/>
  <c r="K645" i="2"/>
  <c r="O645" i="2" s="1"/>
  <c r="K646" i="2"/>
  <c r="O646" i="2" s="1"/>
  <c r="K647" i="2"/>
  <c r="O647" i="2" s="1"/>
  <c r="K648" i="2"/>
  <c r="O648" i="2" s="1"/>
  <c r="K649" i="2"/>
  <c r="O649" i="2" s="1"/>
  <c r="K650" i="2"/>
  <c r="O650" i="2" s="1"/>
  <c r="K651" i="2"/>
  <c r="O651" i="2" s="1"/>
  <c r="K652" i="2"/>
  <c r="O652" i="2" s="1"/>
  <c r="K653" i="2"/>
  <c r="O653" i="2" s="1"/>
  <c r="K654" i="2"/>
  <c r="O654" i="2" s="1"/>
  <c r="K655" i="2"/>
  <c r="O655" i="2" s="1"/>
  <c r="K656" i="2"/>
  <c r="O656" i="2" s="1"/>
  <c r="K657" i="2"/>
  <c r="O657" i="2" s="1"/>
  <c r="K658" i="2"/>
  <c r="O658" i="2" s="1"/>
  <c r="K659" i="2"/>
  <c r="O659" i="2" s="1"/>
  <c r="K660" i="2"/>
  <c r="O660" i="2" s="1"/>
  <c r="K661" i="2"/>
  <c r="O661" i="2" s="1"/>
  <c r="K662" i="2"/>
  <c r="O662" i="2" s="1"/>
  <c r="K663" i="2"/>
  <c r="O663" i="2" s="1"/>
  <c r="K664" i="2"/>
  <c r="O664" i="2" s="1"/>
  <c r="K665" i="2"/>
  <c r="O665" i="2" s="1"/>
  <c r="K666" i="2"/>
  <c r="O666" i="2" s="1"/>
  <c r="K667" i="2"/>
  <c r="O667" i="2" s="1"/>
  <c r="K668" i="2"/>
  <c r="O668" i="2" s="1"/>
  <c r="K669" i="2"/>
  <c r="O669" i="2" s="1"/>
  <c r="K670" i="2"/>
  <c r="O670" i="2" s="1"/>
  <c r="K671" i="2"/>
  <c r="O671" i="2" s="1"/>
  <c r="K672" i="2"/>
  <c r="O672" i="2" s="1"/>
  <c r="K673" i="2"/>
  <c r="O673" i="2" s="1"/>
  <c r="K674" i="2"/>
  <c r="O674" i="2" s="1"/>
  <c r="K675" i="2"/>
  <c r="O675" i="2" s="1"/>
  <c r="K676" i="2"/>
  <c r="O676" i="2" s="1"/>
  <c r="K677" i="2"/>
  <c r="O677" i="2" s="1"/>
  <c r="K678" i="2"/>
  <c r="O678" i="2" s="1"/>
  <c r="K679" i="2"/>
  <c r="O679" i="2" s="1"/>
  <c r="K680" i="2"/>
  <c r="O680" i="2" s="1"/>
  <c r="K681" i="2"/>
  <c r="O681" i="2" s="1"/>
  <c r="K682" i="2"/>
  <c r="O682" i="2" s="1"/>
  <c r="K683" i="2"/>
  <c r="O683" i="2" s="1"/>
  <c r="K684" i="2"/>
  <c r="O684" i="2" s="1"/>
  <c r="K685" i="2"/>
  <c r="O685" i="2" s="1"/>
  <c r="K686" i="2"/>
  <c r="O686" i="2" s="1"/>
  <c r="K687" i="2"/>
  <c r="O687" i="2" s="1"/>
  <c r="K688" i="2"/>
  <c r="O688" i="2" s="1"/>
  <c r="K689" i="2"/>
  <c r="O689" i="2" s="1"/>
  <c r="K690" i="2"/>
  <c r="O690" i="2" s="1"/>
  <c r="K691" i="2"/>
  <c r="O691" i="2" s="1"/>
  <c r="K692" i="2"/>
  <c r="O692" i="2" s="1"/>
  <c r="K693" i="2"/>
  <c r="O693" i="2" s="1"/>
  <c r="K694" i="2"/>
  <c r="O694" i="2" s="1"/>
  <c r="K695" i="2"/>
  <c r="O695" i="2" s="1"/>
  <c r="K696" i="2"/>
  <c r="O696" i="2" s="1"/>
  <c r="K697" i="2"/>
  <c r="O697" i="2" s="1"/>
  <c r="K698" i="2"/>
  <c r="O698" i="2" s="1"/>
  <c r="K699" i="2"/>
  <c r="O699" i="2" s="1"/>
  <c r="K700" i="2"/>
  <c r="O700" i="2" s="1"/>
  <c r="K701" i="2"/>
  <c r="O701" i="2" s="1"/>
  <c r="K702" i="2"/>
  <c r="O702" i="2" s="1"/>
  <c r="K703" i="2"/>
  <c r="O703" i="2" s="1"/>
  <c r="K704" i="2"/>
  <c r="O704" i="2" s="1"/>
  <c r="K705" i="2"/>
  <c r="O705" i="2" s="1"/>
  <c r="K706" i="2"/>
  <c r="O706" i="2" s="1"/>
  <c r="K707" i="2"/>
  <c r="O707" i="2" s="1"/>
  <c r="K708" i="2"/>
  <c r="O708" i="2" s="1"/>
  <c r="K709" i="2"/>
  <c r="O709" i="2" s="1"/>
  <c r="K710" i="2"/>
  <c r="O710" i="2" s="1"/>
  <c r="K711" i="2"/>
  <c r="O711" i="2" s="1"/>
  <c r="K712" i="2"/>
  <c r="O712" i="2" s="1"/>
  <c r="K713" i="2"/>
  <c r="O713" i="2" s="1"/>
  <c r="K714" i="2"/>
  <c r="O714" i="2" s="1"/>
  <c r="K715" i="2"/>
  <c r="O715" i="2" s="1"/>
  <c r="K716" i="2"/>
  <c r="O716" i="2" s="1"/>
  <c r="K717" i="2"/>
  <c r="O717" i="2" s="1"/>
  <c r="K718" i="2"/>
  <c r="O718" i="2" s="1"/>
  <c r="K719" i="2"/>
  <c r="O719" i="2" s="1"/>
  <c r="K720" i="2"/>
  <c r="O720" i="2" s="1"/>
  <c r="K721" i="2"/>
  <c r="O721" i="2" s="1"/>
  <c r="K722" i="2"/>
  <c r="O722" i="2" s="1"/>
  <c r="K723" i="2"/>
  <c r="O723" i="2" s="1"/>
  <c r="K724" i="2"/>
  <c r="O724" i="2" s="1"/>
  <c r="K725" i="2"/>
  <c r="O725" i="2" s="1"/>
  <c r="K726" i="2"/>
  <c r="O726" i="2" s="1"/>
  <c r="K727" i="2"/>
  <c r="O727" i="2" s="1"/>
  <c r="K728" i="2"/>
  <c r="O728" i="2" s="1"/>
  <c r="K729" i="2"/>
  <c r="O729" i="2" s="1"/>
  <c r="K730" i="2"/>
  <c r="O730" i="2" s="1"/>
  <c r="K731" i="2"/>
  <c r="O731" i="2" s="1"/>
  <c r="K732" i="2"/>
  <c r="O732" i="2" s="1"/>
  <c r="K733" i="2"/>
  <c r="O733" i="2" s="1"/>
  <c r="K734" i="2"/>
  <c r="O734" i="2" s="1"/>
  <c r="K735" i="2"/>
  <c r="O735" i="2" s="1"/>
  <c r="K736" i="2"/>
  <c r="O736" i="2" s="1"/>
  <c r="K737" i="2"/>
  <c r="O737" i="2" s="1"/>
  <c r="K738" i="2"/>
  <c r="O738" i="2" s="1"/>
  <c r="K739" i="2"/>
  <c r="O739" i="2" s="1"/>
  <c r="K740" i="2"/>
  <c r="O740" i="2" s="1"/>
  <c r="K741" i="2"/>
  <c r="O741" i="2" s="1"/>
  <c r="K742" i="2"/>
  <c r="O742" i="2" s="1"/>
  <c r="K743" i="2"/>
  <c r="O743" i="2" s="1"/>
  <c r="K744" i="2"/>
  <c r="O744" i="2" s="1"/>
  <c r="K745" i="2"/>
  <c r="O745" i="2" s="1"/>
  <c r="K746" i="2"/>
  <c r="O746" i="2" s="1"/>
  <c r="K747" i="2"/>
  <c r="O747" i="2" s="1"/>
  <c r="K748" i="2"/>
  <c r="O748" i="2" s="1"/>
  <c r="K749" i="2"/>
  <c r="O749" i="2" s="1"/>
  <c r="K750" i="2"/>
  <c r="O750" i="2" s="1"/>
  <c r="K751" i="2"/>
  <c r="O751" i="2" s="1"/>
  <c r="K752" i="2"/>
  <c r="O752" i="2" s="1"/>
  <c r="K753" i="2"/>
  <c r="O753" i="2" s="1"/>
  <c r="K754" i="2"/>
  <c r="O754" i="2" s="1"/>
  <c r="K755" i="2"/>
  <c r="O755" i="2" s="1"/>
  <c r="K756" i="2"/>
  <c r="O756" i="2" s="1"/>
  <c r="K757" i="2"/>
  <c r="O757" i="2" s="1"/>
  <c r="K758" i="2"/>
  <c r="O758" i="2" s="1"/>
  <c r="K759" i="2"/>
  <c r="O759" i="2" s="1"/>
  <c r="K760" i="2"/>
  <c r="O760" i="2" s="1"/>
  <c r="K761" i="2"/>
  <c r="O761" i="2" s="1"/>
  <c r="K762" i="2"/>
  <c r="O762" i="2" s="1"/>
  <c r="K763" i="2"/>
  <c r="O763" i="2" s="1"/>
  <c r="K764" i="2"/>
  <c r="O764" i="2" s="1"/>
  <c r="K765" i="2"/>
  <c r="O765" i="2" s="1"/>
  <c r="K766" i="2"/>
  <c r="O766" i="2" s="1"/>
  <c r="K767" i="2"/>
  <c r="O767" i="2" s="1"/>
  <c r="K768" i="2"/>
  <c r="O768" i="2" s="1"/>
  <c r="K769" i="2"/>
  <c r="O769" i="2" s="1"/>
  <c r="K770" i="2"/>
  <c r="O770" i="2" s="1"/>
  <c r="K771" i="2"/>
  <c r="O771" i="2" s="1"/>
  <c r="K772" i="2"/>
  <c r="O772" i="2" s="1"/>
  <c r="K773" i="2"/>
  <c r="O773" i="2" s="1"/>
  <c r="K774" i="2"/>
  <c r="O774" i="2" s="1"/>
  <c r="K775" i="2"/>
  <c r="O775" i="2" s="1"/>
  <c r="K776" i="2"/>
  <c r="O776" i="2" s="1"/>
  <c r="K777" i="2"/>
  <c r="O777" i="2" s="1"/>
  <c r="K778" i="2"/>
  <c r="O778" i="2" s="1"/>
  <c r="K779" i="2"/>
  <c r="O779" i="2" s="1"/>
  <c r="K780" i="2"/>
  <c r="O780" i="2" s="1"/>
  <c r="K781" i="2"/>
  <c r="O781" i="2" s="1"/>
  <c r="K782" i="2"/>
  <c r="O782" i="2" s="1"/>
  <c r="K783" i="2"/>
  <c r="O783" i="2" s="1"/>
  <c r="K784" i="2"/>
  <c r="O784" i="2" s="1"/>
  <c r="K785" i="2"/>
  <c r="O785" i="2" s="1"/>
  <c r="K786" i="2"/>
  <c r="O786" i="2" s="1"/>
  <c r="K787" i="2"/>
  <c r="O787" i="2" s="1"/>
  <c r="K788" i="2"/>
  <c r="O788" i="2" s="1"/>
  <c r="K789" i="2"/>
  <c r="O789" i="2" s="1"/>
  <c r="K790" i="2"/>
  <c r="O790" i="2" s="1"/>
  <c r="K791" i="2"/>
  <c r="O791" i="2" s="1"/>
  <c r="K792" i="2"/>
  <c r="O792" i="2" s="1"/>
  <c r="K793" i="2"/>
  <c r="O793" i="2" s="1"/>
  <c r="K794" i="2"/>
  <c r="O794" i="2" s="1"/>
  <c r="K795" i="2"/>
  <c r="O795" i="2" s="1"/>
  <c r="K796" i="2"/>
  <c r="O796" i="2" s="1"/>
  <c r="K797" i="2"/>
  <c r="O797" i="2" s="1"/>
  <c r="K798" i="2"/>
  <c r="O798" i="2" s="1"/>
  <c r="K799" i="2"/>
  <c r="O799" i="2" s="1"/>
  <c r="K800" i="2"/>
  <c r="O800" i="2" s="1"/>
  <c r="K801" i="2"/>
  <c r="O801" i="2" s="1"/>
  <c r="K802" i="2"/>
  <c r="O802" i="2" s="1"/>
  <c r="K803" i="2"/>
  <c r="O803" i="2" s="1"/>
  <c r="K804" i="2"/>
  <c r="O804" i="2" s="1"/>
  <c r="K805" i="2"/>
  <c r="O805" i="2" s="1"/>
  <c r="K806" i="2"/>
  <c r="O806" i="2" s="1"/>
  <c r="K807" i="2"/>
  <c r="O807" i="2" s="1"/>
  <c r="K808" i="2"/>
  <c r="O808" i="2" s="1"/>
  <c r="K809" i="2"/>
  <c r="O809" i="2" s="1"/>
  <c r="K810" i="2"/>
  <c r="O810" i="2" s="1"/>
  <c r="K811" i="2"/>
  <c r="O811" i="2" s="1"/>
  <c r="K812" i="2"/>
  <c r="O812" i="2" s="1"/>
  <c r="K813" i="2"/>
  <c r="O813" i="2" s="1"/>
  <c r="K814" i="2"/>
  <c r="O814" i="2" s="1"/>
  <c r="K815" i="2"/>
  <c r="O815" i="2" s="1"/>
  <c r="K816" i="2"/>
  <c r="O816" i="2" s="1"/>
  <c r="K817" i="2"/>
  <c r="O817" i="2" s="1"/>
  <c r="K818" i="2"/>
  <c r="O818" i="2" s="1"/>
  <c r="K819" i="2"/>
  <c r="O819" i="2" s="1"/>
  <c r="K820" i="2"/>
  <c r="O820" i="2" s="1"/>
  <c r="K821" i="2"/>
  <c r="O821" i="2" s="1"/>
  <c r="K822" i="2"/>
  <c r="O822" i="2" s="1"/>
  <c r="K823" i="2"/>
  <c r="O823" i="2" s="1"/>
  <c r="K824" i="2"/>
  <c r="O824" i="2" s="1"/>
  <c r="K825" i="2"/>
  <c r="O825" i="2" s="1"/>
  <c r="K826" i="2"/>
  <c r="O826" i="2" s="1"/>
  <c r="K827" i="2"/>
  <c r="O827" i="2" s="1"/>
  <c r="K828" i="2"/>
  <c r="O828" i="2" s="1"/>
  <c r="K829" i="2"/>
  <c r="O829" i="2" s="1"/>
  <c r="K830" i="2"/>
  <c r="O830" i="2" s="1"/>
  <c r="K831" i="2"/>
  <c r="O831" i="2" s="1"/>
  <c r="K832" i="2"/>
  <c r="O832" i="2" s="1"/>
  <c r="K833" i="2"/>
  <c r="O833" i="2" s="1"/>
  <c r="K834" i="2"/>
  <c r="O834" i="2" s="1"/>
  <c r="K835" i="2"/>
  <c r="O835" i="2" s="1"/>
  <c r="K836" i="2"/>
  <c r="O836" i="2" s="1"/>
  <c r="K837" i="2"/>
  <c r="O837" i="2" s="1"/>
  <c r="K838" i="2"/>
  <c r="O838" i="2" s="1"/>
  <c r="K839" i="2"/>
  <c r="O839" i="2" s="1"/>
  <c r="K840" i="2"/>
  <c r="O840" i="2" s="1"/>
  <c r="K841" i="2"/>
  <c r="O841" i="2" s="1"/>
  <c r="K842" i="2"/>
  <c r="O842" i="2" s="1"/>
  <c r="K843" i="2"/>
  <c r="O843" i="2" s="1"/>
  <c r="K844" i="2"/>
  <c r="O844" i="2" s="1"/>
  <c r="K845" i="2"/>
  <c r="O845" i="2" s="1"/>
  <c r="K846" i="2"/>
  <c r="O846" i="2" s="1"/>
  <c r="K847" i="2"/>
  <c r="O847" i="2" s="1"/>
  <c r="K848" i="2"/>
  <c r="O848" i="2" s="1"/>
  <c r="K849" i="2"/>
  <c r="O849" i="2" s="1"/>
  <c r="K850" i="2"/>
  <c r="O850" i="2" s="1"/>
  <c r="K851" i="2"/>
  <c r="O851" i="2" s="1"/>
  <c r="K852" i="2"/>
  <c r="O852" i="2" s="1"/>
  <c r="K853" i="2"/>
  <c r="O853" i="2" s="1"/>
  <c r="K854" i="2"/>
  <c r="O854" i="2" s="1"/>
  <c r="K855" i="2"/>
  <c r="O855" i="2" s="1"/>
  <c r="K856" i="2"/>
  <c r="O856" i="2" s="1"/>
  <c r="K857" i="2"/>
  <c r="O857" i="2" s="1"/>
  <c r="K858" i="2"/>
  <c r="O858" i="2" s="1"/>
  <c r="K859" i="2"/>
  <c r="O859" i="2" s="1"/>
  <c r="K860" i="2"/>
  <c r="O860" i="2" s="1"/>
  <c r="K861" i="2"/>
  <c r="O861" i="2" s="1"/>
  <c r="K862" i="2"/>
  <c r="O862" i="2" s="1"/>
  <c r="K863" i="2"/>
  <c r="O863" i="2" s="1"/>
  <c r="K864" i="2"/>
  <c r="O864" i="2" s="1"/>
  <c r="K865" i="2"/>
  <c r="O865" i="2" s="1"/>
  <c r="K866" i="2"/>
  <c r="O866" i="2" s="1"/>
  <c r="K867" i="2"/>
  <c r="O867" i="2" s="1"/>
  <c r="K868" i="2"/>
  <c r="O868" i="2" s="1"/>
  <c r="K869" i="2"/>
  <c r="O869" i="2" s="1"/>
  <c r="K870" i="2"/>
  <c r="O870" i="2" s="1"/>
  <c r="K871" i="2"/>
  <c r="O871" i="2" s="1"/>
  <c r="K872" i="2"/>
  <c r="O872" i="2" s="1"/>
  <c r="K873" i="2"/>
  <c r="O873" i="2" s="1"/>
  <c r="K874" i="2"/>
  <c r="O874" i="2" s="1"/>
  <c r="K875" i="2"/>
  <c r="O875" i="2" s="1"/>
  <c r="K876" i="2"/>
  <c r="O876" i="2" s="1"/>
  <c r="K877" i="2"/>
  <c r="O877" i="2" s="1"/>
  <c r="K878" i="2"/>
  <c r="O878" i="2" s="1"/>
  <c r="K879" i="2"/>
  <c r="O879" i="2" s="1"/>
  <c r="K880" i="2"/>
  <c r="O880" i="2" s="1"/>
  <c r="K881" i="2"/>
  <c r="O881" i="2" s="1"/>
  <c r="K882" i="2"/>
  <c r="O882" i="2" s="1"/>
  <c r="K883" i="2"/>
  <c r="O883" i="2" s="1"/>
  <c r="K884" i="2"/>
  <c r="O884" i="2" s="1"/>
  <c r="K885" i="2"/>
  <c r="O885" i="2" s="1"/>
  <c r="K886" i="2"/>
  <c r="O886" i="2" s="1"/>
  <c r="K887" i="2"/>
  <c r="O887" i="2" s="1"/>
  <c r="K888" i="2"/>
  <c r="O888" i="2" s="1"/>
  <c r="K889" i="2"/>
  <c r="O889" i="2" s="1"/>
  <c r="K890" i="2"/>
  <c r="O890" i="2" s="1"/>
  <c r="K891" i="2"/>
  <c r="O891" i="2" s="1"/>
  <c r="K892" i="2"/>
  <c r="O892" i="2" s="1"/>
  <c r="K893" i="2"/>
  <c r="O893" i="2" s="1"/>
  <c r="K894" i="2"/>
  <c r="O894" i="2" s="1"/>
  <c r="K895" i="2"/>
  <c r="O895" i="2" s="1"/>
  <c r="K896" i="2"/>
  <c r="O896" i="2" s="1"/>
  <c r="K897" i="2"/>
  <c r="O897" i="2" s="1"/>
  <c r="K898" i="2"/>
  <c r="O898" i="2" s="1"/>
  <c r="K899" i="2"/>
  <c r="O899" i="2" s="1"/>
  <c r="K900" i="2"/>
  <c r="O900" i="2" s="1"/>
  <c r="K901" i="2"/>
  <c r="O901" i="2" s="1"/>
  <c r="K902" i="2"/>
  <c r="O902" i="2" s="1"/>
  <c r="K903" i="2"/>
  <c r="O903" i="2" s="1"/>
  <c r="K904" i="2"/>
  <c r="O904" i="2" s="1"/>
  <c r="K905" i="2"/>
  <c r="O905" i="2" s="1"/>
  <c r="K906" i="2"/>
  <c r="O906" i="2" s="1"/>
  <c r="K907" i="2"/>
  <c r="O907" i="2" s="1"/>
  <c r="K908" i="2"/>
  <c r="O908" i="2" s="1"/>
  <c r="K909" i="2"/>
  <c r="O909" i="2" s="1"/>
  <c r="K910" i="2"/>
  <c r="O910" i="2" s="1"/>
  <c r="K911" i="2"/>
  <c r="O911" i="2" s="1"/>
  <c r="K912" i="2"/>
  <c r="O912" i="2" s="1"/>
  <c r="K913" i="2"/>
  <c r="O913" i="2" s="1"/>
  <c r="K914" i="2"/>
  <c r="O914" i="2" s="1"/>
  <c r="K915" i="2"/>
  <c r="O915" i="2" s="1"/>
  <c r="K916" i="2"/>
  <c r="O916" i="2" s="1"/>
  <c r="K917" i="2"/>
  <c r="O917" i="2" s="1"/>
  <c r="K918" i="2"/>
  <c r="O918" i="2" s="1"/>
  <c r="K919" i="2"/>
  <c r="O919" i="2" s="1"/>
  <c r="K920" i="2"/>
  <c r="O920" i="2" s="1"/>
  <c r="K921" i="2"/>
  <c r="O921" i="2" s="1"/>
  <c r="K922" i="2"/>
  <c r="O922" i="2" s="1"/>
  <c r="K923" i="2"/>
  <c r="O923" i="2" s="1"/>
  <c r="K924" i="2"/>
  <c r="O924" i="2" s="1"/>
  <c r="K925" i="2"/>
  <c r="O925" i="2" s="1"/>
  <c r="K926" i="2"/>
  <c r="O926" i="2" s="1"/>
  <c r="K927" i="2"/>
  <c r="O927" i="2" s="1"/>
  <c r="K928" i="2"/>
  <c r="O928" i="2" s="1"/>
  <c r="K929" i="2"/>
  <c r="O929" i="2" s="1"/>
  <c r="K930" i="2"/>
  <c r="O930" i="2" s="1"/>
  <c r="K931" i="2"/>
  <c r="O931" i="2" s="1"/>
  <c r="K932" i="2"/>
  <c r="O932" i="2" s="1"/>
  <c r="K933" i="2"/>
  <c r="O933" i="2" s="1"/>
  <c r="K934" i="2"/>
  <c r="O934" i="2" s="1"/>
  <c r="K935" i="2"/>
  <c r="O935" i="2" s="1"/>
  <c r="K936" i="2"/>
  <c r="O936" i="2" s="1"/>
  <c r="K937" i="2"/>
  <c r="O937" i="2" s="1"/>
  <c r="K938" i="2"/>
  <c r="O938" i="2" s="1"/>
  <c r="K939" i="2"/>
  <c r="O939" i="2" s="1"/>
  <c r="K940" i="2"/>
  <c r="O940" i="2" s="1"/>
  <c r="K941" i="2"/>
  <c r="O941" i="2" s="1"/>
  <c r="K942" i="2"/>
  <c r="O942" i="2" s="1"/>
  <c r="K943" i="2"/>
  <c r="O943" i="2" s="1"/>
  <c r="K944" i="2"/>
  <c r="O944" i="2" s="1"/>
  <c r="K945" i="2"/>
  <c r="O945" i="2" s="1"/>
  <c r="K946" i="2"/>
  <c r="O946" i="2" s="1"/>
  <c r="K947" i="2"/>
  <c r="O947" i="2" s="1"/>
  <c r="K948" i="2"/>
  <c r="O948" i="2" s="1"/>
  <c r="K949" i="2"/>
  <c r="O949" i="2" s="1"/>
  <c r="K950" i="2"/>
  <c r="O950" i="2" s="1"/>
  <c r="K951" i="2"/>
  <c r="O951" i="2" s="1"/>
  <c r="K952" i="2"/>
  <c r="O952" i="2" s="1"/>
  <c r="K953" i="2"/>
  <c r="O953" i="2" s="1"/>
  <c r="K954" i="2"/>
  <c r="O954" i="2" s="1"/>
  <c r="K955" i="2"/>
  <c r="O955" i="2" s="1"/>
  <c r="K956" i="2"/>
  <c r="O956" i="2" s="1"/>
  <c r="K957" i="2"/>
  <c r="O957" i="2" s="1"/>
  <c r="K958" i="2"/>
  <c r="O958" i="2" s="1"/>
  <c r="K959" i="2"/>
  <c r="O959" i="2" s="1"/>
  <c r="K960" i="2"/>
  <c r="O960" i="2" s="1"/>
  <c r="K961" i="2"/>
  <c r="O961" i="2" s="1"/>
  <c r="K962" i="2"/>
  <c r="O962" i="2" s="1"/>
  <c r="K963" i="2"/>
  <c r="O963" i="2" s="1"/>
  <c r="K964" i="2"/>
  <c r="O964" i="2" s="1"/>
  <c r="K965" i="2"/>
  <c r="O965" i="2" s="1"/>
  <c r="K966" i="2"/>
  <c r="O966" i="2" s="1"/>
  <c r="K967" i="2"/>
  <c r="O967" i="2" s="1"/>
  <c r="K968" i="2"/>
  <c r="O968" i="2" s="1"/>
  <c r="K969" i="2"/>
  <c r="O969" i="2" s="1"/>
  <c r="K970" i="2"/>
  <c r="O970" i="2" s="1"/>
  <c r="K971" i="2"/>
  <c r="O971" i="2" s="1"/>
  <c r="K972" i="2"/>
  <c r="O972" i="2" s="1"/>
  <c r="K973" i="2"/>
  <c r="O973" i="2" s="1"/>
  <c r="K974" i="2"/>
  <c r="O974" i="2" s="1"/>
  <c r="K975" i="2"/>
  <c r="O975" i="2" s="1"/>
  <c r="K976" i="2"/>
  <c r="O976" i="2" s="1"/>
  <c r="K977" i="2"/>
  <c r="O977" i="2" s="1"/>
  <c r="K978" i="2"/>
  <c r="O978" i="2" s="1"/>
  <c r="K979" i="2"/>
  <c r="O979" i="2" s="1"/>
  <c r="K980" i="2"/>
  <c r="O980" i="2" s="1"/>
  <c r="K981" i="2"/>
  <c r="O981" i="2" s="1"/>
  <c r="K982" i="2"/>
  <c r="O982" i="2" s="1"/>
  <c r="K983" i="2"/>
  <c r="O983" i="2" s="1"/>
  <c r="K984" i="2"/>
  <c r="O984" i="2" s="1"/>
  <c r="K985" i="2"/>
  <c r="O985" i="2" s="1"/>
  <c r="K986" i="2"/>
  <c r="O986" i="2" s="1"/>
  <c r="K987" i="2"/>
  <c r="O987" i="2" s="1"/>
  <c r="K988" i="2"/>
  <c r="O988" i="2" s="1"/>
  <c r="K989" i="2"/>
  <c r="O989" i="2" s="1"/>
  <c r="K990" i="2"/>
  <c r="O990" i="2" s="1"/>
  <c r="K991" i="2"/>
  <c r="O991" i="2" s="1"/>
  <c r="K992" i="2"/>
  <c r="O992" i="2" s="1"/>
  <c r="K993" i="2"/>
  <c r="O993" i="2" s="1"/>
  <c r="K994" i="2"/>
  <c r="O994" i="2" s="1"/>
  <c r="K995" i="2"/>
  <c r="O995" i="2" s="1"/>
  <c r="K996" i="2"/>
  <c r="O996" i="2" s="1"/>
  <c r="K997" i="2"/>
  <c r="O997" i="2" s="1"/>
  <c r="K998" i="2"/>
  <c r="O998" i="2" s="1"/>
  <c r="K999" i="2"/>
  <c r="O999" i="2" s="1"/>
  <c r="K1000" i="2"/>
  <c r="O1000" i="2" s="1"/>
  <c r="K1001" i="2"/>
  <c r="O1001" i="2" s="1"/>
  <c r="K1002" i="2"/>
  <c r="O1002" i="2" s="1"/>
  <c r="K1003" i="2"/>
  <c r="O1003" i="2" s="1"/>
  <c r="K1004" i="2"/>
  <c r="O1004" i="2" s="1"/>
  <c r="K1005" i="2"/>
  <c r="O1005" i="2" s="1"/>
  <c r="K1006" i="2"/>
  <c r="O1006" i="2" s="1"/>
  <c r="K1007" i="2"/>
  <c r="O1007" i="2" s="1"/>
  <c r="K1008" i="2"/>
  <c r="O1008" i="2" s="1"/>
  <c r="K1009" i="2"/>
  <c r="O1009" i="2" s="1"/>
  <c r="K1010" i="2"/>
  <c r="O1010" i="2" s="1"/>
  <c r="K1011" i="2"/>
  <c r="O1011" i="2" s="1"/>
  <c r="K1012" i="2"/>
  <c r="O1012" i="2" s="1"/>
  <c r="K1013" i="2"/>
  <c r="O1013" i="2" s="1"/>
  <c r="K1014" i="2"/>
  <c r="O1014" i="2" s="1"/>
  <c r="K1015" i="2"/>
  <c r="O1015" i="2" s="1"/>
  <c r="K1016" i="2"/>
  <c r="O1016" i="2" s="1"/>
  <c r="K1017" i="2"/>
  <c r="O1017" i="2" s="1"/>
  <c r="K1018" i="2"/>
  <c r="O1018" i="2" s="1"/>
  <c r="K1019" i="2"/>
  <c r="O1019" i="2" s="1"/>
  <c r="K1020" i="2"/>
  <c r="O1020" i="2" s="1"/>
  <c r="K1021" i="2"/>
  <c r="O1021" i="2" s="1"/>
  <c r="K1022" i="2"/>
  <c r="O1022" i="2" s="1"/>
  <c r="K1023" i="2"/>
  <c r="O1023" i="2" s="1"/>
  <c r="K1024" i="2"/>
  <c r="O1024" i="2" s="1"/>
  <c r="K1025" i="2"/>
  <c r="O1025" i="2" s="1"/>
  <c r="K1026" i="2"/>
  <c r="O1026" i="2" s="1"/>
  <c r="K1027" i="2"/>
  <c r="O1027" i="2" s="1"/>
  <c r="K1028" i="2"/>
  <c r="O1028" i="2" s="1"/>
  <c r="K1029" i="2"/>
  <c r="O1029" i="2" s="1"/>
  <c r="K1030" i="2"/>
  <c r="O1030" i="2" s="1"/>
  <c r="K1031" i="2"/>
  <c r="O1031" i="2" s="1"/>
  <c r="K1032" i="2"/>
  <c r="O1032" i="2" s="1"/>
  <c r="K1033" i="2"/>
  <c r="O1033" i="2" s="1"/>
  <c r="K1034" i="2"/>
  <c r="O1034" i="2" s="1"/>
  <c r="K1035" i="2"/>
  <c r="O1035" i="2" s="1"/>
  <c r="K1036" i="2"/>
  <c r="O1036" i="2" s="1"/>
  <c r="K1037" i="2"/>
  <c r="O1037" i="2" s="1"/>
  <c r="K1038" i="2"/>
  <c r="O1038" i="2" s="1"/>
  <c r="K1039" i="2"/>
  <c r="O1039" i="2" s="1"/>
  <c r="K1040" i="2"/>
  <c r="O1040" i="2" s="1"/>
  <c r="K1041" i="2"/>
  <c r="O1041" i="2" s="1"/>
  <c r="K1042" i="2"/>
  <c r="O1042" i="2" s="1"/>
  <c r="K1043" i="2"/>
  <c r="O1043" i="2" s="1"/>
  <c r="K1044" i="2"/>
  <c r="O1044" i="2" s="1"/>
  <c r="K1045" i="2"/>
  <c r="O1045" i="2" s="1"/>
  <c r="K1046" i="2"/>
  <c r="O1046" i="2" s="1"/>
  <c r="K1047" i="2"/>
  <c r="O1047" i="2" s="1"/>
  <c r="K1048" i="2"/>
  <c r="O1048" i="2" s="1"/>
  <c r="K1049" i="2"/>
  <c r="O1049" i="2" s="1"/>
  <c r="K1050" i="2"/>
  <c r="O1050" i="2" s="1"/>
  <c r="K1051" i="2"/>
  <c r="O1051" i="2" s="1"/>
  <c r="K1052" i="2"/>
  <c r="O1052" i="2" s="1"/>
  <c r="K1053" i="2"/>
  <c r="O1053" i="2" s="1"/>
  <c r="K1054" i="2"/>
  <c r="O1054" i="2" s="1"/>
  <c r="K1055" i="2"/>
  <c r="O1055" i="2" s="1"/>
  <c r="K1056" i="2"/>
  <c r="O1056" i="2" s="1"/>
  <c r="K1057" i="2"/>
  <c r="O1057" i="2" s="1"/>
  <c r="K1058" i="2"/>
  <c r="O1058" i="2" s="1"/>
  <c r="K1059" i="2"/>
  <c r="O1059" i="2" s="1"/>
  <c r="K1060" i="2"/>
  <c r="O1060" i="2" s="1"/>
  <c r="K1061" i="2"/>
  <c r="O1061" i="2" s="1"/>
  <c r="K1062" i="2"/>
  <c r="O1062" i="2" s="1"/>
  <c r="K1063" i="2"/>
  <c r="O1063" i="2" s="1"/>
  <c r="K1064" i="2"/>
  <c r="O1064" i="2" s="1"/>
  <c r="K1065" i="2"/>
  <c r="O1065" i="2" s="1"/>
  <c r="K1066" i="2"/>
  <c r="O1066" i="2" s="1"/>
  <c r="K1067" i="2"/>
  <c r="O1067" i="2" s="1"/>
  <c r="K1068" i="2"/>
  <c r="O1068" i="2" s="1"/>
  <c r="K1069" i="2"/>
  <c r="O1069" i="2" s="1"/>
  <c r="K1070" i="2"/>
  <c r="O1070" i="2" s="1"/>
  <c r="K1071" i="2"/>
  <c r="O1071" i="2" s="1"/>
  <c r="K1072" i="2"/>
  <c r="O1072" i="2" s="1"/>
  <c r="K1073" i="2"/>
  <c r="O1073" i="2" s="1"/>
  <c r="K1074" i="2"/>
  <c r="O1074" i="2" s="1"/>
  <c r="K1075" i="2"/>
  <c r="O1075" i="2" s="1"/>
  <c r="K1076" i="2"/>
  <c r="O1076" i="2" s="1"/>
  <c r="K1077" i="2"/>
  <c r="O1077" i="2" s="1"/>
  <c r="K1078" i="2"/>
  <c r="O1078" i="2" s="1"/>
  <c r="K1079" i="2"/>
  <c r="O1079" i="2" s="1"/>
  <c r="K1080" i="2"/>
  <c r="O1080" i="2" s="1"/>
  <c r="K1081" i="2"/>
  <c r="O1081" i="2" s="1"/>
  <c r="K1082" i="2"/>
  <c r="O1082" i="2" s="1"/>
  <c r="K1083" i="2"/>
  <c r="O1083" i="2" s="1"/>
  <c r="K1084" i="2"/>
  <c r="O1084" i="2" s="1"/>
  <c r="K1085" i="2"/>
  <c r="O1085" i="2" s="1"/>
  <c r="K1086" i="2"/>
  <c r="O1086" i="2" s="1"/>
  <c r="K1087" i="2"/>
  <c r="O1087" i="2" s="1"/>
  <c r="K1088" i="2"/>
  <c r="O1088" i="2" s="1"/>
  <c r="K1089" i="2"/>
  <c r="O1089" i="2" s="1"/>
  <c r="K1090" i="2"/>
  <c r="O1090" i="2" s="1"/>
  <c r="K1091" i="2"/>
  <c r="O1091" i="2" s="1"/>
  <c r="K1092" i="2"/>
  <c r="O1092" i="2" s="1"/>
  <c r="K1093" i="2"/>
  <c r="O1093" i="2" s="1"/>
  <c r="K1094" i="2"/>
  <c r="O1094" i="2" s="1"/>
  <c r="K1095" i="2"/>
  <c r="O1095" i="2" s="1"/>
  <c r="K1096" i="2"/>
  <c r="O1096" i="2" s="1"/>
  <c r="K1097" i="2"/>
  <c r="O1097" i="2" s="1"/>
  <c r="K1098" i="2"/>
  <c r="O1098" i="2" s="1"/>
  <c r="K1099" i="2"/>
  <c r="O1099" i="2" s="1"/>
  <c r="K1100" i="2"/>
  <c r="O1100" i="2" s="1"/>
  <c r="K1101" i="2"/>
  <c r="O1101" i="2" s="1"/>
  <c r="K1102" i="2"/>
  <c r="O1102" i="2" s="1"/>
  <c r="K1103" i="2"/>
  <c r="O1103" i="2" s="1"/>
  <c r="K1104" i="2"/>
  <c r="O1104" i="2" s="1"/>
  <c r="K1105" i="2"/>
  <c r="O1105" i="2" s="1"/>
  <c r="K1106" i="2"/>
  <c r="O1106" i="2" s="1"/>
  <c r="K1107" i="2"/>
  <c r="O1107" i="2" s="1"/>
  <c r="K1108" i="2"/>
  <c r="O1108" i="2" s="1"/>
  <c r="K1109" i="2"/>
  <c r="O1109" i="2" s="1"/>
  <c r="K1110" i="2"/>
  <c r="O1110" i="2" s="1"/>
  <c r="K1111" i="2"/>
  <c r="O1111" i="2" s="1"/>
  <c r="K1112" i="2"/>
  <c r="O1112" i="2" s="1"/>
  <c r="K1113" i="2"/>
  <c r="O1113" i="2" s="1"/>
  <c r="K1114" i="2"/>
  <c r="O1114" i="2" s="1"/>
  <c r="K1115" i="2"/>
  <c r="O1115" i="2" s="1"/>
  <c r="K1116" i="2"/>
  <c r="O1116" i="2" s="1"/>
  <c r="K1117" i="2"/>
  <c r="O1117" i="2" s="1"/>
  <c r="K1118" i="2"/>
  <c r="O1118" i="2" s="1"/>
  <c r="K1119" i="2"/>
  <c r="O1119" i="2" s="1"/>
  <c r="K1120" i="2"/>
  <c r="O1120" i="2" s="1"/>
  <c r="K1121" i="2"/>
  <c r="O1121" i="2" s="1"/>
  <c r="K1122" i="2"/>
  <c r="O1122" i="2" s="1"/>
  <c r="K1123" i="2"/>
  <c r="O1123" i="2" s="1"/>
  <c r="K1124" i="2"/>
  <c r="O1124" i="2" s="1"/>
  <c r="K1125" i="2"/>
  <c r="O1125" i="2" s="1"/>
  <c r="K1126" i="2"/>
  <c r="O1126" i="2" s="1"/>
  <c r="K1127" i="2"/>
  <c r="O1127" i="2" s="1"/>
  <c r="K1128" i="2"/>
  <c r="O1128" i="2" s="1"/>
  <c r="K1129" i="2"/>
  <c r="O1129" i="2" s="1"/>
  <c r="K1130" i="2"/>
  <c r="O1130" i="2" s="1"/>
  <c r="K1131" i="2"/>
  <c r="O1131" i="2" s="1"/>
  <c r="K1132" i="2"/>
  <c r="O1132" i="2" s="1"/>
  <c r="K1133" i="2"/>
  <c r="O1133" i="2" s="1"/>
  <c r="K1134" i="2"/>
  <c r="O1134" i="2" s="1"/>
  <c r="K1135" i="2"/>
  <c r="O1135" i="2" s="1"/>
  <c r="K1136" i="2"/>
  <c r="O1136" i="2" s="1"/>
  <c r="K1137" i="2"/>
  <c r="O1137" i="2" s="1"/>
  <c r="K1138" i="2"/>
  <c r="O1138" i="2" s="1"/>
  <c r="K1139" i="2"/>
  <c r="O1139" i="2" s="1"/>
  <c r="K1140" i="2"/>
  <c r="O1140" i="2" s="1"/>
  <c r="K1141" i="2"/>
  <c r="O1141" i="2" s="1"/>
  <c r="K1142" i="2"/>
  <c r="O1142" i="2" s="1"/>
  <c r="K1143" i="2"/>
  <c r="O1143" i="2" s="1"/>
  <c r="K1144" i="2"/>
  <c r="O1144" i="2" s="1"/>
  <c r="K1145" i="2"/>
  <c r="O1145" i="2" s="1"/>
  <c r="K1146" i="2"/>
  <c r="O1146" i="2" s="1"/>
  <c r="K1147" i="2"/>
  <c r="O1147" i="2" s="1"/>
  <c r="K1148" i="2"/>
  <c r="O1148" i="2" s="1"/>
  <c r="K1149" i="2"/>
  <c r="O1149" i="2" s="1"/>
  <c r="K1150" i="2"/>
  <c r="O1150" i="2" s="1"/>
  <c r="K1151" i="2"/>
  <c r="O1151" i="2" s="1"/>
  <c r="K1152" i="2"/>
  <c r="O1152" i="2" s="1"/>
  <c r="K1153" i="2"/>
  <c r="O1153" i="2" s="1"/>
  <c r="K1154" i="2"/>
  <c r="O1154" i="2" s="1"/>
  <c r="K1155" i="2"/>
  <c r="O1155" i="2" s="1"/>
  <c r="K1156" i="2"/>
  <c r="O1156" i="2" s="1"/>
  <c r="K1157" i="2"/>
  <c r="O1157" i="2" s="1"/>
  <c r="K1158" i="2"/>
  <c r="O1158" i="2" s="1"/>
  <c r="K1159" i="2"/>
  <c r="O1159" i="2" s="1"/>
  <c r="K1160" i="2"/>
  <c r="O1160" i="2" s="1"/>
  <c r="K1161" i="2"/>
  <c r="O1161" i="2" s="1"/>
  <c r="K1162" i="2"/>
  <c r="O1162" i="2" s="1"/>
  <c r="K1163" i="2"/>
  <c r="O1163" i="2" s="1"/>
  <c r="K1164" i="2"/>
  <c r="O1164" i="2" s="1"/>
  <c r="K1165" i="2"/>
  <c r="O1165" i="2" s="1"/>
  <c r="K1166" i="2"/>
  <c r="O1166" i="2" s="1"/>
  <c r="K1167" i="2"/>
  <c r="O1167" i="2" s="1"/>
  <c r="K1168" i="2"/>
  <c r="O1168" i="2" s="1"/>
  <c r="K1169" i="2"/>
  <c r="O1169" i="2" s="1"/>
  <c r="K1170" i="2"/>
  <c r="O1170" i="2" s="1"/>
  <c r="K1171" i="2"/>
  <c r="O1171" i="2" s="1"/>
  <c r="K1172" i="2"/>
  <c r="O1172" i="2" s="1"/>
  <c r="K1173" i="2"/>
  <c r="O1173" i="2" s="1"/>
  <c r="K1174" i="2"/>
  <c r="O1174" i="2" s="1"/>
  <c r="K1175" i="2"/>
  <c r="O1175" i="2" s="1"/>
  <c r="K1176" i="2"/>
  <c r="O1176" i="2" s="1"/>
  <c r="K1177" i="2"/>
  <c r="O1177" i="2" s="1"/>
  <c r="K1178" i="2"/>
  <c r="O1178" i="2" s="1"/>
  <c r="K1179" i="2"/>
  <c r="O1179" i="2" s="1"/>
  <c r="K1180" i="2"/>
  <c r="O1180" i="2" s="1"/>
  <c r="K1181" i="2"/>
  <c r="O1181" i="2" s="1"/>
  <c r="K1182" i="2"/>
  <c r="O1182" i="2" s="1"/>
  <c r="K1183" i="2"/>
  <c r="O1183" i="2" s="1"/>
  <c r="K1184" i="2"/>
  <c r="O1184" i="2" s="1"/>
  <c r="K1185" i="2"/>
  <c r="O1185" i="2" s="1"/>
  <c r="K1186" i="2"/>
  <c r="O1186" i="2" s="1"/>
  <c r="K1187" i="2"/>
  <c r="O1187" i="2" s="1"/>
  <c r="K1188" i="2"/>
  <c r="O1188" i="2" s="1"/>
  <c r="K1189" i="2"/>
  <c r="O1189" i="2" s="1"/>
  <c r="K1190" i="2"/>
  <c r="O1190" i="2" s="1"/>
  <c r="K1191" i="2"/>
  <c r="O1191" i="2" s="1"/>
  <c r="K1192" i="2"/>
  <c r="O1192" i="2" s="1"/>
  <c r="K1193" i="2"/>
  <c r="O1193" i="2" s="1"/>
  <c r="K1194" i="2"/>
  <c r="O1194" i="2" s="1"/>
  <c r="K1195" i="2"/>
  <c r="O1195" i="2" s="1"/>
  <c r="K1196" i="2"/>
  <c r="O1196" i="2" s="1"/>
  <c r="K1197" i="2"/>
  <c r="O1197" i="2" s="1"/>
  <c r="K1198" i="2"/>
  <c r="O1198" i="2" s="1"/>
  <c r="K1199" i="2"/>
  <c r="O1199" i="2" s="1"/>
  <c r="K1200" i="2"/>
  <c r="O1200" i="2" s="1"/>
  <c r="K1201" i="2"/>
  <c r="O1201" i="2" s="1"/>
  <c r="K1202" i="2"/>
  <c r="O1202" i="2" s="1"/>
  <c r="K1203" i="2"/>
  <c r="O1203" i="2" s="1"/>
  <c r="K1204" i="2"/>
  <c r="O1204" i="2" s="1"/>
  <c r="K1205" i="2"/>
  <c r="O1205" i="2" s="1"/>
  <c r="K1206" i="2"/>
  <c r="O1206" i="2" s="1"/>
  <c r="K1207" i="2"/>
  <c r="O1207" i="2" s="1"/>
  <c r="K1208" i="2"/>
  <c r="O1208" i="2" s="1"/>
  <c r="K1209" i="2"/>
  <c r="O1209" i="2" s="1"/>
  <c r="K1210" i="2"/>
  <c r="O1210" i="2" s="1"/>
  <c r="K1211" i="2"/>
  <c r="O1211" i="2" s="1"/>
  <c r="K1212" i="2"/>
  <c r="O1212" i="2" s="1"/>
  <c r="K1213" i="2"/>
  <c r="O1213" i="2" s="1"/>
  <c r="K1214" i="2"/>
  <c r="O1214" i="2" s="1"/>
  <c r="K1215" i="2"/>
  <c r="O1215" i="2" s="1"/>
  <c r="K1216" i="2"/>
  <c r="O1216" i="2" s="1"/>
  <c r="K1217" i="2"/>
  <c r="O1217" i="2" s="1"/>
  <c r="K1218" i="2"/>
  <c r="O1218" i="2" s="1"/>
  <c r="K1219" i="2"/>
  <c r="O1219" i="2" s="1"/>
  <c r="K1220" i="2"/>
  <c r="O1220" i="2" s="1"/>
  <c r="K1221" i="2"/>
  <c r="O1221" i="2" s="1"/>
  <c r="K1222" i="2"/>
  <c r="O1222" i="2" s="1"/>
  <c r="K1223" i="2"/>
  <c r="O1223" i="2" s="1"/>
  <c r="K1224" i="2"/>
  <c r="O1224" i="2" s="1"/>
  <c r="K1225" i="2"/>
  <c r="O1225" i="2" s="1"/>
  <c r="K1226" i="2"/>
  <c r="O1226" i="2" s="1"/>
  <c r="K1227" i="2"/>
  <c r="O1227" i="2" s="1"/>
  <c r="K1228" i="2"/>
  <c r="O1228" i="2" s="1"/>
  <c r="K1229" i="2"/>
  <c r="O1229" i="2" s="1"/>
  <c r="K1230" i="2"/>
  <c r="O1230" i="2" s="1"/>
  <c r="K1231" i="2"/>
  <c r="O1231" i="2" s="1"/>
  <c r="K1232" i="2"/>
  <c r="O1232" i="2" s="1"/>
  <c r="K1233" i="2"/>
  <c r="O1233" i="2" s="1"/>
  <c r="K1234" i="2"/>
  <c r="O1234" i="2" s="1"/>
  <c r="K1235" i="2"/>
  <c r="O1235" i="2" s="1"/>
  <c r="K1236" i="2"/>
  <c r="O1236" i="2" s="1"/>
  <c r="K1237" i="2"/>
  <c r="O1237" i="2" s="1"/>
  <c r="K1238" i="2"/>
  <c r="O1238" i="2" s="1"/>
  <c r="K1239" i="2"/>
  <c r="O1239" i="2" s="1"/>
  <c r="K1240" i="2"/>
  <c r="O1240" i="2" s="1"/>
  <c r="K1241" i="2"/>
  <c r="O1241" i="2" s="1"/>
  <c r="K1242" i="2"/>
  <c r="O1242" i="2" s="1"/>
  <c r="K1243" i="2"/>
  <c r="O1243" i="2" s="1"/>
  <c r="K1244" i="2"/>
  <c r="O1244" i="2" s="1"/>
  <c r="K1245" i="2"/>
  <c r="O1245" i="2" s="1"/>
  <c r="K1246" i="2"/>
  <c r="O1246" i="2" s="1"/>
  <c r="K1247" i="2"/>
  <c r="O1247" i="2" s="1"/>
  <c r="K1248" i="2"/>
  <c r="O1248" i="2" s="1"/>
  <c r="K1249" i="2"/>
  <c r="O1249" i="2" s="1"/>
  <c r="K1250" i="2"/>
  <c r="O1250" i="2" s="1"/>
  <c r="K1251" i="2"/>
  <c r="O1251" i="2" s="1"/>
  <c r="K1252" i="2"/>
  <c r="O1252" i="2" s="1"/>
  <c r="K1253" i="2"/>
  <c r="O1253" i="2" s="1"/>
  <c r="K1254" i="2"/>
  <c r="O1254" i="2" s="1"/>
  <c r="K1255" i="2"/>
  <c r="O1255" i="2" s="1"/>
  <c r="K1256" i="2"/>
  <c r="O1256" i="2" s="1"/>
  <c r="K1257" i="2"/>
  <c r="O1257" i="2" s="1"/>
  <c r="K1258" i="2"/>
  <c r="O1258" i="2" s="1"/>
  <c r="K1259" i="2"/>
  <c r="O1259" i="2" s="1"/>
  <c r="K1260" i="2"/>
  <c r="O1260" i="2" s="1"/>
  <c r="K1261" i="2"/>
  <c r="O1261" i="2" s="1"/>
  <c r="K1262" i="2"/>
  <c r="O1262" i="2" s="1"/>
  <c r="K1263" i="2"/>
  <c r="O1263" i="2" s="1"/>
  <c r="K1264" i="2"/>
  <c r="O1264" i="2" s="1"/>
  <c r="K1265" i="2"/>
  <c r="O1265" i="2" s="1"/>
  <c r="K1266" i="2"/>
  <c r="O1266" i="2" s="1"/>
  <c r="K1267" i="2"/>
  <c r="O1267" i="2" s="1"/>
  <c r="K1268" i="2"/>
  <c r="O1268" i="2" s="1"/>
  <c r="K1269" i="2"/>
  <c r="O1269" i="2" s="1"/>
  <c r="K1270" i="2"/>
  <c r="O1270" i="2" s="1"/>
  <c r="K1271" i="2"/>
  <c r="O1271" i="2" s="1"/>
  <c r="K1272" i="2"/>
  <c r="O1272" i="2" s="1"/>
  <c r="K1273" i="2"/>
  <c r="O1273" i="2" s="1"/>
  <c r="K1274" i="2"/>
  <c r="O1274" i="2" s="1"/>
  <c r="K1275" i="2"/>
  <c r="O1275" i="2" s="1"/>
  <c r="K1276" i="2"/>
  <c r="O1276" i="2" s="1"/>
  <c r="K1277" i="2"/>
  <c r="O1277" i="2" s="1"/>
  <c r="K1278" i="2"/>
  <c r="O1278" i="2" s="1"/>
  <c r="K1279" i="2"/>
  <c r="O1279" i="2" s="1"/>
  <c r="K1280" i="2"/>
  <c r="O1280" i="2" s="1"/>
  <c r="K1281" i="2"/>
  <c r="O1281" i="2" s="1"/>
  <c r="K1282" i="2"/>
  <c r="O1282" i="2" s="1"/>
  <c r="K1283" i="2"/>
  <c r="O1283" i="2" s="1"/>
  <c r="K1284" i="2"/>
  <c r="O1284" i="2" s="1"/>
  <c r="K1285" i="2"/>
  <c r="O1285" i="2" s="1"/>
  <c r="K1286" i="2"/>
  <c r="O1286" i="2" s="1"/>
  <c r="K1287" i="2"/>
  <c r="O1287" i="2" s="1"/>
  <c r="K1288" i="2"/>
  <c r="O1288" i="2" s="1"/>
  <c r="K1289" i="2"/>
  <c r="O1289" i="2" s="1"/>
  <c r="K1290" i="2"/>
  <c r="O1290" i="2" s="1"/>
  <c r="K1291" i="2"/>
  <c r="O1291" i="2" s="1"/>
  <c r="K1292" i="2"/>
  <c r="O1292" i="2" s="1"/>
  <c r="K1293" i="2"/>
  <c r="O1293" i="2" s="1"/>
  <c r="K1294" i="2"/>
  <c r="O1294" i="2" s="1"/>
  <c r="K1295" i="2"/>
  <c r="O1295" i="2" s="1"/>
  <c r="K1296" i="2"/>
  <c r="O1296" i="2" s="1"/>
  <c r="K1297" i="2"/>
  <c r="O1297" i="2" s="1"/>
  <c r="K1298" i="2"/>
  <c r="O1298" i="2" s="1"/>
  <c r="K1299" i="2"/>
  <c r="O1299" i="2" s="1"/>
  <c r="K1300" i="2"/>
  <c r="O1300" i="2" s="1"/>
  <c r="K1301" i="2"/>
  <c r="O1301" i="2" s="1"/>
  <c r="K1302" i="2"/>
  <c r="O1302" i="2" s="1"/>
  <c r="K1303" i="2"/>
  <c r="O1303" i="2" s="1"/>
  <c r="K1304" i="2"/>
  <c r="O1304" i="2" s="1"/>
  <c r="K1305" i="2"/>
  <c r="O1305" i="2" s="1"/>
  <c r="K1306" i="2"/>
  <c r="O1306" i="2" s="1"/>
  <c r="K1307" i="2"/>
  <c r="O1307" i="2" s="1"/>
  <c r="K1308" i="2"/>
  <c r="O1308" i="2" s="1"/>
  <c r="K1309" i="2"/>
  <c r="O1309" i="2" s="1"/>
  <c r="K1310" i="2"/>
  <c r="O1310" i="2" s="1"/>
  <c r="K1311" i="2"/>
  <c r="O1311" i="2" s="1"/>
  <c r="K1312" i="2"/>
  <c r="O1312" i="2" s="1"/>
  <c r="K1313" i="2"/>
  <c r="O1313" i="2" s="1"/>
  <c r="K1314" i="2"/>
  <c r="O1314" i="2" s="1"/>
  <c r="K1315" i="2"/>
  <c r="O1315" i="2" s="1"/>
  <c r="K1316" i="2"/>
  <c r="O1316" i="2" s="1"/>
  <c r="K1317" i="2"/>
  <c r="O1317" i="2" s="1"/>
  <c r="K1318" i="2"/>
  <c r="O1318" i="2" s="1"/>
  <c r="K1319" i="2"/>
  <c r="O1319" i="2" s="1"/>
  <c r="K1320" i="2"/>
  <c r="O1320" i="2" s="1"/>
  <c r="K1321" i="2"/>
  <c r="O1321" i="2" s="1"/>
  <c r="K1322" i="2"/>
  <c r="O1322" i="2" s="1"/>
  <c r="K1323" i="2"/>
  <c r="O1323" i="2" s="1"/>
  <c r="K1324" i="2"/>
  <c r="O1324" i="2" s="1"/>
  <c r="K1325" i="2"/>
  <c r="O1325" i="2" s="1"/>
  <c r="K1326" i="2"/>
  <c r="O1326" i="2" s="1"/>
  <c r="K1327" i="2"/>
  <c r="O1327" i="2" s="1"/>
  <c r="K1328" i="2"/>
  <c r="O1328" i="2" s="1"/>
  <c r="K1329" i="2"/>
  <c r="O1329" i="2" s="1"/>
  <c r="K1330" i="2"/>
  <c r="O1330" i="2" s="1"/>
  <c r="K1331" i="2"/>
  <c r="O1331" i="2" s="1"/>
  <c r="K1332" i="2"/>
  <c r="O1332" i="2" s="1"/>
  <c r="K1333" i="2"/>
  <c r="O1333" i="2" s="1"/>
  <c r="K1334" i="2"/>
  <c r="O1334" i="2" s="1"/>
  <c r="K1335" i="2"/>
  <c r="O1335" i="2" s="1"/>
  <c r="K1336" i="2"/>
  <c r="O1336" i="2" s="1"/>
  <c r="K1337" i="2"/>
  <c r="O1337" i="2" s="1"/>
  <c r="K1338" i="2"/>
  <c r="O1338" i="2" s="1"/>
  <c r="K1339" i="2"/>
  <c r="O1339" i="2" s="1"/>
  <c r="K1340" i="2"/>
  <c r="O1340" i="2" s="1"/>
  <c r="K1341" i="2"/>
  <c r="O1341" i="2" s="1"/>
  <c r="K1342" i="2"/>
  <c r="O1342" i="2" s="1"/>
  <c r="K1343" i="2"/>
  <c r="O1343" i="2" s="1"/>
  <c r="K1344" i="2"/>
  <c r="O1344" i="2" s="1"/>
  <c r="K1345" i="2"/>
  <c r="O1345" i="2" s="1"/>
  <c r="K1346" i="2"/>
  <c r="O1346" i="2" s="1"/>
  <c r="K1347" i="2"/>
  <c r="O1347" i="2" s="1"/>
  <c r="K1348" i="2"/>
  <c r="O1348" i="2" s="1"/>
  <c r="K1349" i="2"/>
  <c r="O1349" i="2" s="1"/>
  <c r="K1350" i="2"/>
  <c r="O1350" i="2" s="1"/>
  <c r="K1351" i="2"/>
  <c r="O1351" i="2" s="1"/>
  <c r="K1352" i="2"/>
  <c r="O1352" i="2" s="1"/>
  <c r="K1353" i="2"/>
  <c r="O1353" i="2" s="1"/>
  <c r="K1354" i="2"/>
  <c r="O1354" i="2" s="1"/>
  <c r="K1355" i="2"/>
  <c r="O1355" i="2" s="1"/>
  <c r="K1356" i="2"/>
  <c r="O1356" i="2" s="1"/>
  <c r="K1357" i="2"/>
  <c r="O1357" i="2" s="1"/>
  <c r="K1358" i="2"/>
  <c r="O1358" i="2" s="1"/>
  <c r="K1359" i="2"/>
  <c r="O1359" i="2" s="1"/>
  <c r="K1360" i="2"/>
  <c r="O1360" i="2" s="1"/>
  <c r="K1361" i="2"/>
  <c r="O1361" i="2" s="1"/>
  <c r="K1362" i="2"/>
  <c r="O1362" i="2" s="1"/>
  <c r="K1363" i="2"/>
  <c r="O1363" i="2" s="1"/>
  <c r="K1364" i="2"/>
  <c r="O1364" i="2" s="1"/>
  <c r="K1365" i="2"/>
  <c r="O1365" i="2" s="1"/>
  <c r="K1366" i="2"/>
  <c r="O1366" i="2" s="1"/>
  <c r="K1367" i="2"/>
  <c r="O1367" i="2" s="1"/>
  <c r="K1368" i="2"/>
  <c r="O1368" i="2" s="1"/>
  <c r="K1369" i="2"/>
  <c r="O1369" i="2" s="1"/>
  <c r="K1370" i="2"/>
  <c r="O1370" i="2" s="1"/>
  <c r="K1371" i="2"/>
  <c r="O1371" i="2" s="1"/>
  <c r="K1372" i="2"/>
  <c r="O1372" i="2" s="1"/>
  <c r="K1373" i="2"/>
  <c r="O1373" i="2" s="1"/>
  <c r="K1374" i="2"/>
  <c r="O1374" i="2" s="1"/>
  <c r="K1375" i="2"/>
  <c r="O1375" i="2" s="1"/>
  <c r="K1376" i="2"/>
  <c r="O1376" i="2" s="1"/>
  <c r="K1377" i="2"/>
  <c r="O1377" i="2" s="1"/>
  <c r="K1378" i="2"/>
  <c r="O1378" i="2" s="1"/>
  <c r="K1379" i="2"/>
  <c r="O1379" i="2" s="1"/>
  <c r="K1380" i="2"/>
  <c r="O1380" i="2" s="1"/>
  <c r="K1381" i="2"/>
  <c r="O1381" i="2" s="1"/>
  <c r="K1382" i="2"/>
  <c r="O1382" i="2" s="1"/>
  <c r="K1383" i="2"/>
  <c r="O1383" i="2" s="1"/>
  <c r="K1384" i="2"/>
  <c r="O1384" i="2" s="1"/>
  <c r="K1385" i="2"/>
  <c r="O1385" i="2" s="1"/>
  <c r="K1386" i="2"/>
  <c r="O1386" i="2" s="1"/>
  <c r="K1387" i="2"/>
  <c r="O1387" i="2" s="1"/>
  <c r="K1388" i="2"/>
  <c r="O1388" i="2" s="1"/>
  <c r="K1389" i="2"/>
  <c r="O1389" i="2" s="1"/>
  <c r="K1390" i="2"/>
  <c r="O1390" i="2" s="1"/>
  <c r="K1391" i="2"/>
  <c r="O1391" i="2" s="1"/>
  <c r="K1392" i="2"/>
  <c r="O1392" i="2" s="1"/>
  <c r="K1393" i="2"/>
  <c r="O1393" i="2" s="1"/>
  <c r="K1394" i="2"/>
  <c r="O1394" i="2" s="1"/>
  <c r="K1395" i="2"/>
  <c r="O1395" i="2" s="1"/>
  <c r="K1396" i="2"/>
  <c r="O1396" i="2" s="1"/>
  <c r="K1397" i="2"/>
  <c r="O1397" i="2" s="1"/>
  <c r="K1398" i="2"/>
  <c r="O1398" i="2" s="1"/>
  <c r="K1399" i="2"/>
  <c r="O1399" i="2" s="1"/>
  <c r="K1400" i="2"/>
  <c r="O1400" i="2" s="1"/>
  <c r="K1401" i="2"/>
  <c r="O1401" i="2" s="1"/>
  <c r="K1402" i="2"/>
  <c r="O1402" i="2" s="1"/>
  <c r="K1403" i="2"/>
  <c r="O1403" i="2" s="1"/>
  <c r="K1404" i="2"/>
  <c r="O1404" i="2" s="1"/>
  <c r="K1405" i="2"/>
  <c r="O1405" i="2" s="1"/>
  <c r="K1406" i="2"/>
  <c r="O1406" i="2" s="1"/>
  <c r="K1407" i="2"/>
  <c r="O1407" i="2" s="1"/>
  <c r="K1408" i="2"/>
  <c r="O1408" i="2" s="1"/>
  <c r="K1409" i="2"/>
  <c r="O1409" i="2" s="1"/>
  <c r="K1410" i="2"/>
  <c r="O1410" i="2" s="1"/>
  <c r="K1411" i="2"/>
  <c r="O1411" i="2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94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2" i="2"/>
  <c r="H5" i="4" l="1"/>
  <c r="AP473" i="2"/>
  <c r="AP475" i="2"/>
  <c r="AP477" i="2"/>
  <c r="AP479" i="2"/>
  <c r="AP481" i="2"/>
  <c r="AP483" i="2"/>
  <c r="AP485" i="2"/>
  <c r="AP487" i="2"/>
  <c r="AP489" i="2"/>
  <c r="AP491" i="2"/>
  <c r="AP493" i="2"/>
  <c r="AP495" i="2"/>
  <c r="AP497" i="2"/>
  <c r="AP499" i="2"/>
  <c r="AP501" i="2"/>
  <c r="AP503" i="2"/>
  <c r="AP505" i="2"/>
  <c r="AP507" i="2"/>
  <c r="AP509" i="2"/>
  <c r="AP511" i="2"/>
  <c r="AP513" i="2"/>
  <c r="AP515" i="2"/>
  <c r="AP517" i="2"/>
  <c r="AP519" i="2"/>
  <c r="AP521" i="2"/>
  <c r="AP523" i="2"/>
  <c r="AP525" i="2"/>
  <c r="AP527" i="2"/>
  <c r="AP529" i="2"/>
  <c r="AP531" i="2"/>
  <c r="AP533" i="2"/>
  <c r="AP535" i="2"/>
  <c r="AP538" i="2"/>
  <c r="AP540" i="2"/>
  <c r="AP542" i="2"/>
  <c r="AP544" i="2"/>
  <c r="AP546" i="2"/>
  <c r="AP548" i="2"/>
  <c r="AP550" i="2"/>
  <c r="AP552" i="2"/>
  <c r="AP554" i="2"/>
  <c r="AP556" i="2"/>
  <c r="AP558" i="2"/>
  <c r="AP560" i="2"/>
  <c r="AP562" i="2"/>
  <c r="AP564" i="2"/>
  <c r="AP566" i="2"/>
  <c r="AP568" i="2"/>
  <c r="AP570" i="2"/>
  <c r="AP572" i="2"/>
  <c r="AP574" i="2"/>
  <c r="AP576" i="2"/>
  <c r="AP578" i="2"/>
  <c r="AP580" i="2"/>
  <c r="AP582" i="2"/>
  <c r="AP584" i="2"/>
  <c r="AP586" i="2"/>
  <c r="AP588" i="2"/>
  <c r="AP590" i="2"/>
  <c r="AP592" i="2"/>
  <c r="AP594" i="2"/>
  <c r="AP596" i="2"/>
  <c r="AP598" i="2"/>
  <c r="AP600" i="2"/>
  <c r="AP602" i="2"/>
  <c r="AP604" i="2"/>
  <c r="AP606" i="2"/>
  <c r="AP608" i="2"/>
  <c r="AP610" i="2"/>
  <c r="AP612" i="2"/>
  <c r="AP614" i="2"/>
  <c r="AP616" i="2"/>
  <c r="AP618" i="2"/>
  <c r="AP620" i="2"/>
  <c r="AP622" i="2"/>
  <c r="AP624" i="2"/>
  <c r="AP626" i="2"/>
  <c r="AP628" i="2"/>
  <c r="AP630" i="2"/>
  <c r="AP632" i="2"/>
  <c r="AP634" i="2"/>
  <c r="AP636" i="2"/>
  <c r="AP638" i="2"/>
  <c r="AP640" i="2"/>
  <c r="AP642" i="2"/>
  <c r="AP644" i="2"/>
  <c r="AP646" i="2"/>
  <c r="AP648" i="2"/>
  <c r="AP650" i="2"/>
  <c r="AP652" i="2"/>
  <c r="AP654" i="2"/>
  <c r="AP656" i="2"/>
  <c r="AP658" i="2"/>
  <c r="AP660" i="2"/>
  <c r="AP662" i="2"/>
  <c r="AP664" i="2"/>
  <c r="AP666" i="2"/>
  <c r="AP668" i="2"/>
  <c r="AP670" i="2"/>
  <c r="AP672" i="2"/>
  <c r="AP674" i="2"/>
  <c r="AP676" i="2"/>
  <c r="AP678" i="2"/>
  <c r="AP680" i="2"/>
  <c r="AP682" i="2"/>
  <c r="AP684" i="2"/>
  <c r="AP686" i="2"/>
  <c r="AP688" i="2"/>
  <c r="AP690" i="2"/>
  <c r="AP692" i="2"/>
  <c r="AP694" i="2"/>
  <c r="AP696" i="2"/>
  <c r="AP698" i="2"/>
  <c r="AP700" i="2"/>
  <c r="AP702" i="2"/>
  <c r="AP704" i="2"/>
  <c r="AP706" i="2"/>
  <c r="AP708" i="2"/>
  <c r="AP710" i="2"/>
  <c r="AP712" i="2"/>
  <c r="AP714" i="2"/>
  <c r="AP716" i="2"/>
  <c r="AP718" i="2"/>
  <c r="AP720" i="2"/>
  <c r="AP722" i="2"/>
  <c r="AP724" i="2"/>
  <c r="AP726" i="2"/>
  <c r="AP728" i="2"/>
  <c r="AP730" i="2"/>
  <c r="AP732" i="2"/>
  <c r="AP734" i="2"/>
  <c r="AP736" i="2"/>
  <c r="AP738" i="2"/>
  <c r="AP740" i="2"/>
  <c r="AP742" i="2"/>
  <c r="AP744" i="2"/>
  <c r="AP746" i="2"/>
  <c r="AP748" i="2"/>
  <c r="AP750" i="2"/>
  <c r="AP752" i="2"/>
  <c r="AP754" i="2"/>
  <c r="AP756" i="2"/>
  <c r="AP758" i="2"/>
  <c r="AP760" i="2"/>
  <c r="AP762" i="2"/>
  <c r="AP764" i="2"/>
  <c r="AP766" i="2"/>
  <c r="AP768" i="2"/>
  <c r="AP770" i="2"/>
  <c r="AP772" i="2"/>
  <c r="AP774" i="2"/>
  <c r="AP776" i="2"/>
  <c r="AP778" i="2"/>
  <c r="AP780" i="2"/>
  <c r="AP782" i="2"/>
  <c r="AP784" i="2"/>
  <c r="AP786" i="2"/>
  <c r="AP788" i="2"/>
  <c r="AP790" i="2"/>
  <c r="AP792" i="2"/>
  <c r="AP794" i="2"/>
  <c r="AP796" i="2"/>
  <c r="AP798" i="2"/>
  <c r="AP800" i="2"/>
  <c r="AP802" i="2"/>
  <c r="AP804" i="2"/>
  <c r="AP806" i="2"/>
  <c r="AP808" i="2"/>
  <c r="AP810" i="2"/>
  <c r="AP812" i="2"/>
  <c r="AP814" i="2"/>
  <c r="AP816" i="2"/>
  <c r="AP818" i="2"/>
  <c r="AP820" i="2"/>
  <c r="AP822" i="2"/>
  <c r="AP824" i="2"/>
  <c r="AP826" i="2"/>
  <c r="AP828" i="2"/>
  <c r="AP830" i="2"/>
  <c r="AP832" i="2"/>
  <c r="AP834" i="2"/>
  <c r="AP836" i="2"/>
  <c r="AP838" i="2"/>
  <c r="AP840" i="2"/>
  <c r="AP842" i="2"/>
  <c r="AP844" i="2"/>
  <c r="AP846" i="2"/>
  <c r="AP848" i="2"/>
  <c r="AP850" i="2"/>
  <c r="AP852" i="2"/>
  <c r="AP854" i="2"/>
  <c r="AP856" i="2"/>
  <c r="AP858" i="2"/>
  <c r="AP860" i="2"/>
  <c r="AP862" i="2"/>
  <c r="AP864" i="2"/>
  <c r="AP866" i="2"/>
  <c r="AP868" i="2"/>
  <c r="AP870" i="2"/>
  <c r="AP872" i="2"/>
  <c r="AP874" i="2"/>
  <c r="AP876" i="2"/>
  <c r="AP878" i="2"/>
  <c r="AP880" i="2"/>
  <c r="AP882" i="2"/>
  <c r="AP884" i="2"/>
  <c r="AP886" i="2"/>
  <c r="AP888" i="2"/>
  <c r="AP890" i="2"/>
  <c r="AP892" i="2"/>
  <c r="AP894" i="2"/>
  <c r="AP896" i="2"/>
  <c r="AP898" i="2"/>
  <c r="AP900" i="2"/>
  <c r="AP902" i="2"/>
  <c r="AP904" i="2"/>
  <c r="AP906" i="2"/>
  <c r="AP908" i="2"/>
  <c r="AP910" i="2"/>
  <c r="AP912" i="2"/>
  <c r="AP914" i="2"/>
  <c r="AP916" i="2"/>
  <c r="AP918" i="2"/>
  <c r="AP920" i="2"/>
  <c r="AP922" i="2"/>
  <c r="AP924" i="2"/>
  <c r="AP926" i="2"/>
  <c r="AP928" i="2"/>
  <c r="AP930" i="2"/>
  <c r="AP932" i="2"/>
  <c r="AP934" i="2"/>
  <c r="AP936" i="2"/>
  <c r="AP938" i="2"/>
  <c r="AP940" i="2"/>
  <c r="AP1370" i="2"/>
  <c r="AP1371" i="2"/>
  <c r="AP1372" i="2"/>
  <c r="AP1373" i="2"/>
  <c r="AP1374" i="2"/>
  <c r="AP1375" i="2"/>
  <c r="AP1376" i="2"/>
  <c r="AP1377" i="2"/>
  <c r="AP1378" i="2"/>
  <c r="AP1379" i="2"/>
  <c r="AP1380" i="2"/>
  <c r="AP1381" i="2"/>
  <c r="AP1382" i="2"/>
  <c r="AP1383" i="2"/>
  <c r="AP1384" i="2"/>
  <c r="AP1385" i="2"/>
  <c r="AP1386" i="2"/>
  <c r="AP1387" i="2"/>
  <c r="AP1388" i="2"/>
  <c r="AP1389" i="2"/>
  <c r="AP1390" i="2"/>
  <c r="AP1391" i="2"/>
  <c r="AP1392" i="2"/>
  <c r="AP1393" i="2"/>
  <c r="AP1394" i="2"/>
  <c r="AP1395" i="2"/>
  <c r="AP1396" i="2"/>
  <c r="AP1397" i="2"/>
  <c r="AP1398" i="2"/>
  <c r="AP1399" i="2"/>
  <c r="AP1400" i="2"/>
  <c r="AP1401" i="2"/>
  <c r="AP1402" i="2"/>
  <c r="AP1403" i="2"/>
  <c r="AP1404" i="2"/>
  <c r="AP1405" i="2"/>
  <c r="AP1406" i="2"/>
  <c r="AP1407" i="2"/>
  <c r="AP1408" i="2"/>
  <c r="AP1409" i="2"/>
  <c r="AP1410" i="2"/>
  <c r="AP1411" i="2"/>
  <c r="W3" i="2"/>
  <c r="W4" i="2"/>
  <c r="W2" i="2"/>
  <c r="I1415" i="2"/>
  <c r="H3" i="1"/>
  <c r="R2" i="2"/>
  <c r="R6" i="2"/>
  <c r="H6" i="1"/>
  <c r="H2" i="1"/>
  <c r="R3" i="2"/>
  <c r="R5" i="2"/>
  <c r="R8" i="2" s="1"/>
  <c r="H7" i="1"/>
  <c r="H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8E945-2588-445B-963F-8D3C306680EA}" keepAlive="1" name="Zapytanie — gpw" description="Połączenie z zapytaniem „gpw” w skoroszycie." type="5" refreshedVersion="8" background="1" saveData="1">
    <dbPr connection="Provider=Microsoft.Mashup.OleDb.1;Data Source=$Workbook$;Location=gpw;Extended Properties=&quot;&quot;" command="SELECT * FROM [gpw]"/>
  </connection>
  <connection id="2" xr16:uid="{770F98C5-A475-4C28-9545-45F0613E3B0C}" keepAlive="1" name="Zapytanie — gpw (2)" description="Połączenie z zapytaniem „gpw (2)” w skoroszycie." type="5" refreshedVersion="8" background="1" saveData="1">
    <dbPr connection="Provider=Microsoft.Mashup.OleDb.1;Data Source=$Workbook$;Location=&quot;gpw (2)&quot;;Extended Properties=&quot;&quot;" command="SELECT * FROM [gpw (2)]"/>
  </connection>
</connections>
</file>

<file path=xl/sharedStrings.xml><?xml version="1.0" encoding="utf-8"?>
<sst xmlns="http://schemas.openxmlformats.org/spreadsheetml/2006/main" count="6652" uniqueCount="975">
  <si>
    <t>data</t>
  </si>
  <si>
    <t>nazwa</t>
  </si>
  <si>
    <t>ISIN</t>
  </si>
  <si>
    <t>kurs_zamkniecia</t>
  </si>
  <si>
    <t>wolumen</t>
  </si>
  <si>
    <t>obrot</t>
  </si>
  <si>
    <t>pakiet_wig</t>
  </si>
  <si>
    <t>06MAGNA</t>
  </si>
  <si>
    <t>PLNFI0600010</t>
  </si>
  <si>
    <t>08OCTAVA</t>
  </si>
  <si>
    <t>PLNFI0800016</t>
  </si>
  <si>
    <t>4FUNMEDIA</t>
  </si>
  <si>
    <t>PL4FNMD00013</t>
  </si>
  <si>
    <t>ABCDATA</t>
  </si>
  <si>
    <t>PLABCDT00014</t>
  </si>
  <si>
    <t>ABMSOLID</t>
  </si>
  <si>
    <t>PLABMSD00015</t>
  </si>
  <si>
    <t>ABPL</t>
  </si>
  <si>
    <t>PLAB00000019</t>
  </si>
  <si>
    <t>ACAUTOGAZ</t>
  </si>
  <si>
    <t>PLACSA000014</t>
  </si>
  <si>
    <t>ACE</t>
  </si>
  <si>
    <t>LU0299378421</t>
  </si>
  <si>
    <t>ACTION</t>
  </si>
  <si>
    <t>PLACTIN00018</t>
  </si>
  <si>
    <t>ADVADIS</t>
  </si>
  <si>
    <t>PLMBRST00015</t>
  </si>
  <si>
    <t>AGORA</t>
  </si>
  <si>
    <t>PLAGORA00067</t>
  </si>
  <si>
    <t>AGROTON</t>
  </si>
  <si>
    <t>CY0101062111</t>
  </si>
  <si>
    <t>AGROWILL</t>
  </si>
  <si>
    <t>LT0000127466</t>
  </si>
  <si>
    <t>ALCHEMIA</t>
  </si>
  <si>
    <t>PLGRBRN00012</t>
  </si>
  <si>
    <t>ALIOR</t>
  </si>
  <si>
    <t>PLALIOR00045</t>
  </si>
  <si>
    <t>ALMA</t>
  </si>
  <si>
    <t>PLKRCHM00015</t>
  </si>
  <si>
    <t>ALTA</t>
  </si>
  <si>
    <t>PLTRNSU00013</t>
  </si>
  <si>
    <t>ALTERCO</t>
  </si>
  <si>
    <t>PLSRBEX00014</t>
  </si>
  <si>
    <t>ALTUSTFI</t>
  </si>
  <si>
    <t>PLATTFI00018</t>
  </si>
  <si>
    <t>ALUMETAL</t>
  </si>
  <si>
    <t>PLALMTL00023</t>
  </si>
  <si>
    <t>AMBRA</t>
  </si>
  <si>
    <t>PLAMBRA00013</t>
  </si>
  <si>
    <t>AMICA</t>
  </si>
  <si>
    <t>PLAMICA00010</t>
  </si>
  <si>
    <t>AMPLI</t>
  </si>
  <si>
    <t>PLAMPLI00019</t>
  </si>
  <si>
    <t>AMREST</t>
  </si>
  <si>
    <t>NL0000474351</t>
  </si>
  <si>
    <t>APATOR</t>
  </si>
  <si>
    <t>PLAPATR00018</t>
  </si>
  <si>
    <t>APLISENS</t>
  </si>
  <si>
    <t>PLAPLS000016</t>
  </si>
  <si>
    <t>ARCTIC</t>
  </si>
  <si>
    <t>PLARTPR00012</t>
  </si>
  <si>
    <t>ARCUS</t>
  </si>
  <si>
    <t>PLARCUS00040</t>
  </si>
  <si>
    <t>ARTERIA</t>
  </si>
  <si>
    <t>PLARTER00016</t>
  </si>
  <si>
    <t>ASBIS</t>
  </si>
  <si>
    <t>CY1000031710</t>
  </si>
  <si>
    <t>ASSECOBS</t>
  </si>
  <si>
    <t>PLABS0000018</t>
  </si>
  <si>
    <t>ASSECOPOL</t>
  </si>
  <si>
    <t>PLSOFTB00016</t>
  </si>
  <si>
    <t>ASSECOSEE</t>
  </si>
  <si>
    <t>PLASSEE00014</t>
  </si>
  <si>
    <t>ASSECOSLO</t>
  </si>
  <si>
    <t>SK1120009230</t>
  </si>
  <si>
    <t>ASTARTA</t>
  </si>
  <si>
    <t>NL0000686509</t>
  </si>
  <si>
    <t>ATENDE</t>
  </si>
  <si>
    <t>PLATMSI00016</t>
  </si>
  <si>
    <t>ATLANTAPL</t>
  </si>
  <si>
    <t>PLATLPL00018</t>
  </si>
  <si>
    <t>ATLANTIS</t>
  </si>
  <si>
    <t>PLATLNT00016</t>
  </si>
  <si>
    <t>ATLASEST</t>
  </si>
  <si>
    <t>GB00B0WDBP88</t>
  </si>
  <si>
    <t>ATM</t>
  </si>
  <si>
    <t>PLATMSA00013</t>
  </si>
  <si>
    <t>ATMGRUPA</t>
  </si>
  <si>
    <t>PLATM0000021</t>
  </si>
  <si>
    <t>ATREM</t>
  </si>
  <si>
    <t>PLATREM00017</t>
  </si>
  <si>
    <t>AVIAAML</t>
  </si>
  <si>
    <t>LT0000128555</t>
  </si>
  <si>
    <t>AVIASG</t>
  </si>
  <si>
    <t>LT0000128381</t>
  </si>
  <si>
    <t>AWBUD</t>
  </si>
  <si>
    <t>PLINSTL00011</t>
  </si>
  <si>
    <t>B3SYSTEM</t>
  </si>
  <si>
    <t>PLBSSTM00013</t>
  </si>
  <si>
    <t>BAKALLAND</t>
  </si>
  <si>
    <t>PLBKLND00017</t>
  </si>
  <si>
    <t>BALTONA</t>
  </si>
  <si>
    <t>PLBALTN00014</t>
  </si>
  <si>
    <t>BANKBPH</t>
  </si>
  <si>
    <t>PLBPH0000019</t>
  </si>
  <si>
    <t>BBIDEV</t>
  </si>
  <si>
    <t>PLNFI1200018</t>
  </si>
  <si>
    <t>BEDZIN</t>
  </si>
  <si>
    <t>PLECBDZ00013</t>
  </si>
  <si>
    <t>BENEFIT</t>
  </si>
  <si>
    <t>PLBNFTS00018</t>
  </si>
  <si>
    <t>BERLING</t>
  </si>
  <si>
    <t>PLBRLNG00015</t>
  </si>
  <si>
    <t>BEST</t>
  </si>
  <si>
    <t>PLBEST000010</t>
  </si>
  <si>
    <t>BETACOM</t>
  </si>
  <si>
    <t>PLBTCOM00016</t>
  </si>
  <si>
    <t>BGZ</t>
  </si>
  <si>
    <t>PLBGZ0000010</t>
  </si>
  <si>
    <t>BIOTON</t>
  </si>
  <si>
    <t>PLBIOTN00029</t>
  </si>
  <si>
    <t>BIPROMET</t>
  </si>
  <si>
    <t>PLBPRMT00011</t>
  </si>
  <si>
    <t>BLACKLION</t>
  </si>
  <si>
    <t>PLNFI0400015</t>
  </si>
  <si>
    <t>BMPAG</t>
  </si>
  <si>
    <t>DE0003304200</t>
  </si>
  <si>
    <t>BNPPL</t>
  </si>
  <si>
    <t>PLPPAB000011</t>
  </si>
  <si>
    <t>BOGDANKA</t>
  </si>
  <si>
    <t>PLLWBGD00016</t>
  </si>
  <si>
    <t>BORYSZEW</t>
  </si>
  <si>
    <t>PLBRSZW00011</t>
  </si>
  <si>
    <t>BOS</t>
  </si>
  <si>
    <t>PLBOS0000019</t>
  </si>
  <si>
    <t>BOWIM</t>
  </si>
  <si>
    <t>PLBOWM000019</t>
  </si>
  <si>
    <t>BRIJU</t>
  </si>
  <si>
    <t>PLBRIJU00010</t>
  </si>
  <si>
    <t>BSCDRUK</t>
  </si>
  <si>
    <t>PLBSCDO00017</t>
  </si>
  <si>
    <t>BUDIMEX</t>
  </si>
  <si>
    <t>PLBUDMX00013</t>
  </si>
  <si>
    <t>BUDOPOL</t>
  </si>
  <si>
    <t>PLBDPWR00014</t>
  </si>
  <si>
    <t>BUMECH</t>
  </si>
  <si>
    <t>PLBMECH00012</t>
  </si>
  <si>
    <t>BUWOG</t>
  </si>
  <si>
    <t>AT00BUWOG001</t>
  </si>
  <si>
    <t>BYTOM</t>
  </si>
  <si>
    <t>PLBYTOM00010</t>
  </si>
  <si>
    <t>BZWBK</t>
  </si>
  <si>
    <t>PLBZ00000044</t>
  </si>
  <si>
    <t>CALATRAVA</t>
  </si>
  <si>
    <t>PLBRSTM00015</t>
  </si>
  <si>
    <t>CAMMEDIA</t>
  </si>
  <si>
    <t>PLCAMMD00032</t>
  </si>
  <si>
    <t>CAPITAL</t>
  </si>
  <si>
    <t>PLCPTLP00015</t>
  </si>
  <si>
    <t>CASHFLOW</t>
  </si>
  <si>
    <t>PLCASHF00018</t>
  </si>
  <si>
    <t>CCC</t>
  </si>
  <si>
    <t>PLCCC0000016</t>
  </si>
  <si>
    <t>CCENERGY</t>
  </si>
  <si>
    <t>PLKAREN00014</t>
  </si>
  <si>
    <t>CDPROJEKT</t>
  </si>
  <si>
    <t>PLOPTTC00011</t>
  </si>
  <si>
    <t>CDRL</t>
  </si>
  <si>
    <t>PLCDRL000043</t>
  </si>
  <si>
    <t>CELTIC</t>
  </si>
  <si>
    <t>PLCELPD00013</t>
  </si>
  <si>
    <t>CEZ</t>
  </si>
  <si>
    <t>CZ0005112300</t>
  </si>
  <si>
    <t>CHEMOS</t>
  </si>
  <si>
    <t>PLCHMDW00010</t>
  </si>
  <si>
    <t>CIECH</t>
  </si>
  <si>
    <t>PLCIECH00018</t>
  </si>
  <si>
    <t>CIGAMES</t>
  </si>
  <si>
    <t>PLCTINT00018</t>
  </si>
  <si>
    <t>CNT</t>
  </si>
  <si>
    <t>PLERGPL00014</t>
  </si>
  <si>
    <t>COALENERG</t>
  </si>
  <si>
    <t>LU0646112838</t>
  </si>
  <si>
    <t>COGNOR</t>
  </si>
  <si>
    <t>PLCNTSL00014</t>
  </si>
  <si>
    <t>COLIAN</t>
  </si>
  <si>
    <t>PLJTRZN00011</t>
  </si>
  <si>
    <t>COMARCH</t>
  </si>
  <si>
    <t>PLCOMAR00012</t>
  </si>
  <si>
    <t>COMP</t>
  </si>
  <si>
    <t>PLCMP0000017</t>
  </si>
  <si>
    <t>COMPERIA</t>
  </si>
  <si>
    <t>PLCOMPR00010</t>
  </si>
  <si>
    <t>CORMAY</t>
  </si>
  <si>
    <t>PLCMRAY00029</t>
  </si>
  <si>
    <t>CPGROUP</t>
  </si>
  <si>
    <t>PLCPPRK00037</t>
  </si>
  <si>
    <t>CUBEITG</t>
  </si>
  <si>
    <t>PLMCINT00013</t>
  </si>
  <si>
    <t>CYFRPLSAT</t>
  </si>
  <si>
    <t>PLCFRPT00013</t>
  </si>
  <si>
    <t>CZTOREBKA</t>
  </si>
  <si>
    <t>PLCRWTR00022</t>
  </si>
  <si>
    <t>DEBICA</t>
  </si>
  <si>
    <t>PLDEBCA00016</t>
  </si>
  <si>
    <t>DECORA</t>
  </si>
  <si>
    <t>PLDECOR00013</t>
  </si>
  <si>
    <t>DELKO</t>
  </si>
  <si>
    <t>PLDELKO00019</t>
  </si>
  <si>
    <t>DGA</t>
  </si>
  <si>
    <t>PLDGA0000019</t>
  </si>
  <si>
    <t>DMWDM</t>
  </si>
  <si>
    <t>PLWDM0000029</t>
  </si>
  <si>
    <t>DOMDEV</t>
  </si>
  <si>
    <t>PLDMDVL00012</t>
  </si>
  <si>
    <t>DRAGOWSKI</t>
  </si>
  <si>
    <t>PLADDRG00015</t>
  </si>
  <si>
    <t>DREWEX</t>
  </si>
  <si>
    <t>PLDREWX00012</t>
  </si>
  <si>
    <t>DROP</t>
  </si>
  <si>
    <t>PLDROP000011</t>
  </si>
  <si>
    <t>DROZAPOL</t>
  </si>
  <si>
    <t>PLDRZPL00032</t>
  </si>
  <si>
    <t>DSS</t>
  </si>
  <si>
    <t>PLDLSS000010</t>
  </si>
  <si>
    <t>DTP</t>
  </si>
  <si>
    <t>PLDTP0000010</t>
  </si>
  <si>
    <t>DUDA</t>
  </si>
  <si>
    <t>PLDUDA000016</t>
  </si>
  <si>
    <t>DUON</t>
  </si>
  <si>
    <t>PLCPENR00035</t>
  </si>
  <si>
    <t>ECARD</t>
  </si>
  <si>
    <t>PLECARD00012</t>
  </si>
  <si>
    <t>ECHO</t>
  </si>
  <si>
    <t>PLECHPS00019</t>
  </si>
  <si>
    <t>EDINVEST</t>
  </si>
  <si>
    <t>PLEDINV00014</t>
  </si>
  <si>
    <t>EFEKT</t>
  </si>
  <si>
    <t>PLEFEKT00018</t>
  </si>
  <si>
    <t>EFH</t>
  </si>
  <si>
    <t>PLEFH0000022</t>
  </si>
  <si>
    <t>EKANCELAR</t>
  </si>
  <si>
    <t>PLEKGPF00011</t>
  </si>
  <si>
    <t>EKOEXPORT</t>
  </si>
  <si>
    <t>PLEKEP000019</t>
  </si>
  <si>
    <t>ELBUDOWA</t>
  </si>
  <si>
    <t>PLELTBD00017</t>
  </si>
  <si>
    <t>ELEKTROTI</t>
  </si>
  <si>
    <t>PLELEKT00016</t>
  </si>
  <si>
    <t>ELEMENTAL</t>
  </si>
  <si>
    <t>PLELMTL00017</t>
  </si>
  <si>
    <t>ELKOP</t>
  </si>
  <si>
    <t>PLELKOP00013</t>
  </si>
  <si>
    <t>ELZAB</t>
  </si>
  <si>
    <t>PLELZAB00010</t>
  </si>
  <si>
    <t>EMCINSMED</t>
  </si>
  <si>
    <t>PLEMCIM00017</t>
  </si>
  <si>
    <t>EMPERIA</t>
  </si>
  <si>
    <t>PLELDRD00017</t>
  </si>
  <si>
    <t>ENAP</t>
  </si>
  <si>
    <t>PLENAP000010</t>
  </si>
  <si>
    <t>ENEA</t>
  </si>
  <si>
    <t>PLENEA000013</t>
  </si>
  <si>
    <t>ENELMED</t>
  </si>
  <si>
    <t>PLENLMD00017</t>
  </si>
  <si>
    <t>ENERGA</t>
  </si>
  <si>
    <t>PLENERG00022</t>
  </si>
  <si>
    <t>ENERGOINS</t>
  </si>
  <si>
    <t>PLERGIN00015</t>
  </si>
  <si>
    <t>ERBUD</t>
  </si>
  <si>
    <t>PLERBUD00012</t>
  </si>
  <si>
    <t>ERG</t>
  </si>
  <si>
    <t>PLERGZB00014</t>
  </si>
  <si>
    <t>ERGIS</t>
  </si>
  <si>
    <t>PLEUFLM00017</t>
  </si>
  <si>
    <t>ESSYSTEM</t>
  </si>
  <si>
    <t>PLESSYS00030</t>
  </si>
  <si>
    <t>ESTAR</t>
  </si>
  <si>
    <t>HU0000089198</t>
  </si>
  <si>
    <t>EUCO</t>
  </si>
  <si>
    <t>PLERPCO00017</t>
  </si>
  <si>
    <t>EUIMPLANT</t>
  </si>
  <si>
    <t>PLERPLT00017</t>
  </si>
  <si>
    <t>EUROCASH</t>
  </si>
  <si>
    <t>PLEURCH00011</t>
  </si>
  <si>
    <t>EUROHOLD</t>
  </si>
  <si>
    <t>BG1100114062</t>
  </si>
  <si>
    <t>EUROTEL</t>
  </si>
  <si>
    <t>PLERTEL00011</t>
  </si>
  <si>
    <t>EXILLON</t>
  </si>
  <si>
    <t>IM00B58FMW76</t>
  </si>
  <si>
    <t>FAM</t>
  </si>
  <si>
    <t>PLFAM0000012</t>
  </si>
  <si>
    <t>FAMUR</t>
  </si>
  <si>
    <t>PLFAMUR00012</t>
  </si>
  <si>
    <t>FARMACOL</t>
  </si>
  <si>
    <t>PLFRMCL00066</t>
  </si>
  <si>
    <t>FASING</t>
  </si>
  <si>
    <t>PLFSING00010</t>
  </si>
  <si>
    <t>FASTFIN</t>
  </si>
  <si>
    <t>PLFSTFC00012</t>
  </si>
  <si>
    <t>FEERUM</t>
  </si>
  <si>
    <t>PLFEERM00018</t>
  </si>
  <si>
    <t>FENGHUA</t>
  </si>
  <si>
    <t>DE000A13SX89</t>
  </si>
  <si>
    <t>FERRO</t>
  </si>
  <si>
    <t>PLFERRO00016</t>
  </si>
  <si>
    <t>FERRUM</t>
  </si>
  <si>
    <t>PLFERUM00014</t>
  </si>
  <si>
    <t>FON</t>
  </si>
  <si>
    <t>PLCASPL00019</t>
  </si>
  <si>
    <t>FORTE</t>
  </si>
  <si>
    <t>PLFORTE00012</t>
  </si>
  <si>
    <t>FORTUNA</t>
  </si>
  <si>
    <t>NL0009604859</t>
  </si>
  <si>
    <t>FOTA</t>
  </si>
  <si>
    <t>PLFOTA000014</t>
  </si>
  <si>
    <t>GANT</t>
  </si>
  <si>
    <t>PLGANT000014</t>
  </si>
  <si>
    <t>GETIN</t>
  </si>
  <si>
    <t>PLGSPR000014</t>
  </si>
  <si>
    <t>GETINOBLE</t>
  </si>
  <si>
    <t>PLGETBK00012</t>
  </si>
  <si>
    <t>GINOROSSI</t>
  </si>
  <si>
    <t>PLGNRSI00015</t>
  </si>
  <si>
    <t>GLCOSMED</t>
  </si>
  <si>
    <t>PLGLBLC00011</t>
  </si>
  <si>
    <t>GLOBCITYHD</t>
  </si>
  <si>
    <t>NL0000687309</t>
  </si>
  <si>
    <t>GORENJE</t>
  </si>
  <si>
    <t>SI0031104076</t>
  </si>
  <si>
    <t>GPW</t>
  </si>
  <si>
    <t>PLGPW0000017</t>
  </si>
  <si>
    <t>GRAAL</t>
  </si>
  <si>
    <t>PLGRAAL00022</t>
  </si>
  <si>
    <t>GRAJEWO</t>
  </si>
  <si>
    <t>PLZPW0000017</t>
  </si>
  <si>
    <t>GREMMEDIA</t>
  </si>
  <si>
    <t>PLERFKT00010</t>
  </si>
  <si>
    <t>GROCLIN</t>
  </si>
  <si>
    <t>PLINTGR00013</t>
  </si>
  <si>
    <t>GRUPAAZOTY</t>
  </si>
  <si>
    <t>PLZATRM00012</t>
  </si>
  <si>
    <t>GTC</t>
  </si>
  <si>
    <t>PLGTC0000037</t>
  </si>
  <si>
    <t>HANDLOWY</t>
  </si>
  <si>
    <t>PLBH00000012</t>
  </si>
  <si>
    <t>HARPER</t>
  </si>
  <si>
    <t>PLHRPHG00023</t>
  </si>
  <si>
    <t>HAWE</t>
  </si>
  <si>
    <t>PLVENTS00019</t>
  </si>
  <si>
    <t>HELIO</t>
  </si>
  <si>
    <t>PLHELIO00014</t>
  </si>
  <si>
    <t>HERKULES</t>
  </si>
  <si>
    <t>PLZRWZW00012</t>
  </si>
  <si>
    <t>HUTMEN</t>
  </si>
  <si>
    <t>PLHUTMN00017</t>
  </si>
  <si>
    <t>HYDROTOR</t>
  </si>
  <si>
    <t>PLHDRTR00013</t>
  </si>
  <si>
    <t>HYPERION</t>
  </si>
  <si>
    <t>PLHPRON00017</t>
  </si>
  <si>
    <t>IDEON</t>
  </si>
  <si>
    <t>PLCNTZP00010</t>
  </si>
  <si>
    <t>IDMSA</t>
  </si>
  <si>
    <t>PLIDMSA00044</t>
  </si>
  <si>
    <t>IFCAPITAL</t>
  </si>
  <si>
    <t>PLHRMAN00039</t>
  </si>
  <si>
    <t>IFSA</t>
  </si>
  <si>
    <t>PLBDVR000018</t>
  </si>
  <si>
    <t>IIAAV</t>
  </si>
  <si>
    <t>AT0000809058</t>
  </si>
  <si>
    <t>IMCOMPANY</t>
  </si>
  <si>
    <t>LU0607203980</t>
  </si>
  <si>
    <t>IMMOBILE</t>
  </si>
  <si>
    <t>PLMAKRM00019</t>
  </si>
  <si>
    <t>IMPEL</t>
  </si>
  <si>
    <t>PLIMPEL00011</t>
  </si>
  <si>
    <t>IMPERA</t>
  </si>
  <si>
    <t>PLNFI0700018</t>
  </si>
  <si>
    <t>IMPEXMET</t>
  </si>
  <si>
    <t>PLIMPXM00019</t>
  </si>
  <si>
    <t>IMS</t>
  </si>
  <si>
    <t>PLINTMS00019</t>
  </si>
  <si>
    <t>INC</t>
  </si>
  <si>
    <t>PLINCLT00015</t>
  </si>
  <si>
    <t>INDYGO</t>
  </si>
  <si>
    <t>PLLSTIA00018</t>
  </si>
  <si>
    <t>INDYKPOL</t>
  </si>
  <si>
    <t>PLINDKP00013</t>
  </si>
  <si>
    <t>INGBSK</t>
  </si>
  <si>
    <t>PLBSK0000017</t>
  </si>
  <si>
    <t>INPRO</t>
  </si>
  <si>
    <t>PLINPRO00015</t>
  </si>
  <si>
    <t>INSTALKRK</t>
  </si>
  <si>
    <t>PLINSTK00013</t>
  </si>
  <si>
    <t>INTAKUS</t>
  </si>
  <si>
    <t>PLINTKS00013</t>
  </si>
  <si>
    <t>INTEGERPL</t>
  </si>
  <si>
    <t>PLINTEG00011</t>
  </si>
  <si>
    <t>INTERAOLT</t>
  </si>
  <si>
    <t>LT0000128621</t>
  </si>
  <si>
    <t>INTERBUD</t>
  </si>
  <si>
    <t>PLINTBD00014</t>
  </si>
  <si>
    <t>INTERCARS</t>
  </si>
  <si>
    <t>PLINTCS00010</t>
  </si>
  <si>
    <t>INTERFERI</t>
  </si>
  <si>
    <t>PLINTFR00023</t>
  </si>
  <si>
    <t>INTERSPPL</t>
  </si>
  <si>
    <t>PLINTSP00038</t>
  </si>
  <si>
    <t>INTROL</t>
  </si>
  <si>
    <t>PLINTRL00013</t>
  </si>
  <si>
    <t>INVENTUM</t>
  </si>
  <si>
    <t>PLIDATF00012</t>
  </si>
  <si>
    <t>INVISTA</t>
  </si>
  <si>
    <t>PLECMNG00019</t>
  </si>
  <si>
    <t>IPOPEMA</t>
  </si>
  <si>
    <t>PLIPOPM00011</t>
  </si>
  <si>
    <t>IQP</t>
  </si>
  <si>
    <t>PLIQPRT00017</t>
  </si>
  <si>
    <t>IVMX</t>
  </si>
  <si>
    <t>PLMATRX00017</t>
  </si>
  <si>
    <t>IZOLACJA</t>
  </si>
  <si>
    <t>PLIZCJR00017</t>
  </si>
  <si>
    <t>IZOSTAL</t>
  </si>
  <si>
    <t>PLIZSTL00015</t>
  </si>
  <si>
    <t>JHMDEV</t>
  </si>
  <si>
    <t>PLJHMDL00018</t>
  </si>
  <si>
    <t>JJAUTO</t>
  </si>
  <si>
    <t>DE000A1TNS70</t>
  </si>
  <si>
    <t>JSW</t>
  </si>
  <si>
    <t>PLJSW0000015</t>
  </si>
  <si>
    <t>JUPITER</t>
  </si>
  <si>
    <t>PLNFI0300017</t>
  </si>
  <si>
    <t>JWCONSTR</t>
  </si>
  <si>
    <t>PLJWC0000019</t>
  </si>
  <si>
    <t>K2INTERNT</t>
  </si>
  <si>
    <t>PLK2ITR00010</t>
  </si>
  <si>
    <t>KANIA</t>
  </si>
  <si>
    <t>PLIZNS000022</t>
  </si>
  <si>
    <t>KBDOM</t>
  </si>
  <si>
    <t>PLTRAST00020</t>
  </si>
  <si>
    <t>KCI</t>
  </si>
  <si>
    <t>PLPONAR00012</t>
  </si>
  <si>
    <t>KDMSHIPNG</t>
  </si>
  <si>
    <t>CY0102492119</t>
  </si>
  <si>
    <t>KERDOS</t>
  </si>
  <si>
    <t>PLHGNKA00028</t>
  </si>
  <si>
    <t>KERNEL</t>
  </si>
  <si>
    <t>LU0327357389</t>
  </si>
  <si>
    <t>KETY</t>
  </si>
  <si>
    <t>PLKETY000011</t>
  </si>
  <si>
    <t>KGHM</t>
  </si>
  <si>
    <t>PLKGHM000017</t>
  </si>
  <si>
    <t>KINOPOL</t>
  </si>
  <si>
    <t>PLKNOPL00014</t>
  </si>
  <si>
    <t>KOFOLA</t>
  </si>
  <si>
    <t>PLHOOP000010</t>
  </si>
  <si>
    <t>KOGENERA</t>
  </si>
  <si>
    <t>PLKGNRC00015</t>
  </si>
  <si>
    <t>KOMPAP</t>
  </si>
  <si>
    <t>PLKOMPP00017</t>
  </si>
  <si>
    <t>KOMPUTRON</t>
  </si>
  <si>
    <t>PLKMPTR00012</t>
  </si>
  <si>
    <t>KONSSTALI</t>
  </si>
  <si>
    <t>PLKCSTL00010</t>
  </si>
  <si>
    <t>KOPEX</t>
  </si>
  <si>
    <t>PLKOPEX00018</t>
  </si>
  <si>
    <t>KPPD</t>
  </si>
  <si>
    <t>PLKPPD000017</t>
  </si>
  <si>
    <t>KRAKCHEM</t>
  </si>
  <si>
    <t>PLKRKCH00019</t>
  </si>
  <si>
    <t>KREC</t>
  </si>
  <si>
    <t>PLKRNRC00012</t>
  </si>
  <si>
    <t>KREDYTIN</t>
  </si>
  <si>
    <t>PLKRINK00014</t>
  </si>
  <si>
    <t>KREZUS</t>
  </si>
  <si>
    <t>PLNFI0200019</t>
  </si>
  <si>
    <t>KRKA</t>
  </si>
  <si>
    <t>SI0031102120</t>
  </si>
  <si>
    <t>KRUK</t>
  </si>
  <si>
    <t>PLKRK0000010</t>
  </si>
  <si>
    <t>KRUSZWICA</t>
  </si>
  <si>
    <t>PLKRUSZ00016</t>
  </si>
  <si>
    <t>KSGAGRO</t>
  </si>
  <si>
    <t>LU0611262873</t>
  </si>
  <si>
    <t>LCCORP</t>
  </si>
  <si>
    <t>PLLCCRP00017</t>
  </si>
  <si>
    <t>LENA</t>
  </si>
  <si>
    <t>PLLENAL00015</t>
  </si>
  <si>
    <t>LENTEX</t>
  </si>
  <si>
    <t>PLLENTX00010</t>
  </si>
  <si>
    <t>LIBET</t>
  </si>
  <si>
    <t>PLLBT0000013</t>
  </si>
  <si>
    <t>LIVECHAT</t>
  </si>
  <si>
    <t>PLLVTSF00010</t>
  </si>
  <si>
    <t>LOTOS</t>
  </si>
  <si>
    <t>PLLOTOS00025</t>
  </si>
  <si>
    <t>LPP</t>
  </si>
  <si>
    <t>PLLPP0000011</t>
  </si>
  <si>
    <t>LSISOFT</t>
  </si>
  <si>
    <t>PLLSSFT00016</t>
  </si>
  <si>
    <t>LUBAWA</t>
  </si>
  <si>
    <t>PLLUBAW00013</t>
  </si>
  <si>
    <t>MABION</t>
  </si>
  <si>
    <t>PLMBION00016</t>
  </si>
  <si>
    <t>MAGELLAN</t>
  </si>
  <si>
    <t>PLMGLAN00018</t>
  </si>
  <si>
    <t>MAKARONPL</t>
  </si>
  <si>
    <t>PLMKRNP00015</t>
  </si>
  <si>
    <t>MARVIPOL</t>
  </si>
  <si>
    <t>PLMRVPL00016</t>
  </si>
  <si>
    <t>MBANK</t>
  </si>
  <si>
    <t>PLBRE0000012</t>
  </si>
  <si>
    <t>MCI</t>
  </si>
  <si>
    <t>PLMCIMG00012</t>
  </si>
  <si>
    <t>MCLOGIC</t>
  </si>
  <si>
    <t>PLMCSFT00018</t>
  </si>
  <si>
    <t>MEDIATEL</t>
  </si>
  <si>
    <t>PLSMMDA00012</t>
  </si>
  <si>
    <t>MEDICALG</t>
  </si>
  <si>
    <t>PLMDCLG00015</t>
  </si>
  <si>
    <t>MEGARON</t>
  </si>
  <si>
    <t>PLMGRON00016</t>
  </si>
  <si>
    <t>MENNICA</t>
  </si>
  <si>
    <t>PLMNNCP00011</t>
  </si>
  <si>
    <t>MERCATOR</t>
  </si>
  <si>
    <t>PLMRCTR00015</t>
  </si>
  <si>
    <t>MERCOR</t>
  </si>
  <si>
    <t>PLMRCOR00016</t>
  </si>
  <si>
    <t>MEWA</t>
  </si>
  <si>
    <t>PLMEWA000012</t>
  </si>
  <si>
    <t>MEXPOLSKA</t>
  </si>
  <si>
    <t>PLMEXPL00010</t>
  </si>
  <si>
    <t>MFO</t>
  </si>
  <si>
    <t>PLMFO0000013</t>
  </si>
  <si>
    <t>MIDAS</t>
  </si>
  <si>
    <t>PLNFI0900014</t>
  </si>
  <si>
    <t>MILKILAND</t>
  </si>
  <si>
    <t>NL0009508712</t>
  </si>
  <si>
    <t>MILLENNIUM</t>
  </si>
  <si>
    <t>PLBIG0000016</t>
  </si>
  <si>
    <t>MIRACULUM</t>
  </si>
  <si>
    <t>PLKLSTN00017</t>
  </si>
  <si>
    <t>MIRBUD</t>
  </si>
  <si>
    <t>PLMRBUD00015</t>
  </si>
  <si>
    <t>MIT</t>
  </si>
  <si>
    <t>PLPPWK000014</t>
  </si>
  <si>
    <t>MLPGROUP</t>
  </si>
  <si>
    <t>PLMLPGR00017</t>
  </si>
  <si>
    <t>MNI</t>
  </si>
  <si>
    <t>PLSZPTL00010</t>
  </si>
  <si>
    <t>MOBRUK</t>
  </si>
  <si>
    <t>PLMOBRK00013</t>
  </si>
  <si>
    <t>MOJ</t>
  </si>
  <si>
    <t>PLMOJ0000015</t>
  </si>
  <si>
    <t>MOL</t>
  </si>
  <si>
    <t>HU0000068952</t>
  </si>
  <si>
    <t>MONNARI</t>
  </si>
  <si>
    <t>PLMNRTR00012</t>
  </si>
  <si>
    <t>MOSTALPLC</t>
  </si>
  <si>
    <t>PLMSTPL00018</t>
  </si>
  <si>
    <t>MOSTALWAR</t>
  </si>
  <si>
    <t>PLMSTWS00019</t>
  </si>
  <si>
    <t>MOSTALZAB</t>
  </si>
  <si>
    <t>PLMSTZB00018</t>
  </si>
  <si>
    <t>MSXRESOUR</t>
  </si>
  <si>
    <t>PLMSTEX00017</t>
  </si>
  <si>
    <t>MUZA</t>
  </si>
  <si>
    <t>PLMUZA000019</t>
  </si>
  <si>
    <t>MWTRADE</t>
  </si>
  <si>
    <t>PLMWTRD00013</t>
  </si>
  <si>
    <t>NETIA</t>
  </si>
  <si>
    <t>PLNETIA00014</t>
  </si>
  <si>
    <t>NETMEDIA</t>
  </si>
  <si>
    <t>PLNTMDA00018</t>
  </si>
  <si>
    <t>NEUCA</t>
  </si>
  <si>
    <t>PLTRFRM00018</t>
  </si>
  <si>
    <t>NEWAG</t>
  </si>
  <si>
    <t>PLNEWAG00012</t>
  </si>
  <si>
    <t>NEWWORLDR</t>
  </si>
  <si>
    <t>GB00B42CTW68</t>
  </si>
  <si>
    <t>NFIEMF</t>
  </si>
  <si>
    <t>PLNFI1500011</t>
  </si>
  <si>
    <t>NOKAUT</t>
  </si>
  <si>
    <t>PLGRNKT00019</t>
  </si>
  <si>
    <t>NORTCOAST</t>
  </si>
  <si>
    <t>PLNRTHC00014</t>
  </si>
  <si>
    <t>NOVITA</t>
  </si>
  <si>
    <t>PLNVITA00018</t>
  </si>
  <si>
    <t>NOWAGALA</t>
  </si>
  <si>
    <t>PLCRMNG00029</t>
  </si>
  <si>
    <t>NTTSYSTEM</t>
  </si>
  <si>
    <t>PLNTSYS00013</t>
  </si>
  <si>
    <t>ODLEWNIE</t>
  </si>
  <si>
    <t>PLODLPL00013</t>
  </si>
  <si>
    <t>OLYMPIC</t>
  </si>
  <si>
    <t>EE3100084021</t>
  </si>
  <si>
    <t>ONE2ONE</t>
  </si>
  <si>
    <t>PLONE0000014</t>
  </si>
  <si>
    <t>OPENFIN</t>
  </si>
  <si>
    <t>PLOPNFN00010</t>
  </si>
  <si>
    <t>OPONEO.PL</t>
  </si>
  <si>
    <t>PLOPNPL00013</t>
  </si>
  <si>
    <t>OPTEAM</t>
  </si>
  <si>
    <t>PLOPTEM00012</t>
  </si>
  <si>
    <t>ORANGEPL</t>
  </si>
  <si>
    <t>PLTLKPL00017</t>
  </si>
  <si>
    <t>ORBIS</t>
  </si>
  <si>
    <t>PLORBIS00014</t>
  </si>
  <si>
    <t>ORCOGROUP</t>
  </si>
  <si>
    <t>LU0122624777</t>
  </si>
  <si>
    <t>ORZBIALY</t>
  </si>
  <si>
    <t>PLORZBL00013</t>
  </si>
  <si>
    <t>OTLOG</t>
  </si>
  <si>
    <t>PLODRTS00017</t>
  </si>
  <si>
    <t>OTMUCHOW</t>
  </si>
  <si>
    <t>PLZPCOT00018</t>
  </si>
  <si>
    <t>OVOSTAR</t>
  </si>
  <si>
    <t>NL0009805613</t>
  </si>
  <si>
    <t>PAGED</t>
  </si>
  <si>
    <t>PLPAGED00017</t>
  </si>
  <si>
    <t>PAMAPOL</t>
  </si>
  <si>
    <t>PLPMPOL00031</t>
  </si>
  <si>
    <t>PANOVA</t>
  </si>
  <si>
    <t>PLPANVA00013</t>
  </si>
  <si>
    <t>PATENTUS</t>
  </si>
  <si>
    <t>PLPTNTS00019</t>
  </si>
  <si>
    <t>PBG</t>
  </si>
  <si>
    <t>PLPBG0000029</t>
  </si>
  <si>
    <t>PBOANIOLA</t>
  </si>
  <si>
    <t>PLPBONL00013</t>
  </si>
  <si>
    <t>PBSFINANSE</t>
  </si>
  <si>
    <t>PLBEFSN00010</t>
  </si>
  <si>
    <t>PCCEXOL</t>
  </si>
  <si>
    <t>PLPCCEX00010</t>
  </si>
  <si>
    <t>PCCINTER</t>
  </si>
  <si>
    <t>PLPCCIM00014</t>
  </si>
  <si>
    <t>PCCROKITA</t>
  </si>
  <si>
    <t>PLPCCRK00076</t>
  </si>
  <si>
    <t>PCGUARD</t>
  </si>
  <si>
    <t>PLGUARD00019</t>
  </si>
  <si>
    <t>PCM</t>
  </si>
  <si>
    <t>PLPRMCM00048</t>
  </si>
  <si>
    <t>PEGAS</t>
  </si>
  <si>
    <t>LU0275164910</t>
  </si>
  <si>
    <t>PEIXIN</t>
  </si>
  <si>
    <t>NL0010577052</t>
  </si>
  <si>
    <t>PEKAES</t>
  </si>
  <si>
    <t>PLPEKAS00017</t>
  </si>
  <si>
    <t>PEKAO</t>
  </si>
  <si>
    <t>PLPEKAO00016</t>
  </si>
  <si>
    <t>PELION</t>
  </si>
  <si>
    <t>PLMEDCS00015</t>
  </si>
  <si>
    <t>PEMUG</t>
  </si>
  <si>
    <t>PLPEMUG00016</t>
  </si>
  <si>
    <t>PEP</t>
  </si>
  <si>
    <t>PLPLSEP00013</t>
  </si>
  <si>
    <t>PEPEES</t>
  </si>
  <si>
    <t>PLPEPES00018</t>
  </si>
  <si>
    <t>PETROLINV</t>
  </si>
  <si>
    <t>PLPTRLI00018</t>
  </si>
  <si>
    <t>PGE</t>
  </si>
  <si>
    <t>PLPGER000010</t>
  </si>
  <si>
    <t>PGNIG</t>
  </si>
  <si>
    <t>PLPGNIG00014</t>
  </si>
  <si>
    <t>PGODLEW</t>
  </si>
  <si>
    <t>PLPGO0000014</t>
  </si>
  <si>
    <t>PHN</t>
  </si>
  <si>
    <t>PLPHN0000014</t>
  </si>
  <si>
    <t>PKNORLEN</t>
  </si>
  <si>
    <t>PLPKN0000018</t>
  </si>
  <si>
    <t>PKOBP</t>
  </si>
  <si>
    <t>PLPKO0000016</t>
  </si>
  <si>
    <t>PKPCARGO</t>
  </si>
  <si>
    <t>PLPKPCR00011</t>
  </si>
  <si>
    <t>PLASTBOX</t>
  </si>
  <si>
    <t>PLPSTBX00016</t>
  </si>
  <si>
    <t>PLAZACNTR</t>
  </si>
  <si>
    <t>NL0000686772</t>
  </si>
  <si>
    <t>POINTGROUP</t>
  </si>
  <si>
    <t>PLPEKPL00010</t>
  </si>
  <si>
    <t>POLCOLORIT</t>
  </si>
  <si>
    <t>PLPCLRT00029</t>
  </si>
  <si>
    <t>POLICE</t>
  </si>
  <si>
    <t>PLZCPLC00036</t>
  </si>
  <si>
    <t>POLIMEXMS</t>
  </si>
  <si>
    <t>PLMSTSD00019</t>
  </si>
  <si>
    <t>POLMED</t>
  </si>
  <si>
    <t>PLPOLMD00011</t>
  </si>
  <si>
    <t>POLNA</t>
  </si>
  <si>
    <t>PLPOLNA00015</t>
  </si>
  <si>
    <t>POLNORD</t>
  </si>
  <si>
    <t>PLPOLND00019</t>
  </si>
  <si>
    <t>POLWAX</t>
  </si>
  <si>
    <t>PLPOLWX00026</t>
  </si>
  <si>
    <t>POZBUD</t>
  </si>
  <si>
    <t>PLPZBDT00013</t>
  </si>
  <si>
    <t>PPG</t>
  </si>
  <si>
    <t>PLPLPGR00010</t>
  </si>
  <si>
    <t>PRAGMAFA</t>
  </si>
  <si>
    <t>PLGFPRE00040</t>
  </si>
  <si>
    <t>PRAGMAINK</t>
  </si>
  <si>
    <t>PLPRGNK00017</t>
  </si>
  <si>
    <t>PRESCO</t>
  </si>
  <si>
    <t>PLPRESC00018</t>
  </si>
  <si>
    <t>PRIMAMODA</t>
  </si>
  <si>
    <t>PLPRMMD00012</t>
  </si>
  <si>
    <t>PROCAD</t>
  </si>
  <si>
    <t>PLPRCAD00018</t>
  </si>
  <si>
    <t>PROCHEM</t>
  </si>
  <si>
    <t>PLPRCHM00014</t>
  </si>
  <si>
    <t>PROCHNIK</t>
  </si>
  <si>
    <t>PLPRCHK00018</t>
  </si>
  <si>
    <t>PROJPRZEM</t>
  </si>
  <si>
    <t>PLPROJP00018</t>
  </si>
  <si>
    <t>PROTEKTOR</t>
  </si>
  <si>
    <t>PLLZPSK00019</t>
  </si>
  <si>
    <t>PROVIDENT</t>
  </si>
  <si>
    <t>GB00B1YKG049</t>
  </si>
  <si>
    <t>PTI</t>
  </si>
  <si>
    <t>PLPTIW000014</t>
  </si>
  <si>
    <t>PULAWY</t>
  </si>
  <si>
    <t>PLZAPUL00057</t>
  </si>
  <si>
    <t>PWRMEDIA</t>
  </si>
  <si>
    <t>PLPWRMD00011</t>
  </si>
  <si>
    <t>PZU</t>
  </si>
  <si>
    <t>PLPZU0000011</t>
  </si>
  <si>
    <t>QUANTUM</t>
  </si>
  <si>
    <t>PLQNTUM00018</t>
  </si>
  <si>
    <t>QUERCUS</t>
  </si>
  <si>
    <t>PLQRCUS00012</t>
  </si>
  <si>
    <t>QUMAK</t>
  </si>
  <si>
    <t>PLQMKSK00017</t>
  </si>
  <si>
    <t>RADPOL</t>
  </si>
  <si>
    <t>PLRDPOL00010</t>
  </si>
  <si>
    <t>RAFAKO</t>
  </si>
  <si>
    <t>PLRAFAK00018</t>
  </si>
  <si>
    <t>RAFAMET</t>
  </si>
  <si>
    <t>PLRFMET00016</t>
  </si>
  <si>
    <t>RAINBOW</t>
  </si>
  <si>
    <t>PLRNBWT00031</t>
  </si>
  <si>
    <t>RANKPROGR</t>
  </si>
  <si>
    <t>PLRNKPR00014</t>
  </si>
  <si>
    <t>RAWLPLUG</t>
  </si>
  <si>
    <t>PLKLNR000017</t>
  </si>
  <si>
    <t>REDAN</t>
  </si>
  <si>
    <t>PLREDAN00019</t>
  </si>
  <si>
    <t>REDWOOD</t>
  </si>
  <si>
    <t>PLCMPLX00014</t>
  </si>
  <si>
    <t>REGNON</t>
  </si>
  <si>
    <t>PLPRNTC00017</t>
  </si>
  <si>
    <t>REINHOLD</t>
  </si>
  <si>
    <t>SE0001856519</t>
  </si>
  <si>
    <t>RELPOL</t>
  </si>
  <si>
    <t>PLRELPL00014</t>
  </si>
  <si>
    <t>REMAK</t>
  </si>
  <si>
    <t>PLREMAK00016</t>
  </si>
  <si>
    <t>RESBUD</t>
  </si>
  <si>
    <t>PLRESBD00016</t>
  </si>
  <si>
    <t>ROBYG</t>
  </si>
  <si>
    <t>PLROBYG00016</t>
  </si>
  <si>
    <t>RONSON</t>
  </si>
  <si>
    <t>NL0006106007</t>
  </si>
  <si>
    <t>ROPCZYCE</t>
  </si>
  <si>
    <t>PLROPCE00017</t>
  </si>
  <si>
    <t>ROVESE</t>
  </si>
  <si>
    <t>PLCRSNT00011</t>
  </si>
  <si>
    <t>RUBICON</t>
  </si>
  <si>
    <t>PLNFI0500012</t>
  </si>
  <si>
    <t>SADOVAYA</t>
  </si>
  <si>
    <t>LU0564351582</t>
  </si>
  <si>
    <t>SANOK</t>
  </si>
  <si>
    <t>PLSTLSK00016</t>
  </si>
  <si>
    <t>SANTANDER</t>
  </si>
  <si>
    <t>ES0113900J37</t>
  </si>
  <si>
    <t>SANWIL</t>
  </si>
  <si>
    <t>PLSANWL00012</t>
  </si>
  <si>
    <t>SCOPAK</t>
  </si>
  <si>
    <t>PLSCOPK00012</t>
  </si>
  <si>
    <t>SECOGROUP</t>
  </si>
  <si>
    <t>PLWRWCK00013</t>
  </si>
  <si>
    <t>SEKO</t>
  </si>
  <si>
    <t>PLSEKO000014</t>
  </si>
  <si>
    <t>SELENAFM</t>
  </si>
  <si>
    <t>PLSELNA00010</t>
  </si>
  <si>
    <t>SELVITA</t>
  </si>
  <si>
    <t>PLSELVT00013</t>
  </si>
  <si>
    <t>SERINUS</t>
  </si>
  <si>
    <t>CA81752K1057</t>
  </si>
  <si>
    <t>SFINKS</t>
  </si>
  <si>
    <t>PLSFNKS00011</t>
  </si>
  <si>
    <t>SILVANO</t>
  </si>
  <si>
    <t>EE3100001751</t>
  </si>
  <si>
    <t>SIMPLE</t>
  </si>
  <si>
    <t>PLSIMPL00011</t>
  </si>
  <si>
    <t>SKARBIEC</t>
  </si>
  <si>
    <t>PLSKRBH00014</t>
  </si>
  <si>
    <t>SKOK</t>
  </si>
  <si>
    <t>PLTFSKK00015</t>
  </si>
  <si>
    <t>SKOTAN</t>
  </si>
  <si>
    <t>PLSKTAN00010</t>
  </si>
  <si>
    <t>SKYLINE</t>
  </si>
  <si>
    <t>PLSKLNW00011</t>
  </si>
  <si>
    <t>SKYSTONE</t>
  </si>
  <si>
    <t>PLNFI1000012</t>
  </si>
  <si>
    <t>SMT</t>
  </si>
  <si>
    <t>PLADVPL00029</t>
  </si>
  <si>
    <t>SNIEZKA</t>
  </si>
  <si>
    <t>PLSNZKA00033</t>
  </si>
  <si>
    <t>SOBIESKI</t>
  </si>
  <si>
    <t>FR0000060873</t>
  </si>
  <si>
    <t>SOLAR</t>
  </si>
  <si>
    <t>PLSLRCP00021</t>
  </si>
  <si>
    <t>SONEL</t>
  </si>
  <si>
    <t>PLSONEL00011</t>
  </si>
  <si>
    <t>SOPHARMA</t>
  </si>
  <si>
    <t>BG11SOSOBT18</t>
  </si>
  <si>
    <t>STALEXP</t>
  </si>
  <si>
    <t>PLSTLEX00019</t>
  </si>
  <si>
    <t>STALPROD</t>
  </si>
  <si>
    <t>PLSTLPD00017</t>
  </si>
  <si>
    <t>STALPROFI</t>
  </si>
  <si>
    <t>PLSTLPF00012</t>
  </si>
  <si>
    <t>STAPORKOW</t>
  </si>
  <si>
    <t>PLSTPRK00019</t>
  </si>
  <si>
    <t>STARHEDGE</t>
  </si>
  <si>
    <t>PLHRDEX00021</t>
  </si>
  <si>
    <t>SUWARY</t>
  </si>
  <si>
    <t>PLSUWAR00014</t>
  </si>
  <si>
    <t>SWISSMED</t>
  </si>
  <si>
    <t>PLSWMED00013</t>
  </si>
  <si>
    <t>SYGNITY</t>
  </si>
  <si>
    <t>PLCMPLD00016</t>
  </si>
  <si>
    <t>SYNEKTIK</t>
  </si>
  <si>
    <t>PLSNKTK00019</t>
  </si>
  <si>
    <t>SYNTHOS</t>
  </si>
  <si>
    <t>PLDWORY00019</t>
  </si>
  <si>
    <t>TALANX</t>
  </si>
  <si>
    <t>DE000TLX1005</t>
  </si>
  <si>
    <t>TALEX</t>
  </si>
  <si>
    <t>PLTALEX00017</t>
  </si>
  <si>
    <t>TARCZYNSKI</t>
  </si>
  <si>
    <t>PLTRCZN00016</t>
  </si>
  <si>
    <t>TATRY</t>
  </si>
  <si>
    <t>SK1120010287</t>
  </si>
  <si>
    <t>TAURONPE</t>
  </si>
  <si>
    <t>PLTAURN00011</t>
  </si>
  <si>
    <t>TELEPOLSKA</t>
  </si>
  <si>
    <t>PLTHP0000011</t>
  </si>
  <si>
    <t>TELL</t>
  </si>
  <si>
    <t>PLTELL000023</t>
  </si>
  <si>
    <t>TERESA</t>
  </si>
  <si>
    <t>PLPTMED00015</t>
  </si>
  <si>
    <t>TERMOREX</t>
  </si>
  <si>
    <t>PLTRMRX00011</t>
  </si>
  <si>
    <t>TESGAS</t>
  </si>
  <si>
    <t>PLTSGS000019</t>
  </si>
  <si>
    <t>TFONE</t>
  </si>
  <si>
    <t>PLTFONE00011</t>
  </si>
  <si>
    <t>TIM</t>
  </si>
  <si>
    <t>PLTIM0000016</t>
  </si>
  <si>
    <t>TORPOL</t>
  </si>
  <si>
    <t>PLTORPL00016</t>
  </si>
  <si>
    <t>TOYA</t>
  </si>
  <si>
    <t>PLTOYA000011</t>
  </si>
  <si>
    <t>TRAKCJA</t>
  </si>
  <si>
    <t>PLTRKPL00014</t>
  </si>
  <si>
    <t>TRANSPOL</t>
  </si>
  <si>
    <t>PLTRNSP00013</t>
  </si>
  <si>
    <t>TRAVELPL</t>
  </si>
  <si>
    <t>PLTRVPL00011</t>
  </si>
  <si>
    <t>TRITON</t>
  </si>
  <si>
    <t>PLASMOT00030</t>
  </si>
  <si>
    <t>TVN</t>
  </si>
  <si>
    <t>PLTVN0000017</t>
  </si>
  <si>
    <t>ULMA</t>
  </si>
  <si>
    <t>PLBAUMA00017</t>
  </si>
  <si>
    <t>UNIBEP</t>
  </si>
  <si>
    <t>PLUNBEP00015</t>
  </si>
  <si>
    <t>UNICREDIT</t>
  </si>
  <si>
    <t>IT0004781412</t>
  </si>
  <si>
    <t>UNIMA</t>
  </si>
  <si>
    <t>PLUNMST00014</t>
  </si>
  <si>
    <t>URSUS</t>
  </si>
  <si>
    <t>PLPMWRM00012</t>
  </si>
  <si>
    <t>VANTAGE</t>
  </si>
  <si>
    <t>PLVTGDL00010</t>
  </si>
  <si>
    <t>VARIANT</t>
  </si>
  <si>
    <t>PLVARNT00019</t>
  </si>
  <si>
    <t>VIGOSYS</t>
  </si>
  <si>
    <t>PLVIGOS00015</t>
  </si>
  <si>
    <t>VINDEXUS</t>
  </si>
  <si>
    <t>PLVNDEX00013</t>
  </si>
  <si>
    <t>VISTAL</t>
  </si>
  <si>
    <t>PLVTLGD00010</t>
  </si>
  <si>
    <t>VISTULA</t>
  </si>
  <si>
    <t>PLVSTLA00011</t>
  </si>
  <si>
    <t>VOTUM</t>
  </si>
  <si>
    <t>PLVOTUM00016</t>
  </si>
  <si>
    <t>VOXEL</t>
  </si>
  <si>
    <t>PLVOXEL00014</t>
  </si>
  <si>
    <t>WADEX</t>
  </si>
  <si>
    <t>PLWADEX00018</t>
  </si>
  <si>
    <t>WANDALEX</t>
  </si>
  <si>
    <t>PLWNDLX00024</t>
  </si>
  <si>
    <t>WARIMPEX</t>
  </si>
  <si>
    <t>AT0000827209</t>
  </si>
  <si>
    <t>WASKO</t>
  </si>
  <si>
    <t>PLHOGA000041</t>
  </si>
  <si>
    <t>WAWEL</t>
  </si>
  <si>
    <t>PLWAWEL00013</t>
  </si>
  <si>
    <t>WDMCP</t>
  </si>
  <si>
    <t>PLWDMCP00013</t>
  </si>
  <si>
    <t>WESTAISIC</t>
  </si>
  <si>
    <t>LU0627170920</t>
  </si>
  <si>
    <t>WIELTON</t>
  </si>
  <si>
    <t>PLWELTN00012</t>
  </si>
  <si>
    <t>WIKANA</t>
  </si>
  <si>
    <t>PLELPO000016</t>
  </si>
  <si>
    <t>WILBO</t>
  </si>
  <si>
    <t>PLWILBO00019</t>
  </si>
  <si>
    <t>WINVEST</t>
  </si>
  <si>
    <t>PLARIEL00046</t>
  </si>
  <si>
    <t>WISTIL</t>
  </si>
  <si>
    <t>PLWSTIL00012</t>
  </si>
  <si>
    <t>WOJAS</t>
  </si>
  <si>
    <t>PLWOJAS00014</t>
  </si>
  <si>
    <t>WORKSERV</t>
  </si>
  <si>
    <t>PLWRKSR00019</t>
  </si>
  <si>
    <t>YAWAL</t>
  </si>
  <si>
    <t>PLYAWAL00058</t>
  </si>
  <si>
    <t>ZAMET</t>
  </si>
  <si>
    <t>PLZAMET00010</t>
  </si>
  <si>
    <t>ZASTAL</t>
  </si>
  <si>
    <t>PLZSTAL00012</t>
  </si>
  <si>
    <t>ZEPAK</t>
  </si>
  <si>
    <t>PLZEPAK00012</t>
  </si>
  <si>
    <t>ZETKAMA</t>
  </si>
  <si>
    <t>PLZTKMA00017</t>
  </si>
  <si>
    <t>ZPUE</t>
  </si>
  <si>
    <t>PLZPUE000012</t>
  </si>
  <si>
    <t>ZREMB</t>
  </si>
  <si>
    <t>PLZBMZC00019</t>
  </si>
  <si>
    <t>ZUE</t>
  </si>
  <si>
    <t>PLZUE0000015</t>
  </si>
  <si>
    <t>ZYWIEC</t>
  </si>
  <si>
    <t>PLZYWIC00016</t>
  </si>
  <si>
    <t>sredni kurs akcli spolki</t>
  </si>
  <si>
    <t>95.1</t>
  </si>
  <si>
    <t>Etykiety wierszy</t>
  </si>
  <si>
    <t>Suma końcowa</t>
  </si>
  <si>
    <t>d</t>
  </si>
  <si>
    <t>95.2</t>
  </si>
  <si>
    <t>kod kraju</t>
  </si>
  <si>
    <t>zagranicZNE</t>
  </si>
  <si>
    <t>polskie</t>
  </si>
  <si>
    <t>95.3 a</t>
  </si>
  <si>
    <t>obroty krajowe</t>
  </si>
  <si>
    <t>obroty zagraniczne</t>
  </si>
  <si>
    <t>b</t>
  </si>
  <si>
    <t>M</t>
  </si>
  <si>
    <t>Wb</t>
  </si>
  <si>
    <t>K</t>
  </si>
  <si>
    <t>Mb</t>
  </si>
  <si>
    <t>wig</t>
  </si>
  <si>
    <t>Kolumna1</t>
  </si>
  <si>
    <t>git</t>
  </si>
  <si>
    <t>Suma z Kolumna1</t>
  </si>
  <si>
    <t>Etykiety kolumn</t>
  </si>
  <si>
    <t>obserwacla</t>
  </si>
  <si>
    <t>kupic</t>
  </si>
  <si>
    <t>sprzedac</t>
  </si>
  <si>
    <t>Suma z M</t>
  </si>
  <si>
    <t>95.5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</si>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</sst>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3" borderId="1" xfId="0" applyFont="1" applyFill="1" applyBorder="1"/>
    <xf numFmtId="0" fontId="0" fillId="4" borderId="1" xfId="0" applyNumberFormat="1" applyFont="1" applyFill="1" applyBorder="1"/>
    <xf numFmtId="0" fontId="0" fillId="0" borderId="1" xfId="0" applyNumberFormat="1" applyFont="1" applyBorder="1"/>
    <xf numFmtId="2" fontId="0" fillId="4" borderId="1" xfId="0" applyNumberFormat="1" applyFont="1" applyFill="1" applyBorder="1"/>
    <xf numFmtId="2" fontId="0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1" applyNumberFormat="1"/>
    <xf numFmtId="0" fontId="1" fillId="2" borderId="1" xfId="1" applyNumberFormat="1" applyFont="1" applyFill="1" applyBorder="1"/>
  </cellXfs>
  <cellStyles count="2">
    <cellStyle name="Neutralny" xfId="1" builtinId="28"/>
    <cellStyle name="Normalny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mbo" refreshedDate="45255.455577546294" createdVersion="8" refreshedVersion="8" minRefreshableVersion="3" recordCount="1410" xr:uid="{BBE8AA6A-9CD4-43FE-8A70-D9E71EFE2531}">
  <cacheSource type="worksheet">
    <worksheetSource name="gpw_3"/>
  </cacheSource>
  <cacheFields count="17">
    <cacheField name="data" numFmtId="14">
      <sharedItems containsSemiMixedTypes="0" containsNonDate="0" containsDate="1" containsString="0" minDate="2015-01-21T00:00:00" maxDate="2015-01-24T00:00:00" count="3">
        <d v="2015-01-21T00:00:00"/>
        <d v="2015-01-22T00:00:00"/>
        <d v="2015-01-23T00:00:00"/>
      </sharedItems>
    </cacheField>
    <cacheField name="nazwa" numFmtId="0">
      <sharedItems count="470">
        <s v="06MAGNA"/>
        <s v="08OCTAVA"/>
        <s v="4FUNMEDIA"/>
        <s v="ABCDATA"/>
        <s v="ABMSOLID"/>
        <s v="ABPL"/>
        <s v="ACAUTOGAZ"/>
        <s v="ACE"/>
        <s v="ACTION"/>
        <s v="ADVADIS"/>
        <s v="AGORA"/>
        <s v="AGROTON"/>
        <s v="AGROWILL"/>
        <s v="ALCHEMIA"/>
        <s v="ALIOR"/>
        <s v="ALMA"/>
        <s v="ALTA"/>
        <s v="ALTERCO"/>
        <s v="ALTUSTFI"/>
        <s v="ALUMETAL"/>
        <s v="AMBRA"/>
        <s v="AMICA"/>
        <s v="AMPLI"/>
        <s v="AMREST"/>
        <s v="APATOR"/>
        <s v="APLISENS"/>
        <s v="ARCTIC"/>
        <s v="ARCUS"/>
        <s v="ARTERIA"/>
        <s v="ASBIS"/>
        <s v="ASSECOBS"/>
        <s v="ASSECOPOL"/>
        <s v="ASSECOSEE"/>
        <s v="ASSECOSLO"/>
        <s v="ASTARTA"/>
        <s v="ATENDE"/>
        <s v="ATLANTAPL"/>
        <s v="ATLANTIS"/>
        <s v="ATLASEST"/>
        <s v="ATM"/>
        <s v="ATMGRUPA"/>
        <s v="ATREM"/>
        <s v="AVIAAML"/>
        <s v="AVIASG"/>
        <s v="AWBUD"/>
        <s v="B3SYSTEM"/>
        <s v="BAKALLAND"/>
        <s v="BALTONA"/>
        <s v="BANKBPH"/>
        <s v="BBIDEV"/>
        <s v="BEDZIN"/>
        <s v="BENEFIT"/>
        <s v="BERLING"/>
        <s v="BEST"/>
        <s v="BETACOM"/>
        <s v="BGZ"/>
        <s v="BIOTON"/>
        <s v="BIPROMET"/>
        <s v="BLACKLION"/>
        <s v="BMPAG"/>
        <s v="BNPPL"/>
        <s v="BOGDANKA"/>
        <s v="BORYSZEW"/>
        <s v="BOS"/>
        <s v="BOWIM"/>
        <s v="BRIJU"/>
        <s v="BSCDRUK"/>
        <s v="BUDIMEX"/>
        <s v="BUDOPOL"/>
        <s v="BUMECH"/>
        <s v="BUWOG"/>
        <s v="BYTOM"/>
        <s v="BZWBK"/>
        <s v="CALATRAVA"/>
        <s v="CAMMEDIA"/>
        <s v="CAPITAL"/>
        <s v="CASHFLOW"/>
        <s v="CCC"/>
        <s v="CCENERGY"/>
        <s v="CDPROJEKT"/>
        <s v="CDRL"/>
        <s v="CELTIC"/>
        <s v="CEZ"/>
        <s v="CHEMOS"/>
        <s v="CIECH"/>
        <s v="CIGAMES"/>
        <s v="CNT"/>
        <s v="COALENERG"/>
        <s v="COGNOR"/>
        <s v="COLIAN"/>
        <s v="COMARCH"/>
        <s v="COMP"/>
        <s v="COMPERIA"/>
        <s v="CORMAY"/>
        <s v="CPGROUP"/>
        <s v="CUBEITG"/>
        <s v="CYFRPLSAT"/>
        <s v="CZTOREBKA"/>
        <s v="DEBICA"/>
        <s v="DECORA"/>
        <s v="DELKO"/>
        <s v="DGA"/>
        <s v="DMWDM"/>
        <s v="DOMDEV"/>
        <s v="DRAGOWSKI"/>
        <s v="DREWEX"/>
        <s v="DROP"/>
        <s v="DROZAPOL"/>
        <s v="DSS"/>
        <s v="DTP"/>
        <s v="DUDA"/>
        <s v="DUON"/>
        <s v="ECARD"/>
        <s v="ECHO"/>
        <s v="EDINVEST"/>
        <s v="EFEKT"/>
        <s v="EFH"/>
        <s v="EKANCELAR"/>
        <s v="EKOEXPORT"/>
        <s v="ELBUDOWA"/>
        <s v="ELEKTROTI"/>
        <s v="ELEMENTAL"/>
        <s v="ELKOP"/>
        <s v="ELZAB"/>
        <s v="EMCINSMED"/>
        <s v="EMPERIA"/>
        <s v="ENAP"/>
        <s v="ENEA"/>
        <s v="ENELMED"/>
        <s v="ENERGA"/>
        <s v="ENERGOINS"/>
        <s v="ERBUD"/>
        <s v="ERG"/>
        <s v="ERGIS"/>
        <s v="ESSYSTEM"/>
        <s v="ESTAR"/>
        <s v="EUCO"/>
        <s v="EUIMPLANT"/>
        <s v="EUROCASH"/>
        <s v="EUROHOLD"/>
        <s v="EUROTEL"/>
        <s v="EXILLON"/>
        <s v="FAM"/>
        <s v="FAMUR"/>
        <s v="FARMACOL"/>
        <s v="FASING"/>
        <s v="FASTFIN"/>
        <s v="FEERUM"/>
        <s v="FENGHUA"/>
        <s v="FERRO"/>
        <s v="FERRUM"/>
        <s v="FON"/>
        <s v="FORTE"/>
        <s v="FORTUNA"/>
        <s v="FOTA"/>
        <s v="GANT"/>
        <s v="GETIN"/>
        <s v="GETINOBLE"/>
        <s v="GINOROSSI"/>
        <s v="GLCOSMED"/>
        <s v="GLOBCITYHD"/>
        <s v="GORENJE"/>
        <s v="GPW"/>
        <s v="GRAAL"/>
        <s v="GRAJEWO"/>
        <s v="GREMMEDIA"/>
        <s v="GROCLIN"/>
        <s v="GRUPAAZOTY"/>
        <s v="GTC"/>
        <s v="HANDLOWY"/>
        <s v="HARPER"/>
        <s v="HAWE"/>
        <s v="HELIO"/>
        <s v="HERKULES"/>
        <s v="HUTMEN"/>
        <s v="HYDROTOR"/>
        <s v="HYPERION"/>
        <s v="IDEON"/>
        <s v="IDMSA"/>
        <s v="IFCAPITAL"/>
        <s v="IFSA"/>
        <s v="IIAAV"/>
        <s v="IMCOMPANY"/>
        <s v="IMMOBILE"/>
        <s v="IMPEL"/>
        <s v="IMPERA"/>
        <s v="IMPEXMET"/>
        <s v="IMS"/>
        <s v="INC"/>
        <s v="INDYGO"/>
        <s v="INDYKPOL"/>
        <s v="INGBSK"/>
        <s v="INPRO"/>
        <s v="INSTALKRK"/>
        <s v="INTAKUS"/>
        <s v="INTEGERPL"/>
        <s v="INTERAOLT"/>
        <s v="INTERBUD"/>
        <s v="INTERCARS"/>
        <s v="INTERFERI"/>
        <s v="INTERSPPL"/>
        <s v="INTROL"/>
        <s v="INVENTUM"/>
        <s v="INVISTA"/>
        <s v="IPOPEMA"/>
        <s v="IQP"/>
        <s v="IVMX"/>
        <s v="IZOLACJA"/>
        <s v="IZOSTAL"/>
        <s v="JHMDEV"/>
        <s v="JJAUTO"/>
        <s v="JSW"/>
        <s v="JUPITER"/>
        <s v="JWCONSTR"/>
        <s v="K2INTERNT"/>
        <s v="KANIA"/>
        <s v="KBDOM"/>
        <s v="KCI"/>
        <s v="KDMSHIPNG"/>
        <s v="KERDOS"/>
        <s v="KERNEL"/>
        <s v="KETY"/>
        <s v="KGHM"/>
        <s v="KINOPOL"/>
        <s v="KOFOLA"/>
        <s v="KOGENERA"/>
        <s v="KOMPAP"/>
        <s v="KOMPUTRON"/>
        <s v="KONSSTALI"/>
        <s v="KOPEX"/>
        <s v="KPPD"/>
        <s v="KRAKCHEM"/>
        <s v="KREC"/>
        <s v="KREDYTIN"/>
        <s v="KREZUS"/>
        <s v="KRKA"/>
        <s v="KRUK"/>
        <s v="KRUSZWICA"/>
        <s v="KSGAGRO"/>
        <s v="LCCORP"/>
        <s v="LENA"/>
        <s v="LENTEX"/>
        <s v="LIBET"/>
        <s v="LIVECHAT"/>
        <s v="LOTOS"/>
        <s v="LPP"/>
        <s v="LSISOFT"/>
        <s v="LUBAWA"/>
        <s v="MABION"/>
        <s v="MAGELLAN"/>
        <s v="MAKARONPL"/>
        <s v="MARVIPOL"/>
        <s v="MBANK"/>
        <s v="MCI"/>
        <s v="MCLOGIC"/>
        <s v="MEDIATEL"/>
        <s v="MEDICALG"/>
        <s v="MEGARON"/>
        <s v="MENNICA"/>
        <s v="MERCATOR"/>
        <s v="MERCOR"/>
        <s v="MEWA"/>
        <s v="MEXPOLSKA"/>
        <s v="MFO"/>
        <s v="MIDAS"/>
        <s v="MILKILAND"/>
        <s v="MILLENNIUM"/>
        <s v="MIRACULUM"/>
        <s v="MIRBUD"/>
        <s v="MIT"/>
        <s v="MLPGROUP"/>
        <s v="MNI"/>
        <s v="MOBRUK"/>
        <s v="MOJ"/>
        <s v="MOL"/>
        <s v="MONNARI"/>
        <s v="MOSTALPLC"/>
        <s v="MOSTALWAR"/>
        <s v="MOSTALZAB"/>
        <s v="MSXRESOUR"/>
        <s v="MUZA"/>
        <s v="MWTRADE"/>
        <s v="NETIA"/>
        <s v="NETMEDIA"/>
        <s v="NEUCA"/>
        <s v="NEWAG"/>
        <s v="NEWWORLDR"/>
        <s v="NFIEMF"/>
        <s v="NOKAUT"/>
        <s v="NORTCOAST"/>
        <s v="NOVITA"/>
        <s v="NOWAGALA"/>
        <s v="NTTSYSTEM"/>
        <s v="ODLEWNIE"/>
        <s v="OLYMPIC"/>
        <s v="ONE2ONE"/>
        <s v="OPENFIN"/>
        <s v="OPONEO.PL"/>
        <s v="OPTEAM"/>
        <s v="ORANGEPL"/>
        <s v="ORBIS"/>
        <s v="ORCOGROUP"/>
        <s v="ORZBIALY"/>
        <s v="OTLOG"/>
        <s v="OTMUCHOW"/>
        <s v="OVOSTAR"/>
        <s v="PAGED"/>
        <s v="PAMAPOL"/>
        <s v="PANOVA"/>
        <s v="PATENTUS"/>
        <s v="PBG"/>
        <s v="PBOANIOLA"/>
        <s v="PBSFINANSE"/>
        <s v="PCCEXOL"/>
        <s v="PCCINTER"/>
        <s v="PCCROKITA"/>
        <s v="PCGUARD"/>
        <s v="PCM"/>
        <s v="PEGAS"/>
        <s v="PEIXIN"/>
        <s v="PEKAES"/>
        <s v="PEKAO"/>
        <s v="PELION"/>
        <s v="PEMUG"/>
        <s v="PEP"/>
        <s v="PEPEES"/>
        <s v="PETROLINV"/>
        <s v="PGE"/>
        <s v="PGNIG"/>
        <s v="PGODLEW"/>
        <s v="PHN"/>
        <s v="PKNORLEN"/>
        <s v="PKOBP"/>
        <s v="PKPCARGO"/>
        <s v="PLASTBOX"/>
        <s v="PLAZACNTR"/>
        <s v="POINTGROUP"/>
        <s v="POLCOLORIT"/>
        <s v="POLICE"/>
        <s v="POLIMEXMS"/>
        <s v="POLMED"/>
        <s v="POLNA"/>
        <s v="POLNORD"/>
        <s v="POLWAX"/>
        <s v="POZBUD"/>
        <s v="PPG"/>
        <s v="PRAGMAFA"/>
        <s v="PRAGMAINK"/>
        <s v="PRESCO"/>
        <s v="PRIMAMODA"/>
        <s v="PROCAD"/>
        <s v="PROCHEM"/>
        <s v="PROCHNIK"/>
        <s v="PROJPRZEM"/>
        <s v="PROTEKTOR"/>
        <s v="PROVIDENT"/>
        <s v="PTI"/>
        <s v="PULAWY"/>
        <s v="PWRMEDIA"/>
        <s v="PZU"/>
        <s v="QUANTUM"/>
        <s v="QUERCUS"/>
        <s v="QUMAK"/>
        <s v="RADPOL"/>
        <s v="RAFAKO"/>
        <s v="RAFAMET"/>
        <s v="RAINBOW"/>
        <s v="RANKPROGR"/>
        <s v="RAWLPLUG"/>
        <s v="REDAN"/>
        <s v="REDWOOD"/>
        <s v="REGNON"/>
        <s v="REINHOLD"/>
        <s v="RELPOL"/>
        <s v="REMAK"/>
        <s v="RESBUD"/>
        <s v="ROBYG"/>
        <s v="RONSON"/>
        <s v="ROPCZYCE"/>
        <s v="ROVESE"/>
        <s v="RUBICON"/>
        <s v="SADOVAYA"/>
        <s v="SANOK"/>
        <s v="SANTANDER"/>
        <s v="SANWIL"/>
        <s v="SCOPAK"/>
        <s v="SECOGROUP"/>
        <s v="SEKO"/>
        <s v="SELENAFM"/>
        <s v="SELVITA"/>
        <s v="SERINUS"/>
        <s v="SFINKS"/>
        <s v="SILVANO"/>
        <s v="SIMPLE"/>
        <s v="SKARBIEC"/>
        <s v="SKOK"/>
        <s v="SKOTAN"/>
        <s v="SKYLINE"/>
        <s v="SKYSTONE"/>
        <s v="SMT"/>
        <s v="SNIEZKA"/>
        <s v="SOBIESKI"/>
        <s v="SOLAR"/>
        <s v="SONEL"/>
        <s v="SOPHARMA"/>
        <s v="STALEXP"/>
        <s v="STALPROD"/>
        <s v="STALPROFI"/>
        <s v="STAPORKOW"/>
        <s v="STARHEDGE"/>
        <s v="SUWARY"/>
        <s v="SWISSMED"/>
        <s v="SYGNITY"/>
        <s v="SYNEKTIK"/>
        <s v="SYNTHOS"/>
        <s v="TALANX"/>
        <s v="TALEX"/>
        <s v="TARCZYNSKI"/>
        <s v="TATRY"/>
        <s v="TAURONPE"/>
        <s v="TELEPOLSKA"/>
        <s v="TELL"/>
        <s v="TERESA"/>
        <s v="TERMOREX"/>
        <s v="TESGAS"/>
        <s v="TFONE"/>
        <s v="TIM"/>
        <s v="TORPOL"/>
        <s v="TOYA"/>
        <s v="TRAKCJA"/>
        <s v="TRANSPOL"/>
        <s v="TRAVELPL"/>
        <s v="TRITON"/>
        <s v="TVN"/>
        <s v="ULMA"/>
        <s v="UNIBEP"/>
        <s v="UNICREDIT"/>
        <s v="UNIMA"/>
        <s v="URSUS"/>
        <s v="VANTAGE"/>
        <s v="VARIANT"/>
        <s v="VIGOSYS"/>
        <s v="VINDEXUS"/>
        <s v="VISTAL"/>
        <s v="VISTULA"/>
        <s v="VOTUM"/>
        <s v="VOXEL"/>
        <s v="WADEX"/>
        <s v="WANDALEX"/>
        <s v="WARIMPEX"/>
        <s v="WASKO"/>
        <s v="WAWEL"/>
        <s v="WDMCP"/>
        <s v="WESTAISIC"/>
        <s v="WIELTON"/>
        <s v="WIKANA"/>
        <s v="WILBO"/>
        <s v="WINVEST"/>
        <s v="WISTIL"/>
        <s v="WOJAS"/>
        <s v="WORKSERV"/>
        <s v="YAWAL"/>
        <s v="ZAMET"/>
        <s v="ZASTAL"/>
        <s v="ZEPAK"/>
        <s v="ZETKAMA"/>
        <s v="ZPUE"/>
        <s v="ZREMB"/>
        <s v="ZUE"/>
        <s v="ZYWIEC"/>
      </sharedItems>
    </cacheField>
    <cacheField name="ISIN" numFmtId="0">
      <sharedItems/>
    </cacheField>
    <cacheField name="kurs_zamkniecia" numFmtId="0">
      <sharedItems containsSemiMixedTypes="0" containsString="0" containsNumber="1" minValue="0.01" maxValue="7749"/>
    </cacheField>
    <cacheField name="wolumen" numFmtId="0">
      <sharedItems containsSemiMixedTypes="0" containsString="0" containsNumber="1" containsInteger="1" minValue="0" maxValue="6242458"/>
    </cacheField>
    <cacheField name="obrot" numFmtId="0">
      <sharedItems containsSemiMixedTypes="0" containsString="0" containsNumber="1" containsInteger="1" minValue="0" maxValue="160083160"/>
    </cacheField>
    <cacheField name="pakiet_wig" numFmtId="0">
      <sharedItems containsSemiMixedTypes="0" containsString="0" containsNumber="1" containsInteger="1" minValue="0" maxValue="1628262000"/>
    </cacheField>
    <cacheField name="sredni kurs akcli spolki" numFmtId="0">
      <sharedItems containsSemiMixedTypes="0" containsString="0" containsNumber="1" minValue="9.5238095238095247E-3" maxValue="7715.3047989623865"/>
    </cacheField>
    <cacheField name="d" numFmtId="0">
      <sharedItems containsString="0" containsBlank="1" containsNumber="1" minValue="-13.793103448275856" maxValue="27.848101265822777"/>
    </cacheField>
    <cacheField name="kod kraju" numFmtId="0">
      <sharedItems/>
    </cacheField>
    <cacheField name="M" numFmtId="0">
      <sharedItems containsSemiMixedTypes="0" containsString="0" containsNumber="1" minValue="0" maxValue="28467614550"/>
    </cacheField>
    <cacheField name="Wb" numFmtId="0">
      <sharedItems containsSemiMixedTypes="0" containsString="0" containsNumber="1" containsInteger="1" minValue="1000" maxValue="1000"/>
    </cacheField>
    <cacheField name="K" numFmtId="0">
      <sharedItems containsSemiMixedTypes="0" containsString="0" containsNumber="1" minValue="96.428137390000003" maxValue="96.428137390000003"/>
    </cacheField>
    <cacheField name="Mb" numFmtId="0">
      <sharedItems containsSemiMixedTypes="0" containsString="0" containsNumber="1" containsInteger="1" minValue="57140000" maxValue="57140000"/>
    </cacheField>
    <cacheField name="wig" numFmtId="0">
      <sharedItems containsSemiMixedTypes="0" containsString="0" containsNumber="1" minValue="0" maxValue="5166.6264486502241"/>
    </cacheField>
    <cacheField name="Kolumna1" numFmtId="0">
      <sharedItems containsString="0" containsBlank="1" containsNumber="1" minValue="-33" maxValue="210"/>
    </cacheField>
    <cacheField name="git" numFmtId="0">
      <sharedItems count="3">
        <s v="n"/>
        <s v="r"/>
        <s v="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mbo" refreshedDate="45255.467237500001" createdVersion="8" refreshedVersion="8" minRefreshableVersion="3" recordCount="1410" xr:uid="{6F6C52B6-AD29-4308-A5AB-53A68E5BAA0F}">
  <cacheSource type="worksheet">
    <worksheetSource name="gpw"/>
  </cacheSource>
  <cacheFields count="17">
    <cacheField name="data" numFmtId="14">
      <sharedItems containsSemiMixedTypes="0" containsNonDate="0" containsDate="1" containsString="0" minDate="2015-01-21T00:00:00" maxDate="2015-01-24T00:00:00" count="3">
        <d v="2015-01-21T00:00:00"/>
        <d v="2015-01-22T00:00:00"/>
        <d v="2015-01-23T00:00:00"/>
      </sharedItems>
    </cacheField>
    <cacheField name="nazwa" numFmtId="0">
      <sharedItems count="470">
        <s v="06MAGNA"/>
        <s v="08OCTAVA"/>
        <s v="4FUNMEDIA"/>
        <s v="ABCDATA"/>
        <s v="ABMSOLID"/>
        <s v="ABPL"/>
        <s v="ACAUTOGAZ"/>
        <s v="ACE"/>
        <s v="ACTION"/>
        <s v="ADVADIS"/>
        <s v="AGORA"/>
        <s v="AGROTON"/>
        <s v="AGROWILL"/>
        <s v="ALCHEMIA"/>
        <s v="ALIOR"/>
        <s v="ALMA"/>
        <s v="ALTA"/>
        <s v="ALTERCO"/>
        <s v="ALTUSTFI"/>
        <s v="ALUMETAL"/>
        <s v="AMBRA"/>
        <s v="AMICA"/>
        <s v="AMPLI"/>
        <s v="AMREST"/>
        <s v="APATOR"/>
        <s v="APLISENS"/>
        <s v="ARCTIC"/>
        <s v="ARCUS"/>
        <s v="ARTERIA"/>
        <s v="ASBIS"/>
        <s v="ASSECOBS"/>
        <s v="ASSECOPOL"/>
        <s v="ASSECOSEE"/>
        <s v="ASSECOSLO"/>
        <s v="ASTARTA"/>
        <s v="ATENDE"/>
        <s v="ATLANTAPL"/>
        <s v="ATLANTIS"/>
        <s v="ATLASEST"/>
        <s v="ATM"/>
        <s v="ATMGRUPA"/>
        <s v="ATREM"/>
        <s v="AVIAAML"/>
        <s v="AVIASG"/>
        <s v="AWBUD"/>
        <s v="B3SYSTEM"/>
        <s v="BAKALLAND"/>
        <s v="BALTONA"/>
        <s v="BANKBPH"/>
        <s v="BBIDEV"/>
        <s v="BEDZIN"/>
        <s v="BENEFIT"/>
        <s v="BERLING"/>
        <s v="BEST"/>
        <s v="BETACOM"/>
        <s v="BGZ"/>
        <s v="BIOTON"/>
        <s v="BIPROMET"/>
        <s v="BLACKLION"/>
        <s v="BMPAG"/>
        <s v="BNPPL"/>
        <s v="BOGDANKA"/>
        <s v="BORYSZEW"/>
        <s v="BOS"/>
        <s v="BOWIM"/>
        <s v="BRIJU"/>
        <s v="BSCDRUK"/>
        <s v="BUDIMEX"/>
        <s v="BUDOPOL"/>
        <s v="BUMECH"/>
        <s v="BUWOG"/>
        <s v="BYTOM"/>
        <s v="BZWBK"/>
        <s v="CALATRAVA"/>
        <s v="CAMMEDIA"/>
        <s v="CAPITAL"/>
        <s v="CASHFLOW"/>
        <s v="CCC"/>
        <s v="CCENERGY"/>
        <s v="CDPROJEKT"/>
        <s v="CDRL"/>
        <s v="CELTIC"/>
        <s v="CEZ"/>
        <s v="CHEMOS"/>
        <s v="CIECH"/>
        <s v="CIGAMES"/>
        <s v="CNT"/>
        <s v="COALENERG"/>
        <s v="COGNOR"/>
        <s v="COLIAN"/>
        <s v="COMARCH"/>
        <s v="COMP"/>
        <s v="COMPERIA"/>
        <s v="CORMAY"/>
        <s v="CPGROUP"/>
        <s v="CUBEITG"/>
        <s v="CYFRPLSAT"/>
        <s v="CZTOREBKA"/>
        <s v="DEBICA"/>
        <s v="DECORA"/>
        <s v="DELKO"/>
        <s v="DGA"/>
        <s v="DMWDM"/>
        <s v="DOMDEV"/>
        <s v="DRAGOWSKI"/>
        <s v="DREWEX"/>
        <s v="DROP"/>
        <s v="DROZAPOL"/>
        <s v="DSS"/>
        <s v="DTP"/>
        <s v="DUDA"/>
        <s v="DUON"/>
        <s v="ECARD"/>
        <s v="ECHO"/>
        <s v="EDINVEST"/>
        <s v="EFEKT"/>
        <s v="EFH"/>
        <s v="EKANCELAR"/>
        <s v="EKOEXPORT"/>
        <s v="ELBUDOWA"/>
        <s v="ELEKTROTI"/>
        <s v="ELEMENTAL"/>
        <s v="ELKOP"/>
        <s v="ELZAB"/>
        <s v="EMCINSMED"/>
        <s v="EMPERIA"/>
        <s v="ENAP"/>
        <s v="ENEA"/>
        <s v="ENELMED"/>
        <s v="ENERGA"/>
        <s v="ENERGOINS"/>
        <s v="ERBUD"/>
        <s v="ERG"/>
        <s v="ERGIS"/>
        <s v="ESSYSTEM"/>
        <s v="ESTAR"/>
        <s v="EUCO"/>
        <s v="EUIMPLANT"/>
        <s v="EUROCASH"/>
        <s v="EUROHOLD"/>
        <s v="EUROTEL"/>
        <s v="EXILLON"/>
        <s v="FAM"/>
        <s v="FAMUR"/>
        <s v="FARMACOL"/>
        <s v="FASING"/>
        <s v="FASTFIN"/>
        <s v="FEERUM"/>
        <s v="FENGHUA"/>
        <s v="FERRO"/>
        <s v="FERRUM"/>
        <s v="FON"/>
        <s v="FORTE"/>
        <s v="FORTUNA"/>
        <s v="FOTA"/>
        <s v="GANT"/>
        <s v="GETIN"/>
        <s v="GETINOBLE"/>
        <s v="GINOROSSI"/>
        <s v="GLCOSMED"/>
        <s v="GLOBCITYHD"/>
        <s v="GORENJE"/>
        <s v="GPW"/>
        <s v="GRAAL"/>
        <s v="GRAJEWO"/>
        <s v="GREMMEDIA"/>
        <s v="GROCLIN"/>
        <s v="GRUPAAZOTY"/>
        <s v="GTC"/>
        <s v="HANDLOWY"/>
        <s v="HARPER"/>
        <s v="HAWE"/>
        <s v="HELIO"/>
        <s v="HERKULES"/>
        <s v="HUTMEN"/>
        <s v="HYDROTOR"/>
        <s v="HYPERION"/>
        <s v="IDEON"/>
        <s v="IDMSA"/>
        <s v="IFCAPITAL"/>
        <s v="IFSA"/>
        <s v="IIAAV"/>
        <s v="IMCOMPANY"/>
        <s v="IMMOBILE"/>
        <s v="IMPEL"/>
        <s v="IMPERA"/>
        <s v="IMPEXMET"/>
        <s v="IMS"/>
        <s v="INC"/>
        <s v="INDYGO"/>
        <s v="INDYKPOL"/>
        <s v="INGBSK"/>
        <s v="INPRO"/>
        <s v="INSTALKRK"/>
        <s v="INTAKUS"/>
        <s v="INTEGERPL"/>
        <s v="INTERAOLT"/>
        <s v="INTERBUD"/>
        <s v="INTERCARS"/>
        <s v="INTERFERI"/>
        <s v="INTERSPPL"/>
        <s v="INTROL"/>
        <s v="INVENTUM"/>
        <s v="INVISTA"/>
        <s v="IPOPEMA"/>
        <s v="IQP"/>
        <s v="IVMX"/>
        <s v="IZOLACJA"/>
        <s v="IZOSTAL"/>
        <s v="JHMDEV"/>
        <s v="JJAUTO"/>
        <s v="JSW"/>
        <s v="JUPITER"/>
        <s v="JWCONSTR"/>
        <s v="K2INTERNT"/>
        <s v="KANIA"/>
        <s v="KBDOM"/>
        <s v="KCI"/>
        <s v="KDMSHIPNG"/>
        <s v="KERDOS"/>
        <s v="KERNEL"/>
        <s v="KETY"/>
        <s v="KGHM"/>
        <s v="KINOPOL"/>
        <s v="KOFOLA"/>
        <s v="KOGENERA"/>
        <s v="KOMPAP"/>
        <s v="KOMPUTRON"/>
        <s v="KONSSTALI"/>
        <s v="KOPEX"/>
        <s v="KPPD"/>
        <s v="KRAKCHEM"/>
        <s v="KREC"/>
        <s v="KREDYTIN"/>
        <s v="KREZUS"/>
        <s v="KRKA"/>
        <s v="KRUK"/>
        <s v="KRUSZWICA"/>
        <s v="KSGAGRO"/>
        <s v="LCCORP"/>
        <s v="LENA"/>
        <s v="LENTEX"/>
        <s v="LIBET"/>
        <s v="LIVECHAT"/>
        <s v="LOTOS"/>
        <s v="LPP"/>
        <s v="LSISOFT"/>
        <s v="LUBAWA"/>
        <s v="MABION"/>
        <s v="MAGELLAN"/>
        <s v="MAKARONPL"/>
        <s v="MARVIPOL"/>
        <s v="MBANK"/>
        <s v="MCI"/>
        <s v="MCLOGIC"/>
        <s v="MEDIATEL"/>
        <s v="MEDICALG"/>
        <s v="MEGARON"/>
        <s v="MENNICA"/>
        <s v="MERCATOR"/>
        <s v="MERCOR"/>
        <s v="MEWA"/>
        <s v="MEXPOLSKA"/>
        <s v="MFO"/>
        <s v="MIDAS"/>
        <s v="MILKILAND"/>
        <s v="MILLENNIUM"/>
        <s v="MIRACULUM"/>
        <s v="MIRBUD"/>
        <s v="MIT"/>
        <s v="MLPGROUP"/>
        <s v="MNI"/>
        <s v="MOBRUK"/>
        <s v="MOJ"/>
        <s v="MOL"/>
        <s v="MONNARI"/>
        <s v="MOSTALPLC"/>
        <s v="MOSTALWAR"/>
        <s v="MOSTALZAB"/>
        <s v="MSXRESOUR"/>
        <s v="MUZA"/>
        <s v="MWTRADE"/>
        <s v="NETIA"/>
        <s v="NETMEDIA"/>
        <s v="NEUCA"/>
        <s v="NEWAG"/>
        <s v="NEWWORLDR"/>
        <s v="NFIEMF"/>
        <s v="NOKAUT"/>
        <s v="NORTCOAST"/>
        <s v="NOVITA"/>
        <s v="NOWAGALA"/>
        <s v="NTTSYSTEM"/>
        <s v="ODLEWNIE"/>
        <s v="OLYMPIC"/>
        <s v="ONE2ONE"/>
        <s v="OPENFIN"/>
        <s v="OPONEO.PL"/>
        <s v="OPTEAM"/>
        <s v="ORANGEPL"/>
        <s v="ORBIS"/>
        <s v="ORCOGROUP"/>
        <s v="ORZBIALY"/>
        <s v="OTLOG"/>
        <s v="OTMUCHOW"/>
        <s v="OVOSTAR"/>
        <s v="PAGED"/>
        <s v="PAMAPOL"/>
        <s v="PANOVA"/>
        <s v="PATENTUS"/>
        <s v="PBG"/>
        <s v="PBOANIOLA"/>
        <s v="PBSFINANSE"/>
        <s v="PCCEXOL"/>
        <s v="PCCINTER"/>
        <s v="PCCROKITA"/>
        <s v="PCGUARD"/>
        <s v="PCM"/>
        <s v="PEGAS"/>
        <s v="PEIXIN"/>
        <s v="PEKAES"/>
        <s v="PEKAO"/>
        <s v="PELION"/>
        <s v="PEMUG"/>
        <s v="PEP"/>
        <s v="PEPEES"/>
        <s v="PETROLINV"/>
        <s v="PGE"/>
        <s v="PGNIG"/>
        <s v="PGODLEW"/>
        <s v="PHN"/>
        <s v="PKNORLEN"/>
        <s v="PKOBP"/>
        <s v="PKPCARGO"/>
        <s v="PLASTBOX"/>
        <s v="PLAZACNTR"/>
        <s v="POINTGROUP"/>
        <s v="POLCOLORIT"/>
        <s v="POLICE"/>
        <s v="POLIMEXMS"/>
        <s v="POLMED"/>
        <s v="POLNA"/>
        <s v="POLNORD"/>
        <s v="POLWAX"/>
        <s v="POZBUD"/>
        <s v="PPG"/>
        <s v="PRAGMAFA"/>
        <s v="PRAGMAINK"/>
        <s v="PRESCO"/>
        <s v="PRIMAMODA"/>
        <s v="PROCAD"/>
        <s v="PROCHEM"/>
        <s v="PROCHNIK"/>
        <s v="PROJPRZEM"/>
        <s v="PROTEKTOR"/>
        <s v="PROVIDENT"/>
        <s v="PTI"/>
        <s v="PULAWY"/>
        <s v="PWRMEDIA"/>
        <s v="PZU"/>
        <s v="QUANTUM"/>
        <s v="QUERCUS"/>
        <s v="QUMAK"/>
        <s v="RADPOL"/>
        <s v="RAFAKO"/>
        <s v="RAFAMET"/>
        <s v="RAINBOW"/>
        <s v="RANKPROGR"/>
        <s v="RAWLPLUG"/>
        <s v="REDAN"/>
        <s v="REDWOOD"/>
        <s v="REGNON"/>
        <s v="REINHOLD"/>
        <s v="RELPOL"/>
        <s v="REMAK"/>
        <s v="RESBUD"/>
        <s v="ROBYG"/>
        <s v="RONSON"/>
        <s v="ROPCZYCE"/>
        <s v="ROVESE"/>
        <s v="RUBICON"/>
        <s v="SADOVAYA"/>
        <s v="SANOK"/>
        <s v="SANTANDER"/>
        <s v="SANWIL"/>
        <s v="SCOPAK"/>
        <s v="SECOGROUP"/>
        <s v="SEKO"/>
        <s v="SELENAFM"/>
        <s v="SELVITA"/>
        <s v="SERINUS"/>
        <s v="SFINKS"/>
        <s v="SILVANO"/>
        <s v="SIMPLE"/>
        <s v="SKARBIEC"/>
        <s v="SKOK"/>
        <s v="SKOTAN"/>
        <s v="SKYLINE"/>
        <s v="SKYSTONE"/>
        <s v="SMT"/>
        <s v="SNIEZKA"/>
        <s v="SOBIESKI"/>
        <s v="SOLAR"/>
        <s v="SONEL"/>
        <s v="SOPHARMA"/>
        <s v="STALEXP"/>
        <s v="STALPROD"/>
        <s v="STALPROFI"/>
        <s v="STAPORKOW"/>
        <s v="STARHEDGE"/>
        <s v="SUWARY"/>
        <s v="SWISSMED"/>
        <s v="SYGNITY"/>
        <s v="SYNEKTIK"/>
        <s v="SYNTHOS"/>
        <s v="TALANX"/>
        <s v="TALEX"/>
        <s v="TARCZYNSKI"/>
        <s v="TATRY"/>
        <s v="TAURONPE"/>
        <s v="TELEPOLSKA"/>
        <s v="TELL"/>
        <s v="TERESA"/>
        <s v="TERMOREX"/>
        <s v="TESGAS"/>
        <s v="TFONE"/>
        <s v="TIM"/>
        <s v="TORPOL"/>
        <s v="TOYA"/>
        <s v="TRAKCJA"/>
        <s v="TRANSPOL"/>
        <s v="TRAVELPL"/>
        <s v="TRITON"/>
        <s v="TVN"/>
        <s v="ULMA"/>
        <s v="UNIBEP"/>
        <s v="UNICREDIT"/>
        <s v="UNIMA"/>
        <s v="URSUS"/>
        <s v="VANTAGE"/>
        <s v="VARIANT"/>
        <s v="VIGOSYS"/>
        <s v="VINDEXUS"/>
        <s v="VISTAL"/>
        <s v="VISTULA"/>
        <s v="VOTUM"/>
        <s v="VOXEL"/>
        <s v="WADEX"/>
        <s v="WANDALEX"/>
        <s v="WARIMPEX"/>
        <s v="WASKO"/>
        <s v="WAWEL"/>
        <s v="WDMCP"/>
        <s v="WESTAISIC"/>
        <s v="WIELTON"/>
        <s v="WIKANA"/>
        <s v="WILBO"/>
        <s v="WINVEST"/>
        <s v="WISTIL"/>
        <s v="WOJAS"/>
        <s v="WORKSERV"/>
        <s v="YAWAL"/>
        <s v="ZAMET"/>
        <s v="ZASTAL"/>
        <s v="ZEPAK"/>
        <s v="ZETKAMA"/>
        <s v="ZPUE"/>
        <s v="ZREMB"/>
        <s v="ZUE"/>
        <s v="ZYWIEC"/>
      </sharedItems>
    </cacheField>
    <cacheField name="ISIN" numFmtId="0">
      <sharedItems/>
    </cacheField>
    <cacheField name="kurs_zamkniecia" numFmtId="0">
      <sharedItems containsSemiMixedTypes="0" containsString="0" containsNumber="1" minValue="0.01" maxValue="7749"/>
    </cacheField>
    <cacheField name="wolumen" numFmtId="0">
      <sharedItems containsSemiMixedTypes="0" containsString="0" containsNumber="1" containsInteger="1" minValue="0" maxValue="6242458"/>
    </cacheField>
    <cacheField name="obrot" numFmtId="0">
      <sharedItems containsSemiMixedTypes="0" containsString="0" containsNumber="1" containsInteger="1" minValue="0" maxValue="160083160"/>
    </cacheField>
    <cacheField name="pakiet_wig" numFmtId="0">
      <sharedItems containsSemiMixedTypes="0" containsString="0" containsNumber="1" containsInteger="1" minValue="0" maxValue="1628262000"/>
    </cacheField>
    <cacheField name="sredni kurs akcli spolki" numFmtId="0">
      <sharedItems containsSemiMixedTypes="0" containsString="0" containsNumber="1" minValue="9.5238095238095247E-3" maxValue="7715.3047989623865"/>
    </cacheField>
    <cacheField name="d" numFmtId="0">
      <sharedItems containsString="0" containsBlank="1" containsNumber="1" minValue="-13.793103448275856" maxValue="27.848101265822777"/>
    </cacheField>
    <cacheField name="kod kraju" numFmtId="0">
      <sharedItems/>
    </cacheField>
    <cacheField name="M" numFmtId="0">
      <sharedItems containsSemiMixedTypes="0" containsString="0" containsNumber="1" minValue="0" maxValue="28467614550"/>
    </cacheField>
    <cacheField name="Wb" numFmtId="0">
      <sharedItems containsSemiMixedTypes="0" containsString="0" containsNumber="1" containsInteger="1" minValue="1000" maxValue="1000"/>
    </cacheField>
    <cacheField name="K" numFmtId="0">
      <sharedItems containsSemiMixedTypes="0" containsString="0" containsNumber="1" minValue="96.428137390000003" maxValue="96.428137390000003"/>
    </cacheField>
    <cacheField name="Mb" numFmtId="0">
      <sharedItems containsSemiMixedTypes="0" containsString="0" containsNumber="1" containsInteger="1" minValue="57140000" maxValue="57140000"/>
    </cacheField>
    <cacheField name="wig" numFmtId="0">
      <sharedItems containsSemiMixedTypes="0" containsString="0" containsNumber="1" minValue="0" maxValue="5166.6264486502241"/>
    </cacheField>
    <cacheField name="Kolumna1" numFmtId="0">
      <sharedItems containsString="0" containsBlank="1" containsNumber="1" minValue="-33" maxValue="210"/>
    </cacheField>
    <cacheField name="gi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0">
  <r>
    <x v="0"/>
    <x v="0"/>
    <s v="PLNFI0600010"/>
    <n v="2.09"/>
    <n v="9"/>
    <n v="18"/>
    <n v="6496000"/>
    <n v="2"/>
    <m/>
    <s v="PL"/>
    <n v="13576640"/>
    <n v="1000"/>
    <n v="96.428137390000003"/>
    <n v="57140000"/>
    <n v="2.464043033342342"/>
    <m/>
    <x v="0"/>
  </r>
  <r>
    <x v="0"/>
    <x v="1"/>
    <s v="PLNFI0800016"/>
    <n v="0.79"/>
    <n v="25"/>
    <n v="21"/>
    <n v="22309000"/>
    <n v="0.84"/>
    <m/>
    <s v="PL"/>
    <n v="17624110"/>
    <n v="1000"/>
    <n v="96.428137390000003"/>
    <n v="57140000"/>
    <n v="3.198623920525189"/>
    <m/>
    <x v="0"/>
  </r>
  <r>
    <x v="0"/>
    <x v="2"/>
    <s v="PL4FNMD00013"/>
    <n v="5.8"/>
    <n v="1090"/>
    <n v="6270"/>
    <n v="1852000"/>
    <n v="5.7522935779816518"/>
    <m/>
    <s v="PL"/>
    <n v="10741600"/>
    <n v="1000"/>
    <n v="96.428137390000003"/>
    <n v="57140000"/>
    <n v="1.9495077314379772"/>
    <m/>
    <x v="0"/>
  </r>
  <r>
    <x v="0"/>
    <x v="3"/>
    <s v="PLABCDT00014"/>
    <n v="3.37"/>
    <n v="10129"/>
    <n v="34090"/>
    <n v="48206000"/>
    <n v="3.3655839668279199"/>
    <m/>
    <s v="PL"/>
    <n v="162454220"/>
    <n v="1000"/>
    <n v="96.428137390000003"/>
    <n v="57140000"/>
    <n v="29.484039425665266"/>
    <m/>
    <x v="0"/>
  </r>
  <r>
    <x v="0"/>
    <x v="4"/>
    <s v="PLABMSD00015"/>
    <n v="0.3"/>
    <n v="0"/>
    <n v="0"/>
    <n v="0"/>
    <n v="0.3"/>
    <m/>
    <s v="PL"/>
    <n v="0"/>
    <n v="1000"/>
    <n v="96.428137390000003"/>
    <n v="57140000"/>
    <n v="0"/>
    <m/>
    <x v="0"/>
  </r>
  <r>
    <x v="0"/>
    <x v="5"/>
    <s v="PLAB00000019"/>
    <n v="32.5"/>
    <n v="894"/>
    <n v="29050"/>
    <n v="13122000"/>
    <n v="32.494407158836687"/>
    <m/>
    <s v="PL"/>
    <n v="426465000"/>
    <n v="1000"/>
    <n v="96.428137390000003"/>
    <n v="57140000"/>
    <n v="77.39971835552403"/>
    <m/>
    <x v="0"/>
  </r>
  <r>
    <x v="0"/>
    <x v="6"/>
    <s v="PLACSA000014"/>
    <n v="27.5"/>
    <n v="718"/>
    <n v="19710"/>
    <n v="8143000"/>
    <n v="27.451253481894149"/>
    <m/>
    <s v="PL"/>
    <n v="223932500"/>
    <n v="1000"/>
    <n v="96.428137390000003"/>
    <n v="57140000"/>
    <n v="40.641816868086202"/>
    <m/>
    <x v="0"/>
  </r>
  <r>
    <x v="0"/>
    <x v="7"/>
    <s v="LU0299378421"/>
    <n v="8.24"/>
    <n v="648"/>
    <n v="5340"/>
    <n v="17461000"/>
    <n v="8.2407407407407405"/>
    <m/>
    <s v="LU"/>
    <n v="143878640"/>
    <n v="1000"/>
    <n v="96.428137390000003"/>
    <n v="57140000"/>
    <n v="26.112731908540756"/>
    <m/>
    <x v="0"/>
  </r>
  <r>
    <x v="0"/>
    <x v="8"/>
    <s v="PLACTIN00018"/>
    <n v="44.89"/>
    <n v="4548"/>
    <n v="204890"/>
    <n v="8852000"/>
    <n v="45.050571679859281"/>
    <m/>
    <s v="PL"/>
    <n v="397366280"/>
    <n v="1000"/>
    <n v="96.428137390000003"/>
    <n v="57140000"/>
    <n v="72.118551712291278"/>
    <m/>
    <x v="0"/>
  </r>
  <r>
    <x v="0"/>
    <x v="9"/>
    <s v="PLMBRST00015"/>
    <n v="0.01"/>
    <n v="0"/>
    <n v="0"/>
    <n v="0"/>
    <n v="0.01"/>
    <m/>
    <s v="PL"/>
    <n v="0"/>
    <n v="1000"/>
    <n v="96.428137390000003"/>
    <n v="57140000"/>
    <n v="0"/>
    <m/>
    <x v="0"/>
  </r>
  <r>
    <x v="0"/>
    <x v="10"/>
    <s v="PLAGORA00067"/>
    <n v="7.95"/>
    <n v="25"/>
    <n v="200"/>
    <n v="43035000"/>
    <n v="8"/>
    <m/>
    <s v="PL"/>
    <n v="342128250"/>
    <n v="1000"/>
    <n v="96.428137390000003"/>
    <n v="57140000"/>
    <n v="62.093325809781142"/>
    <m/>
    <x v="0"/>
  </r>
  <r>
    <x v="0"/>
    <x v="11"/>
    <s v="CY0101062111"/>
    <n v="1.37"/>
    <n v="10228"/>
    <n v="13810"/>
    <n v="0"/>
    <n v="1.3502150958154087"/>
    <m/>
    <s v="CY"/>
    <n v="0"/>
    <n v="1000"/>
    <n v="96.428137390000003"/>
    <n v="57140000"/>
    <n v="0"/>
    <m/>
    <x v="0"/>
  </r>
  <r>
    <x v="0"/>
    <x v="12"/>
    <s v="LT0000127466"/>
    <n v="1"/>
    <n v="0"/>
    <n v="0"/>
    <n v="0"/>
    <n v="1"/>
    <m/>
    <s v="LT"/>
    <n v="0"/>
    <n v="1000"/>
    <n v="96.428137390000003"/>
    <n v="57140000"/>
    <n v="0"/>
    <m/>
    <x v="0"/>
  </r>
  <r>
    <x v="0"/>
    <x v="13"/>
    <s v="PLGRBRN00012"/>
    <n v="5.08"/>
    <n v="1200234"/>
    <n v="6091020"/>
    <n v="29399000"/>
    <n v="5.0748604022215664"/>
    <m/>
    <s v="PL"/>
    <n v="149346920"/>
    <n v="1000"/>
    <n v="96.428137390000003"/>
    <n v="57140000"/>
    <n v="27.105177553292719"/>
    <m/>
    <x v="0"/>
  </r>
  <r>
    <x v="0"/>
    <x v="14"/>
    <s v="PLALIOR00045"/>
    <n v="79.790000000000006"/>
    <n v="62843"/>
    <n v="4999620"/>
    <n v="43097000"/>
    <n v="79.557309485543342"/>
    <m/>
    <s v="PL"/>
    <n v="3438709630.0000005"/>
    <n v="1000"/>
    <n v="96.428137390000003"/>
    <n v="57140000"/>
    <n v="624.09613184769739"/>
    <m/>
    <x v="0"/>
  </r>
  <r>
    <x v="0"/>
    <x v="15"/>
    <s v="PLKRCHM00015"/>
    <n v="14.14"/>
    <n v="408"/>
    <n v="5810"/>
    <n v="3975000"/>
    <n v="14.240196078431373"/>
    <m/>
    <s v="PL"/>
    <n v="56206500"/>
    <n v="1000"/>
    <n v="96.428137390000003"/>
    <n v="57140000"/>
    <n v="10.200994852449231"/>
    <m/>
    <x v="0"/>
  </r>
  <r>
    <x v="0"/>
    <x v="16"/>
    <s v="PLTRNSU00013"/>
    <n v="2.1"/>
    <n v="4664"/>
    <n v="9710"/>
    <n v="7353000"/>
    <n v="2.0819039451114922"/>
    <m/>
    <s v="PL"/>
    <n v="15441300"/>
    <n v="1000"/>
    <n v="96.428137390000003"/>
    <n v="57140000"/>
    <n v="2.8024627367853241"/>
    <m/>
    <x v="0"/>
  </r>
  <r>
    <x v="0"/>
    <x v="17"/>
    <s v="PLSRBEX00014"/>
    <n v="0.64"/>
    <n v="0"/>
    <n v="0"/>
    <n v="0"/>
    <n v="0.64"/>
    <m/>
    <s v="PL"/>
    <n v="0"/>
    <n v="1000"/>
    <n v="96.428137390000003"/>
    <n v="57140000"/>
    <n v="0"/>
    <m/>
    <x v="0"/>
  </r>
  <r>
    <x v="0"/>
    <x v="18"/>
    <s v="PLATTFI00018"/>
    <n v="9"/>
    <n v="232624"/>
    <n v="2099590"/>
    <n v="24397000"/>
    <n v="9.025680927161428"/>
    <m/>
    <s v="PL"/>
    <n v="219573000"/>
    <n v="1000"/>
    <n v="96.428137390000003"/>
    <n v="57140000"/>
    <n v="39.850605227808799"/>
    <m/>
    <x v="0"/>
  </r>
  <r>
    <x v="0"/>
    <x v="19"/>
    <s v="PLALMTL00023"/>
    <n v="44.4"/>
    <n v="2992"/>
    <n v="132870"/>
    <n v="9046000"/>
    <n v="44.408422459893046"/>
    <m/>
    <s v="PL"/>
    <n v="401642400"/>
    <n v="1000"/>
    <n v="96.428137390000003"/>
    <n v="57140000"/>
    <n v="72.894630601893994"/>
    <m/>
    <x v="0"/>
  </r>
  <r>
    <x v="0"/>
    <x v="20"/>
    <s v="PLAMBRA00013"/>
    <n v="8.06"/>
    <n v="860"/>
    <n v="6980"/>
    <n v="9800000"/>
    <n v="8.1162790697674421"/>
    <m/>
    <s v="PL"/>
    <n v="78988000"/>
    <n v="1000"/>
    <n v="96.428137390000003"/>
    <n v="57140000"/>
    <n v="14.335640564796952"/>
    <m/>
    <x v="0"/>
  </r>
  <r>
    <x v="0"/>
    <x v="21"/>
    <s v="PLAMICA00010"/>
    <n v="99"/>
    <n v="13191"/>
    <n v="1299690"/>
    <n v="4659000"/>
    <n v="98.528542187855351"/>
    <m/>
    <s v="PL"/>
    <n v="461241000"/>
    <n v="1000"/>
    <n v="96.428137390000003"/>
    <n v="57140000"/>
    <n v="83.711262340450574"/>
    <m/>
    <x v="0"/>
  </r>
  <r>
    <x v="0"/>
    <x v="22"/>
    <s v="PLAMPLI00019"/>
    <n v="0.26"/>
    <n v="0"/>
    <n v="0"/>
    <n v="0"/>
    <n v="0.26"/>
    <m/>
    <s v="PL"/>
    <n v="0"/>
    <n v="1000"/>
    <n v="96.428137390000003"/>
    <n v="57140000"/>
    <n v="0"/>
    <m/>
    <x v="0"/>
  </r>
  <r>
    <x v="0"/>
    <x v="23"/>
    <s v="NL0000474351"/>
    <n v="104.5"/>
    <n v="332"/>
    <n v="34380"/>
    <n v="14487000"/>
    <n v="103.55421686746988"/>
    <m/>
    <s v="NL"/>
    <n v="1513891500"/>
    <n v="1000"/>
    <n v="96.428137390000003"/>
    <n v="57140000"/>
    <n v="274.75824679826434"/>
    <m/>
    <x v="0"/>
  </r>
  <r>
    <x v="0"/>
    <x v="24"/>
    <s v="PLAPATR00018"/>
    <n v="35.479999999999997"/>
    <n v="765"/>
    <n v="26910"/>
    <n v="25382000"/>
    <n v="35.176470588235297"/>
    <m/>
    <s v="PL"/>
    <n v="900553359.99999988"/>
    <n v="1000"/>
    <n v="96.428137390000003"/>
    <n v="57140000"/>
    <n v="163.44266570086839"/>
    <m/>
    <x v="0"/>
  </r>
  <r>
    <x v="0"/>
    <x v="25"/>
    <s v="PLAPLS000016"/>
    <n v="12.3"/>
    <n v="1"/>
    <n v="10"/>
    <n v="5540000"/>
    <n v="10"/>
    <m/>
    <s v="PL"/>
    <n v="68142000"/>
    <n v="1000"/>
    <n v="96.428137390000003"/>
    <n v="57140000"/>
    <n v="12.367185134025345"/>
    <m/>
    <x v="0"/>
  </r>
  <r>
    <x v="0"/>
    <x v="26"/>
    <s v="PLARTPR00012"/>
    <n v="4.88"/>
    <n v="194121"/>
    <n v="934490"/>
    <n v="22063000"/>
    <n v="4.8139562437860919"/>
    <m/>
    <s v="PL"/>
    <n v="107667440"/>
    <n v="1000"/>
    <n v="96.428137390000003"/>
    <n v="57140000"/>
    <n v="19.540711505188661"/>
    <m/>
    <x v="0"/>
  </r>
  <r>
    <x v="0"/>
    <x v="27"/>
    <s v="PLARCUS00040"/>
    <n v="1.47"/>
    <n v="352"/>
    <n v="490"/>
    <n v="2520000"/>
    <n v="1.3920454545454546"/>
    <m/>
    <s v="PL"/>
    <n v="3704400"/>
    <n v="1000"/>
    <n v="96.428137390000003"/>
    <n v="57140000"/>
    <n v="0.67231664187261131"/>
    <m/>
    <x v="0"/>
  </r>
  <r>
    <x v="0"/>
    <x v="28"/>
    <s v="PLARTER00016"/>
    <n v="14.55"/>
    <n v="5"/>
    <n v="70"/>
    <n v="3286000"/>
    <n v="14"/>
    <m/>
    <s v="PL"/>
    <n v="47811300"/>
    <n v="1000"/>
    <n v="96.428137390000003"/>
    <n v="57140000"/>
    <n v="8.677338478448327"/>
    <m/>
    <x v="0"/>
  </r>
  <r>
    <x v="0"/>
    <x v="29"/>
    <s v="CY1000031710"/>
    <n v="1.94"/>
    <n v="743472"/>
    <n v="1375550"/>
    <n v="32823000"/>
    <n v="1.8501705511438225"/>
    <m/>
    <s v="CY"/>
    <n v="63676620"/>
    <n v="1000"/>
    <n v="96.428137390000003"/>
    <n v="57140000"/>
    <n v="11.556757187182368"/>
    <m/>
    <x v="0"/>
  </r>
  <r>
    <x v="0"/>
    <x v="30"/>
    <s v="PLABS0000018"/>
    <n v="12.95"/>
    <n v="1040"/>
    <n v="13860"/>
    <n v="17889000"/>
    <n v="13.326923076923077"/>
    <m/>
    <s v="PL"/>
    <n v="231662550"/>
    <n v="1000"/>
    <n v="96.428137390000003"/>
    <n v="57140000"/>
    <n v="42.04475425538439"/>
    <m/>
    <x v="0"/>
  </r>
  <r>
    <x v="0"/>
    <x v="31"/>
    <s v="PLSOFTB00016"/>
    <n v="52.98"/>
    <n v="98115"/>
    <n v="5207410"/>
    <n v="74917000"/>
    <n v="53.074555368699997"/>
    <m/>
    <s v="PL"/>
    <n v="3969102660"/>
    <n v="1000"/>
    <n v="96.428137390000003"/>
    <n v="57140000"/>
    <n v="720.35789105357117"/>
    <m/>
    <x v="0"/>
  </r>
  <r>
    <x v="0"/>
    <x v="32"/>
    <s v="PLASSEE00014"/>
    <n v="8.3000000000000007"/>
    <n v="1200"/>
    <n v="9960"/>
    <n v="16750000"/>
    <n v="8.3000000000000007"/>
    <m/>
    <s v="PL"/>
    <n v="139025000"/>
    <n v="1000"/>
    <n v="96.428137390000003"/>
    <n v="57140000"/>
    <n v="25.231838121244952"/>
    <m/>
    <x v="0"/>
  </r>
  <r>
    <x v="0"/>
    <x v="33"/>
    <s v="SK1120009230"/>
    <n v="15.56"/>
    <n v="133"/>
    <n v="2070"/>
    <n v="0"/>
    <n v="15.563909774436091"/>
    <m/>
    <s v="SK"/>
    <n v="0"/>
    <n v="1000"/>
    <n v="96.428137390000003"/>
    <n v="57140000"/>
    <n v="0"/>
    <m/>
    <x v="0"/>
  </r>
  <r>
    <x v="0"/>
    <x v="34"/>
    <s v="NL0000686509"/>
    <n v="26"/>
    <n v="21878"/>
    <n v="569020"/>
    <n v="9253000"/>
    <n v="26.008775939299753"/>
    <m/>
    <s v="NL"/>
    <n v="240578000"/>
    <n v="1000"/>
    <n v="96.428137390000003"/>
    <n v="57140000"/>
    <n v="43.662831516150824"/>
    <m/>
    <x v="0"/>
  </r>
  <r>
    <x v="0"/>
    <x v="35"/>
    <s v="PLATMSI00016"/>
    <n v="2.42"/>
    <n v="1697"/>
    <n v="4100"/>
    <n v="24386000"/>
    <n v="2.4160282852091925"/>
    <m/>
    <s v="PL"/>
    <n v="59014120"/>
    <n v="1000"/>
    <n v="96.428137390000003"/>
    <n v="57140000"/>
    <n v="10.710553660907923"/>
    <m/>
    <x v="0"/>
  </r>
  <r>
    <x v="0"/>
    <x v="36"/>
    <s v="PLATLPL00018"/>
    <n v="6.79"/>
    <n v="1587"/>
    <n v="10560"/>
    <n v="2464000"/>
    <n v="6.6540642722117198"/>
    <m/>
    <s v="PL"/>
    <n v="16730560"/>
    <n v="1000"/>
    <n v="96.428137390000003"/>
    <n v="57140000"/>
    <n v="3.036452304245826"/>
    <m/>
    <x v="0"/>
  </r>
  <r>
    <x v="0"/>
    <x v="37"/>
    <s v="PLATLNT00016"/>
    <n v="0.98"/>
    <n v="19808"/>
    <n v="18970"/>
    <n v="11698000"/>
    <n v="0.95769386106623589"/>
    <m/>
    <s v="PL"/>
    <n v="11464040"/>
    <n v="1000"/>
    <n v="96.428137390000003"/>
    <n v="57140000"/>
    <n v="2.0806243588957161"/>
    <m/>
    <x v="0"/>
  </r>
  <r>
    <x v="0"/>
    <x v="38"/>
    <s v="GB00B0WDBP88"/>
    <n v="1.04"/>
    <n v="10"/>
    <n v="10"/>
    <n v="0"/>
    <n v="1"/>
    <m/>
    <s v="GB"/>
    <n v="0"/>
    <n v="1000"/>
    <n v="96.428137390000003"/>
    <n v="57140000"/>
    <n v="0"/>
    <m/>
    <x v="0"/>
  </r>
  <r>
    <x v="0"/>
    <x v="39"/>
    <s v="PLATMSA00013"/>
    <n v="10.85"/>
    <n v="916"/>
    <n v="9950"/>
    <n v="24981000"/>
    <n v="10.862445414847162"/>
    <m/>
    <s v="PL"/>
    <n v="271043850"/>
    <n v="1000"/>
    <n v="96.428137390000003"/>
    <n v="57140000"/>
    <n v="49.192120460053935"/>
    <m/>
    <x v="0"/>
  </r>
  <r>
    <x v="0"/>
    <x v="40"/>
    <s v="PLATM0000021"/>
    <n v="3.13"/>
    <n v="2856"/>
    <n v="8880"/>
    <n v="39722000"/>
    <n v="3.1092436974789917"/>
    <m/>
    <s v="PL"/>
    <n v="124329860"/>
    <n v="1000"/>
    <n v="96.428137390000003"/>
    <n v="57140000"/>
    <n v="22.564796987283209"/>
    <m/>
    <x v="0"/>
  </r>
  <r>
    <x v="0"/>
    <x v="41"/>
    <s v="PLATREM00017"/>
    <n v="4.33"/>
    <n v="16"/>
    <n v="70"/>
    <n v="3999000"/>
    <n v="4.375"/>
    <m/>
    <s v="PL"/>
    <n v="17315670"/>
    <n v="1000"/>
    <n v="96.428137390000003"/>
    <n v="57140000"/>
    <n v="3.142644721459432"/>
    <m/>
    <x v="0"/>
  </r>
  <r>
    <x v="0"/>
    <x v="42"/>
    <s v="LT0000128555"/>
    <n v="7.23"/>
    <n v="81"/>
    <n v="590"/>
    <n v="15327000"/>
    <n v="7.283950617283951"/>
    <m/>
    <s v="LT"/>
    <n v="110814210"/>
    <n v="1000"/>
    <n v="96.428137390000003"/>
    <n v="57140000"/>
    <n v="20.111823112775713"/>
    <m/>
    <x v="0"/>
  </r>
  <r>
    <x v="0"/>
    <x v="43"/>
    <s v="LT0000128381"/>
    <n v="20.7"/>
    <n v="0"/>
    <n v="0"/>
    <n v="2322000"/>
    <n v="20.7"/>
    <m/>
    <s v="LT"/>
    <n v="48065400"/>
    <n v="1000"/>
    <n v="96.428137390000003"/>
    <n v="57140000"/>
    <n v="8.7234554363092034"/>
    <m/>
    <x v="0"/>
  </r>
  <r>
    <x v="0"/>
    <x v="44"/>
    <s v="PLINSTL00011"/>
    <n v="3"/>
    <n v="0"/>
    <n v="0"/>
    <n v="0"/>
    <n v="3"/>
    <m/>
    <s v="PL"/>
    <n v="0"/>
    <n v="1000"/>
    <n v="96.428137390000003"/>
    <n v="57140000"/>
    <n v="0"/>
    <m/>
    <x v="0"/>
  </r>
  <r>
    <x v="0"/>
    <x v="45"/>
    <s v="PLBSSTM00013"/>
    <n v="2.48"/>
    <n v="3557"/>
    <n v="8780"/>
    <n v="0"/>
    <n v="2.4683722237840877"/>
    <m/>
    <s v="PL"/>
    <n v="0"/>
    <n v="1000"/>
    <n v="96.428137390000003"/>
    <n v="57140000"/>
    <n v="0"/>
    <m/>
    <x v="0"/>
  </r>
  <r>
    <x v="0"/>
    <x v="46"/>
    <s v="PLBKLND00017"/>
    <n v="2.77"/>
    <n v="0"/>
    <n v="0"/>
    <n v="0"/>
    <n v="2.77"/>
    <m/>
    <s v="PL"/>
    <n v="0"/>
    <n v="1000"/>
    <n v="96.428137390000003"/>
    <n v="57140000"/>
    <n v="0"/>
    <m/>
    <x v="0"/>
  </r>
  <r>
    <x v="0"/>
    <x v="47"/>
    <s v="PLBALTN00014"/>
    <n v="7.19"/>
    <n v="1"/>
    <n v="10"/>
    <n v="2174000"/>
    <n v="10"/>
    <m/>
    <s v="PL"/>
    <n v="15631060"/>
    <n v="1000"/>
    <n v="96.428137390000003"/>
    <n v="57140000"/>
    <n v="2.8369025397120455"/>
    <m/>
    <x v="0"/>
  </r>
  <r>
    <x v="0"/>
    <x v="48"/>
    <s v="PLBPH0000019"/>
    <n v="43.5"/>
    <n v="24346"/>
    <n v="1057320"/>
    <n v="7788000"/>
    <n v="43.428900024644705"/>
    <m/>
    <s v="PL"/>
    <n v="338778000"/>
    <n v="1000"/>
    <n v="96.428137390000003"/>
    <n v="57140000"/>
    <n v="61.485284337630802"/>
    <m/>
    <x v="0"/>
  </r>
  <r>
    <x v="0"/>
    <x v="49"/>
    <s v="PLNFI1200018"/>
    <n v="1.1399999999999999"/>
    <n v="15297"/>
    <n v="17180"/>
    <n v="96494000"/>
    <n v="1.1230960319016801"/>
    <m/>
    <s v="PL"/>
    <n v="110003159.99999999"/>
    <n v="1000"/>
    <n v="96.428137390000003"/>
    <n v="57140000"/>
    <n v="19.964624534762866"/>
    <m/>
    <x v="0"/>
  </r>
  <r>
    <x v="0"/>
    <x v="50"/>
    <s v="PLECBDZ00013"/>
    <n v="12.3"/>
    <n v="60"/>
    <n v="740"/>
    <n v="0"/>
    <n v="12.333333333333334"/>
    <m/>
    <s v="PL"/>
    <n v="0"/>
    <n v="1000"/>
    <n v="96.428137390000003"/>
    <n v="57140000"/>
    <n v="0"/>
    <m/>
    <x v="0"/>
  </r>
  <r>
    <x v="0"/>
    <x v="51"/>
    <s v="PLBNFTS00018"/>
    <n v="304.5"/>
    <n v="9298"/>
    <n v="2845390"/>
    <n v="1075000"/>
    <n v="306.02172510217252"/>
    <m/>
    <s v="PL"/>
    <n v="327337500"/>
    <n v="1000"/>
    <n v="96.428137390000003"/>
    <n v="57140000"/>
    <n v="59.408932285653798"/>
    <m/>
    <x v="0"/>
  </r>
  <r>
    <x v="0"/>
    <x v="52"/>
    <s v="PLBRLNG00015"/>
    <n v="3.79"/>
    <n v="5130"/>
    <n v="19440"/>
    <n v="0"/>
    <n v="3.7894736842105261"/>
    <m/>
    <s v="PL"/>
    <n v="0"/>
    <n v="1000"/>
    <n v="96.428137390000003"/>
    <n v="57140000"/>
    <n v="0"/>
    <m/>
    <x v="0"/>
  </r>
  <r>
    <x v="0"/>
    <x v="53"/>
    <s v="PLBEST000010"/>
    <n v="27.9"/>
    <n v="0"/>
    <n v="0"/>
    <n v="0"/>
    <n v="27.9"/>
    <m/>
    <s v="PL"/>
    <n v="0"/>
    <n v="1000"/>
    <n v="96.428137390000003"/>
    <n v="57140000"/>
    <n v="0"/>
    <m/>
    <x v="0"/>
  </r>
  <r>
    <x v="0"/>
    <x v="54"/>
    <s v="PLBTCOM00016"/>
    <n v="11"/>
    <n v="194"/>
    <n v="2110"/>
    <n v="911000"/>
    <n v="10.876288659793815"/>
    <m/>
    <s v="PL"/>
    <n v="10021000"/>
    <n v="1000"/>
    <n v="96.428137390000003"/>
    <n v="57140000"/>
    <n v="1.8187250481064243"/>
    <m/>
    <x v="0"/>
  </r>
  <r>
    <x v="0"/>
    <x v="55"/>
    <s v="PLBGZ0000010"/>
    <n v="79.95"/>
    <n v="0"/>
    <n v="0"/>
    <n v="0"/>
    <n v="79.95"/>
    <m/>
    <s v="PL"/>
    <n v="0"/>
    <n v="1000"/>
    <n v="96.428137390000003"/>
    <n v="57140000"/>
    <n v="0"/>
    <m/>
    <x v="0"/>
  </r>
  <r>
    <x v="0"/>
    <x v="56"/>
    <s v="PLBIOTN00029"/>
    <n v="4"/>
    <n v="54134"/>
    <n v="215930"/>
    <n v="67191000"/>
    <n v="3.9888055565818155"/>
    <m/>
    <s v="PL"/>
    <n v="268764000"/>
    <n v="1000"/>
    <n v="96.428137390000003"/>
    <n v="57140000"/>
    <n v="48.778347353485188"/>
    <m/>
    <x v="0"/>
  </r>
  <r>
    <x v="0"/>
    <x v="57"/>
    <s v="PLBPRMT00011"/>
    <n v="3.49"/>
    <n v="2513"/>
    <n v="8770"/>
    <n v="1797000"/>
    <n v="3.4898527656187825"/>
    <m/>
    <s v="PL"/>
    <n v="6271530"/>
    <n v="1000"/>
    <n v="96.428137390000003"/>
    <n v="57140000"/>
    <n v="1.138228590055971"/>
    <m/>
    <x v="0"/>
  </r>
  <r>
    <x v="0"/>
    <x v="58"/>
    <s v="PLNFI0400015"/>
    <n v="1.2"/>
    <n v="15438"/>
    <n v="18910"/>
    <n v="57095000"/>
    <n v="1.2248995983935742"/>
    <m/>
    <s v="PL"/>
    <n v="68514000"/>
    <n v="1000"/>
    <n v="96.428137390000003"/>
    <n v="57140000"/>
    <n v="12.434699924754373"/>
    <m/>
    <x v="0"/>
  </r>
  <r>
    <x v="0"/>
    <x v="59"/>
    <s v="DE0003304200"/>
    <n v="2.81"/>
    <n v="58"/>
    <n v="160"/>
    <n v="2181000"/>
    <n v="2.7586206896551726"/>
    <m/>
    <s v="DE"/>
    <n v="6128610"/>
    <n v="1000"/>
    <n v="96.428137390000003"/>
    <n v="57140000"/>
    <n v="1.1122898430371733"/>
    <m/>
    <x v="0"/>
  </r>
  <r>
    <x v="0"/>
    <x v="60"/>
    <s v="PLPPAB000011"/>
    <n v="61"/>
    <n v="971"/>
    <n v="59230"/>
    <n v="4735000"/>
    <n v="60.998970133882594"/>
    <m/>
    <s v="PL"/>
    <n v="288835000"/>
    <n v="1000"/>
    <n v="96.428137390000003"/>
    <n v="57140000"/>
    <n v="52.421060699512935"/>
    <m/>
    <x v="0"/>
  </r>
  <r>
    <x v="0"/>
    <x v="61"/>
    <s v="PLLWBGD00016"/>
    <n v="99.4"/>
    <n v="33494"/>
    <n v="3312920"/>
    <n v="34013000"/>
    <n v="98.910849704424677"/>
    <m/>
    <s v="PL"/>
    <n v="3380892200"/>
    <n v="1000"/>
    <n v="96.428137390000003"/>
    <n v="57140000"/>
    <n v="613.60276709785796"/>
    <m/>
    <x v="0"/>
  </r>
  <r>
    <x v="0"/>
    <x v="62"/>
    <s v="PLBRSZW00011"/>
    <n v="5.46"/>
    <n v="266996"/>
    <n v="1465440"/>
    <n v="95414000"/>
    <n v="5.4886215523828072"/>
    <m/>
    <s v="PL"/>
    <n v="520960440"/>
    <n v="1000"/>
    <n v="96.428137390000003"/>
    <n v="57140000"/>
    <n v="94.54982549651173"/>
    <m/>
    <x v="0"/>
  </r>
  <r>
    <x v="0"/>
    <x v="63"/>
    <s v="PLBOS0000019"/>
    <n v="36.64"/>
    <n v="5286"/>
    <n v="190220"/>
    <n v="9289000"/>
    <n v="35.985622398789253"/>
    <m/>
    <s v="PL"/>
    <n v="340348960"/>
    <n v="1000"/>
    <n v="96.428137390000003"/>
    <n v="57140000"/>
    <n v="61.770400024844974"/>
    <m/>
    <x v="0"/>
  </r>
  <r>
    <x v="0"/>
    <x v="64"/>
    <s v="PLBOWM000019"/>
    <n v="1.52"/>
    <n v="0"/>
    <n v="0"/>
    <n v="5226000"/>
    <n v="1.52"/>
    <m/>
    <s v="PL"/>
    <n v="7943520"/>
    <n v="1000"/>
    <n v="96.428137390000003"/>
    <n v="57140000"/>
    <n v="1.4416803506770126"/>
    <m/>
    <x v="0"/>
  </r>
  <r>
    <x v="0"/>
    <x v="65"/>
    <s v="PLBRIJU00010"/>
    <n v="15.25"/>
    <n v="78"/>
    <n v="1200"/>
    <n v="978000"/>
    <n v="15.384615384615385"/>
    <m/>
    <s v="PL"/>
    <n v="14914500"/>
    <n v="1000"/>
    <n v="96.428137390000003"/>
    <n v="57140000"/>
    <n v="2.7068530815271195"/>
    <m/>
    <x v="0"/>
  </r>
  <r>
    <x v="0"/>
    <x v="66"/>
    <s v="PLBSCDO00017"/>
    <n v="25.7"/>
    <n v="105"/>
    <n v="2700"/>
    <n v="2468000"/>
    <n v="25.714285714285715"/>
    <m/>
    <s v="PL"/>
    <n v="63427600"/>
    <n v="1000"/>
    <n v="96.428137390000003"/>
    <n v="57140000"/>
    <n v="11.511562205495963"/>
    <m/>
    <x v="0"/>
  </r>
  <r>
    <x v="0"/>
    <x v="67"/>
    <s v="PLBUDMX00013"/>
    <n v="151.69999999999999"/>
    <n v="2907"/>
    <n v="438180"/>
    <n v="10451000"/>
    <n v="150.73271413828689"/>
    <m/>
    <s v="PL"/>
    <n v="1585416700"/>
    <n v="1000"/>
    <n v="96.428137390000003"/>
    <n v="57140000"/>
    <n v="287.73945354517798"/>
    <m/>
    <x v="0"/>
  </r>
  <r>
    <x v="0"/>
    <x v="68"/>
    <s v="PLBDPWR00014"/>
    <n v="0.05"/>
    <n v="40768"/>
    <n v="2120"/>
    <n v="0"/>
    <n v="5.2001569858712716E-2"/>
    <m/>
    <s v="PL"/>
    <n v="0"/>
    <n v="1000"/>
    <n v="96.428137390000003"/>
    <n v="57140000"/>
    <n v="0"/>
    <m/>
    <x v="0"/>
  </r>
  <r>
    <x v="0"/>
    <x v="69"/>
    <s v="PLBMECH00012"/>
    <n v="1.24"/>
    <n v="1916752"/>
    <n v="1983870"/>
    <n v="6078000"/>
    <n v="1.0350165279597987"/>
    <m/>
    <s v="PL"/>
    <n v="7536720"/>
    <n v="1000"/>
    <n v="96.428137390000003"/>
    <n v="57140000"/>
    <n v="1.3678496601701078"/>
    <m/>
    <x v="0"/>
  </r>
  <r>
    <x v="0"/>
    <x v="70"/>
    <s v="AT00BUWOG001"/>
    <n v="73.36"/>
    <n v="0"/>
    <n v="0"/>
    <n v="6034000"/>
    <n v="73.36"/>
    <m/>
    <s v="AT"/>
    <n v="442654240"/>
    <n v="1000"/>
    <n v="96.428137390000003"/>
    <n v="57140000"/>
    <n v="80.337925749776744"/>
    <m/>
    <x v="0"/>
  </r>
  <r>
    <x v="0"/>
    <x v="71"/>
    <s v="PLBYTOM00010"/>
    <n v="1.69"/>
    <n v="470179"/>
    <n v="808200"/>
    <n v="50108000"/>
    <n v="1.7189198156446801"/>
    <m/>
    <s v="PL"/>
    <n v="84682520"/>
    <n v="1000"/>
    <n v="96.428137390000003"/>
    <n v="57140000"/>
    <n v="15.369146817760027"/>
    <m/>
    <x v="0"/>
  </r>
  <r>
    <x v="0"/>
    <x v="72"/>
    <s v="PLBZ00000044"/>
    <n v="339"/>
    <n v="64174"/>
    <n v="21810080"/>
    <n v="28420000"/>
    <n v="339.85850967681614"/>
    <m/>
    <s v="PL"/>
    <n v="9634380000"/>
    <n v="1000"/>
    <n v="96.428137390000003"/>
    <n v="57140000"/>
    <n v="1748.5568535051966"/>
    <m/>
    <x v="0"/>
  </r>
  <r>
    <x v="0"/>
    <x v="73"/>
    <s v="PLBRSTM00015"/>
    <n v="1.06"/>
    <n v="23085"/>
    <n v="23910"/>
    <n v="0"/>
    <n v="1.0357374918778428"/>
    <m/>
    <s v="PL"/>
    <n v="0"/>
    <n v="1000"/>
    <n v="96.428137390000003"/>
    <n v="57140000"/>
    <n v="0"/>
    <m/>
    <x v="0"/>
  </r>
  <r>
    <x v="0"/>
    <x v="74"/>
    <s v="PLCAMMD00032"/>
    <n v="4.2"/>
    <n v="1114"/>
    <n v="4700"/>
    <n v="4262000"/>
    <n v="4.2190305206463199"/>
    <m/>
    <s v="PL"/>
    <n v="17900400"/>
    <n v="1000"/>
    <n v="96.428137390000003"/>
    <n v="57140000"/>
    <n v="3.2487681719513266"/>
    <m/>
    <x v="0"/>
  </r>
  <r>
    <x v="0"/>
    <x v="75"/>
    <s v="PLCPTLP00015"/>
    <n v="2.4900000000000002"/>
    <n v="30401"/>
    <n v="74680"/>
    <n v="14368000"/>
    <n v="2.456498141508503"/>
    <m/>
    <s v="PL"/>
    <n v="35776320"/>
    <n v="1000"/>
    <n v="96.428137390000003"/>
    <n v="57140000"/>
    <n v="6.493093435093388"/>
    <m/>
    <x v="0"/>
  </r>
  <r>
    <x v="0"/>
    <x v="76"/>
    <s v="PLCASHF00018"/>
    <n v="0.42"/>
    <n v="1049"/>
    <n v="440"/>
    <n v="0"/>
    <n v="0.41944709246901812"/>
    <m/>
    <s v="PL"/>
    <n v="0"/>
    <n v="1000"/>
    <n v="96.428137390000003"/>
    <n v="57140000"/>
    <n v="0"/>
    <m/>
    <x v="0"/>
  </r>
  <r>
    <x v="0"/>
    <x v="77"/>
    <s v="PLCCC0000016"/>
    <n v="146"/>
    <n v="85610"/>
    <n v="12357490"/>
    <n v="22030000"/>
    <n v="144.34633804462095"/>
    <m/>
    <s v="PL"/>
    <n v="3216380000"/>
    <n v="1000"/>
    <n v="96.428137390000003"/>
    <n v="57140000"/>
    <n v="583.74522205653545"/>
    <m/>
    <x v="0"/>
  </r>
  <r>
    <x v="0"/>
    <x v="78"/>
    <s v="PLKAREN00014"/>
    <n v="0.06"/>
    <n v="13097"/>
    <n v="790"/>
    <n v="0"/>
    <n v="6.0319157058868443E-2"/>
    <m/>
    <s v="PL"/>
    <n v="0"/>
    <n v="1000"/>
    <n v="96.428137390000003"/>
    <n v="57140000"/>
    <n v="0"/>
    <m/>
    <x v="0"/>
  </r>
  <r>
    <x v="0"/>
    <x v="79"/>
    <s v="PLOPTTC00011"/>
    <n v="16.04"/>
    <n v="77930"/>
    <n v="1246560"/>
    <n v="60952000"/>
    <n v="15.995893750802002"/>
    <m/>
    <s v="PL"/>
    <n v="977670080"/>
    <n v="1000"/>
    <n v="96.428137390000003"/>
    <n v="57140000"/>
    <n v="177.43868508933357"/>
    <m/>
    <x v="0"/>
  </r>
  <r>
    <x v="0"/>
    <x v="80"/>
    <s v="PLCDRL000043"/>
    <n v="17.649999999999999"/>
    <n v="7037"/>
    <n v="121350"/>
    <n v="1050000"/>
    <n v="17.244564445076026"/>
    <m/>
    <s v="PL"/>
    <n v="18532500"/>
    <n v="1000"/>
    <n v="96.428137390000003"/>
    <n v="57140000"/>
    <n v="3.3634888687787954"/>
    <m/>
    <x v="0"/>
  </r>
  <r>
    <x v="0"/>
    <x v="81"/>
    <s v="PLCELPD00013"/>
    <n v="5.19"/>
    <n v="0"/>
    <n v="0"/>
    <n v="4916000"/>
    <n v="5.19"/>
    <m/>
    <s v="PL"/>
    <n v="25514040.000000004"/>
    <n v="1000"/>
    <n v="96.428137390000003"/>
    <n v="57140000"/>
    <n v="4.6305781485270181"/>
    <m/>
    <x v="0"/>
  </r>
  <r>
    <x v="0"/>
    <x v="82"/>
    <s v="CZ0005112300"/>
    <n v="89.56"/>
    <n v="41034"/>
    <n v="3759570"/>
    <n v="22240000"/>
    <n v="91.620851001608429"/>
    <m/>
    <s v="CZ"/>
    <n v="1991814400"/>
    <n v="1000"/>
    <n v="96.428137390000003"/>
    <n v="57140000"/>
    <n v="361.49713007275409"/>
    <m/>
    <x v="0"/>
  </r>
  <r>
    <x v="0"/>
    <x v="83"/>
    <s v="PLCHMDW00010"/>
    <n v="1.05"/>
    <n v="5951"/>
    <n v="6150"/>
    <n v="10109000"/>
    <n v="1.0334397580238615"/>
    <m/>
    <s v="PL"/>
    <n v="10614450"/>
    <n v="1000"/>
    <n v="96.428137390000003"/>
    <n v="57140000"/>
    <n v="1.9264311033702461"/>
    <m/>
    <x v="0"/>
  </r>
  <r>
    <x v="0"/>
    <x v="84"/>
    <s v="PLCIECH00018"/>
    <n v="46.8"/>
    <n v="44783"/>
    <n v="2077850"/>
    <n v="25747000"/>
    <n v="46.398186811959896"/>
    <m/>
    <s v="PL"/>
    <n v="1204959600"/>
    <n v="1000"/>
    <n v="96.428137390000003"/>
    <n v="57140000"/>
    <n v="218.68977212616485"/>
    <m/>
    <x v="0"/>
  </r>
  <r>
    <x v="0"/>
    <x v="85"/>
    <s v="PLCTINT00018"/>
    <n v="8.02"/>
    <n v="14842"/>
    <n v="119410"/>
    <n v="7558000"/>
    <n v="8.0454116695863096"/>
    <m/>
    <s v="PL"/>
    <n v="60615160"/>
    <n v="1000"/>
    <n v="96.428137390000003"/>
    <n v="57140000"/>
    <n v="11.001128608619759"/>
    <m/>
    <x v="0"/>
  </r>
  <r>
    <x v="0"/>
    <x v="86"/>
    <s v="PLERGPL00014"/>
    <n v="8.25"/>
    <n v="2706"/>
    <n v="22130"/>
    <n v="3648000"/>
    <n v="8.1781226903178119"/>
    <m/>
    <s v="PL"/>
    <n v="30096000"/>
    <n v="1000"/>
    <n v="96.428137390000003"/>
    <n v="57140000"/>
    <n v="5.4621643596258806"/>
    <m/>
    <x v="0"/>
  </r>
  <r>
    <x v="0"/>
    <x v="87"/>
    <s v="LU0646112838"/>
    <n v="0.7"/>
    <n v="2550"/>
    <n v="1770"/>
    <n v="11252000"/>
    <n v="0.69411764705882351"/>
    <m/>
    <s v="LU"/>
    <n v="7876399.9999999991"/>
    <n v="1000"/>
    <n v="96.428137390000003"/>
    <n v="57140000"/>
    <n v="1.4294986497261191"/>
    <m/>
    <x v="0"/>
  </r>
  <r>
    <x v="0"/>
    <x v="88"/>
    <s v="PLCNTSL00014"/>
    <n v="1.37"/>
    <n v="2286"/>
    <n v="3090"/>
    <n v="22530000"/>
    <n v="1.3517060367454068"/>
    <m/>
    <s v="PL"/>
    <n v="30866100.000000004"/>
    <n v="1000"/>
    <n v="96.428137390000003"/>
    <n v="57140000"/>
    <n v="5.6019308659173443"/>
    <m/>
    <x v="0"/>
  </r>
  <r>
    <x v="0"/>
    <x v="89"/>
    <s v="PLJTRZN00011"/>
    <n v="3.56"/>
    <n v="16224"/>
    <n v="58220"/>
    <n v="48753000"/>
    <n v="3.5885108481262327"/>
    <m/>
    <s v="PL"/>
    <n v="173560680"/>
    <n v="1000"/>
    <n v="96.428137390000003"/>
    <n v="57140000"/>
    <n v="31.499766099429575"/>
    <m/>
    <x v="0"/>
  </r>
  <r>
    <x v="0"/>
    <x v="90"/>
    <s v="PLCOMAR00012"/>
    <n v="103.2"/>
    <n v="344"/>
    <n v="35510"/>
    <n v="4610000"/>
    <n v="103.22674418604652"/>
    <m/>
    <s v="PL"/>
    <n v="475752000"/>
    <n v="1000"/>
    <n v="96.428137390000003"/>
    <n v="57140000"/>
    <n v="86.34488365300146"/>
    <m/>
    <x v="0"/>
  </r>
  <r>
    <x v="0"/>
    <x v="91"/>
    <s v="PLCMP0000017"/>
    <n v="53.49"/>
    <n v="730"/>
    <n v="39030"/>
    <n v="4122000"/>
    <n v="53.465753424657535"/>
    <m/>
    <s v="PL"/>
    <n v="220485780"/>
    <n v="1000"/>
    <n v="96.428137390000003"/>
    <n v="57140000"/>
    <n v="40.016266923189555"/>
    <m/>
    <x v="0"/>
  </r>
  <r>
    <x v="0"/>
    <x v="92"/>
    <s v="PLCOMPR00010"/>
    <n v="20.52"/>
    <n v="0"/>
    <n v="0"/>
    <n v="1091000"/>
    <n v="20.52"/>
    <m/>
    <s v="PL"/>
    <n v="22387320"/>
    <n v="1000"/>
    <n v="96.428137390000003"/>
    <n v="57140000"/>
    <n v="4.06310544296716"/>
    <m/>
    <x v="0"/>
  </r>
  <r>
    <x v="0"/>
    <x v="93"/>
    <s v="PLCMRAY00029"/>
    <n v="3.11"/>
    <n v="109064"/>
    <n v="336460"/>
    <n v="20455000"/>
    <n v="3.0849776278148608"/>
    <m/>
    <s v="PL"/>
    <n v="63615050"/>
    <n v="1000"/>
    <n v="96.428137390000003"/>
    <n v="57140000"/>
    <n v="11.545582763351222"/>
    <m/>
    <x v="0"/>
  </r>
  <r>
    <x v="0"/>
    <x v="94"/>
    <s v="PLCPPRK00037"/>
    <n v="4.1500000000000004"/>
    <n v="62251"/>
    <n v="249040"/>
    <n v="26984000"/>
    <n v="4.000578303962989"/>
    <m/>
    <s v="PL"/>
    <n v="111983600.00000001"/>
    <n v="1000"/>
    <n v="96.428137390000003"/>
    <n v="57140000"/>
    <n v="20.3240573093634"/>
    <m/>
    <x v="0"/>
  </r>
  <r>
    <x v="0"/>
    <x v="95"/>
    <s v="PLMCINT00013"/>
    <n v="4.4000000000000004"/>
    <n v="0"/>
    <n v="0"/>
    <n v="0"/>
    <n v="4.4000000000000004"/>
    <m/>
    <s v="PL"/>
    <n v="0"/>
    <n v="1000"/>
    <n v="96.428137390000003"/>
    <n v="57140000"/>
    <n v="0"/>
    <m/>
    <x v="0"/>
  </r>
  <r>
    <x v="0"/>
    <x v="96"/>
    <s v="PLCFRPT00013"/>
    <n v="22.98"/>
    <n v="304471"/>
    <n v="6877610"/>
    <n v="214367000"/>
    <n v="22.588719451113572"/>
    <m/>
    <s v="PL"/>
    <n v="4926153660"/>
    <n v="1000"/>
    <n v="96.428137390000003"/>
    <n v="57140000"/>
    <n v="894.05439100520289"/>
    <m/>
    <x v="0"/>
  </r>
  <r>
    <x v="0"/>
    <x v="97"/>
    <s v="PLCRWTR00022"/>
    <n v="2.2000000000000002"/>
    <n v="105215"/>
    <n v="235860"/>
    <n v="0"/>
    <n v="2.2416955757258945"/>
    <m/>
    <s v="PL"/>
    <n v="0"/>
    <n v="1000"/>
    <n v="96.428137390000003"/>
    <n v="57140000"/>
    <n v="0"/>
    <m/>
    <x v="0"/>
  </r>
  <r>
    <x v="0"/>
    <x v="98"/>
    <s v="PLDEBCA00016"/>
    <n v="89.75"/>
    <n v="18"/>
    <n v="1600"/>
    <n v="2567000"/>
    <n v="88.888888888888886"/>
    <m/>
    <s v="PL"/>
    <n v="230388250"/>
    <n v="1000"/>
    <n v="96.428137390000003"/>
    <n v="57140000"/>
    <n v="41.813479798862879"/>
    <m/>
    <x v="0"/>
  </r>
  <r>
    <x v="0"/>
    <x v="99"/>
    <s v="PLDECOR00013"/>
    <n v="6.25"/>
    <n v="3480"/>
    <n v="21940"/>
    <n v="8556000"/>
    <n v="6.304597701149425"/>
    <m/>
    <s v="PL"/>
    <n v="53475000"/>
    <n v="1000"/>
    <n v="96.428137390000003"/>
    <n v="57140000"/>
    <n v="9.7052511672977797"/>
    <m/>
    <x v="0"/>
  </r>
  <r>
    <x v="0"/>
    <x v="100"/>
    <s v="PLDELKO00019"/>
    <n v="4.8899999999999997"/>
    <n v="0"/>
    <n v="0"/>
    <n v="2659000"/>
    <n v="4.8899999999999997"/>
    <m/>
    <s v="PL"/>
    <n v="13002510"/>
    <n v="1000"/>
    <n v="96.428137390000003"/>
    <n v="57140000"/>
    <n v="2.3598433914034791"/>
    <m/>
    <x v="0"/>
  </r>
  <r>
    <x v="0"/>
    <x v="101"/>
    <s v="PLDGA0000019"/>
    <n v="6.28"/>
    <n v="4981"/>
    <n v="31050"/>
    <n v="0"/>
    <n v="6.2336880144549287"/>
    <m/>
    <s v="PL"/>
    <n v="0"/>
    <n v="1000"/>
    <n v="96.428137390000003"/>
    <n v="57140000"/>
    <n v="0"/>
    <m/>
    <x v="0"/>
  </r>
  <r>
    <x v="0"/>
    <x v="102"/>
    <s v="PLWDM0000029"/>
    <n v="0.72"/>
    <n v="20924"/>
    <n v="14920"/>
    <n v="8257000"/>
    <n v="0.71305677690690117"/>
    <m/>
    <s v="PL"/>
    <n v="5945040"/>
    <n v="1000"/>
    <n v="96.428137390000003"/>
    <n v="57140000"/>
    <n v="1.078973471708873"/>
    <m/>
    <x v="0"/>
  </r>
  <r>
    <x v="0"/>
    <x v="103"/>
    <s v="PLDMDVL00012"/>
    <n v="48.1"/>
    <n v="479"/>
    <n v="22930"/>
    <n v="7229000"/>
    <n v="47.870563674321502"/>
    <m/>
    <s v="PL"/>
    <n v="347714900"/>
    <n v="1000"/>
    <n v="96.428137390000003"/>
    <n v="57140000"/>
    <n v="63.107254588346528"/>
    <m/>
    <x v="0"/>
  </r>
  <r>
    <x v="0"/>
    <x v="104"/>
    <s v="PLADDRG00015"/>
    <n v="2.8"/>
    <n v="957"/>
    <n v="2730"/>
    <n v="0"/>
    <n v="2.8526645768025078"/>
    <m/>
    <s v="PL"/>
    <n v="0"/>
    <n v="1000"/>
    <n v="96.428137390000003"/>
    <n v="57140000"/>
    <n v="0"/>
    <m/>
    <x v="0"/>
  </r>
  <r>
    <x v="0"/>
    <x v="105"/>
    <s v="PLDREWX00012"/>
    <n v="0.21"/>
    <n v="18222"/>
    <n v="3830"/>
    <n v="0"/>
    <n v="0.21018549006695203"/>
    <m/>
    <s v="PL"/>
    <n v="0"/>
    <n v="1000"/>
    <n v="96.428137390000003"/>
    <n v="57140000"/>
    <n v="0"/>
    <m/>
    <x v="0"/>
  </r>
  <r>
    <x v="0"/>
    <x v="106"/>
    <s v="PLDROP000011"/>
    <n v="1.82"/>
    <n v="700"/>
    <n v="1270"/>
    <n v="0"/>
    <n v="1.8142857142857143"/>
    <m/>
    <s v="PL"/>
    <n v="0"/>
    <n v="1000"/>
    <n v="96.428137390000003"/>
    <n v="57140000"/>
    <n v="0"/>
    <m/>
    <x v="0"/>
  </r>
  <r>
    <x v="0"/>
    <x v="107"/>
    <s v="PLDRZPL00032"/>
    <n v="3.35"/>
    <n v="2769"/>
    <n v="9270"/>
    <n v="3196000"/>
    <n v="3.3477789815817984"/>
    <m/>
    <s v="PL"/>
    <n v="10706600"/>
    <n v="1000"/>
    <n v="96.428137390000003"/>
    <n v="57140000"/>
    <n v="1.9431555333855148"/>
    <m/>
    <x v="0"/>
  </r>
  <r>
    <x v="0"/>
    <x v="108"/>
    <s v="PLDLSS000010"/>
    <n v="0.28000000000000003"/>
    <n v="37863"/>
    <n v="10600"/>
    <n v="13003000"/>
    <n v="0.27995668594670259"/>
    <m/>
    <s v="PL"/>
    <n v="3640840.0000000005"/>
    <n v="1000"/>
    <n v="96.428137390000003"/>
    <n v="57140000"/>
    <n v="0.66078105020933986"/>
    <m/>
    <x v="0"/>
  </r>
  <r>
    <x v="0"/>
    <x v="109"/>
    <s v="PLDTP0000010"/>
    <n v="3.97"/>
    <n v="6"/>
    <n v="20"/>
    <n v="0"/>
    <n v="3.3333333333333335"/>
    <m/>
    <s v="PL"/>
    <n v="0"/>
    <n v="1000"/>
    <n v="96.428137390000003"/>
    <n v="57140000"/>
    <n v="0"/>
    <m/>
    <x v="0"/>
  </r>
  <r>
    <x v="0"/>
    <x v="110"/>
    <s v="PLDUDA000016"/>
    <n v="7.25"/>
    <n v="26816"/>
    <n v="193120"/>
    <n v="17743000"/>
    <n v="7.2016706443914078"/>
    <m/>
    <s v="PL"/>
    <n v="128636750"/>
    <n v="1000"/>
    <n v="96.428137390000003"/>
    <n v="57140000"/>
    <n v="23.346460366430907"/>
    <m/>
    <x v="0"/>
  </r>
  <r>
    <x v="0"/>
    <x v="111"/>
    <s v="PLCPENR00035"/>
    <n v="1.92"/>
    <n v="843176"/>
    <n v="1616080"/>
    <n v="45748000"/>
    <n v="1.9166579693919181"/>
    <m/>
    <s v="PL"/>
    <n v="87836160"/>
    <n v="1000"/>
    <n v="96.428137390000003"/>
    <n v="57140000"/>
    <n v="15.941505271079095"/>
    <m/>
    <x v="0"/>
  </r>
  <r>
    <x v="0"/>
    <x v="112"/>
    <s v="PLECARD00012"/>
    <n v="1.66"/>
    <n v="1028"/>
    <n v="1660"/>
    <n v="0"/>
    <n v="1.6147859922178989"/>
    <m/>
    <s v="PL"/>
    <n v="0"/>
    <n v="1000"/>
    <n v="96.428137390000003"/>
    <n v="57140000"/>
    <n v="0"/>
    <m/>
    <x v="0"/>
  </r>
  <r>
    <x v="0"/>
    <x v="113"/>
    <s v="PLECHPS00019"/>
    <n v="6.5"/>
    <n v="1007967"/>
    <n v="6458040"/>
    <n v="223328000"/>
    <n v="6.4069954671135063"/>
    <m/>
    <s v="PL"/>
    <n v="1451632000"/>
    <n v="1000"/>
    <n v="96.428137390000003"/>
    <n v="57140000"/>
    <n v="263.45868466548501"/>
    <m/>
    <x v="0"/>
  </r>
  <r>
    <x v="0"/>
    <x v="114"/>
    <s v="PLEDINV00014"/>
    <n v="2.2400000000000002"/>
    <n v="154"/>
    <n v="340"/>
    <n v="2588000"/>
    <n v="2.2077922077922079"/>
    <m/>
    <s v="PL"/>
    <n v="5797120.0000000009"/>
    <n v="1000"/>
    <n v="96.428137390000003"/>
    <n v="57140000"/>
    <n v="1.0521272678254381"/>
    <m/>
    <x v="0"/>
  </r>
  <r>
    <x v="0"/>
    <x v="115"/>
    <s v="PLEFEKT00018"/>
    <n v="15"/>
    <n v="634"/>
    <n v="9510"/>
    <n v="1039000"/>
    <n v="15"/>
    <m/>
    <s v="PL"/>
    <n v="15585000"/>
    <n v="1000"/>
    <n v="96.428137390000003"/>
    <n v="57140000"/>
    <n v="2.828543047075005"/>
    <m/>
    <x v="0"/>
  </r>
  <r>
    <x v="0"/>
    <x v="116"/>
    <s v="PLEFH0000022"/>
    <n v="0.17"/>
    <n v="27427"/>
    <n v="4500"/>
    <n v="0"/>
    <n v="0.16407189995260146"/>
    <m/>
    <s v="PL"/>
    <n v="0"/>
    <n v="1000"/>
    <n v="96.428137390000003"/>
    <n v="57140000"/>
    <n v="0"/>
    <m/>
    <x v="0"/>
  </r>
  <r>
    <x v="0"/>
    <x v="117"/>
    <s v="PLEKGPF00011"/>
    <n v="0.28000000000000003"/>
    <n v="19097"/>
    <n v="5390"/>
    <n v="0"/>
    <n v="0.28224328428548989"/>
    <m/>
    <s v="PL"/>
    <n v="0"/>
    <n v="1000"/>
    <n v="96.428137390000003"/>
    <n v="57140000"/>
    <n v="0"/>
    <m/>
    <x v="0"/>
  </r>
  <r>
    <x v="0"/>
    <x v="118"/>
    <s v="PLEKEP000019"/>
    <n v="26.86"/>
    <n v="98677"/>
    <n v="2336380"/>
    <n v="7837000"/>
    <n v="23.677047336258703"/>
    <m/>
    <s v="PL"/>
    <n v="210501820"/>
    <n v="1000"/>
    <n v="96.428137390000003"/>
    <n v="57140000"/>
    <n v="38.204264315536363"/>
    <m/>
    <x v="0"/>
  </r>
  <r>
    <x v="0"/>
    <x v="119"/>
    <s v="PLELTBD00017"/>
    <n v="81"/>
    <n v="2556"/>
    <n v="207120"/>
    <n v="4747000"/>
    <n v="81.032863849765263"/>
    <m/>
    <s v="PL"/>
    <n v="384507000"/>
    <n v="1000"/>
    <n v="96.428137390000003"/>
    <n v="57140000"/>
    <n v="69.784703330232205"/>
    <m/>
    <x v="0"/>
  </r>
  <r>
    <x v="0"/>
    <x v="120"/>
    <s v="PLELEKT00016"/>
    <n v="10.71"/>
    <n v="235"/>
    <n v="2520"/>
    <n v="7051000"/>
    <n v="10.723404255319149"/>
    <m/>
    <s v="PL"/>
    <n v="75516210"/>
    <n v="1000"/>
    <n v="96.428137390000003"/>
    <n v="57140000"/>
    <n v="13.705540631181005"/>
    <m/>
    <x v="0"/>
  </r>
  <r>
    <x v="0"/>
    <x v="121"/>
    <s v="PLELMTL00017"/>
    <n v="3.36"/>
    <n v="18650"/>
    <n v="62940"/>
    <n v="110913000"/>
    <n v="3.374798927613941"/>
    <m/>
    <s v="PL"/>
    <n v="372667680"/>
    <n v="1000"/>
    <n v="96.428137390000003"/>
    <n v="57140000"/>
    <n v="67.635968888904259"/>
    <m/>
    <x v="0"/>
  </r>
  <r>
    <x v="0"/>
    <x v="122"/>
    <s v="PLELKOP00013"/>
    <n v="1.45"/>
    <n v="9699"/>
    <n v="13810"/>
    <n v="3333000"/>
    <n v="1.4238581297040933"/>
    <m/>
    <s v="PL"/>
    <n v="4832850"/>
    <n v="1000"/>
    <n v="96.428137390000003"/>
    <n v="57140000"/>
    <n v="0.87712058165264284"/>
    <m/>
    <x v="0"/>
  </r>
  <r>
    <x v="0"/>
    <x v="123"/>
    <s v="PLELZAB00010"/>
    <n v="15.2"/>
    <n v="11828"/>
    <n v="179160"/>
    <n v="2716000"/>
    <n v="15.147108555968888"/>
    <m/>
    <s v="PL"/>
    <n v="41283200"/>
    <n v="1000"/>
    <n v="96.428137390000003"/>
    <n v="57140000"/>
    <n v="7.4925446468403489"/>
    <m/>
    <x v="0"/>
  </r>
  <r>
    <x v="0"/>
    <x v="124"/>
    <s v="PLEMCIM00017"/>
    <n v="13.18"/>
    <n v="947"/>
    <n v="12840"/>
    <n v="3579000"/>
    <n v="13.558606124604013"/>
    <m/>
    <s v="PL"/>
    <n v="47171220"/>
    <n v="1000"/>
    <n v="96.428137390000003"/>
    <n v="57140000"/>
    <n v="8.5611694804648977"/>
    <m/>
    <x v="0"/>
  </r>
  <r>
    <x v="0"/>
    <x v="125"/>
    <s v="PLELDRD00017"/>
    <n v="49.63"/>
    <n v="2708"/>
    <n v="135400"/>
    <n v="13044000"/>
    <n v="50"/>
    <m/>
    <s v="PL"/>
    <n v="647373720"/>
    <n v="1000"/>
    <n v="96.428137390000003"/>
    <n v="57140000"/>
    <n v="117.49274523997953"/>
    <m/>
    <x v="0"/>
  </r>
  <r>
    <x v="0"/>
    <x v="126"/>
    <s v="PLENAP000010"/>
    <n v="1.03"/>
    <n v="1945"/>
    <n v="1960"/>
    <n v="11545000"/>
    <n v="1.0077120822622108"/>
    <m/>
    <s v="PL"/>
    <n v="11891350"/>
    <n v="1000"/>
    <n v="96.428137390000003"/>
    <n v="57140000"/>
    <n v="2.1581774374613643"/>
    <m/>
    <x v="0"/>
  </r>
  <r>
    <x v="0"/>
    <x v="127"/>
    <s v="PLENEA000013"/>
    <n v="16.43"/>
    <n v="296942"/>
    <n v="4802730"/>
    <n v="214078000"/>
    <n v="16.173966633214569"/>
    <m/>
    <s v="PL"/>
    <n v="3517301540"/>
    <n v="1000"/>
    <n v="96.428137390000003"/>
    <n v="57140000"/>
    <n v="638.35988549459148"/>
    <m/>
    <x v="0"/>
  </r>
  <r>
    <x v="0"/>
    <x v="128"/>
    <s v="PLENLMD00017"/>
    <n v="11.55"/>
    <n v="1477"/>
    <n v="17000"/>
    <n v="7353000"/>
    <n v="11.509817197020988"/>
    <m/>
    <s v="PL"/>
    <n v="84927150"/>
    <n v="1000"/>
    <n v="96.428137390000003"/>
    <n v="57140000"/>
    <n v="15.413545052319282"/>
    <m/>
    <x v="0"/>
  </r>
  <r>
    <x v="0"/>
    <x v="129"/>
    <s v="PLENERG00022"/>
    <n v="22.19"/>
    <n v="505916"/>
    <n v="11116730"/>
    <n v="200740000"/>
    <n v="21.973469904094753"/>
    <m/>
    <s v="PL"/>
    <n v="4454420600"/>
    <n v="1000"/>
    <n v="96.428137390000003"/>
    <n v="57140000"/>
    <n v="808.43891029051474"/>
    <m/>
    <x v="0"/>
  </r>
  <r>
    <x v="0"/>
    <x v="130"/>
    <s v="PLERGIN00015"/>
    <n v="10.8"/>
    <n v="76"/>
    <n v="830"/>
    <n v="5047000"/>
    <n v="10.921052631578947"/>
    <m/>
    <s v="PL"/>
    <n v="54507600"/>
    <n v="1000"/>
    <n v="96.428137390000003"/>
    <n v="57140000"/>
    <n v="9.8926591589827098"/>
    <m/>
    <x v="0"/>
  </r>
  <r>
    <x v="0"/>
    <x v="131"/>
    <s v="PLERBUD00012"/>
    <n v="25.2"/>
    <n v="1454"/>
    <n v="36220"/>
    <n v="4986000"/>
    <n v="24.910591471801926"/>
    <m/>
    <s v="PL"/>
    <n v="125647200"/>
    <n v="1000"/>
    <n v="96.428137390000003"/>
    <n v="57140000"/>
    <n v="22.803882832495511"/>
    <m/>
    <x v="0"/>
  </r>
  <r>
    <x v="0"/>
    <x v="132"/>
    <s v="PLERGZB00014"/>
    <n v="16.57"/>
    <n v="1999"/>
    <n v="33370"/>
    <n v="530000"/>
    <n v="16.69334667333667"/>
    <m/>
    <s v="PL"/>
    <n v="8782100"/>
    <n v="1000"/>
    <n v="96.428137390000003"/>
    <n v="57140000"/>
    <n v="1.5938753861865513"/>
    <m/>
    <x v="0"/>
  </r>
  <r>
    <x v="0"/>
    <x v="133"/>
    <s v="PLEUFLM00017"/>
    <n v="4.12"/>
    <n v="16757"/>
    <n v="68920"/>
    <n v="24228000"/>
    <n v="4.1129080384317005"/>
    <m/>
    <s v="PL"/>
    <n v="99819360"/>
    <n v="1000"/>
    <n v="96.428137390000003"/>
    <n v="57140000"/>
    <n v="18.116352691143849"/>
    <m/>
    <x v="0"/>
  </r>
  <r>
    <x v="0"/>
    <x v="134"/>
    <s v="PLESSYS00030"/>
    <n v="2.36"/>
    <n v="786"/>
    <n v="1830"/>
    <n v="13646000"/>
    <n v="2.3282442748091605"/>
    <m/>
    <s v="PL"/>
    <n v="32204560"/>
    <n v="1000"/>
    <n v="96.428137390000003"/>
    <n v="57140000"/>
    <n v="5.8448498089258782"/>
    <m/>
    <x v="0"/>
  </r>
  <r>
    <x v="0"/>
    <x v="135"/>
    <s v="HU0000089198"/>
    <n v="1.69"/>
    <n v="0"/>
    <n v="0"/>
    <n v="0"/>
    <n v="1.69"/>
    <m/>
    <s v="HU"/>
    <n v="0"/>
    <n v="1000"/>
    <n v="96.428137390000003"/>
    <n v="57140000"/>
    <n v="0"/>
    <m/>
    <x v="0"/>
  </r>
  <r>
    <x v="0"/>
    <x v="136"/>
    <s v="PLERPCO00017"/>
    <n v="25.71"/>
    <n v="1807"/>
    <n v="46440"/>
    <n v="2121000"/>
    <n v="25.700055340343109"/>
    <m/>
    <s v="PL"/>
    <n v="54530910"/>
    <n v="1000"/>
    <n v="96.428137390000003"/>
    <n v="57140000"/>
    <n v="9.8968897228856498"/>
    <m/>
    <x v="0"/>
  </r>
  <r>
    <x v="0"/>
    <x v="137"/>
    <s v="PLERPLT00017"/>
    <n v="0.01"/>
    <n v="0"/>
    <n v="0"/>
    <n v="0"/>
    <n v="0.01"/>
    <m/>
    <s v="PL"/>
    <n v="0"/>
    <n v="1000"/>
    <n v="96.428137390000003"/>
    <n v="57140000"/>
    <n v="0"/>
    <m/>
    <x v="0"/>
  </r>
  <r>
    <x v="0"/>
    <x v="138"/>
    <s v="PLEURCH00011"/>
    <n v="35.35"/>
    <n v="232991"/>
    <n v="8200880"/>
    <n v="77963000"/>
    <n v="35.198269461052142"/>
    <m/>
    <s v="PL"/>
    <n v="2755992050"/>
    <n v="1000"/>
    <n v="96.428137390000003"/>
    <n v="57140000"/>
    <n v="500.18878093176068"/>
    <m/>
    <x v="0"/>
  </r>
  <r>
    <x v="0"/>
    <x v="139"/>
    <s v="BG1100114062"/>
    <n v="2.17"/>
    <n v="0"/>
    <n v="0"/>
    <n v="453000"/>
    <n v="2.17"/>
    <m/>
    <s v="BG"/>
    <n v="983010"/>
    <n v="1000"/>
    <n v="96.428137390000003"/>
    <n v="57140000"/>
    <n v="0.17840783450145659"/>
    <m/>
    <x v="0"/>
  </r>
  <r>
    <x v="0"/>
    <x v="140"/>
    <s v="PLERTEL00011"/>
    <n v="13.54"/>
    <n v="5208"/>
    <n v="70960"/>
    <n v="1423000"/>
    <n v="13.625192012288787"/>
    <m/>
    <s v="PL"/>
    <n v="19267420"/>
    <n v="1000"/>
    <n v="96.428137390000003"/>
    <n v="57140000"/>
    <n v="3.4968705085706699"/>
    <m/>
    <x v="0"/>
  </r>
  <r>
    <x v="0"/>
    <x v="141"/>
    <s v="IM00B58FMW76"/>
    <n v="7.14"/>
    <n v="0"/>
    <n v="0"/>
    <n v="14000"/>
    <n v="7.14"/>
    <m/>
    <s v="IM"/>
    <n v="99960"/>
    <n v="1000"/>
    <n v="96.428137390000003"/>
    <n v="57140000"/>
    <n v="1.8141877637832371E-2"/>
    <m/>
    <x v="0"/>
  </r>
  <r>
    <x v="0"/>
    <x v="142"/>
    <s v="PLFAM0000012"/>
    <n v="0.43"/>
    <n v="0"/>
    <n v="0"/>
    <n v="0"/>
    <n v="0.43"/>
    <m/>
    <s v="PL"/>
    <n v="0"/>
    <n v="1000"/>
    <n v="96.428137390000003"/>
    <n v="57140000"/>
    <n v="0"/>
    <m/>
    <x v="0"/>
  </r>
  <r>
    <x v="0"/>
    <x v="143"/>
    <s v="PLFAMUR00012"/>
    <n v="3.26"/>
    <n v="2714"/>
    <n v="8840"/>
    <n v="138273000"/>
    <n v="3.2571849668386146"/>
    <m/>
    <s v="PL"/>
    <n v="450769980"/>
    <n v="1000"/>
    <n v="96.428137390000003"/>
    <n v="57140000"/>
    <n v="81.810862544699319"/>
    <m/>
    <x v="0"/>
  </r>
  <r>
    <x v="0"/>
    <x v="144"/>
    <s v="PLFRMCL00066"/>
    <n v="51"/>
    <n v="1714"/>
    <n v="86040"/>
    <n v="11601000"/>
    <n v="50.198366394399066"/>
    <m/>
    <s v="PL"/>
    <n v="591651000"/>
    <n v="1000"/>
    <n v="96.428137390000003"/>
    <n v="57140000"/>
    <n v="107.37955228392516"/>
    <m/>
    <x v="0"/>
  </r>
  <r>
    <x v="0"/>
    <x v="145"/>
    <s v="PLFSING00010"/>
    <n v="18.489999999999998"/>
    <n v="1579"/>
    <n v="28690"/>
    <n v="1239000"/>
    <n v="18.169727675744141"/>
    <m/>
    <s v="PL"/>
    <n v="22909109.999999996"/>
    <n v="1000"/>
    <n v="96.428137390000003"/>
    <n v="57140000"/>
    <n v="4.1578058264469977"/>
    <m/>
    <x v="0"/>
  </r>
  <r>
    <x v="0"/>
    <x v="146"/>
    <s v="PLFSTFC00012"/>
    <n v="1.47"/>
    <n v="0"/>
    <n v="0"/>
    <n v="0"/>
    <n v="1.47"/>
    <m/>
    <s v="PL"/>
    <n v="0"/>
    <n v="1000"/>
    <n v="96.428137390000003"/>
    <n v="57140000"/>
    <n v="0"/>
    <m/>
    <x v="0"/>
  </r>
  <r>
    <x v="0"/>
    <x v="147"/>
    <s v="PLFEERM00018"/>
    <n v="16.25"/>
    <n v="110"/>
    <n v="1820"/>
    <n v="3144000"/>
    <n v="16.545454545454547"/>
    <m/>
    <s v="PL"/>
    <n v="51090000"/>
    <n v="1000"/>
    <n v="96.428137390000003"/>
    <n v="57140000"/>
    <n v="9.2723942428657047"/>
    <m/>
    <x v="0"/>
  </r>
  <r>
    <x v="0"/>
    <x v="148"/>
    <s v="DE000A13SX89"/>
    <n v="26"/>
    <n v="1"/>
    <n v="30"/>
    <n v="3305000"/>
    <n v="30"/>
    <m/>
    <s v="DE"/>
    <n v="85930000"/>
    <n v="1000"/>
    <n v="96.428137390000003"/>
    <n v="57140000"/>
    <n v="15.59555367565962"/>
    <m/>
    <x v="0"/>
  </r>
  <r>
    <x v="0"/>
    <x v="149"/>
    <s v="PLFERRO00016"/>
    <n v="8.81"/>
    <n v="26757"/>
    <n v="235580"/>
    <n v="17846000"/>
    <n v="8.8044250102776846"/>
    <m/>
    <s v="PL"/>
    <n v="157223260"/>
    <n v="1000"/>
    <n v="96.428137390000003"/>
    <n v="57140000"/>
    <n v="28.534665313536461"/>
    <m/>
    <x v="0"/>
  </r>
  <r>
    <x v="0"/>
    <x v="150"/>
    <s v="PLFERUM00014"/>
    <n v="4.6399999999999997"/>
    <n v="41"/>
    <n v="180"/>
    <n v="4501000"/>
    <n v="4.3902439024390247"/>
    <m/>
    <s v="PL"/>
    <n v="20884640"/>
    <n v="1000"/>
    <n v="96.428137390000003"/>
    <n v="57140000"/>
    <n v="3.790381986696473"/>
    <m/>
    <x v="0"/>
  </r>
  <r>
    <x v="0"/>
    <x v="151"/>
    <s v="PLCASPL00019"/>
    <n v="0.92"/>
    <n v="7024"/>
    <n v="6480"/>
    <n v="11150000"/>
    <n v="0.92255125284738038"/>
    <m/>
    <s v="PL"/>
    <n v="10258000"/>
    <n v="1000"/>
    <n v="96.428137390000003"/>
    <n v="57140000"/>
    <n v="1.8617385034902407"/>
    <m/>
    <x v="0"/>
  </r>
  <r>
    <x v="0"/>
    <x v="152"/>
    <s v="PLFORTE00012"/>
    <n v="50"/>
    <n v="3230"/>
    <n v="160430"/>
    <n v="16737000"/>
    <n v="49.668730650154799"/>
    <m/>
    <s v="PL"/>
    <n v="836850000"/>
    <n v="1000"/>
    <n v="96.428137390000003"/>
    <n v="57140000"/>
    <n v="151.88105543437393"/>
    <m/>
    <x v="0"/>
  </r>
  <r>
    <x v="0"/>
    <x v="153"/>
    <s v="NL0009604859"/>
    <n v="18.73"/>
    <n v="178"/>
    <n v="3330"/>
    <n v="17024000"/>
    <n v="18.707865168539325"/>
    <m/>
    <s v="NL"/>
    <n v="318859520"/>
    <n v="1000"/>
    <n v="96.428137390000003"/>
    <n v="57140000"/>
    <n v="57.870252055801956"/>
    <m/>
    <x v="0"/>
  </r>
  <r>
    <x v="0"/>
    <x v="154"/>
    <s v="PLFOTA000014"/>
    <n v="0.86"/>
    <n v="80752"/>
    <n v="69900"/>
    <n v="0"/>
    <n v="0.8656132355854963"/>
    <m/>
    <s v="PL"/>
    <n v="0"/>
    <n v="1000"/>
    <n v="96.428137390000003"/>
    <n v="57140000"/>
    <n v="0"/>
    <m/>
    <x v="0"/>
  </r>
  <r>
    <x v="0"/>
    <x v="155"/>
    <s v="PLGANT000014"/>
    <n v="0.33"/>
    <n v="10110"/>
    <n v="3340"/>
    <n v="0"/>
    <n v="0.33036597428288822"/>
    <m/>
    <s v="PL"/>
    <n v="0"/>
    <n v="1000"/>
    <n v="96.428137390000003"/>
    <n v="57140000"/>
    <n v="0"/>
    <m/>
    <x v="0"/>
  </r>
  <r>
    <x v="0"/>
    <x v="156"/>
    <s v="PLGSPR000014"/>
    <n v="1.98"/>
    <n v="79169"/>
    <n v="156980"/>
    <n v="293645000"/>
    <n v="1.9828468213568442"/>
    <m/>
    <s v="PL"/>
    <n v="581417100"/>
    <n v="1000"/>
    <n v="96.428137390000003"/>
    <n v="57140000"/>
    <n v="105.52218772252247"/>
    <m/>
    <x v="0"/>
  </r>
  <r>
    <x v="0"/>
    <x v="157"/>
    <s v="PLGETBK00012"/>
    <n v="1.77"/>
    <n v="3861519"/>
    <n v="6824130"/>
    <n v="1095354000"/>
    <n v="1.7672138865560418"/>
    <m/>
    <s v="PL"/>
    <n v="1938776580"/>
    <n v="1000"/>
    <n v="96.428137390000003"/>
    <n v="57140000"/>
    <n v="351.8712233038728"/>
    <m/>
    <x v="0"/>
  </r>
  <r>
    <x v="0"/>
    <x v="158"/>
    <s v="PLGNRSI00015"/>
    <n v="3.4"/>
    <n v="318015"/>
    <n v="1091190"/>
    <n v="43628000"/>
    <n v="3.4312532427715672"/>
    <m/>
    <s v="PL"/>
    <n v="148335200"/>
    <n v="1000"/>
    <n v="96.428137390000003"/>
    <n v="57140000"/>
    <n v="26.921559101474514"/>
    <m/>
    <x v="0"/>
  </r>
  <r>
    <x v="0"/>
    <x v="159"/>
    <s v="PLGLBLC00011"/>
    <n v="6.89"/>
    <n v="2478"/>
    <n v="16950"/>
    <n v="6721000"/>
    <n v="6.8401937046004839"/>
    <m/>
    <s v="PL"/>
    <n v="46307690"/>
    <n v="1000"/>
    <n v="96.428137390000003"/>
    <n v="57140000"/>
    <n v="8.4044462352008171"/>
    <m/>
    <x v="0"/>
  </r>
  <r>
    <x v="0"/>
    <x v="160"/>
    <s v="NL0000687309"/>
    <n v="41.95"/>
    <n v="374"/>
    <n v="15690"/>
    <n v="20769000"/>
    <n v="41.951871657754012"/>
    <m/>
    <s v="NL"/>
    <n v="871259550"/>
    <n v="1000"/>
    <n v="96.428137390000003"/>
    <n v="57140000"/>
    <n v="158.12609190569123"/>
    <m/>
    <x v="0"/>
  </r>
  <r>
    <x v="0"/>
    <x v="161"/>
    <s v="SI0031104076"/>
    <n v="24.3"/>
    <n v="1"/>
    <n v="20"/>
    <n v="1991000"/>
    <n v="20"/>
    <m/>
    <s v="SI"/>
    <n v="48381300"/>
    <n v="1000"/>
    <n v="96.428137390000003"/>
    <n v="57140000"/>
    <n v="8.7807885610169993"/>
    <m/>
    <x v="0"/>
  </r>
  <r>
    <x v="0"/>
    <x v="162"/>
    <s v="PLGPW0000017"/>
    <n v="43.4"/>
    <n v="8995"/>
    <n v="390700"/>
    <n v="27164000"/>
    <n v="43.435241801000558"/>
    <m/>
    <s v="PL"/>
    <n v="1178917600"/>
    <n v="1000"/>
    <n v="96.428137390000003"/>
    <n v="57140000"/>
    <n v="213.96337379238702"/>
    <m/>
    <x v="0"/>
  </r>
  <r>
    <x v="0"/>
    <x v="163"/>
    <s v="PLGRAAL00022"/>
    <n v="17.05"/>
    <n v="80257"/>
    <n v="1368700"/>
    <n v="3502000"/>
    <n v="17.053964140199607"/>
    <m/>
    <s v="PL"/>
    <n v="59709100"/>
    <n v="1000"/>
    <n v="96.428137390000003"/>
    <n v="57140000"/>
    <n v="10.836686535265073"/>
    <m/>
    <x v="0"/>
  </r>
  <r>
    <x v="0"/>
    <x v="164"/>
    <s v="PLZPW0000017"/>
    <n v="30.5"/>
    <n v="65"/>
    <n v="1990"/>
    <n v="17315000"/>
    <n v="30.615384615384617"/>
    <m/>
    <s v="PL"/>
    <n v="528107500"/>
    <n v="1000"/>
    <n v="96.428137390000003"/>
    <n v="57140000"/>
    <n v="95.846955228306911"/>
    <m/>
    <x v="0"/>
  </r>
  <r>
    <x v="0"/>
    <x v="165"/>
    <s v="PLERFKT00010"/>
    <n v="1.51"/>
    <n v="0"/>
    <n v="0"/>
    <n v="0"/>
    <n v="1.51"/>
    <m/>
    <s v="PL"/>
    <n v="0"/>
    <n v="1000"/>
    <n v="96.428137390000003"/>
    <n v="57140000"/>
    <n v="0"/>
    <m/>
    <x v="0"/>
  </r>
  <r>
    <x v="0"/>
    <x v="166"/>
    <s v="PLINTGR00013"/>
    <n v="9.8000000000000007"/>
    <n v="31212"/>
    <n v="306500"/>
    <n v="3233000"/>
    <n v="9.8199410483147513"/>
    <m/>
    <s v="PL"/>
    <n v="31683400.000000004"/>
    <n v="1000"/>
    <n v="96.428137390000003"/>
    <n v="57140000"/>
    <n v="5.7502637650109865"/>
    <m/>
    <x v="0"/>
  </r>
  <r>
    <x v="0"/>
    <x v="167"/>
    <s v="PLZATRM00012"/>
    <n v="71.989999999999995"/>
    <n v="22673"/>
    <n v="1607120"/>
    <n v="40919000"/>
    <n v="70.882547523486082"/>
    <m/>
    <s v="PL"/>
    <n v="2945758810"/>
    <n v="1000"/>
    <n v="96.428137390000003"/>
    <n v="57140000"/>
    <n v="534.62981074016307"/>
    <m/>
    <x v="0"/>
  </r>
  <r>
    <x v="0"/>
    <x v="168"/>
    <s v="PLGTC0000037"/>
    <n v="4.8"/>
    <n v="271444"/>
    <n v="1314780"/>
    <n v="245350000"/>
    <n v="4.8436509924699021"/>
    <m/>
    <s v="PL"/>
    <n v="1177680000"/>
    <n v="1000"/>
    <n v="96.428137390000003"/>
    <n v="57140000"/>
    <n v="213.73876006925195"/>
    <m/>
    <x v="0"/>
  </r>
  <r>
    <x v="0"/>
    <x v="169"/>
    <s v="PLBH00000012"/>
    <n v="103.5"/>
    <n v="83808"/>
    <n v="8680820"/>
    <n v="30584000"/>
    <n v="103.57984917907598"/>
    <m/>
    <s v="PL"/>
    <n v="3165444000"/>
    <n v="1000"/>
    <n v="96.428137390000003"/>
    <n v="57140000"/>
    <n v="574.50077748510057"/>
    <m/>
    <x v="0"/>
  </r>
  <r>
    <x v="0"/>
    <x v="170"/>
    <s v="PLHRPHG00023"/>
    <n v="3.3"/>
    <n v="678"/>
    <n v="2240"/>
    <n v="25500000"/>
    <n v="3.303834808259587"/>
    <m/>
    <s v="PL"/>
    <n v="84150000"/>
    <n v="1000"/>
    <n v="96.428137390000003"/>
    <n v="57140000"/>
    <n v="15.27249903184868"/>
    <m/>
    <x v="0"/>
  </r>
  <r>
    <x v="0"/>
    <x v="171"/>
    <s v="PLVENTS00019"/>
    <n v="1.83"/>
    <n v="704651"/>
    <n v="1242180"/>
    <n v="70928000"/>
    <n v="1.7628301102247779"/>
    <m/>
    <s v="PL"/>
    <n v="129798240"/>
    <n v="1000"/>
    <n v="96.428137390000003"/>
    <n v="57140000"/>
    <n v="23.557260781172459"/>
    <m/>
    <x v="0"/>
  </r>
  <r>
    <x v="0"/>
    <x v="172"/>
    <s v="PLHELIO00014"/>
    <n v="4.87"/>
    <n v="22"/>
    <n v="110"/>
    <n v="1143000"/>
    <n v="5"/>
    <m/>
    <s v="PL"/>
    <n v="5566410"/>
    <n v="1000"/>
    <n v="96.428137390000003"/>
    <n v="57140000"/>
    <n v="1.0102553931773357"/>
    <m/>
    <x v="0"/>
  </r>
  <r>
    <x v="0"/>
    <x v="173"/>
    <s v="PLZRWZW00012"/>
    <n v="3.15"/>
    <n v="398899"/>
    <n v="1248650"/>
    <n v="36119000"/>
    <n v="3.1302409883203519"/>
    <m/>
    <s v="PL"/>
    <n v="113774850"/>
    <n v="1000"/>
    <n v="96.428137390000003"/>
    <n v="57140000"/>
    <n v="20.649153731119771"/>
    <m/>
    <x v="0"/>
  </r>
  <r>
    <x v="0"/>
    <x v="174"/>
    <s v="PLHUTMN00017"/>
    <n v="5.01"/>
    <n v="6119"/>
    <n v="31310"/>
    <n v="4199000"/>
    <n v="5.1168491583592086"/>
    <m/>
    <s v="PL"/>
    <n v="21036990"/>
    <n v="1000"/>
    <n v="96.428137390000003"/>
    <n v="57140000"/>
    <n v="3.8180321973619771"/>
    <m/>
    <x v="0"/>
  </r>
  <r>
    <x v="0"/>
    <x v="175"/>
    <s v="PLHDRTR00013"/>
    <n v="31.24"/>
    <n v="3004"/>
    <n v="93130"/>
    <n v="1839000"/>
    <n v="31.001997336884155"/>
    <m/>
    <s v="PL"/>
    <n v="57450360"/>
    <n v="1000"/>
    <n v="96.428137390000003"/>
    <n v="57140000"/>
    <n v="10.426744711578825"/>
    <m/>
    <x v="0"/>
  </r>
  <r>
    <x v="0"/>
    <x v="176"/>
    <s v="PLHPRON00017"/>
    <n v="3"/>
    <n v="19017"/>
    <n v="55740"/>
    <n v="7831000"/>
    <n v="2.9310616816532575"/>
    <m/>
    <s v="PL"/>
    <n v="23493000"/>
    <n v="1000"/>
    <n v="96.428137390000003"/>
    <n v="57140000"/>
    <n v="4.2637768241856335"/>
    <m/>
    <x v="0"/>
  </r>
  <r>
    <x v="0"/>
    <x v="177"/>
    <s v="PLCNTZP00010"/>
    <n v="0.02"/>
    <n v="0"/>
    <n v="0"/>
    <n v="0"/>
    <n v="0.02"/>
    <m/>
    <s v="PL"/>
    <n v="0"/>
    <n v="1000"/>
    <n v="96.428137390000003"/>
    <n v="57140000"/>
    <n v="0"/>
    <m/>
    <x v="0"/>
  </r>
  <r>
    <x v="0"/>
    <x v="178"/>
    <s v="PLIDMSA00044"/>
    <n v="0.1"/>
    <n v="311505"/>
    <n v="31280"/>
    <n v="0"/>
    <n v="0.10041572366414664"/>
    <m/>
    <s v="PL"/>
    <n v="0"/>
    <n v="1000"/>
    <n v="96.428137390000003"/>
    <n v="57140000"/>
    <n v="0"/>
    <m/>
    <x v="0"/>
  </r>
  <r>
    <x v="0"/>
    <x v="179"/>
    <s v="PLHRMAN00039"/>
    <n v="1.0900000000000001"/>
    <n v="2252"/>
    <n v="2400"/>
    <n v="4084000"/>
    <n v="1.0657193605683837"/>
    <m/>
    <s v="PL"/>
    <n v="4451560"/>
    <n v="1000"/>
    <n v="96.428137390000003"/>
    <n v="57140000"/>
    <n v="0.80791973606911838"/>
    <m/>
    <x v="0"/>
  </r>
  <r>
    <x v="0"/>
    <x v="180"/>
    <s v="PLBDVR000018"/>
    <n v="0.99"/>
    <n v="93994"/>
    <n v="92500"/>
    <n v="5438000"/>
    <n v="0.98410536842777196"/>
    <m/>
    <s v="PL"/>
    <n v="5383620"/>
    <n v="1000"/>
    <n v="96.428137390000003"/>
    <n v="57140000"/>
    <n v="0.97708058511991902"/>
    <m/>
    <x v="0"/>
  </r>
  <r>
    <x v="0"/>
    <x v="181"/>
    <s v="AT0000809058"/>
    <n v="9.01"/>
    <n v="0"/>
    <n v="0"/>
    <n v="15129000"/>
    <n v="9.01"/>
    <m/>
    <s v="AT"/>
    <n v="136312290"/>
    <n v="1000"/>
    <n v="96.428137390000003"/>
    <n v="57140000"/>
    <n v="24.739504658990807"/>
    <m/>
    <x v="0"/>
  </r>
  <r>
    <x v="0"/>
    <x v="182"/>
    <s v="LU0607203980"/>
    <n v="5.9"/>
    <n v="1040"/>
    <n v="6130"/>
    <n v="9809000"/>
    <n v="5.8942307692307692"/>
    <m/>
    <s v="LU"/>
    <n v="57873100"/>
    <n v="1000"/>
    <n v="96.428137390000003"/>
    <n v="57140000"/>
    <n v="10.503468374570195"/>
    <m/>
    <x v="0"/>
  </r>
  <r>
    <x v="0"/>
    <x v="183"/>
    <s v="PLMAKRM00019"/>
    <n v="2.1"/>
    <n v="26"/>
    <n v="50"/>
    <n v="11568000"/>
    <n v="1.9230769230769231"/>
    <m/>
    <s v="PL"/>
    <n v="24292800"/>
    <n v="1000"/>
    <n v="96.428137390000003"/>
    <n v="57140000"/>
    <n v="4.4089336242530432"/>
    <m/>
    <x v="0"/>
  </r>
  <r>
    <x v="0"/>
    <x v="184"/>
    <s v="PLIMPEL00011"/>
    <n v="29.9"/>
    <n v="7"/>
    <n v="210"/>
    <n v="4187000"/>
    <n v="30"/>
    <m/>
    <s v="PL"/>
    <n v="125191300"/>
    <n v="1000"/>
    <n v="96.428137390000003"/>
    <n v="57140000"/>
    <n v="22.721140915577866"/>
    <m/>
    <x v="0"/>
  </r>
  <r>
    <x v="0"/>
    <x v="185"/>
    <s v="PLNFI0700018"/>
    <n v="1.56"/>
    <n v="6"/>
    <n v="10"/>
    <n v="3715000"/>
    <n v="1.6666666666666667"/>
    <m/>
    <s v="PL"/>
    <n v="5795400"/>
    <n v="1000"/>
    <n v="96.428137390000003"/>
    <n v="57140000"/>
    <n v="1.0518151026640028"/>
    <m/>
    <x v="0"/>
  </r>
  <r>
    <x v="0"/>
    <x v="186"/>
    <s v="PLIMPXM00019"/>
    <n v="2.63"/>
    <n v="20351"/>
    <n v="53450"/>
    <n v="93737000"/>
    <n v="2.6264065647879713"/>
    <m/>
    <s v="PL"/>
    <n v="246528310"/>
    <n v="1000"/>
    <n v="96.428137390000003"/>
    <n v="57140000"/>
    <n v="44.742761447395026"/>
    <m/>
    <x v="0"/>
  </r>
  <r>
    <x v="0"/>
    <x v="187"/>
    <s v="PLINTMS00019"/>
    <n v="2.2400000000000002"/>
    <n v="6475"/>
    <n v="14500"/>
    <n v="7444000"/>
    <n v="2.2393822393822393"/>
    <m/>
    <s v="PL"/>
    <n v="16674560.000000002"/>
    <n v="1000"/>
    <n v="96.428137390000003"/>
    <n v="57140000"/>
    <n v="3.0262887873618864"/>
    <m/>
    <x v="0"/>
  </r>
  <r>
    <x v="0"/>
    <x v="188"/>
    <s v="PLINCLT00015"/>
    <n v="1.73"/>
    <n v="5847"/>
    <n v="10000"/>
    <n v="5435000"/>
    <n v="1.7102787754403967"/>
    <m/>
    <s v="PL"/>
    <n v="9402550"/>
    <n v="1000"/>
    <n v="96.428137390000003"/>
    <n v="57140000"/>
    <n v="1.7064817085194153"/>
    <m/>
    <x v="0"/>
  </r>
  <r>
    <x v="0"/>
    <x v="189"/>
    <s v="PLLSTIA00018"/>
    <n v="0.76"/>
    <n v="68752"/>
    <n v="52950"/>
    <n v="23452000"/>
    <n v="0.77015941354433326"/>
    <m/>
    <s v="PL"/>
    <n v="17823520"/>
    <n v="1000"/>
    <n v="96.428137390000003"/>
    <n v="57140000"/>
    <n v="3.2348151152006603"/>
    <m/>
    <x v="0"/>
  </r>
  <r>
    <x v="0"/>
    <x v="190"/>
    <s v="PLINDKP00013"/>
    <n v="56.85"/>
    <n v="750"/>
    <n v="42630"/>
    <n v="1165000"/>
    <n v="56.84"/>
    <m/>
    <s v="PL"/>
    <n v="66230250"/>
    <n v="1000"/>
    <n v="96.428137390000003"/>
    <n v="57140000"/>
    <n v="12.020219001831206"/>
    <m/>
    <x v="0"/>
  </r>
  <r>
    <x v="0"/>
    <x v="191"/>
    <s v="PLBSK0000017"/>
    <n v="137.9"/>
    <n v="101554"/>
    <n v="14003930"/>
    <n v="30454000"/>
    <n v="137.89639009787896"/>
    <m/>
    <s v="PL"/>
    <n v="4199606600"/>
    <n v="1000"/>
    <n v="96.428137390000003"/>
    <n v="57140000"/>
    <n v="762.19236758936802"/>
    <m/>
    <x v="0"/>
  </r>
  <r>
    <x v="0"/>
    <x v="192"/>
    <s v="PLINPRO00015"/>
    <n v="3.5"/>
    <n v="76"/>
    <n v="270"/>
    <n v="12110000"/>
    <n v="3.5526315789473686"/>
    <m/>
    <s v="PL"/>
    <n v="42385000"/>
    <n v="1000"/>
    <n v="96.428137390000003"/>
    <n v="57140000"/>
    <n v="7.6925118415318634"/>
    <m/>
    <x v="0"/>
  </r>
  <r>
    <x v="0"/>
    <x v="193"/>
    <s v="PLINSTK00013"/>
    <n v="16.14"/>
    <n v="510"/>
    <n v="8230"/>
    <n v="6189000"/>
    <n v="16.137254901960784"/>
    <m/>
    <s v="PL"/>
    <n v="99890460"/>
    <n v="1000"/>
    <n v="96.428137390000003"/>
    <n v="57140000"/>
    <n v="18.129256727758992"/>
    <m/>
    <x v="0"/>
  </r>
  <r>
    <x v="0"/>
    <x v="194"/>
    <s v="PLINTKS00013"/>
    <n v="12.97"/>
    <n v="55"/>
    <n v="700"/>
    <n v="0"/>
    <n v="12.727272727272727"/>
    <m/>
    <s v="PL"/>
    <n v="0"/>
    <n v="1000"/>
    <n v="96.428137390000003"/>
    <n v="57140000"/>
    <n v="0"/>
    <m/>
    <x v="0"/>
  </r>
  <r>
    <x v="0"/>
    <x v="195"/>
    <s v="PLINTEG00011"/>
    <n v="159.94999999999999"/>
    <n v="10724"/>
    <n v="1699750"/>
    <n v="5028000"/>
    <n v="158.49962700484895"/>
    <m/>
    <s v="PL"/>
    <n v="804228600"/>
    <n v="1000"/>
    <n v="96.428137390000003"/>
    <n v="57140000"/>
    <n v="145.96055276155698"/>
    <m/>
    <x v="0"/>
  </r>
  <r>
    <x v="0"/>
    <x v="196"/>
    <s v="LT0000128621"/>
    <n v="18.440000000000001"/>
    <n v="728"/>
    <n v="13450"/>
    <n v="4000000"/>
    <n v="18.475274725274726"/>
    <m/>
    <s v="LT"/>
    <n v="73760000"/>
    <n v="1000"/>
    <n v="96.428137390000003"/>
    <n v="57140000"/>
    <n v="13.386803667132009"/>
    <m/>
    <x v="0"/>
  </r>
  <r>
    <x v="0"/>
    <x v="197"/>
    <s v="PLINTBD00014"/>
    <n v="0.92"/>
    <n v="0"/>
    <n v="0"/>
    <n v="0"/>
    <n v="0.92"/>
    <m/>
    <s v="PL"/>
    <n v="0"/>
    <n v="1000"/>
    <n v="96.428137390000003"/>
    <n v="57140000"/>
    <n v="0"/>
    <m/>
    <x v="0"/>
  </r>
  <r>
    <x v="0"/>
    <x v="198"/>
    <s v="PLINTCS00010"/>
    <n v="204"/>
    <n v="6595"/>
    <n v="1344550"/>
    <n v="8393000"/>
    <n v="203.87414708112206"/>
    <m/>
    <s v="PL"/>
    <n v="1712172000"/>
    <n v="1000"/>
    <n v="96.428137390000003"/>
    <n v="57140000"/>
    <n v="310.74444696801447"/>
    <m/>
    <x v="0"/>
  </r>
  <r>
    <x v="0"/>
    <x v="199"/>
    <s v="PLINTFR00023"/>
    <n v="4"/>
    <n v="0"/>
    <n v="0"/>
    <n v="2639000"/>
    <n v="4"/>
    <m/>
    <s v="PL"/>
    <n v="10556000"/>
    <n v="1000"/>
    <n v="96.428137390000003"/>
    <n v="57140000"/>
    <n v="1.9158229326226341"/>
    <m/>
    <x v="0"/>
  </r>
  <r>
    <x v="0"/>
    <x v="200"/>
    <s v="PLINTSP00038"/>
    <n v="1.06"/>
    <n v="15193"/>
    <n v="15860"/>
    <n v="0"/>
    <n v="1.0439017968801421"/>
    <m/>
    <s v="PL"/>
    <n v="0"/>
    <n v="1000"/>
    <n v="96.428137390000003"/>
    <n v="57140000"/>
    <n v="0"/>
    <m/>
    <x v="0"/>
  </r>
  <r>
    <x v="0"/>
    <x v="201"/>
    <s v="PLINTRL00013"/>
    <n v="9.0500000000000007"/>
    <n v="455"/>
    <n v="4120"/>
    <n v="5944000"/>
    <n v="9.0549450549450547"/>
    <m/>
    <s v="PL"/>
    <n v="53793200.000000007"/>
    <n v="1000"/>
    <n v="96.428137390000003"/>
    <n v="57140000"/>
    <n v="9.7630017221633079"/>
    <m/>
    <x v="0"/>
  </r>
  <r>
    <x v="0"/>
    <x v="202"/>
    <s v="PLIDATF00012"/>
    <n v="0.08"/>
    <n v="3550"/>
    <n v="280"/>
    <n v="0"/>
    <n v="7.8873239436619724E-2"/>
    <m/>
    <s v="PL"/>
    <n v="0"/>
    <n v="1000"/>
    <n v="96.428137390000003"/>
    <n v="57140000"/>
    <n v="0"/>
    <m/>
    <x v="0"/>
  </r>
  <r>
    <x v="0"/>
    <x v="203"/>
    <s v="PLECMNG00019"/>
    <n v="2.2000000000000002"/>
    <n v="100"/>
    <n v="220"/>
    <n v="0"/>
    <n v="2.2000000000000002"/>
    <m/>
    <s v="PL"/>
    <n v="0"/>
    <n v="1000"/>
    <n v="96.428137390000003"/>
    <n v="57140000"/>
    <n v="0"/>
    <m/>
    <x v="0"/>
  </r>
  <r>
    <x v="0"/>
    <x v="204"/>
    <s v="PLIPOPM00011"/>
    <n v="4.07"/>
    <n v="11117"/>
    <n v="44830"/>
    <n v="18968000"/>
    <n v="4.0325627417468741"/>
    <m/>
    <s v="PL"/>
    <n v="77199760"/>
    <n v="1000"/>
    <n v="96.428137390000003"/>
    <n v="57140000"/>
    <n v="14.011090432073088"/>
    <m/>
    <x v="0"/>
  </r>
  <r>
    <x v="0"/>
    <x v="205"/>
    <s v="PLIQPRT00017"/>
    <n v="0.83"/>
    <n v="14"/>
    <n v="10"/>
    <n v="8070000"/>
    <n v="0.7142857142857143"/>
    <m/>
    <s v="PL"/>
    <n v="6698100"/>
    <n v="1000"/>
    <n v="96.428137390000003"/>
    <n v="57140000"/>
    <n v="1.2156473650056523"/>
    <m/>
    <x v="0"/>
  </r>
  <r>
    <x v="0"/>
    <x v="206"/>
    <s v="PLMATRX00017"/>
    <n v="3.34"/>
    <n v="404"/>
    <n v="1290"/>
    <n v="3600000"/>
    <n v="3.1930693069306932"/>
    <m/>
    <s v="PL"/>
    <n v="12024000"/>
    <n v="1000"/>
    <n v="96.428137390000003"/>
    <n v="57140000"/>
    <n v="2.1822522680801963"/>
    <m/>
    <x v="0"/>
  </r>
  <r>
    <x v="0"/>
    <x v="207"/>
    <s v="PLIZCJR00017"/>
    <n v="1.62"/>
    <n v="504"/>
    <n v="820"/>
    <n v="0"/>
    <n v="1.626984126984127"/>
    <m/>
    <s v="PL"/>
    <n v="0"/>
    <n v="1000"/>
    <n v="96.428137390000003"/>
    <n v="57140000"/>
    <n v="0"/>
    <m/>
    <x v="0"/>
  </r>
  <r>
    <x v="0"/>
    <x v="208"/>
    <s v="PLIZSTL00015"/>
    <n v="5"/>
    <n v="1"/>
    <n v="5"/>
    <n v="11334000"/>
    <n v="5"/>
    <m/>
    <s v="PL"/>
    <n v="56670000"/>
    <n v="1000"/>
    <n v="96.428137390000003"/>
    <n v="57140000"/>
    <n v="10.285116103801125"/>
    <m/>
    <x v="0"/>
  </r>
  <r>
    <x v="0"/>
    <x v="209"/>
    <s v="PLJHMDL00018"/>
    <n v="1.93"/>
    <n v="10718"/>
    <n v="20230"/>
    <n v="0"/>
    <n v="1.8874790072774772"/>
    <m/>
    <s v="PL"/>
    <n v="0"/>
    <n v="1000"/>
    <n v="96.428137390000003"/>
    <n v="57140000"/>
    <n v="0"/>
    <m/>
    <x v="0"/>
  </r>
  <r>
    <x v="0"/>
    <x v="210"/>
    <s v="DE000A1TNS70"/>
    <n v="22"/>
    <n v="40"/>
    <n v="880"/>
    <n v="0"/>
    <n v="22"/>
    <m/>
    <s v="DE"/>
    <n v="0"/>
    <n v="1000"/>
    <n v="96.428137390000003"/>
    <n v="57140000"/>
    <n v="0"/>
    <m/>
    <x v="0"/>
  </r>
  <r>
    <x v="0"/>
    <x v="211"/>
    <s v="PLJSW0000015"/>
    <n v="20.89"/>
    <n v="347328"/>
    <n v="7153770"/>
    <n v="52636000"/>
    <n v="20.596583056937533"/>
    <m/>
    <s v="PL"/>
    <n v="1099566040"/>
    <n v="1000"/>
    <n v="96.428137390000003"/>
    <n v="57140000"/>
    <n v="199.56175022404858"/>
    <m/>
    <x v="0"/>
  </r>
  <r>
    <x v="0"/>
    <x v="212"/>
    <s v="PLNFI0300017"/>
    <n v="0.28999999999999998"/>
    <n v="2216"/>
    <n v="640"/>
    <n v="0"/>
    <n v="0.28880866425992779"/>
    <m/>
    <s v="PL"/>
    <n v="0"/>
    <n v="1000"/>
    <n v="96.428137390000003"/>
    <n v="57140000"/>
    <n v="0"/>
    <m/>
    <x v="0"/>
  </r>
  <r>
    <x v="0"/>
    <x v="213"/>
    <s v="PLJWC0000019"/>
    <n v="2.6"/>
    <n v="23437"/>
    <n v="61320"/>
    <n v="32447000"/>
    <n v="2.6163758160174084"/>
    <m/>
    <s v="PL"/>
    <n v="84362200"/>
    <n v="1000"/>
    <n v="96.428137390000003"/>
    <n v="57140000"/>
    <n v="15.311011501183895"/>
    <m/>
    <x v="0"/>
  </r>
  <r>
    <x v="0"/>
    <x v="214"/>
    <s v="PLK2ITR00010"/>
    <n v="9.65"/>
    <n v="1036"/>
    <n v="9900"/>
    <n v="1509000"/>
    <n v="9.5559845559845566"/>
    <m/>
    <s v="PL"/>
    <n v="14561850"/>
    <n v="1000"/>
    <n v="96.428137390000003"/>
    <n v="57140000"/>
    <n v="2.6428501488642384"/>
    <m/>
    <x v="0"/>
  </r>
  <r>
    <x v="0"/>
    <x v="215"/>
    <s v="PLIZNS000022"/>
    <n v="2.87"/>
    <n v="47950"/>
    <n v="135790"/>
    <n v="26333000"/>
    <n v="2.8319082377476539"/>
    <m/>
    <s v="PL"/>
    <n v="75575710"/>
    <n v="1000"/>
    <n v="96.428137390000003"/>
    <n v="57140000"/>
    <n v="13.716339367870191"/>
    <m/>
    <x v="0"/>
  </r>
  <r>
    <x v="0"/>
    <x v="216"/>
    <s v="PLTRAST00020"/>
    <n v="2.2400000000000002"/>
    <n v="5"/>
    <n v="10"/>
    <n v="4047000"/>
    <n v="2"/>
    <m/>
    <s v="PL"/>
    <n v="9065280"/>
    <n v="1000"/>
    <n v="96.428137390000003"/>
    <n v="57140000"/>
    <n v="1.6452701131721592"/>
    <m/>
    <x v="0"/>
  </r>
  <r>
    <x v="0"/>
    <x v="217"/>
    <s v="PLPONAR00012"/>
    <n v="0.02"/>
    <n v="0"/>
    <n v="0"/>
    <n v="0"/>
    <n v="0.02"/>
    <m/>
    <s v="PL"/>
    <n v="0"/>
    <n v="1000"/>
    <n v="96.428137390000003"/>
    <n v="57140000"/>
    <n v="0"/>
    <m/>
    <x v="0"/>
  </r>
  <r>
    <x v="0"/>
    <x v="218"/>
    <s v="CY0102492119"/>
    <n v="6.66"/>
    <n v="0"/>
    <n v="0"/>
    <n v="3329000"/>
    <n v="6.66"/>
    <m/>
    <s v="CY"/>
    <n v="22171140"/>
    <n v="1000"/>
    <n v="96.428137390000003"/>
    <n v="57140000"/>
    <n v="4.0238706379676952"/>
    <m/>
    <x v="0"/>
  </r>
  <r>
    <x v="0"/>
    <x v="219"/>
    <s v="PLHGNKA00028"/>
    <n v="1.22"/>
    <n v="368872"/>
    <n v="444170"/>
    <n v="45144000"/>
    <n v="1.2041304300678826"/>
    <m/>
    <s v="PL"/>
    <n v="55075680"/>
    <n v="1000"/>
    <n v="96.428137390000003"/>
    <n v="57140000"/>
    <n v="9.9957607781153612"/>
    <m/>
    <x v="0"/>
  </r>
  <r>
    <x v="0"/>
    <x v="220"/>
    <s v="LU0327357389"/>
    <n v="33.4"/>
    <n v="97681"/>
    <n v="3223540"/>
    <n v="48500000"/>
    <n v="33.000685906163945"/>
    <m/>
    <s v="LU"/>
    <n v="1619900000"/>
    <n v="1000"/>
    <n v="96.428137390000003"/>
    <n v="57140000"/>
    <n v="293.99787500524866"/>
    <m/>
    <x v="0"/>
  </r>
  <r>
    <x v="0"/>
    <x v="221"/>
    <s v="PLKETY000011"/>
    <n v="271"/>
    <n v="5543"/>
    <n v="1501260"/>
    <n v="9380000"/>
    <n v="270.83889590474473"/>
    <m/>
    <s v="PL"/>
    <n v="2541980000"/>
    <n v="1000"/>
    <n v="96.428137390000003"/>
    <n v="57140000"/>
    <n v="461.34744015423303"/>
    <m/>
    <x v="0"/>
  </r>
  <r>
    <x v="0"/>
    <x v="222"/>
    <s v="PLKGHM000017"/>
    <n v="107.5"/>
    <n v="956444"/>
    <n v="101259470"/>
    <n v="136410000"/>
    <n v="105.87077758865129"/>
    <m/>
    <s v="PL"/>
    <n v="14664075000"/>
    <n v="1000"/>
    <n v="96.428137390000003"/>
    <n v="57140000"/>
    <n v="2661.4031044617523"/>
    <m/>
    <x v="0"/>
  </r>
  <r>
    <x v="0"/>
    <x v="223"/>
    <s v="PLKNOPL00014"/>
    <n v="12.64"/>
    <n v="46733"/>
    <n v="574930"/>
    <n v="6739000"/>
    <n v="12.302441529540154"/>
    <m/>
    <s v="PL"/>
    <n v="85180960"/>
    <n v="1000"/>
    <n v="96.428137390000003"/>
    <n v="57140000"/>
    <n v="15.45960937768201"/>
    <m/>
    <x v="0"/>
  </r>
  <r>
    <x v="0"/>
    <x v="224"/>
    <s v="PLHOOP000010"/>
    <n v="39.24"/>
    <n v="37"/>
    <n v="1350"/>
    <n v="13085000"/>
    <n v="36.486486486486484"/>
    <m/>
    <s v="PL"/>
    <n v="513455400"/>
    <n v="1000"/>
    <n v="96.428137390000003"/>
    <n v="57140000"/>
    <n v="93.187725483035962"/>
    <m/>
    <x v="0"/>
  </r>
  <r>
    <x v="0"/>
    <x v="225"/>
    <s v="PLKGNRC00015"/>
    <n v="51.75"/>
    <n v="63"/>
    <n v="3260"/>
    <n v="7449000"/>
    <n v="51.746031746031747"/>
    <m/>
    <s v="PL"/>
    <n v="385485750"/>
    <n v="1000"/>
    <n v="96.428137390000003"/>
    <n v="57140000"/>
    <n v="69.962338011484988"/>
    <m/>
    <x v="0"/>
  </r>
  <r>
    <x v="0"/>
    <x v="226"/>
    <s v="PLKOMPP00017"/>
    <n v="7.38"/>
    <n v="5"/>
    <n v="40"/>
    <n v="0"/>
    <n v="8"/>
    <m/>
    <s v="PL"/>
    <n v="0"/>
    <n v="1000"/>
    <n v="96.428137390000003"/>
    <n v="57140000"/>
    <n v="0"/>
    <m/>
    <x v="0"/>
  </r>
  <r>
    <x v="0"/>
    <x v="227"/>
    <s v="PLKMPTR00012"/>
    <n v="7.6"/>
    <n v="8098"/>
    <n v="61590"/>
    <n v="4222000"/>
    <n v="7.6055816250926158"/>
    <m/>
    <s v="PL"/>
    <n v="32087200"/>
    <n v="1000"/>
    <n v="96.428137390000003"/>
    <n v="57140000"/>
    <n v="5.8235499813991076"/>
    <m/>
    <x v="0"/>
  </r>
  <r>
    <x v="0"/>
    <x v="228"/>
    <s v="PLKCSTL00010"/>
    <n v="20.98"/>
    <n v="131265"/>
    <n v="2690930"/>
    <n v="3459000"/>
    <n v="20.499980954557575"/>
    <m/>
    <s v="PL"/>
    <n v="72569820"/>
    <n v="1000"/>
    <n v="96.428137390000003"/>
    <n v="57140000"/>
    <n v="13.170796264901163"/>
    <m/>
    <x v="0"/>
  </r>
  <r>
    <x v="0"/>
    <x v="229"/>
    <s v="PLKOPEX00018"/>
    <n v="10.73"/>
    <n v="16767"/>
    <n v="179990"/>
    <n v="23006000"/>
    <n v="10.734776644599512"/>
    <m/>
    <s v="PL"/>
    <n v="246854380"/>
    <n v="1000"/>
    <n v="96.428137390000003"/>
    <n v="57140000"/>
    <n v="44.801940339365494"/>
    <m/>
    <x v="0"/>
  </r>
  <r>
    <x v="0"/>
    <x v="230"/>
    <s v="PLKPPD000017"/>
    <n v="29.25"/>
    <n v="240"/>
    <n v="7020"/>
    <n v="184000"/>
    <n v="29.25"/>
    <m/>
    <s v="PL"/>
    <n v="5382000"/>
    <n v="1000"/>
    <n v="96.428137390000003"/>
    <n v="57140000"/>
    <n v="0.97678656909577644"/>
    <m/>
    <x v="0"/>
  </r>
  <r>
    <x v="0"/>
    <x v="231"/>
    <s v="PLKRKCH00019"/>
    <n v="3.84"/>
    <n v="390"/>
    <n v="1500"/>
    <n v="4815000"/>
    <n v="3.8461538461538463"/>
    <m/>
    <s v="PL"/>
    <n v="18489600"/>
    <n v="1000"/>
    <n v="96.428137390000003"/>
    <n v="57140000"/>
    <n v="3.3557028888802058"/>
    <m/>
    <x v="0"/>
  </r>
  <r>
    <x v="0"/>
    <x v="232"/>
    <s v="PLKRNRC00012"/>
    <n v="9.3800000000000008"/>
    <n v="1766"/>
    <n v="16480"/>
    <n v="6713000"/>
    <n v="9.3318233295583237"/>
    <m/>
    <s v="PL"/>
    <n v="62967940.000000007"/>
    <n v="1000"/>
    <n v="96.428137390000003"/>
    <n v="57140000"/>
    <n v="11.428137881016113"/>
    <m/>
    <x v="0"/>
  </r>
  <r>
    <x v="0"/>
    <x v="233"/>
    <s v="PLKRINK00014"/>
    <n v="19.14"/>
    <n v="443"/>
    <n v="8330"/>
    <n v="10769000"/>
    <n v="18.803611738148984"/>
    <m/>
    <s v="PL"/>
    <n v="206118660"/>
    <n v="1000"/>
    <n v="96.428137390000003"/>
    <n v="57140000"/>
    <n v="37.408758589375488"/>
    <m/>
    <x v="0"/>
  </r>
  <r>
    <x v="0"/>
    <x v="234"/>
    <s v="PLNFI0200019"/>
    <n v="3.33"/>
    <n v="15993"/>
    <n v="52860"/>
    <n v="11880000"/>
    <n v="3.3051960232601765"/>
    <m/>
    <s v="PL"/>
    <n v="39560400"/>
    <n v="1000"/>
    <n v="96.428137390000003"/>
    <n v="57140000"/>
    <n v="7.1798713095608617"/>
    <m/>
    <x v="0"/>
  </r>
  <r>
    <x v="0"/>
    <x v="235"/>
    <s v="SI0031102120"/>
    <n v="260"/>
    <n v="0"/>
    <n v="0"/>
    <n v="1231000"/>
    <n v="260"/>
    <m/>
    <s v="SI"/>
    <n v="320060000"/>
    <n v="1000"/>
    <n v="96.428137390000003"/>
    <n v="57140000"/>
    <n v="58.088128819173953"/>
    <m/>
    <x v="0"/>
  </r>
  <r>
    <x v="0"/>
    <x v="236"/>
    <s v="PLKRK0000010"/>
    <n v="115"/>
    <n v="8413"/>
    <n v="969190"/>
    <n v="14953000"/>
    <n v="115.20147390942589"/>
    <m/>
    <s v="PL"/>
    <n v="1719595000"/>
    <n v="1000"/>
    <n v="96.428137390000003"/>
    <n v="57140000"/>
    <n v="312.09165742925529"/>
    <m/>
    <x v="0"/>
  </r>
  <r>
    <x v="0"/>
    <x v="237"/>
    <s v="PLKRUSZ00016"/>
    <n v="52"/>
    <n v="1186"/>
    <n v="61860"/>
    <n v="2418000"/>
    <n v="52.158516020236085"/>
    <m/>
    <s v="PL"/>
    <n v="125736000"/>
    <n v="1000"/>
    <n v="96.428137390000003"/>
    <n v="57140000"/>
    <n v="22.819999266411472"/>
    <m/>
    <x v="0"/>
  </r>
  <r>
    <x v="0"/>
    <x v="238"/>
    <s v="LU0611262873"/>
    <n v="1.1000000000000001"/>
    <n v="39264"/>
    <n v="42250"/>
    <n v="5093000"/>
    <n v="1.0760493072534638"/>
    <m/>
    <s v="LU"/>
    <n v="5602300"/>
    <n v="1000"/>
    <n v="96.428137390000003"/>
    <n v="57140000"/>
    <n v="1.0167691185517036"/>
    <m/>
    <x v="0"/>
  </r>
  <r>
    <x v="0"/>
    <x v="239"/>
    <s v="PLLCCRP00017"/>
    <n v="1.77"/>
    <n v="59884"/>
    <n v="105420"/>
    <n v="218198000"/>
    <n v="1.7604034466635494"/>
    <m/>
    <s v="PL"/>
    <n v="386210460"/>
    <n v="1000"/>
    <n v="96.428137390000003"/>
    <n v="57140000"/>
    <n v="70.093866624359279"/>
    <m/>
    <x v="0"/>
  </r>
  <r>
    <x v="0"/>
    <x v="240"/>
    <s v="PLLENAL00015"/>
    <n v="4.22"/>
    <n v="21572"/>
    <n v="91010"/>
    <n v="10150000"/>
    <n v="4.2188948637122197"/>
    <m/>
    <s v="PL"/>
    <n v="42833000"/>
    <n v="1000"/>
    <n v="96.428137390000003"/>
    <n v="57140000"/>
    <n v="7.7738199766033809"/>
    <m/>
    <x v="0"/>
  </r>
  <r>
    <x v="0"/>
    <x v="241"/>
    <s v="PLLENTX00010"/>
    <n v="8.31"/>
    <n v="2966"/>
    <n v="24650"/>
    <n v="30148000"/>
    <n v="8.3108563722184758"/>
    <m/>
    <s v="PL"/>
    <n v="250529880.00000003"/>
    <n v="1000"/>
    <n v="96.428137390000003"/>
    <n v="57140000"/>
    <n v="45.469011880560501"/>
    <m/>
    <x v="0"/>
  </r>
  <r>
    <x v="0"/>
    <x v="242"/>
    <s v="PLLBT0000013"/>
    <n v="2.4500000000000002"/>
    <n v="40672"/>
    <n v="98030"/>
    <n v="34971000"/>
    <n v="2.4102576711250983"/>
    <m/>
    <s v="PL"/>
    <n v="85678950"/>
    <n v="1000"/>
    <n v="96.428137390000003"/>
    <n v="57140000"/>
    <n v="15.549990266486173"/>
    <m/>
    <x v="0"/>
  </r>
  <r>
    <x v="0"/>
    <x v="243"/>
    <s v="PLLVTSF00010"/>
    <n v="27.4"/>
    <n v="6092"/>
    <n v="164600"/>
    <n v="5128000"/>
    <n v="27.019041365725542"/>
    <m/>
    <s v="PL"/>
    <n v="140507200"/>
    <n v="1000"/>
    <n v="96.428137390000003"/>
    <n v="57140000"/>
    <n v="25.500844634198085"/>
    <m/>
    <x v="0"/>
  </r>
  <r>
    <x v="0"/>
    <x v="244"/>
    <s v="PLLOTOS00025"/>
    <n v="24.38"/>
    <n v="246690"/>
    <n v="5975090"/>
    <n v="60796000"/>
    <n v="24.221046657748591"/>
    <m/>
    <s v="PL"/>
    <n v="1482206480"/>
    <n v="1000"/>
    <n v="96.428137390000003"/>
    <n v="57140000"/>
    <n v="269.00768901722921"/>
    <m/>
    <x v="0"/>
  </r>
  <r>
    <x v="0"/>
    <x v="245"/>
    <s v="PLLPP0000011"/>
    <n v="7539"/>
    <n v="2159"/>
    <n v="16161920"/>
    <n v="1279000"/>
    <n v="7485.8360352014824"/>
    <m/>
    <s v="PL"/>
    <n v="9642381000"/>
    <n v="1000"/>
    <n v="96.428137390000003"/>
    <n v="57140000"/>
    <n v="1750.0089659799894"/>
    <m/>
    <x v="0"/>
  </r>
  <r>
    <x v="0"/>
    <x v="246"/>
    <s v="PLLSSFT00016"/>
    <n v="4.0999999999999996"/>
    <n v="6185"/>
    <n v="24870"/>
    <n v="1827000"/>
    <n v="4.0210185933710587"/>
    <m/>
    <s v="PL"/>
    <n v="7490699.9999999991"/>
    <n v="1000"/>
    <n v="96.428137390000003"/>
    <n v="57140000"/>
    <n v="1.3594974271879845"/>
    <m/>
    <x v="0"/>
  </r>
  <r>
    <x v="0"/>
    <x v="247"/>
    <s v="PLLUBAW00013"/>
    <n v="1.07"/>
    <n v="179615"/>
    <n v="194270"/>
    <n v="72970000"/>
    <n v="1.0815911811374328"/>
    <m/>
    <s v="PL"/>
    <n v="78077900"/>
    <n v="1000"/>
    <n v="96.428137390000003"/>
    <n v="57140000"/>
    <n v="14.170465266295638"/>
    <m/>
    <x v="0"/>
  </r>
  <r>
    <x v="0"/>
    <x v="248"/>
    <s v="PLMBION00016"/>
    <n v="41.22"/>
    <n v="1558"/>
    <n v="64880"/>
    <n v="5975000"/>
    <n v="41.643132220795891"/>
    <m/>
    <s v="PL"/>
    <n v="246289500"/>
    <n v="1000"/>
    <n v="96.428137390000003"/>
    <n v="57140000"/>
    <n v="44.699419492626205"/>
    <m/>
    <x v="0"/>
  </r>
  <r>
    <x v="0"/>
    <x v="249"/>
    <s v="PLMGLAN00018"/>
    <n v="66.05"/>
    <n v="5155"/>
    <n v="340320"/>
    <n v="6611000"/>
    <n v="66.017458777885551"/>
    <m/>
    <s v="PL"/>
    <n v="436656550"/>
    <n v="1000"/>
    <n v="96.428137390000003"/>
    <n v="57140000"/>
    <n v="79.249396757283236"/>
    <m/>
    <x v="0"/>
  </r>
  <r>
    <x v="0"/>
    <x v="250"/>
    <s v="PLMKRNP00015"/>
    <n v="5.84"/>
    <n v="11"/>
    <n v="60"/>
    <n v="3832000"/>
    <n v="5.4545454545454541"/>
    <m/>
    <s v="PL"/>
    <n v="22378880"/>
    <n v="1000"/>
    <n v="96.428137390000003"/>
    <n v="57140000"/>
    <n v="4.0615736557796529"/>
    <m/>
    <x v="0"/>
  </r>
  <r>
    <x v="0"/>
    <x v="251"/>
    <s v="PLMRVPL00016"/>
    <n v="7.5"/>
    <n v="4397"/>
    <n v="33160"/>
    <n v="11888000"/>
    <n v="7.5415055719808963"/>
    <m/>
    <s v="PL"/>
    <n v="89160000"/>
    <n v="1000"/>
    <n v="96.428137390000003"/>
    <n v="57140000"/>
    <n v="16.181770810215429"/>
    <m/>
    <x v="0"/>
  </r>
  <r>
    <x v="0"/>
    <x v="252"/>
    <s v="PLBRE0000012"/>
    <n v="452.1"/>
    <n v="39445"/>
    <n v="17512530"/>
    <n v="12038000"/>
    <n v="443.97338065661046"/>
    <m/>
    <s v="PL"/>
    <n v="5442379800"/>
    <n v="1000"/>
    <n v="96.428137390000003"/>
    <n v="57140000"/>
    <n v="987.74498189486405"/>
    <m/>
    <x v="0"/>
  </r>
  <r>
    <x v="0"/>
    <x v="253"/>
    <s v="PLMCIMG00012"/>
    <n v="10.26"/>
    <n v="69138"/>
    <n v="701790"/>
    <n v="30174000"/>
    <n v="10.150568428360669"/>
    <m/>
    <s v="PL"/>
    <n v="309585240"/>
    <n v="1000"/>
    <n v="96.428137390000003"/>
    <n v="57140000"/>
    <n v="56.187050245687949"/>
    <m/>
    <x v="0"/>
  </r>
  <r>
    <x v="0"/>
    <x v="254"/>
    <s v="PLMCSFT00018"/>
    <n v="35.200000000000003"/>
    <n v="103"/>
    <n v="3630"/>
    <n v="689000"/>
    <n v="35.242718446601941"/>
    <m/>
    <s v="PL"/>
    <n v="24252800.000000004"/>
    <n v="1000"/>
    <n v="96.428137390000003"/>
    <n v="57140000"/>
    <n v="4.4016739693359437"/>
    <m/>
    <x v="0"/>
  </r>
  <r>
    <x v="0"/>
    <x v="255"/>
    <s v="PLSMMDA00012"/>
    <n v="0.5"/>
    <n v="3174"/>
    <n v="1590"/>
    <n v="0"/>
    <n v="0.50094517958412099"/>
    <m/>
    <s v="PL"/>
    <n v="0"/>
    <n v="1000"/>
    <n v="96.428137390000003"/>
    <n v="57140000"/>
    <n v="0"/>
    <m/>
    <x v="0"/>
  </r>
  <r>
    <x v="0"/>
    <x v="256"/>
    <s v="PLMDCLG00015"/>
    <n v="201.7"/>
    <n v="827"/>
    <n v="165650"/>
    <n v="2559000"/>
    <n v="200.30229746070134"/>
    <m/>
    <s v="PL"/>
    <n v="516150300"/>
    <n v="1000"/>
    <n v="96.428137390000003"/>
    <n v="57140000"/>
    <n v="93.676826583938265"/>
    <m/>
    <x v="0"/>
  </r>
  <r>
    <x v="0"/>
    <x v="257"/>
    <s v="PLMGRON00016"/>
    <n v="21"/>
    <n v="0"/>
    <n v="0"/>
    <n v="0"/>
    <n v="21"/>
    <m/>
    <s v="PL"/>
    <n v="0"/>
    <n v="1000"/>
    <n v="96.428137390000003"/>
    <n v="57140000"/>
    <n v="0"/>
    <m/>
    <x v="0"/>
  </r>
  <r>
    <x v="0"/>
    <x v="258"/>
    <s v="PLMNNCP00011"/>
    <n v="13.25"/>
    <n v="609"/>
    <n v="8100"/>
    <n v="23198000"/>
    <n v="13.300492610837438"/>
    <m/>
    <s v="PL"/>
    <n v="307373500"/>
    <n v="1000"/>
    <n v="96.428137390000003"/>
    <n v="57140000"/>
    <n v="55.785638516529289"/>
    <m/>
    <x v="0"/>
  </r>
  <r>
    <x v="0"/>
    <x v="259"/>
    <s v="PLMRCTR00015"/>
    <n v="13.69"/>
    <n v="304"/>
    <n v="4120"/>
    <n v="2276000"/>
    <n v="13.552631578947368"/>
    <m/>
    <s v="PL"/>
    <n v="31158440"/>
    <n v="1000"/>
    <n v="96.428137390000003"/>
    <n v="57140000"/>
    <n v="5.6549880538789674"/>
    <m/>
    <x v="0"/>
  </r>
  <r>
    <x v="0"/>
    <x v="260"/>
    <s v="PLMRCOR00016"/>
    <n v="8.5"/>
    <n v="7558"/>
    <n v="63090"/>
    <n v="9921000"/>
    <n v="8.3474464143953426"/>
    <m/>
    <s v="PL"/>
    <n v="84328500"/>
    <n v="1000"/>
    <n v="96.428137390000003"/>
    <n v="57140000"/>
    <n v="15.304895241916238"/>
    <m/>
    <x v="0"/>
  </r>
  <r>
    <x v="0"/>
    <x v="261"/>
    <s v="PLMEWA000012"/>
    <n v="7.0000000000000007E-2"/>
    <n v="1000"/>
    <n v="70"/>
    <n v="0"/>
    <n v="7.0000000000000007E-2"/>
    <m/>
    <s v="PL"/>
    <n v="0"/>
    <n v="1000"/>
    <n v="96.428137390000003"/>
    <n v="57140000"/>
    <n v="0"/>
    <m/>
    <x v="0"/>
  </r>
  <r>
    <x v="0"/>
    <x v="262"/>
    <s v="PLMEXPL00010"/>
    <n v="2.09"/>
    <n v="22656"/>
    <n v="45360"/>
    <n v="2516000"/>
    <n v="2.0021186440677967"/>
    <m/>
    <s v="PL"/>
    <n v="5258440"/>
    <n v="1000"/>
    <n v="96.428137390000003"/>
    <n v="57140000"/>
    <n v="0.95436149505685519"/>
    <m/>
    <x v="0"/>
  </r>
  <r>
    <x v="0"/>
    <x v="263"/>
    <s v="PLMFO0000013"/>
    <n v="10.52"/>
    <n v="0"/>
    <n v="0"/>
    <n v="2000000"/>
    <n v="10.52"/>
    <m/>
    <s v="PL"/>
    <n v="21040000"/>
    <n v="1000"/>
    <n v="96.428137390000003"/>
    <n v="57140000"/>
    <n v="3.8185784863944883"/>
    <m/>
    <x v="0"/>
  </r>
  <r>
    <x v="0"/>
    <x v="264"/>
    <s v="PLNFI0900014"/>
    <n v="0.56000000000000005"/>
    <n v="514069"/>
    <n v="286230"/>
    <n v="503124000"/>
    <n v="0.55679295969996245"/>
    <m/>
    <s v="PL"/>
    <n v="281749440"/>
    <n v="1000"/>
    <n v="96.428137390000003"/>
    <n v="57140000"/>
    <n v="51.135092687152792"/>
    <m/>
    <x v="0"/>
  </r>
  <r>
    <x v="0"/>
    <x v="265"/>
    <s v="NL0009508712"/>
    <n v="1.54"/>
    <n v="4015"/>
    <n v="6320"/>
    <n v="8276000"/>
    <n v="1.5740971357409714"/>
    <m/>
    <s v="NL"/>
    <n v="12745040"/>
    <n v="1000"/>
    <n v="96.428137390000003"/>
    <n v="57140000"/>
    <n v="2.3131148076158374"/>
    <m/>
    <x v="0"/>
  </r>
  <r>
    <x v="0"/>
    <x v="266"/>
    <s v="PLBIG0000016"/>
    <n v="7.09"/>
    <n v="721057"/>
    <n v="5046670"/>
    <n v="391726000"/>
    <n v="6.9989889842273216"/>
    <m/>
    <s v="PL"/>
    <n v="2777337340"/>
    <n v="1000"/>
    <n v="96.428137390000003"/>
    <n v="57140000"/>
    <n v="504.0627669193961"/>
    <m/>
    <x v="0"/>
  </r>
  <r>
    <x v="0"/>
    <x v="267"/>
    <s v="PLKLSTN00017"/>
    <n v="1.5"/>
    <n v="9343"/>
    <n v="13970"/>
    <n v="3254000"/>
    <n v="1.4952370758856899"/>
    <m/>
    <s v="PL"/>
    <n v="4881000"/>
    <n v="1000"/>
    <n v="96.428137390000003"/>
    <n v="57140000"/>
    <n v="0.88585939125910163"/>
    <m/>
    <x v="0"/>
  </r>
  <r>
    <x v="0"/>
    <x v="268"/>
    <s v="PLMRBUD00015"/>
    <n v="1.34"/>
    <n v="68803"/>
    <n v="91760"/>
    <n v="50027000"/>
    <n v="1.3336627763324274"/>
    <m/>
    <s v="PL"/>
    <n v="67036180.000000007"/>
    <n v="1000"/>
    <n v="96.428137390000003"/>
    <n v="57140000"/>
    <n v="12.166488344014663"/>
    <m/>
    <x v="0"/>
  </r>
  <r>
    <x v="0"/>
    <x v="269"/>
    <s v="PLPPWK000014"/>
    <n v="0.16"/>
    <n v="332230"/>
    <n v="53160"/>
    <n v="0"/>
    <n v="0.16000963188152786"/>
    <m/>
    <s v="PL"/>
    <n v="0"/>
    <n v="1000"/>
    <n v="96.428137390000003"/>
    <n v="57140000"/>
    <n v="0"/>
    <m/>
    <x v="0"/>
  </r>
  <r>
    <x v="0"/>
    <x v="270"/>
    <s v="PLMLPGR00017"/>
    <n v="33.799999999999997"/>
    <n v="146"/>
    <n v="4930"/>
    <n v="3773000"/>
    <n v="33.767123287671232"/>
    <m/>
    <s v="PL"/>
    <n v="127527399.99999999"/>
    <n v="1000"/>
    <n v="96.428137390000003"/>
    <n v="57140000"/>
    <n v="23.145122911873784"/>
    <m/>
    <x v="0"/>
  </r>
  <r>
    <x v="0"/>
    <x v="271"/>
    <s v="PLSZPTL00010"/>
    <n v="1.46"/>
    <n v="4440"/>
    <n v="6480"/>
    <n v="42888000"/>
    <n v="1.4594594594594594"/>
    <m/>
    <s v="PL"/>
    <n v="62616480"/>
    <n v="1000"/>
    <n v="96.428137390000003"/>
    <n v="57140000"/>
    <n v="11.364350923087013"/>
    <m/>
    <x v="0"/>
  </r>
  <r>
    <x v="0"/>
    <x v="272"/>
    <s v="PLMOBRK00013"/>
    <n v="10"/>
    <n v="0"/>
    <n v="0"/>
    <n v="356000"/>
    <n v="10"/>
    <m/>
    <s v="PL"/>
    <n v="3560000"/>
    <n v="1000"/>
    <n v="96.428137390000003"/>
    <n v="57140000"/>
    <n v="0.64610928762188113"/>
    <m/>
    <x v="0"/>
  </r>
  <r>
    <x v="0"/>
    <x v="273"/>
    <s v="PLMOJ0000015"/>
    <n v="1.46"/>
    <n v="0"/>
    <n v="0"/>
    <n v="4265000"/>
    <n v="1.46"/>
    <m/>
    <s v="PL"/>
    <n v="6226900"/>
    <n v="1000"/>
    <n v="96.428137390000003"/>
    <n v="57140000"/>
    <n v="1.1301286300822169"/>
    <m/>
    <x v="0"/>
  </r>
  <r>
    <x v="0"/>
    <x v="274"/>
    <s v="HU0000068952"/>
    <n v="149.9"/>
    <n v="113"/>
    <n v="16940"/>
    <n v="3703000"/>
    <n v="149.91150442477877"/>
    <m/>
    <s v="HU"/>
    <n v="555079700"/>
    <n v="1000"/>
    <n v="96.428137390000003"/>
    <n v="57140000"/>
    <n v="100.74217683718189"/>
    <m/>
    <x v="0"/>
  </r>
  <r>
    <x v="0"/>
    <x v="275"/>
    <s v="PLMNRTR00012"/>
    <n v="12.5"/>
    <n v="233865"/>
    <n v="2899770"/>
    <n v="16905000"/>
    <n v="12.399332948495926"/>
    <m/>
    <s v="PL"/>
    <n v="211312500"/>
    <n v="1000"/>
    <n v="96.428137390000003"/>
    <n v="57140000"/>
    <n v="38.351395741741229"/>
    <m/>
    <x v="0"/>
  </r>
  <r>
    <x v="0"/>
    <x v="276"/>
    <s v="PLMSTPL00018"/>
    <n v="10.5"/>
    <n v="137"/>
    <n v="1380"/>
    <n v="1026000"/>
    <n v="10.072992700729927"/>
    <m/>
    <s v="PL"/>
    <n v="10773000"/>
    <n v="1000"/>
    <n v="96.428137390000003"/>
    <n v="57140000"/>
    <n v="1.9552065605479003"/>
    <m/>
    <x v="0"/>
  </r>
  <r>
    <x v="0"/>
    <x v="277"/>
    <s v="PLMSTWS00019"/>
    <n v="6.13"/>
    <n v="8681"/>
    <n v="53100"/>
    <n v="9981000"/>
    <n v="6.1168068194908418"/>
    <m/>
    <s v="PL"/>
    <n v="61183530"/>
    <n v="1000"/>
    <n v="96.428137390000003"/>
    <n v="57140000"/>
    <n v="11.10428286025056"/>
    <m/>
    <x v="0"/>
  </r>
  <r>
    <x v="0"/>
    <x v="278"/>
    <s v="PLMSTZB00018"/>
    <n v="2.16"/>
    <n v="339582"/>
    <n v="730420"/>
    <n v="95095000"/>
    <n v="2.1509385067524192"/>
    <m/>
    <s v="PL"/>
    <n v="205405200"/>
    <n v="1000"/>
    <n v="96.428137390000003"/>
    <n v="57140000"/>
    <n v="37.279271754446633"/>
    <m/>
    <x v="0"/>
  </r>
  <r>
    <x v="0"/>
    <x v="279"/>
    <s v="PLMSTEX00017"/>
    <n v="1.64"/>
    <n v="13933"/>
    <n v="22920"/>
    <n v="9957000"/>
    <n v="1.645015430991172"/>
    <m/>
    <s v="PL"/>
    <n v="16329479.999999998"/>
    <n v="1000"/>
    <n v="96.428137390000003"/>
    <n v="57140000"/>
    <n v="2.9636597443920656"/>
    <m/>
    <x v="0"/>
  </r>
  <r>
    <x v="0"/>
    <x v="280"/>
    <s v="PLMUZA000019"/>
    <n v="3.05"/>
    <n v="723"/>
    <n v="2330"/>
    <n v="1453000"/>
    <n v="3.2226832641770402"/>
    <m/>
    <s v="PL"/>
    <n v="4431650"/>
    <n v="1000"/>
    <n v="96.428137390000003"/>
    <n v="57140000"/>
    <n v="0.80430624283413188"/>
    <m/>
    <x v="0"/>
  </r>
  <r>
    <x v="0"/>
    <x v="281"/>
    <s v="PLMWTRD00013"/>
    <n v="17.5"/>
    <n v="3671"/>
    <n v="63550"/>
    <n v="2386000"/>
    <n v="17.31135930264233"/>
    <m/>
    <s v="PL"/>
    <n v="41755000"/>
    <n v="1000"/>
    <n v="96.428137390000003"/>
    <n v="57140000"/>
    <n v="7.5781722765875417"/>
    <m/>
    <x v="0"/>
  </r>
  <r>
    <x v="0"/>
    <x v="282"/>
    <s v="PLNETIA00014"/>
    <n v="5.59"/>
    <n v="7080"/>
    <n v="39600"/>
    <n v="257931000"/>
    <n v="5.593220338983051"/>
    <m/>
    <s v="PL"/>
    <n v="1441834290"/>
    <n v="1000"/>
    <n v="96.428137390000003"/>
    <n v="57140000"/>
    <n v="261.68048482603956"/>
    <m/>
    <x v="0"/>
  </r>
  <r>
    <x v="0"/>
    <x v="283"/>
    <s v="PLNTMDA00018"/>
    <n v="4.92"/>
    <n v="882"/>
    <n v="4250"/>
    <n v="3499000"/>
    <n v="4.8185941043083904"/>
    <m/>
    <s v="PL"/>
    <n v="17215080"/>
    <n v="1000"/>
    <n v="96.428137390000003"/>
    <n v="57140000"/>
    <n v="3.1243885042566557"/>
    <m/>
    <x v="0"/>
  </r>
  <r>
    <x v="0"/>
    <x v="284"/>
    <s v="PLTRFRM00018"/>
    <n v="244.45"/>
    <n v="8582"/>
    <n v="2093130"/>
    <n v="1930000"/>
    <n v="243.89769284549055"/>
    <m/>
    <s v="PL"/>
    <n v="471788500"/>
    <n v="1000"/>
    <n v="96.428137390000003"/>
    <n v="57140000"/>
    <n v="85.625542596403335"/>
    <m/>
    <x v="0"/>
  </r>
  <r>
    <x v="0"/>
    <x v="285"/>
    <s v="PLNEWAG00012"/>
    <n v="23.7"/>
    <n v="11400"/>
    <n v="270440"/>
    <n v="25618000"/>
    <n v="23.722807017543861"/>
    <m/>
    <s v="PL"/>
    <n v="607146600"/>
    <n v="1000"/>
    <n v="96.428137390000003"/>
    <n v="57140000"/>
    <n v="110.19187000226046"/>
    <m/>
    <x v="0"/>
  </r>
  <r>
    <x v="0"/>
    <x v="286"/>
    <s v="GB00B42CTW68"/>
    <n v="7.0000000000000007E-2"/>
    <n v="25961"/>
    <n v="1820"/>
    <n v="0"/>
    <n v="7.0105157736604903E-2"/>
    <m/>
    <s v="GB"/>
    <n v="0"/>
    <n v="1000"/>
    <n v="96.428137390000003"/>
    <n v="57140000"/>
    <n v="0"/>
    <m/>
    <x v="0"/>
  </r>
  <r>
    <x v="0"/>
    <x v="287"/>
    <s v="PLNFI1500011"/>
    <n v="4.28"/>
    <n v="5696"/>
    <n v="25180"/>
    <n v="24936000"/>
    <n v="4.4206460674157304"/>
    <m/>
    <s v="PL"/>
    <n v="106726080"/>
    <n v="1000"/>
    <n v="96.428137390000003"/>
    <n v="57140000"/>
    <n v="19.369862786369634"/>
    <m/>
    <x v="0"/>
  </r>
  <r>
    <x v="0"/>
    <x v="288"/>
    <s v="PLGRNKT00019"/>
    <n v="1.2"/>
    <n v="165"/>
    <n v="200"/>
    <n v="4052000"/>
    <n v="1.2121212121212122"/>
    <m/>
    <s v="PL"/>
    <n v="4862400"/>
    <n v="1000"/>
    <n v="96.428137390000003"/>
    <n v="57140000"/>
    <n v="0.8824836517226502"/>
    <m/>
    <x v="0"/>
  </r>
  <r>
    <x v="0"/>
    <x v="289"/>
    <s v="PLNRTHC00014"/>
    <n v="3.87"/>
    <n v="20"/>
    <n v="80"/>
    <n v="1500000"/>
    <n v="4"/>
    <m/>
    <s v="PL"/>
    <n v="5805000"/>
    <n v="1000"/>
    <n v="96.428137390000003"/>
    <n v="57140000"/>
    <n v="1.0535574198441069"/>
    <m/>
    <x v="0"/>
  </r>
  <r>
    <x v="0"/>
    <x v="290"/>
    <s v="PLNVITA00018"/>
    <n v="49.2"/>
    <n v="120"/>
    <n v="5890"/>
    <n v="297000"/>
    <n v="49.083333333333336"/>
    <m/>
    <s v="PL"/>
    <n v="14612400"/>
    <n v="1000"/>
    <n v="96.428137390000003"/>
    <n v="57140000"/>
    <n v="2.6520245377657234"/>
    <m/>
    <x v="0"/>
  </r>
  <r>
    <x v="0"/>
    <x v="291"/>
    <s v="PLCRMNG00029"/>
    <n v="1.1499999999999999"/>
    <n v="8538"/>
    <n v="9790"/>
    <n v="36087000"/>
    <n v="1.1466385570391193"/>
    <m/>
    <s v="PL"/>
    <n v="41500050"/>
    <n v="1000"/>
    <n v="96.428137390000003"/>
    <n v="57140000"/>
    <n v="7.5319010510596769"/>
    <m/>
    <x v="0"/>
  </r>
  <r>
    <x v="0"/>
    <x v="292"/>
    <s v="PLNTSYS00013"/>
    <n v="2.1"/>
    <n v="46"/>
    <n v="100"/>
    <n v="4803000"/>
    <n v="2.1739130434782608"/>
    <m/>
    <s v="PL"/>
    <n v="10086300"/>
    <n v="1000"/>
    <n v="96.428137390000003"/>
    <n v="57140000"/>
    <n v="1.8305764347585898"/>
    <m/>
    <x v="0"/>
  </r>
  <r>
    <x v="0"/>
    <x v="293"/>
    <s v="PLODLPL00013"/>
    <n v="2.0699999999999998"/>
    <n v="0"/>
    <n v="0"/>
    <n v="8487000"/>
    <n v="2.0699999999999998"/>
    <m/>
    <s v="PL"/>
    <n v="17568090"/>
    <n v="1000"/>
    <n v="96.428137390000003"/>
    <n v="57140000"/>
    <n v="3.1884567738137903"/>
    <m/>
    <x v="0"/>
  </r>
  <r>
    <x v="0"/>
    <x v="294"/>
    <s v="EE3100084021"/>
    <n v="7.05"/>
    <n v="0"/>
    <n v="0"/>
    <n v="247000"/>
    <n v="7.05"/>
    <m/>
    <s v="EE"/>
    <n v="1741350"/>
    <n v="1000"/>
    <n v="96.428137390000003"/>
    <n v="57140000"/>
    <n v="0.31604000224729289"/>
    <m/>
    <x v="0"/>
  </r>
  <r>
    <x v="0"/>
    <x v="295"/>
    <s v="PLONE0000014"/>
    <n v="0.11"/>
    <n v="0"/>
    <n v="0"/>
    <n v="0"/>
    <n v="0.11"/>
    <m/>
    <s v="PL"/>
    <n v="0"/>
    <n v="1000"/>
    <n v="96.428137390000003"/>
    <n v="57140000"/>
    <n v="0"/>
    <m/>
    <x v="0"/>
  </r>
  <r>
    <x v="0"/>
    <x v="296"/>
    <s v="PLOPNFN00010"/>
    <n v="2.8"/>
    <n v="42898"/>
    <n v="122320"/>
    <n v="24856000"/>
    <n v="2.8514149843815564"/>
    <m/>
    <s v="PL"/>
    <n v="69596800"/>
    <n v="1000"/>
    <n v="96.428137390000003"/>
    <n v="57140000"/>
    <n v="12.631218783360264"/>
    <m/>
    <x v="0"/>
  </r>
  <r>
    <x v="0"/>
    <x v="297"/>
    <s v="PLOPNPL00013"/>
    <n v="10"/>
    <n v="883"/>
    <n v="8770"/>
    <n v="6624000"/>
    <n v="9.9320498301245745"/>
    <m/>
    <s v="PL"/>
    <n v="66240000"/>
    <n v="1000"/>
    <n v="96.428137390000003"/>
    <n v="57140000"/>
    <n v="12.021988542717249"/>
    <m/>
    <x v="0"/>
  </r>
  <r>
    <x v="0"/>
    <x v="298"/>
    <s v="PLOPTEM00012"/>
    <n v="5.1100000000000003"/>
    <n v="1535"/>
    <n v="7840"/>
    <n v="1399000"/>
    <n v="5.107491856677524"/>
    <m/>
    <s v="PL"/>
    <n v="7148890"/>
    <n v="1000"/>
    <n v="96.428137390000003"/>
    <n v="57140000"/>
    <n v="1.2974618610076376"/>
    <m/>
    <x v="0"/>
  </r>
  <r>
    <x v="0"/>
    <x v="299"/>
    <s v="PLTLKPL00017"/>
    <n v="7.78"/>
    <n v="2730298"/>
    <n v="21095360"/>
    <n v="647357000"/>
    <n v="7.7263947012377407"/>
    <m/>
    <s v="PL"/>
    <n v="5036437460"/>
    <n v="1000"/>
    <n v="96.428137390000003"/>
    <n v="57140000"/>
    <n v="914.06994927886421"/>
    <m/>
    <x v="0"/>
  </r>
  <r>
    <x v="0"/>
    <x v="300"/>
    <s v="PLORBIS00014"/>
    <n v="41"/>
    <n v="50325"/>
    <n v="2076330"/>
    <n v="21800000"/>
    <n v="41.258420268256337"/>
    <m/>
    <s v="PL"/>
    <n v="893800000"/>
    <n v="1000"/>
    <n v="96.428137390000003"/>
    <n v="57140000"/>
    <n v="162.21698912259478"/>
    <m/>
    <x v="0"/>
  </r>
  <r>
    <x v="0"/>
    <x v="301"/>
    <s v="LU0122624777"/>
    <n v="1.52"/>
    <n v="8500"/>
    <n v="12960"/>
    <n v="2352000"/>
    <n v="1.5247058823529411"/>
    <m/>
    <s v="LU"/>
    <n v="3575040"/>
    <n v="1000"/>
    <n v="96.428137390000003"/>
    <n v="57140000"/>
    <n v="0.64883891787071069"/>
    <m/>
    <x v="0"/>
  </r>
  <r>
    <x v="0"/>
    <x v="302"/>
    <s v="PLORZBL00013"/>
    <n v="6.15"/>
    <n v="668"/>
    <n v="4110"/>
    <n v="6568000"/>
    <n v="6.1526946107784433"/>
    <m/>
    <s v="PL"/>
    <n v="40393200"/>
    <n v="1000"/>
    <n v="96.428137390000003"/>
    <n v="57140000"/>
    <n v="7.3310173249348791"/>
    <m/>
    <x v="0"/>
  </r>
  <r>
    <x v="0"/>
    <x v="303"/>
    <s v="PLODRTS00017"/>
    <n v="226.5"/>
    <n v="60"/>
    <n v="13690"/>
    <n v="349000"/>
    <n v="228.16666666666666"/>
    <m/>
    <s v="PL"/>
    <n v="79048500"/>
    <n v="1000"/>
    <n v="96.428137390000003"/>
    <n v="57140000"/>
    <n v="14.346620792859065"/>
    <m/>
    <x v="0"/>
  </r>
  <r>
    <x v="0"/>
    <x v="304"/>
    <s v="PLZPCOT00018"/>
    <n v="8.2100000000000009"/>
    <n v="755"/>
    <n v="6220"/>
    <n v="6256000"/>
    <n v="8.2384105960264904"/>
    <m/>
    <s v="PL"/>
    <n v="51361760.000000007"/>
    <n v="1000"/>
    <n v="96.428137390000003"/>
    <n v="57140000"/>
    <n v="9.3217163383724824"/>
    <m/>
    <x v="0"/>
  </r>
  <r>
    <x v="0"/>
    <x v="305"/>
    <s v="NL0009805613"/>
    <n v="73.5"/>
    <n v="300"/>
    <n v="22050"/>
    <n v="1725000"/>
    <n v="73.5"/>
    <m/>
    <s v="NL"/>
    <n v="126787500"/>
    <n v="1000"/>
    <n v="96.428137390000003"/>
    <n v="57140000"/>
    <n v="23.010837445044736"/>
    <m/>
    <x v="0"/>
  </r>
  <r>
    <x v="0"/>
    <x v="306"/>
    <s v="PLPAGED00017"/>
    <n v="47.5"/>
    <n v="686"/>
    <n v="32630"/>
    <n v="1688000"/>
    <n v="47.565597667638485"/>
    <m/>
    <s v="PL"/>
    <n v="80180000"/>
    <n v="1000"/>
    <n v="96.428137390000003"/>
    <n v="57140000"/>
    <n v="14.551978281326525"/>
    <m/>
    <x v="0"/>
  </r>
  <r>
    <x v="0"/>
    <x v="307"/>
    <s v="PLPMPOL00031"/>
    <n v="1.1499999999999999"/>
    <n v="5970"/>
    <n v="6750"/>
    <n v="6642000"/>
    <n v="1.1306532663316582"/>
    <m/>
    <s v="PL"/>
    <n v="7638299.9999999991"/>
    <n v="1000"/>
    <n v="96.428137390000003"/>
    <n v="57140000"/>
    <n v="1.3862855538320826"/>
    <m/>
    <x v="0"/>
  </r>
  <r>
    <x v="0"/>
    <x v="308"/>
    <s v="PLPANVA00013"/>
    <n v="15"/>
    <n v="695"/>
    <n v="10430"/>
    <n v="5551000"/>
    <n v="15.007194244604317"/>
    <m/>
    <s v="PL"/>
    <n v="83265000"/>
    <n v="1000"/>
    <n v="96.428137390000003"/>
    <n v="57140000"/>
    <n v="15.111879166807848"/>
    <m/>
    <x v="0"/>
  </r>
  <r>
    <x v="0"/>
    <x v="309"/>
    <s v="PLPTNTS00019"/>
    <n v="1.1499999999999999"/>
    <n v="5537"/>
    <n v="6400"/>
    <n v="5959000"/>
    <n v="1.1558605743182229"/>
    <m/>
    <s v="PL"/>
    <n v="6852849.9999999991"/>
    <n v="1000"/>
    <n v="96.428137390000003"/>
    <n v="57140000"/>
    <n v="1.2437331549661819"/>
    <m/>
    <x v="0"/>
  </r>
  <r>
    <x v="0"/>
    <x v="310"/>
    <s v="PLPBG0000029"/>
    <n v="1.62"/>
    <n v="38265"/>
    <n v="61110"/>
    <n v="0"/>
    <n v="1.5970207761662094"/>
    <m/>
    <s v="PL"/>
    <n v="0"/>
    <n v="1000"/>
    <n v="96.428137390000003"/>
    <n v="57140000"/>
    <n v="0"/>
    <m/>
    <x v="0"/>
  </r>
  <r>
    <x v="0"/>
    <x v="311"/>
    <s v="PLPBONL00013"/>
    <n v="0.26"/>
    <n v="0"/>
    <n v="0"/>
    <n v="0"/>
    <n v="0.26"/>
    <m/>
    <s v="PL"/>
    <n v="0"/>
    <n v="1000"/>
    <n v="96.428137390000003"/>
    <n v="57140000"/>
    <n v="0"/>
    <m/>
    <x v="0"/>
  </r>
  <r>
    <x v="0"/>
    <x v="312"/>
    <s v="PLBEFSN00010"/>
    <n v="3.8"/>
    <n v="324"/>
    <n v="1180"/>
    <n v="3736000"/>
    <n v="3.6419753086419755"/>
    <m/>
    <s v="PL"/>
    <n v="14196800"/>
    <n v="1000"/>
    <n v="96.428137390000003"/>
    <n v="57140000"/>
    <n v="2.5765967231770568"/>
    <m/>
    <x v="0"/>
  </r>
  <r>
    <x v="0"/>
    <x v="313"/>
    <s v="PLPCCEX00010"/>
    <n v="3.23"/>
    <n v="10"/>
    <n v="30"/>
    <n v="0"/>
    <n v="3"/>
    <m/>
    <s v="PL"/>
    <n v="0"/>
    <n v="1000"/>
    <n v="96.428137390000003"/>
    <n v="57140000"/>
    <n v="0"/>
    <m/>
    <x v="0"/>
  </r>
  <r>
    <x v="0"/>
    <x v="314"/>
    <s v="PLPCCIM00014"/>
    <n v="1.54"/>
    <n v="30"/>
    <n v="50"/>
    <n v="18756000"/>
    <n v="1.6666666666666667"/>
    <m/>
    <s v="PL"/>
    <n v="28884240"/>
    <n v="1000"/>
    <n v="96.428137390000003"/>
    <n v="57140000"/>
    <n v="5.2422403735672605"/>
    <m/>
    <x v="0"/>
  </r>
  <r>
    <x v="0"/>
    <x v="315"/>
    <s v="PLPCCRK00076"/>
    <n v="37.44"/>
    <n v="49291"/>
    <n v="1823550"/>
    <n v="3144000"/>
    <n v="36.995597573593557"/>
    <m/>
    <s v="PL"/>
    <n v="117711360"/>
    <n v="1000"/>
    <n v="96.428137390000003"/>
    <n v="57140000"/>
    <n v="21.363596335562583"/>
    <m/>
    <x v="0"/>
  </r>
  <r>
    <x v="0"/>
    <x v="316"/>
    <s v="PLGUARD00019"/>
    <n v="0.22"/>
    <n v="18496"/>
    <n v="4070"/>
    <n v="0"/>
    <n v="0.22004757785467127"/>
    <m/>
    <s v="PL"/>
    <n v="0"/>
    <n v="1000"/>
    <n v="96.428137390000003"/>
    <n v="57140000"/>
    <n v="0"/>
    <m/>
    <x v="0"/>
  </r>
  <r>
    <x v="0"/>
    <x v="317"/>
    <s v="PLPRMCM00048"/>
    <n v="50.95"/>
    <n v="92"/>
    <n v="4680"/>
    <n v="4763000"/>
    <n v="50.869565217391305"/>
    <m/>
    <s v="PL"/>
    <n v="242674850"/>
    <n v="1000"/>
    <n v="96.428137390000003"/>
    <n v="57140000"/>
    <n v="44.043391701473837"/>
    <m/>
    <x v="0"/>
  </r>
  <r>
    <x v="0"/>
    <x v="318"/>
    <s v="LU0275164910"/>
    <n v="100"/>
    <n v="203"/>
    <n v="20300"/>
    <n v="826000"/>
    <n v="100"/>
    <m/>
    <s v="LU"/>
    <n v="82600000"/>
    <n v="1000"/>
    <n v="96.428137390000003"/>
    <n v="57140000"/>
    <n v="14.991187403811063"/>
    <m/>
    <x v="0"/>
  </r>
  <r>
    <x v="0"/>
    <x v="319"/>
    <s v="NL0010577052"/>
    <n v="7.3"/>
    <n v="14343"/>
    <n v="108660"/>
    <n v="2500000"/>
    <n v="7.5758209579585865"/>
    <m/>
    <s v="NL"/>
    <n v="18250000"/>
    <n v="1000"/>
    <n v="96.428137390000003"/>
    <n v="57140000"/>
    <n v="3.3122175559267784"/>
    <m/>
    <x v="0"/>
  </r>
  <r>
    <x v="0"/>
    <x v="320"/>
    <s v="PLPEKAS00017"/>
    <n v="10.8"/>
    <n v="20821"/>
    <n v="224450"/>
    <n v="11288000"/>
    <n v="10.779981749195525"/>
    <m/>
    <s v="PL"/>
    <n v="121910400.00000001"/>
    <n v="1000"/>
    <n v="96.428137390000003"/>
    <n v="57140000"/>
    <n v="22.125685870140053"/>
    <m/>
    <x v="0"/>
  </r>
  <r>
    <x v="0"/>
    <x v="321"/>
    <s v="PLPEKAO00016"/>
    <n v="178"/>
    <n v="396390"/>
    <n v="70283160"/>
    <n v="122632000"/>
    <n v="177.30810565352306"/>
    <m/>
    <s v="PL"/>
    <n v="21828496000"/>
    <n v="1000"/>
    <n v="96.428137390000003"/>
    <n v="57140000"/>
    <n v="3961.6837079823263"/>
    <m/>
    <x v="0"/>
  </r>
  <r>
    <x v="0"/>
    <x v="322"/>
    <s v="PLMEDCS00015"/>
    <n v="87.39"/>
    <n v="68"/>
    <n v="5900"/>
    <n v="7304000"/>
    <n v="86.764705882352942"/>
    <m/>
    <s v="PL"/>
    <n v="638296560"/>
    <n v="1000"/>
    <n v="96.428137390000003"/>
    <n v="57140000"/>
    <n v="115.845319009297"/>
    <m/>
    <x v="0"/>
  </r>
  <r>
    <x v="0"/>
    <x v="323"/>
    <s v="PLPEMUG00016"/>
    <n v="0.49"/>
    <n v="0"/>
    <n v="0"/>
    <n v="0"/>
    <n v="0.49"/>
    <m/>
    <s v="PL"/>
    <n v="0"/>
    <n v="1000"/>
    <n v="96.428137390000003"/>
    <n v="57140000"/>
    <n v="0"/>
    <m/>
    <x v="0"/>
  </r>
  <r>
    <x v="0"/>
    <x v="324"/>
    <s v="PLPLSEP00013"/>
    <n v="29.99"/>
    <n v="1"/>
    <n v="30"/>
    <n v="8365000"/>
    <n v="30"/>
    <m/>
    <s v="PL"/>
    <n v="250866350"/>
    <n v="1000"/>
    <n v="96.428137390000003"/>
    <n v="57140000"/>
    <n v="45.530078282809413"/>
    <m/>
    <x v="0"/>
  </r>
  <r>
    <x v="0"/>
    <x v="325"/>
    <s v="PLPEPES00018"/>
    <n v="0.49"/>
    <n v="25057"/>
    <n v="12010"/>
    <n v="49286000"/>
    <n v="0.47930717963044261"/>
    <m/>
    <s v="PL"/>
    <n v="24150140"/>
    <n v="1000"/>
    <n v="96.428137390000003"/>
    <n v="57140000"/>
    <n v="4.3830420649912067"/>
    <m/>
    <x v="0"/>
  </r>
  <r>
    <x v="0"/>
    <x v="326"/>
    <s v="PLPTRLI00018"/>
    <n v="0.16"/>
    <n v="416157"/>
    <n v="66590"/>
    <n v="0"/>
    <n v="0.16001172634366356"/>
    <m/>
    <s v="PL"/>
    <n v="0"/>
    <n v="1000"/>
    <n v="96.428137390000003"/>
    <n v="57140000"/>
    <n v="0"/>
    <m/>
    <x v="0"/>
  </r>
  <r>
    <x v="0"/>
    <x v="327"/>
    <s v="PLPGER000010"/>
    <n v="19.190000000000001"/>
    <n v="2011781"/>
    <n v="38539850"/>
    <n v="778079000"/>
    <n v="19.157080218970155"/>
    <m/>
    <s v="PL"/>
    <n v="14931336010.000002"/>
    <n v="1000"/>
    <n v="96.428137390000003"/>
    <n v="57140000"/>
    <n v="2709.9086720966411"/>
    <m/>
    <x v="0"/>
  </r>
  <r>
    <x v="0"/>
    <x v="328"/>
    <s v="PLPGNIG00014"/>
    <n v="4.3899999999999997"/>
    <n v="3242000"/>
    <n v="14177480"/>
    <n v="1628262000"/>
    <n v="4.373066008636644"/>
    <m/>
    <s v="PL"/>
    <n v="7148070179.999999"/>
    <n v="1000"/>
    <n v="96.428137390000003"/>
    <n v="57140000"/>
    <n v="1297.3130707502839"/>
    <m/>
    <x v="0"/>
  </r>
  <r>
    <x v="0"/>
    <x v="329"/>
    <s v="PLPGO0000014"/>
    <n v="5.2"/>
    <n v="1"/>
    <n v="10"/>
    <n v="31779000"/>
    <n v="10"/>
    <m/>
    <s v="PL"/>
    <n v="165250800"/>
    <n v="1000"/>
    <n v="96.428137390000003"/>
    <n v="57140000"/>
    <n v="29.991594569366843"/>
    <m/>
    <x v="0"/>
  </r>
  <r>
    <x v="0"/>
    <x v="330"/>
    <s v="PLPHN0000014"/>
    <n v="25.1"/>
    <n v="399"/>
    <n v="9940"/>
    <n v="13699000"/>
    <n v="24.912280701754387"/>
    <m/>
    <s v="PL"/>
    <n v="343844900"/>
    <n v="1000"/>
    <n v="96.428137390000003"/>
    <n v="57140000"/>
    <n v="62.404882975117118"/>
    <m/>
    <x v="0"/>
  </r>
  <r>
    <x v="0"/>
    <x v="331"/>
    <s v="PLPKN0000018"/>
    <n v="53"/>
    <n v="1100900"/>
    <n v="57857050"/>
    <n v="309998000"/>
    <n v="52.554319193387229"/>
    <m/>
    <s v="PL"/>
    <n v="16429894000"/>
    <n v="1000"/>
    <n v="96.428137390000003"/>
    <n v="57140000"/>
    <n v="2981.8840191132081"/>
    <m/>
    <x v="0"/>
  </r>
  <r>
    <x v="0"/>
    <x v="332"/>
    <s v="PLPKO0000016"/>
    <n v="33.17"/>
    <n v="4930790"/>
    <n v="160083160"/>
    <n v="783205000"/>
    <n v="32.466026742165049"/>
    <m/>
    <s v="PL"/>
    <n v="25978909850"/>
    <n v="1000"/>
    <n v="96.428137390000003"/>
    <n v="57140000"/>
    <n v="4714.9480158361148"/>
    <m/>
    <x v="0"/>
  </r>
  <r>
    <x v="0"/>
    <x v="333"/>
    <s v="PLPKPCR00011"/>
    <n v="88.4"/>
    <n v="51644"/>
    <n v="4539480"/>
    <n v="25336000"/>
    <n v="87.899465571992877"/>
    <m/>
    <s v="PL"/>
    <n v="2239702400"/>
    <n v="1000"/>
    <n v="96.428137390000003"/>
    <n v="57140000"/>
    <n v="406.48666352500487"/>
    <m/>
    <x v="0"/>
  </r>
  <r>
    <x v="0"/>
    <x v="334"/>
    <s v="PLPSTBX00016"/>
    <n v="2.4700000000000002"/>
    <n v="5085"/>
    <n v="12450"/>
    <n v="17382000"/>
    <n v="2.4483775811209441"/>
    <m/>
    <s v="PL"/>
    <n v="42933540"/>
    <n v="1000"/>
    <n v="96.428137390000003"/>
    <n v="57140000"/>
    <n v="7.7920671192375108"/>
    <m/>
    <x v="0"/>
  </r>
  <r>
    <x v="0"/>
    <x v="335"/>
    <s v="NL0000686772"/>
    <n v="0.2"/>
    <n v="67220"/>
    <n v="13440"/>
    <n v="0"/>
    <n v="0.19994049390062482"/>
    <m/>
    <s v="NL"/>
    <n v="0"/>
    <n v="1000"/>
    <n v="96.428137390000003"/>
    <n v="57140000"/>
    <n v="0"/>
    <m/>
    <x v="0"/>
  </r>
  <r>
    <x v="0"/>
    <x v="336"/>
    <s v="PLPEKPL00010"/>
    <n v="2.25"/>
    <n v="2200"/>
    <n v="4960"/>
    <n v="0"/>
    <n v="2.2545454545454544"/>
    <m/>
    <s v="PL"/>
    <n v="0"/>
    <n v="1000"/>
    <n v="96.428137390000003"/>
    <n v="57140000"/>
    <n v="0"/>
    <m/>
    <x v="0"/>
  </r>
  <r>
    <x v="0"/>
    <x v="337"/>
    <s v="PLPCLRT00029"/>
    <n v="0.7"/>
    <n v="62"/>
    <n v="40"/>
    <n v="0"/>
    <n v="0.64516129032258063"/>
    <m/>
    <s v="PL"/>
    <n v="0"/>
    <n v="1000"/>
    <n v="96.428137390000003"/>
    <n v="57140000"/>
    <n v="0"/>
    <m/>
    <x v="0"/>
  </r>
  <r>
    <x v="0"/>
    <x v="338"/>
    <s v="PLZCPLC00036"/>
    <n v="17.399999999999999"/>
    <n v="4454"/>
    <n v="78070"/>
    <n v="15164000"/>
    <n v="17.528064660978895"/>
    <m/>
    <s v="PL"/>
    <n v="263853599.99999997"/>
    <n v="1000"/>
    <n v="96.428137390000003"/>
    <n v="57140000"/>
    <n v="47.887152115862008"/>
    <m/>
    <x v="0"/>
  </r>
  <r>
    <x v="0"/>
    <x v="339"/>
    <s v="PLMSTSD00019"/>
    <n v="0.09"/>
    <n v="3509132"/>
    <n v="315820"/>
    <n v="0"/>
    <n v="8.9999464254978151E-2"/>
    <m/>
    <s v="PL"/>
    <n v="0"/>
    <n v="1000"/>
    <n v="96.428137390000003"/>
    <n v="57140000"/>
    <n v="0"/>
    <m/>
    <x v="0"/>
  </r>
  <r>
    <x v="0"/>
    <x v="340"/>
    <s v="PLPOLMD00011"/>
    <n v="2.11"/>
    <n v="3"/>
    <n v="10"/>
    <n v="0"/>
    <n v="3.3333333333333335"/>
    <m/>
    <s v="PL"/>
    <n v="0"/>
    <n v="1000"/>
    <n v="96.428137390000003"/>
    <n v="57140000"/>
    <n v="0"/>
    <m/>
    <x v="0"/>
  </r>
  <r>
    <x v="0"/>
    <x v="341"/>
    <s v="PLPOLNA00015"/>
    <n v="26.65"/>
    <n v="748"/>
    <n v="20220"/>
    <n v="794000"/>
    <n v="27.032085561497325"/>
    <m/>
    <s v="PL"/>
    <n v="21160100"/>
    <n v="1000"/>
    <n v="96.428137390000003"/>
    <n v="57140000"/>
    <n v="3.8403756002830804"/>
    <m/>
    <x v="0"/>
  </r>
  <r>
    <x v="0"/>
    <x v="342"/>
    <s v="PLPOLND00019"/>
    <n v="6.25"/>
    <n v="24081"/>
    <n v="151740"/>
    <n v="25585000"/>
    <n v="6.3012333374859848"/>
    <m/>
    <s v="PL"/>
    <n v="159906250"/>
    <n v="1000"/>
    <n v="96.428137390000003"/>
    <n v="57140000"/>
    <n v="29.021604852187199"/>
    <m/>
    <x v="0"/>
  </r>
  <r>
    <x v="0"/>
    <x v="343"/>
    <s v="PLPOLWX00026"/>
    <n v="16.079999999999998"/>
    <n v="483"/>
    <n v="7750"/>
    <n v="5930000"/>
    <n v="16.045548654244307"/>
    <m/>
    <s v="PL"/>
    <n v="95354399.999999985"/>
    <n v="1000"/>
    <n v="96.428137390000003"/>
    <n v="57140000"/>
    <n v="17.306000970677498"/>
    <m/>
    <x v="0"/>
  </r>
  <r>
    <x v="0"/>
    <x v="344"/>
    <s v="PLPZBDT00013"/>
    <n v="4.4400000000000004"/>
    <n v="510"/>
    <n v="2230"/>
    <n v="21432000"/>
    <n v="4.3725490196078427"/>
    <m/>
    <s v="PL"/>
    <n v="95158080.000000015"/>
    <n v="1000"/>
    <n v="96.428137390000003"/>
    <n v="57140000"/>
    <n v="17.270370584344377"/>
    <m/>
    <x v="0"/>
  </r>
  <r>
    <x v="0"/>
    <x v="345"/>
    <s v="PLPLPGR00010"/>
    <n v="1.34"/>
    <n v="590"/>
    <n v="790"/>
    <n v="0"/>
    <n v="1.3389830508474576"/>
    <m/>
    <s v="PL"/>
    <n v="0"/>
    <n v="1000"/>
    <n v="96.428137390000003"/>
    <n v="57140000"/>
    <n v="0"/>
    <m/>
    <x v="0"/>
  </r>
  <r>
    <x v="0"/>
    <x v="346"/>
    <s v="PLGFPRE00040"/>
    <n v="13"/>
    <n v="0"/>
    <n v="0"/>
    <n v="423000"/>
    <n v="13"/>
    <m/>
    <s v="PL"/>
    <n v="5499000"/>
    <n v="1000"/>
    <n v="96.428137390000003"/>
    <n v="57140000"/>
    <n v="0.99802105972829347"/>
    <m/>
    <x v="0"/>
  </r>
  <r>
    <x v="0"/>
    <x v="347"/>
    <s v="PLPRGNK00017"/>
    <n v="15.05"/>
    <n v="85"/>
    <n v="1280"/>
    <n v="1032000"/>
    <n v="15.058823529411764"/>
    <m/>
    <s v="PL"/>
    <n v="15531600"/>
    <n v="1000"/>
    <n v="96.428137390000003"/>
    <n v="57140000"/>
    <n v="2.8188514077606768"/>
    <m/>
    <x v="0"/>
  </r>
  <r>
    <x v="0"/>
    <x v="348"/>
    <s v="PLPRESC00018"/>
    <n v="2.83"/>
    <n v="2845"/>
    <n v="8050"/>
    <n v="2631000"/>
    <n v="2.829525483304042"/>
    <m/>
    <s v="PL"/>
    <n v="7445730"/>
    <n v="1000"/>
    <n v="96.428137390000003"/>
    <n v="57140000"/>
    <n v="1.3513357601474352"/>
    <m/>
    <x v="0"/>
  </r>
  <r>
    <x v="0"/>
    <x v="349"/>
    <s v="PLPRMMD00012"/>
    <n v="1.1299999999999999"/>
    <n v="8963"/>
    <n v="10180"/>
    <n v="0"/>
    <n v="1.1357804306593775"/>
    <m/>
    <s v="PL"/>
    <n v="0"/>
    <n v="1000"/>
    <n v="96.428137390000003"/>
    <n v="57140000"/>
    <n v="0"/>
    <m/>
    <x v="0"/>
  </r>
  <r>
    <x v="0"/>
    <x v="350"/>
    <s v="PLPRCAD00018"/>
    <n v="1.04"/>
    <n v="4008"/>
    <n v="4010"/>
    <n v="0"/>
    <n v="1.0004990019960081"/>
    <m/>
    <s v="PL"/>
    <n v="0"/>
    <n v="1000"/>
    <n v="96.428137390000003"/>
    <n v="57140000"/>
    <n v="0"/>
    <m/>
    <x v="0"/>
  </r>
  <r>
    <x v="0"/>
    <x v="351"/>
    <s v="PLPRCHM00014"/>
    <n v="16.2"/>
    <n v="1132"/>
    <n v="18060"/>
    <n v="2716000"/>
    <n v="15.954063604240282"/>
    <m/>
    <s v="PL"/>
    <n v="43999200"/>
    <n v="1000"/>
    <n v="96.428137390000003"/>
    <n v="57140000"/>
    <n v="7.9854752157114248"/>
    <m/>
    <x v="0"/>
  </r>
  <r>
    <x v="0"/>
    <x v="352"/>
    <s v="PLPRCHK00018"/>
    <n v="1.37"/>
    <n v="316487"/>
    <n v="453350"/>
    <n v="21115000"/>
    <n v="1.4324443026095859"/>
    <m/>
    <s v="PL"/>
    <n v="28927550.000000004"/>
    <n v="1000"/>
    <n v="96.428137390000003"/>
    <n v="57140000"/>
    <n v="5.2501007649287503"/>
    <m/>
    <x v="0"/>
  </r>
  <r>
    <x v="0"/>
    <x v="353"/>
    <s v="PLPROJP00018"/>
    <n v="5.88"/>
    <n v="4915"/>
    <n v="28490"/>
    <n v="5439000"/>
    <n v="5.7965412004069172"/>
    <m/>
    <s v="PL"/>
    <n v="31981320"/>
    <n v="1000"/>
    <n v="96.428137390000003"/>
    <n v="57140000"/>
    <n v="5.8043336748335452"/>
    <m/>
    <x v="0"/>
  </r>
  <r>
    <x v="0"/>
    <x v="354"/>
    <s v="PLLZPSK00019"/>
    <n v="2.94"/>
    <n v="7770"/>
    <n v="22700"/>
    <n v="14959000"/>
    <n v="2.9214929214929213"/>
    <m/>
    <s v="PL"/>
    <n v="43979460"/>
    <n v="1000"/>
    <n v="96.428137390000003"/>
    <n v="57140000"/>
    <n v="7.9818925760098365"/>
    <m/>
    <x v="0"/>
  </r>
  <r>
    <x v="0"/>
    <x v="355"/>
    <s v="GB00B1YKG049"/>
    <n v="23.75"/>
    <n v="85"/>
    <n v="2030"/>
    <n v="93000"/>
    <n v="23.882352941176471"/>
    <m/>
    <s v="GB"/>
    <n v="2208750"/>
    <n v="1000"/>
    <n v="96.428137390000003"/>
    <n v="57140000"/>
    <n v="0.40086906995360394"/>
    <m/>
    <x v="0"/>
  </r>
  <r>
    <x v="0"/>
    <x v="356"/>
    <s v="PLPTIW000014"/>
    <n v="14.58"/>
    <n v="10189"/>
    <n v="147490"/>
    <n v="8907000"/>
    <n v="14.475414662871724"/>
    <m/>
    <s v="PL"/>
    <n v="129864060"/>
    <n v="1000"/>
    <n v="96.428137390000003"/>
    <n v="57140000"/>
    <n v="23.569206543338545"/>
    <m/>
    <x v="0"/>
  </r>
  <r>
    <x v="0"/>
    <x v="357"/>
    <s v="PLZAPUL00057"/>
    <n v="139"/>
    <n v="65"/>
    <n v="9070"/>
    <n v="3122000"/>
    <n v="139.53846153846155"/>
    <m/>
    <s v="PL"/>
    <n v="433958000"/>
    <n v="1000"/>
    <n v="96.428137390000003"/>
    <n v="57140000"/>
    <n v="78.759633212869744"/>
    <m/>
    <x v="0"/>
  </r>
  <r>
    <x v="0"/>
    <x v="358"/>
    <s v="PLPWRMD00011"/>
    <n v="1.19"/>
    <n v="25"/>
    <n v="30"/>
    <n v="0"/>
    <n v="1.2"/>
    <m/>
    <s v="PL"/>
    <n v="0"/>
    <n v="1000"/>
    <n v="96.428137390000003"/>
    <n v="57140000"/>
    <n v="0"/>
    <m/>
    <x v="0"/>
  </r>
  <r>
    <x v="0"/>
    <x v="359"/>
    <s v="PLPZU0000011"/>
    <n v="485.5"/>
    <n v="125505"/>
    <n v="60438680"/>
    <n v="55967000"/>
    <n v="481.56392175610534"/>
    <m/>
    <s v="PL"/>
    <n v="27171978500"/>
    <n v="1000"/>
    <n v="96.428137390000003"/>
    <n v="57140000"/>
    <n v="4931.479683121368"/>
    <m/>
    <x v="0"/>
  </r>
  <r>
    <x v="0"/>
    <x v="360"/>
    <s v="PLQNTUM00018"/>
    <n v="4.2"/>
    <n v="0"/>
    <n v="0"/>
    <n v="0"/>
    <n v="4.2"/>
    <m/>
    <s v="PL"/>
    <n v="0"/>
    <n v="1000"/>
    <n v="96.428137390000003"/>
    <n v="57140000"/>
    <n v="0"/>
    <m/>
    <x v="0"/>
  </r>
  <r>
    <x v="0"/>
    <x v="361"/>
    <s v="PLQRCUS00012"/>
    <n v="6.47"/>
    <n v="14994"/>
    <n v="96410"/>
    <n v="35376000"/>
    <n v="6.4299052954515137"/>
    <m/>
    <s v="PL"/>
    <n v="228882720"/>
    <n v="1000"/>
    <n v="96.428137390000003"/>
    <n v="57140000"/>
    <n v="41.540239092179355"/>
    <m/>
    <x v="0"/>
  </r>
  <r>
    <x v="0"/>
    <x v="362"/>
    <s v="PLQMKSK00017"/>
    <n v="12.8"/>
    <n v="673"/>
    <n v="8620"/>
    <n v="10375000"/>
    <n v="12.808320950965825"/>
    <m/>
    <s v="PL"/>
    <n v="132800000"/>
    <n v="1000"/>
    <n v="96.428137390000003"/>
    <n v="57140000"/>
    <n v="24.102054324771299"/>
    <m/>
    <x v="0"/>
  </r>
  <r>
    <x v="0"/>
    <x v="363"/>
    <s v="PLRDPOL00010"/>
    <n v="8.0299999999999994"/>
    <n v="28039"/>
    <n v="218920"/>
    <n v="19626000"/>
    <n v="7.8076964228396166"/>
    <m/>
    <s v="PL"/>
    <n v="157596780"/>
    <n v="1000"/>
    <n v="96.428137390000003"/>
    <n v="57140000"/>
    <n v="28.602455971152338"/>
    <m/>
    <x v="0"/>
  </r>
  <r>
    <x v="0"/>
    <x v="364"/>
    <s v="PLRAFAK00018"/>
    <n v="5.97"/>
    <n v="14489"/>
    <n v="85090"/>
    <n v="27134000"/>
    <n v="5.8727310373386707"/>
    <m/>
    <s v="PL"/>
    <n v="161989980"/>
    <n v="1000"/>
    <n v="96.428137390000003"/>
    <n v="57140000"/>
    <n v="29.399783870697409"/>
    <m/>
    <x v="0"/>
  </r>
  <r>
    <x v="0"/>
    <x v="365"/>
    <s v="PLRFMET00016"/>
    <n v="16.309999999999999"/>
    <n v="23"/>
    <n v="380"/>
    <n v="1469000"/>
    <n v="16.521739130434781"/>
    <m/>
    <s v="PL"/>
    <n v="23959389.999999996"/>
    <n v="1000"/>
    <n v="96.428137390000003"/>
    <n v="57140000"/>
    <n v="4.3484225856052863"/>
    <m/>
    <x v="0"/>
  </r>
  <r>
    <x v="0"/>
    <x v="366"/>
    <s v="PLRNBWT00031"/>
    <n v="18.350000000000001"/>
    <n v="9551"/>
    <n v="177690"/>
    <n v="6355000"/>
    <n v="18.604334624646633"/>
    <m/>
    <s v="PL"/>
    <n v="116614250.00000001"/>
    <n v="1000"/>
    <n v="96.428137390000003"/>
    <n v="57140000"/>
    <n v="21.164480335410101"/>
    <m/>
    <x v="0"/>
  </r>
  <r>
    <x v="0"/>
    <x v="367"/>
    <s v="PLRNKPR00014"/>
    <n v="2.1800000000000002"/>
    <n v="24179"/>
    <n v="53260"/>
    <n v="19987000"/>
    <n v="2.2027379130650564"/>
    <m/>
    <s v="PL"/>
    <n v="43571660"/>
    <n v="1000"/>
    <n v="96.428137390000003"/>
    <n v="57140000"/>
    <n v="7.9078803941300038"/>
    <m/>
    <x v="0"/>
  </r>
  <r>
    <x v="0"/>
    <x v="368"/>
    <s v="PLKLNR000017"/>
    <n v="6.41"/>
    <n v="4717"/>
    <n v="30250"/>
    <n v="12912000"/>
    <n v="6.4129743481026074"/>
    <m/>
    <s v="PL"/>
    <n v="82765920"/>
    <n v="1000"/>
    <n v="96.428137390000003"/>
    <n v="57140000"/>
    <n v="15.021300452407193"/>
    <m/>
    <x v="0"/>
  </r>
  <r>
    <x v="0"/>
    <x v="369"/>
    <s v="PLREDAN00019"/>
    <n v="1.98"/>
    <n v="18975"/>
    <n v="38040"/>
    <n v="13353000"/>
    <n v="2.0047430830039525"/>
    <m/>
    <s v="PL"/>
    <n v="26438940"/>
    <n v="1000"/>
    <n v="96.428137390000003"/>
    <n v="57140000"/>
    <n v="4.7984395193476566"/>
    <m/>
    <x v="0"/>
  </r>
  <r>
    <x v="0"/>
    <x v="370"/>
    <s v="PLCMPLX00014"/>
    <n v="5.75"/>
    <n v="8"/>
    <n v="50"/>
    <n v="0"/>
    <n v="6.25"/>
    <m/>
    <s v="PL"/>
    <n v="0"/>
    <n v="1000"/>
    <n v="96.428137390000003"/>
    <n v="57140000"/>
    <n v="0"/>
    <m/>
    <x v="0"/>
  </r>
  <r>
    <x v="0"/>
    <x v="371"/>
    <s v="PLPRNTC00017"/>
    <n v="0.04"/>
    <n v="13925"/>
    <n v="440"/>
    <n v="6100000"/>
    <n v="3.1597845601436268E-2"/>
    <m/>
    <s v="PL"/>
    <n v="244000"/>
    <n v="1000"/>
    <n v="96.428137390000003"/>
    <n v="57140000"/>
    <n v="4.4283894994308709E-2"/>
    <m/>
    <x v="0"/>
  </r>
  <r>
    <x v="0"/>
    <x v="372"/>
    <s v="SE0001856519"/>
    <n v="0.69"/>
    <n v="127"/>
    <n v="90"/>
    <n v="0"/>
    <n v="0.70866141732283461"/>
    <m/>
    <s v="SE"/>
    <n v="0"/>
    <n v="1000"/>
    <n v="96.428137390000003"/>
    <n v="57140000"/>
    <n v="0"/>
    <m/>
    <x v="0"/>
  </r>
  <r>
    <x v="0"/>
    <x v="373"/>
    <s v="PLRELPL00014"/>
    <n v="5.85"/>
    <n v="2831"/>
    <n v="16150"/>
    <n v="5343000"/>
    <n v="5.7046979865771812"/>
    <m/>
    <s v="PL"/>
    <n v="31256549.999999996"/>
    <n v="1000"/>
    <n v="96.428137390000003"/>
    <n v="57140000"/>
    <n v="5.672794172476884"/>
    <m/>
    <x v="0"/>
  </r>
  <r>
    <x v="0"/>
    <x v="374"/>
    <s v="PLREMAK00016"/>
    <n v="12.1"/>
    <n v="266"/>
    <n v="3160"/>
    <n v="1451000"/>
    <n v="11.8796992481203"/>
    <m/>
    <s v="PL"/>
    <n v="17557100"/>
    <n v="1000"/>
    <n v="96.428137390000003"/>
    <n v="57140000"/>
    <n v="3.1864621836253173"/>
    <m/>
    <x v="0"/>
  </r>
  <r>
    <x v="0"/>
    <x v="375"/>
    <s v="PLRESBD00016"/>
    <n v="2.38"/>
    <n v="23039"/>
    <n v="53120"/>
    <n v="3055000"/>
    <n v="2.3056556274143842"/>
    <m/>
    <s v="PL"/>
    <n v="7270900"/>
    <n v="1000"/>
    <n v="96.428137390000003"/>
    <n v="57140000"/>
    <n v="1.3196056234185212"/>
    <m/>
    <x v="0"/>
  </r>
  <r>
    <x v="0"/>
    <x v="376"/>
    <s v="PLROBYG00016"/>
    <n v="2.1800000000000002"/>
    <n v="27934"/>
    <n v="60390"/>
    <n v="121599000"/>
    <n v="2.161881578005298"/>
    <m/>
    <s v="PL"/>
    <n v="265085820.00000003"/>
    <n v="1000"/>
    <n v="96.428137390000003"/>
    <n v="57140000"/>
    <n v="48.110789415410743"/>
    <m/>
    <x v="0"/>
  </r>
  <r>
    <x v="0"/>
    <x v="377"/>
    <s v="NL0006106007"/>
    <n v="1.45"/>
    <n v="4388"/>
    <n v="6460"/>
    <n v="55661000"/>
    <n v="1.4721969006381039"/>
    <m/>
    <s v="NL"/>
    <n v="80708450"/>
    <n v="1000"/>
    <n v="96.428137390000003"/>
    <n v="57140000"/>
    <n v="14.647887397350059"/>
    <m/>
    <x v="0"/>
  </r>
  <r>
    <x v="0"/>
    <x v="378"/>
    <s v="PLROPCE00017"/>
    <n v="16.3"/>
    <n v="110"/>
    <n v="1790"/>
    <n v="2220000"/>
    <n v="16.272727272727273"/>
    <m/>
    <s v="PL"/>
    <n v="36186000"/>
    <n v="1000"/>
    <n v="96.428137390000003"/>
    <n v="57140000"/>
    <n v="6.5674468207543235"/>
    <m/>
    <x v="0"/>
  </r>
  <r>
    <x v="0"/>
    <x v="379"/>
    <s v="PLCRSNT00011"/>
    <n v="1.41"/>
    <n v="7680"/>
    <n v="10770"/>
    <n v="0"/>
    <n v="1.40234375"/>
    <m/>
    <s v="PL"/>
    <n v="0"/>
    <n v="1000"/>
    <n v="96.428137390000003"/>
    <n v="57140000"/>
    <n v="0"/>
    <m/>
    <x v="0"/>
  </r>
  <r>
    <x v="0"/>
    <x v="380"/>
    <s v="PLNFI0500012"/>
    <n v="1.72"/>
    <n v="2005"/>
    <n v="3450"/>
    <n v="2747000"/>
    <n v="1.7206982543640899"/>
    <m/>
    <s v="PL"/>
    <n v="4724840"/>
    <n v="1000"/>
    <n v="96.428137390000003"/>
    <n v="57140000"/>
    <n v="0.85751769846274406"/>
    <m/>
    <x v="0"/>
  </r>
  <r>
    <x v="0"/>
    <x v="381"/>
    <s v="LU0564351582"/>
    <n v="0.79"/>
    <n v="0"/>
    <n v="0"/>
    <n v="0"/>
    <n v="0.79"/>
    <m/>
    <s v="LU"/>
    <n v="0"/>
    <n v="1000"/>
    <n v="96.428137390000003"/>
    <n v="57140000"/>
    <n v="0"/>
    <m/>
    <x v="0"/>
  </r>
  <r>
    <x v="0"/>
    <x v="382"/>
    <s v="PLSTLSK00016"/>
    <n v="53.55"/>
    <n v="43658"/>
    <n v="2260100"/>
    <n v="23914000"/>
    <n v="51.76828988959641"/>
    <m/>
    <s v="PL"/>
    <n v="1280594700"/>
    <n v="1000"/>
    <n v="96.428137390000003"/>
    <n v="57140000"/>
    <n v="232.41689026667319"/>
    <m/>
    <x v="0"/>
  </r>
  <r>
    <x v="0"/>
    <x v="383"/>
    <s v="ES0113900J37"/>
    <n v="25.35"/>
    <n v="352"/>
    <n v="9020"/>
    <n v="0"/>
    <n v="25.625"/>
    <m/>
    <s v="ES"/>
    <n v="0"/>
    <n v="1000"/>
    <n v="96.428137390000003"/>
    <n v="57140000"/>
    <n v="0"/>
    <m/>
    <x v="0"/>
  </r>
  <r>
    <x v="0"/>
    <x v="384"/>
    <s v="PLSANWL00012"/>
    <n v="0.19"/>
    <n v="3633"/>
    <n v="690"/>
    <n v="0"/>
    <n v="0.18992568125516102"/>
    <m/>
    <s v="PL"/>
    <n v="0"/>
    <n v="1000"/>
    <n v="96.428137390000003"/>
    <n v="57140000"/>
    <n v="0"/>
    <m/>
    <x v="0"/>
  </r>
  <r>
    <x v="0"/>
    <x v="385"/>
    <s v="PLSCOPK00012"/>
    <n v="1.9"/>
    <n v="50"/>
    <n v="100"/>
    <n v="3496000"/>
    <n v="2"/>
    <m/>
    <s v="PL"/>
    <n v="6642400"/>
    <n v="1000"/>
    <n v="96.428137390000003"/>
    <n v="57140000"/>
    <n v="1.2055382955335907"/>
    <m/>
    <x v="0"/>
  </r>
  <r>
    <x v="0"/>
    <x v="386"/>
    <s v="PLWRWCK00013"/>
    <n v="23.41"/>
    <n v="203"/>
    <n v="4750"/>
    <n v="5187000"/>
    <n v="23.399014778325125"/>
    <m/>
    <s v="PL"/>
    <n v="121427670"/>
    <n v="1000"/>
    <n v="96.428137390000003"/>
    <n v="57140000"/>
    <n v="22.038074539686761"/>
    <m/>
    <x v="0"/>
  </r>
  <r>
    <x v="0"/>
    <x v="387"/>
    <s v="PLSEKO000014"/>
    <n v="6.2"/>
    <n v="20"/>
    <n v="120"/>
    <n v="2500000"/>
    <n v="6"/>
    <m/>
    <s v="PL"/>
    <n v="15500000"/>
    <n v="1000"/>
    <n v="96.428137390000003"/>
    <n v="57140000"/>
    <n v="2.813116280376168"/>
    <m/>
    <x v="0"/>
  </r>
  <r>
    <x v="0"/>
    <x v="388"/>
    <s v="PLSELNA00010"/>
    <n v="16.54"/>
    <n v="1005"/>
    <n v="16560"/>
    <n v="5246000"/>
    <n v="16.477611940298509"/>
    <m/>
    <s v="PL"/>
    <n v="86768840"/>
    <n v="1000"/>
    <n v="96.428137390000003"/>
    <n v="57140000"/>
    <n v="15.747795898926119"/>
    <m/>
    <x v="0"/>
  </r>
  <r>
    <x v="0"/>
    <x v="389"/>
    <s v="PLSELVT00013"/>
    <n v="15.75"/>
    <n v="1452"/>
    <n v="22400"/>
    <n v="3182000"/>
    <n v="15.426997245179063"/>
    <m/>
    <s v="PL"/>
    <n v="50116500"/>
    <n v="1000"/>
    <n v="96.428137390000003"/>
    <n v="57140000"/>
    <n v="9.095712391320788"/>
    <m/>
    <x v="0"/>
  </r>
  <r>
    <x v="0"/>
    <x v="390"/>
    <s v="CA81752K1057"/>
    <n v="3.35"/>
    <n v="121741"/>
    <n v="410370"/>
    <n v="32839000"/>
    <n v="3.3708446620284045"/>
    <m/>
    <s v="CA"/>
    <n v="110010650"/>
    <n v="1000"/>
    <n v="96.428137390000003"/>
    <n v="57140000"/>
    <n v="19.965983905146096"/>
    <m/>
    <x v="0"/>
  </r>
  <r>
    <x v="0"/>
    <x v="391"/>
    <s v="PLSFNKS00011"/>
    <n v="1.88"/>
    <n v="33353"/>
    <n v="64320"/>
    <n v="18377000"/>
    <n v="1.9284622072976945"/>
    <m/>
    <s v="PL"/>
    <n v="34548760"/>
    <n v="1000"/>
    <n v="96.428137390000003"/>
    <n v="57140000"/>
    <n v="6.2703018853425121"/>
    <m/>
    <x v="0"/>
  </r>
  <r>
    <x v="0"/>
    <x v="392"/>
    <s v="EE3100001751"/>
    <n v="5.26"/>
    <n v="0"/>
    <n v="0"/>
    <n v="5448000"/>
    <n v="5.26"/>
    <m/>
    <s v="EE"/>
    <n v="28656480"/>
    <n v="1000"/>
    <n v="96.428137390000003"/>
    <n v="57140000"/>
    <n v="5.2009038984692939"/>
    <m/>
    <x v="0"/>
  </r>
  <r>
    <x v="0"/>
    <x v="393"/>
    <s v="PLSIMPL00011"/>
    <n v="9.5500000000000007"/>
    <n v="400"/>
    <n v="3820"/>
    <n v="1962000"/>
    <n v="9.5500000000000007"/>
    <m/>
    <s v="PL"/>
    <n v="18737100"/>
    <n v="1000"/>
    <n v="96.428137390000003"/>
    <n v="57140000"/>
    <n v="3.4006220036797612"/>
    <m/>
    <x v="0"/>
  </r>
  <r>
    <x v="0"/>
    <x v="394"/>
    <s v="PLSKRBH00014"/>
    <n v="32.1"/>
    <n v="75"/>
    <n v="2440"/>
    <n v="1729000"/>
    <n v="32.533333333333331"/>
    <m/>
    <s v="PL"/>
    <n v="55500900"/>
    <n v="1000"/>
    <n v="96.428137390000003"/>
    <n v="57140000"/>
    <n v="10.072934539711589"/>
    <m/>
    <x v="0"/>
  </r>
  <r>
    <x v="0"/>
    <x v="395"/>
    <s v="PLTFSKK00015"/>
    <n v="1.83"/>
    <n v="13615"/>
    <n v="25270"/>
    <n v="0"/>
    <n v="1.8560411311053984"/>
    <m/>
    <s v="PL"/>
    <n v="0"/>
    <n v="1000"/>
    <n v="96.428137390000003"/>
    <n v="57140000"/>
    <n v="0"/>
    <m/>
    <x v="0"/>
  </r>
  <r>
    <x v="0"/>
    <x v="396"/>
    <s v="PLSKTAN00010"/>
    <n v="1.06"/>
    <n v="131014"/>
    <n v="136550"/>
    <n v="31508000"/>
    <n v="1.0422550261804082"/>
    <m/>
    <s v="PL"/>
    <n v="33398480"/>
    <n v="1000"/>
    <n v="96.428137390000003"/>
    <n v="57140000"/>
    <n v="6.0615359888914728"/>
    <m/>
    <x v="0"/>
  </r>
  <r>
    <x v="0"/>
    <x v="397"/>
    <s v="PLSKLNW00011"/>
    <n v="0.53"/>
    <n v="46752"/>
    <n v="25570"/>
    <n v="0"/>
    <n v="0.5469284736481862"/>
    <m/>
    <s v="PL"/>
    <n v="0"/>
    <n v="1000"/>
    <n v="96.428137390000003"/>
    <n v="57140000"/>
    <n v="0"/>
    <m/>
    <x v="0"/>
  </r>
  <r>
    <x v="0"/>
    <x v="398"/>
    <s v="PLNFI1000012"/>
    <n v="3"/>
    <n v="2162"/>
    <n v="6320"/>
    <n v="0"/>
    <n v="2.9232192414431082"/>
    <m/>
    <s v="PL"/>
    <n v="0"/>
    <n v="1000"/>
    <n v="96.428137390000003"/>
    <n v="57140000"/>
    <n v="0"/>
    <m/>
    <x v="0"/>
  </r>
  <r>
    <x v="0"/>
    <x v="399"/>
    <s v="PLADVPL00029"/>
    <n v="12.25"/>
    <n v="41889"/>
    <n v="513200"/>
    <n v="9601000"/>
    <n v="12.251426388789419"/>
    <m/>
    <s v="PL"/>
    <n v="117612250"/>
    <n v="1000"/>
    <n v="96.428137390000003"/>
    <n v="57140000"/>
    <n v="21.345608725591738"/>
    <m/>
    <x v="0"/>
  </r>
  <r>
    <x v="0"/>
    <x v="400"/>
    <s v="PLSNZKA00033"/>
    <n v="40.35"/>
    <n v="422"/>
    <n v="17440"/>
    <n v="5026000"/>
    <n v="41.327014218009481"/>
    <m/>
    <s v="PL"/>
    <n v="202799100"/>
    <n v="1000"/>
    <n v="96.428137390000003"/>
    <n v="57140000"/>
    <n v="36.806287087460291"/>
    <m/>
    <x v="0"/>
  </r>
  <r>
    <x v="0"/>
    <x v="401"/>
    <s v="FR0000060873"/>
    <n v="43"/>
    <n v="76"/>
    <n v="3270"/>
    <n v="176000"/>
    <n v="43.026315789473685"/>
    <m/>
    <s v="FR"/>
    <n v="7568000"/>
    <n v="1000"/>
    <n v="96.428137390000003"/>
    <n v="57140000"/>
    <n v="1.3735267103152797"/>
    <m/>
    <x v="0"/>
  </r>
  <r>
    <x v="0"/>
    <x v="402"/>
    <s v="PLSLRCP00021"/>
    <n v="2.6"/>
    <n v="11025"/>
    <n v="29010"/>
    <n v="12010000"/>
    <n v="2.6312925170068029"/>
    <m/>
    <s v="PL"/>
    <n v="31226000"/>
    <n v="1000"/>
    <n v="96.428137390000003"/>
    <n v="57140000"/>
    <n v="5.6672496110339496"/>
    <m/>
    <x v="0"/>
  </r>
  <r>
    <x v="0"/>
    <x v="403"/>
    <s v="PLSONEL00011"/>
    <n v="7.9"/>
    <n v="1057"/>
    <n v="8360"/>
    <n v="4755000"/>
    <n v="7.9091769157994323"/>
    <m/>
    <s v="PL"/>
    <n v="37564500"/>
    <n v="1000"/>
    <n v="96.428137390000003"/>
    <n v="57140000"/>
    <n v="6.8176326783348751"/>
    <m/>
    <x v="0"/>
  </r>
  <r>
    <x v="0"/>
    <x v="404"/>
    <s v="BG11SOSOBT18"/>
    <n v="8.4"/>
    <n v="54"/>
    <n v="450"/>
    <n v="12000"/>
    <n v="8.3333333333333339"/>
    <m/>
    <s v="BG"/>
    <n v="100800"/>
    <n v="1000"/>
    <n v="96.428137390000003"/>
    <n v="57140000"/>
    <n v="1.8294330391091466E-2"/>
    <m/>
    <x v="0"/>
  </r>
  <r>
    <x v="0"/>
    <x v="405"/>
    <s v="PLSTLEX00019"/>
    <n v="2.66"/>
    <n v="16449"/>
    <n v="43980"/>
    <n v="97338000"/>
    <n v="2.673718767098304"/>
    <m/>
    <s v="PL"/>
    <n v="258919080"/>
    <n v="1000"/>
    <n v="96.428137390000003"/>
    <n v="57140000"/>
    <n v="46.991579306323835"/>
    <m/>
    <x v="0"/>
  </r>
  <r>
    <x v="0"/>
    <x v="406"/>
    <s v="PLSTLPD00017"/>
    <n v="338.75"/>
    <n v="164"/>
    <n v="54790"/>
    <n v="1810000"/>
    <n v="334.08536585365852"/>
    <m/>
    <s v="PL"/>
    <n v="613137500"/>
    <n v="1000"/>
    <n v="96.428137390000003"/>
    <n v="57140000"/>
    <n v="111.27916666833178"/>
    <m/>
    <x v="0"/>
  </r>
  <r>
    <x v="0"/>
    <x v="407"/>
    <s v="PLSTLPF00012"/>
    <n v="12.68"/>
    <n v="830"/>
    <n v="10540"/>
    <n v="7716000"/>
    <n v="12.698795180722891"/>
    <m/>
    <s v="PL"/>
    <n v="97838880"/>
    <n v="1000"/>
    <n v="96.428137390000003"/>
    <n v="57140000"/>
    <n v="17.756912656888403"/>
    <m/>
    <x v="0"/>
  </r>
  <r>
    <x v="0"/>
    <x v="408"/>
    <s v="PLSTPRK00019"/>
    <n v="10.1"/>
    <n v="557"/>
    <n v="5790"/>
    <n v="1791000"/>
    <n v="10.394973070017953"/>
    <m/>
    <s v="PL"/>
    <n v="18089100"/>
    <n v="1000"/>
    <n v="96.428137390000003"/>
    <n v="57140000"/>
    <n v="3.2830155940227446"/>
    <m/>
    <x v="0"/>
  </r>
  <r>
    <x v="0"/>
    <x v="409"/>
    <s v="PLHRDEX00021"/>
    <n v="2.25"/>
    <n v="27899"/>
    <n v="63960"/>
    <n v="0"/>
    <n v="2.2925552887200258"/>
    <m/>
    <s v="PL"/>
    <n v="0"/>
    <n v="1000"/>
    <n v="96.428137390000003"/>
    <n v="57140000"/>
    <n v="0"/>
    <m/>
    <x v="0"/>
  </r>
  <r>
    <x v="0"/>
    <x v="410"/>
    <s v="PLSUWAR00014"/>
    <n v="13.3"/>
    <n v="1937"/>
    <n v="25630"/>
    <n v="925000"/>
    <n v="13.231801755291688"/>
    <m/>
    <s v="PL"/>
    <n v="12302500"/>
    <n v="1000"/>
    <n v="96.428137390000003"/>
    <n v="57140000"/>
    <n v="2.2327976154405036"/>
    <m/>
    <x v="0"/>
  </r>
  <r>
    <x v="0"/>
    <x v="411"/>
    <s v="PLSWMED00013"/>
    <n v="0.22"/>
    <n v="20450"/>
    <n v="4650"/>
    <n v="0"/>
    <n v="0.22738386308068459"/>
    <m/>
    <s v="PL"/>
    <n v="0"/>
    <n v="1000"/>
    <n v="96.428137390000003"/>
    <n v="57140000"/>
    <n v="0"/>
    <m/>
    <x v="0"/>
  </r>
  <r>
    <x v="0"/>
    <x v="412"/>
    <s v="PLCMPLD00016"/>
    <n v="13.19"/>
    <n v="3923"/>
    <n v="51280"/>
    <n v="11886000"/>
    <n v="13.071628855467754"/>
    <m/>
    <s v="PL"/>
    <n v="156776340"/>
    <n v="1000"/>
    <n v="96.428137390000003"/>
    <n v="57140000"/>
    <n v="28.453553189147705"/>
    <m/>
    <x v="0"/>
  </r>
  <r>
    <x v="0"/>
    <x v="413"/>
    <s v="PLSNKTK00019"/>
    <n v="21.6"/>
    <n v="2871"/>
    <n v="61830"/>
    <n v="5947000"/>
    <n v="21.536050156739812"/>
    <m/>
    <s v="PL"/>
    <n v="128455200.00000001"/>
    <n v="1000"/>
    <n v="96.428137390000003"/>
    <n v="57140000"/>
    <n v="23.313510607675919"/>
    <m/>
    <x v="0"/>
  </r>
  <r>
    <x v="0"/>
    <x v="414"/>
    <s v="PLDWORY00019"/>
    <n v="3.97"/>
    <n v="682646"/>
    <n v="2722930"/>
    <n v="496690000"/>
    <n v="3.9887877465040447"/>
    <m/>
    <s v="PL"/>
    <n v="1971859300"/>
    <n v="1000"/>
    <n v="96.428137390000003"/>
    <n v="57140000"/>
    <n v="357.87545157684866"/>
    <m/>
    <x v="0"/>
  </r>
  <r>
    <x v="0"/>
    <x v="415"/>
    <s v="DE000TLX1005"/>
    <n v="109"/>
    <n v="0"/>
    <n v="0"/>
    <n v="142000"/>
    <n v="109"/>
    <m/>
    <s v="DE"/>
    <n v="15478000"/>
    <n v="1000"/>
    <n v="96.428137390000003"/>
    <n v="57140000"/>
    <n v="2.8091234701717633"/>
    <m/>
    <x v="0"/>
  </r>
  <r>
    <x v="0"/>
    <x v="416"/>
    <s v="PLTALEX00017"/>
    <n v="22.2"/>
    <n v="382"/>
    <n v="8440"/>
    <n v="730000"/>
    <n v="22.094240837696336"/>
    <m/>
    <s v="PL"/>
    <n v="16206000"/>
    <n v="1000"/>
    <n v="96.428137390000003"/>
    <n v="57140000"/>
    <n v="2.9412491896629791"/>
    <m/>
    <x v="0"/>
  </r>
  <r>
    <x v="0"/>
    <x v="417"/>
    <s v="PLTRCZN00016"/>
    <n v="12.35"/>
    <n v="642"/>
    <n v="7930"/>
    <n v="7000000"/>
    <n v="12.35202492211838"/>
    <m/>
    <s v="PL"/>
    <n v="86450000"/>
    <n v="1000"/>
    <n v="96.428137390000003"/>
    <n v="57140000"/>
    <n v="15.689929189581918"/>
    <m/>
    <x v="0"/>
  </r>
  <r>
    <x v="0"/>
    <x v="418"/>
    <s v="SK1120010287"/>
    <n v="87"/>
    <n v="0"/>
    <n v="0"/>
    <n v="84000"/>
    <n v="87"/>
    <m/>
    <s v="SK"/>
    <n v="7308000"/>
    <n v="1000"/>
    <n v="96.428137390000003"/>
    <n v="57140000"/>
    <n v="1.3263389533541314"/>
    <m/>
    <x v="0"/>
  </r>
  <r>
    <x v="0"/>
    <x v="419"/>
    <s v="PLTAURN00011"/>
    <n v="4.95"/>
    <n v="2248960"/>
    <n v="11012910"/>
    <n v="1043590000"/>
    <n v="4.8968901180990327"/>
    <m/>
    <s v="PL"/>
    <n v="5165770500"/>
    <n v="1000"/>
    <n v="96.428137390000003"/>
    <n v="57140000"/>
    <n v="937.54278027335079"/>
    <m/>
    <x v="0"/>
  </r>
  <r>
    <x v="0"/>
    <x v="420"/>
    <s v="PLTHP0000011"/>
    <n v="0.7"/>
    <n v="1746"/>
    <n v="1220"/>
    <n v="0"/>
    <n v="0.69873997709049251"/>
    <m/>
    <s v="PL"/>
    <n v="0"/>
    <n v="1000"/>
    <n v="96.428137390000003"/>
    <n v="57140000"/>
    <n v="0"/>
    <m/>
    <x v="0"/>
  </r>
  <r>
    <x v="0"/>
    <x v="421"/>
    <s v="PLTELL000023"/>
    <n v="9.59"/>
    <n v="1523"/>
    <n v="14300"/>
    <n v="2847000"/>
    <n v="9.3893630991464221"/>
    <m/>
    <s v="PL"/>
    <n v="27302730"/>
    <n v="1000"/>
    <n v="96.428137390000003"/>
    <n v="57140000"/>
    <n v="4.9552099523686977"/>
    <m/>
    <x v="0"/>
  </r>
  <r>
    <x v="0"/>
    <x v="422"/>
    <s v="PLPTMED00015"/>
    <n v="16.48"/>
    <n v="135"/>
    <n v="2190"/>
    <n v="448000"/>
    <n v="16.222222222222221"/>
    <m/>
    <s v="PL"/>
    <n v="7383040"/>
    <n v="1000"/>
    <n v="96.428137390000003"/>
    <n v="57140000"/>
    <n v="1.3399580659786103"/>
    <m/>
    <x v="0"/>
  </r>
  <r>
    <x v="0"/>
    <x v="423"/>
    <s v="PLTRMRX00011"/>
    <n v="4.5"/>
    <n v="2819"/>
    <n v="12730"/>
    <n v="19158000"/>
    <n v="4.51578573962398"/>
    <m/>
    <s v="PL"/>
    <n v="86211000"/>
    <n v="1000"/>
    <n v="96.428137390000003"/>
    <n v="57140000"/>
    <n v="15.646552751452246"/>
    <m/>
    <x v="0"/>
  </r>
  <r>
    <x v="0"/>
    <x v="424"/>
    <s v="PLTSGS000019"/>
    <n v="3.65"/>
    <n v="2106"/>
    <n v="7630"/>
    <n v="6157000"/>
    <n v="3.6229819563152899"/>
    <m/>
    <s v="PL"/>
    <n v="22473050"/>
    <n v="1000"/>
    <n v="96.428137390000003"/>
    <n v="57140000"/>
    <n v="4.0786646983682351"/>
    <m/>
    <x v="0"/>
  </r>
  <r>
    <x v="0"/>
    <x v="425"/>
    <s v="PLTFONE00011"/>
    <n v="6.8"/>
    <n v="7469"/>
    <n v="49800"/>
    <n v="3969000"/>
    <n v="6.6675592448788326"/>
    <m/>
    <s v="PL"/>
    <n v="26989200"/>
    <n v="1000"/>
    <n v="96.428137390000003"/>
    <n v="57140000"/>
    <n v="4.8983069622147397"/>
    <m/>
    <x v="0"/>
  </r>
  <r>
    <x v="0"/>
    <x v="426"/>
    <s v="PLTIM0000016"/>
    <n v="6.2"/>
    <n v="2492"/>
    <n v="15490"/>
    <n v="15008000"/>
    <n v="6.2158908507223112"/>
    <m/>
    <s v="PL"/>
    <n v="93049600"/>
    <n v="1000"/>
    <n v="96.428137390000003"/>
    <n v="57140000"/>
    <n v="16.887699654354211"/>
    <m/>
    <x v="0"/>
  </r>
  <r>
    <x v="0"/>
    <x v="427"/>
    <s v="PLTORPL00016"/>
    <n v="9.57"/>
    <n v="288"/>
    <n v="2740"/>
    <n v="14241000"/>
    <n v="9.5138888888888893"/>
    <m/>
    <s v="PL"/>
    <n v="136286370"/>
    <n v="1000"/>
    <n v="96.428137390000003"/>
    <n v="57140000"/>
    <n v="24.734800402604527"/>
    <m/>
    <x v="0"/>
  </r>
  <r>
    <x v="0"/>
    <x v="428"/>
    <s v="PLTOYA000011"/>
    <n v="4.53"/>
    <n v="12"/>
    <n v="50"/>
    <n v="11716000"/>
    <n v="4.166666666666667"/>
    <m/>
    <s v="PL"/>
    <n v="53073480"/>
    <n v="1000"/>
    <n v="96.428137390000003"/>
    <n v="57140000"/>
    <n v="9.6323787512399317"/>
    <m/>
    <x v="0"/>
  </r>
  <r>
    <x v="0"/>
    <x v="429"/>
    <s v="PLTRKPL00014"/>
    <n v="8.85"/>
    <n v="315031"/>
    <n v="2768260"/>
    <n v="36592000"/>
    <n v="8.7872622059416372"/>
    <m/>
    <s v="PL"/>
    <n v="323839200"/>
    <n v="1000"/>
    <n v="96.428137390000003"/>
    <n v="57140000"/>
    <n v="58.774021015741546"/>
    <m/>
    <x v="0"/>
  </r>
  <r>
    <x v="0"/>
    <x v="430"/>
    <s v="PLTRNSP00013"/>
    <n v="4.2699999999999996"/>
    <n v="0"/>
    <n v="0"/>
    <n v="2580000"/>
    <n v="4.2699999999999996"/>
    <m/>
    <s v="PL"/>
    <n v="11016599.999999998"/>
    <n v="1000"/>
    <n v="96.428137390000003"/>
    <n v="57140000"/>
    <n v="1.999417858993038"/>
    <m/>
    <x v="0"/>
  </r>
  <r>
    <x v="0"/>
    <x v="431"/>
    <s v="PLTRVPL00011"/>
    <n v="3.96"/>
    <n v="0"/>
    <n v="0"/>
    <n v="0"/>
    <n v="3.96"/>
    <m/>
    <s v="PL"/>
    <n v="0"/>
    <n v="1000"/>
    <n v="96.428137390000003"/>
    <n v="57140000"/>
    <n v="0"/>
    <m/>
    <x v="0"/>
  </r>
  <r>
    <x v="0"/>
    <x v="432"/>
    <s v="PLASMOT00030"/>
    <n v="1.95"/>
    <n v="112"/>
    <n v="220"/>
    <n v="3297000"/>
    <n v="1.9642857142857142"/>
    <m/>
    <s v="PL"/>
    <n v="6429150"/>
    <n v="1000"/>
    <n v="96.428137390000003"/>
    <n v="57140000"/>
    <n v="1.1668352602568026"/>
    <m/>
    <x v="0"/>
  </r>
  <r>
    <x v="0"/>
    <x v="433"/>
    <s v="PLTVN0000017"/>
    <n v="17.48"/>
    <n v="72400"/>
    <n v="1275520"/>
    <n v="163100000"/>
    <n v="17.617679558011051"/>
    <m/>
    <s v="PL"/>
    <n v="2850988000"/>
    <n v="1000"/>
    <n v="96.428137390000003"/>
    <n v="57140000"/>
    <n v="517.42972631981229"/>
    <m/>
    <x v="0"/>
  </r>
  <r>
    <x v="0"/>
    <x v="434"/>
    <s v="PLBAUMA00017"/>
    <n v="56.69"/>
    <n v="0"/>
    <n v="0"/>
    <n v="1288000"/>
    <n v="56.69"/>
    <m/>
    <s v="PL"/>
    <n v="73016720"/>
    <n v="1000"/>
    <n v="96.428137390000003"/>
    <n v="57140000"/>
    <n v="13.251904759462462"/>
    <m/>
    <x v="0"/>
  </r>
  <r>
    <x v="0"/>
    <x v="435"/>
    <s v="PLUNBEP00015"/>
    <n v="8.59"/>
    <n v="13535"/>
    <n v="115040"/>
    <n v="14002000"/>
    <n v="8.499445881049132"/>
    <m/>
    <s v="PL"/>
    <n v="120277180"/>
    <n v="1000"/>
    <n v="96.428137390000003"/>
    <n v="57140000"/>
    <n v="21.829270530047406"/>
    <m/>
    <x v="0"/>
  </r>
  <r>
    <x v="0"/>
    <x v="436"/>
    <s v="IT0004781412"/>
    <n v="23.4"/>
    <n v="519"/>
    <n v="12140"/>
    <n v="28378000"/>
    <n v="23.391136801541425"/>
    <m/>
    <s v="IT"/>
    <n v="664045200"/>
    <n v="1000"/>
    <n v="96.428137390000003"/>
    <n v="57140000"/>
    <n v="120.51847503391281"/>
    <m/>
    <x v="0"/>
  </r>
  <r>
    <x v="0"/>
    <x v="437"/>
    <s v="PLUNMST00014"/>
    <n v="2.38"/>
    <n v="200"/>
    <n v="480"/>
    <n v="0"/>
    <n v="2.4"/>
    <m/>
    <s v="PL"/>
    <n v="0"/>
    <n v="1000"/>
    <n v="96.428137390000003"/>
    <n v="57140000"/>
    <n v="0"/>
    <m/>
    <x v="0"/>
  </r>
  <r>
    <x v="0"/>
    <x v="438"/>
    <s v="PLPMWRM00012"/>
    <n v="2.0699999999999998"/>
    <n v="32307"/>
    <n v="66900"/>
    <n v="20551000"/>
    <n v="2.0707586591141238"/>
    <m/>
    <s v="PL"/>
    <n v="42540570"/>
    <n v="1000"/>
    <n v="96.428137390000003"/>
    <n v="57140000"/>
    <n v="7.7207464544181938"/>
    <m/>
    <x v="0"/>
  </r>
  <r>
    <x v="0"/>
    <x v="439"/>
    <s v="PLVTGDL00010"/>
    <n v="2.67"/>
    <n v="24"/>
    <n v="60"/>
    <n v="16914000"/>
    <n v="2.5"/>
    <m/>
    <s v="PL"/>
    <n v="45160380"/>
    <n v="1000"/>
    <n v="96.428137390000003"/>
    <n v="57140000"/>
    <n v="8.1962193681273732"/>
    <m/>
    <x v="0"/>
  </r>
  <r>
    <x v="0"/>
    <x v="440"/>
    <s v="PLVARNT00019"/>
    <n v="1.63"/>
    <n v="0"/>
    <n v="0"/>
    <n v="0"/>
    <n v="1.63"/>
    <m/>
    <s v="PL"/>
    <n v="0"/>
    <n v="1000"/>
    <n v="96.428137390000003"/>
    <n v="57140000"/>
    <n v="0"/>
    <m/>
    <x v="0"/>
  </r>
  <r>
    <x v="0"/>
    <x v="441"/>
    <s v="PLVIGOS00015"/>
    <n v="193.5"/>
    <n v="154"/>
    <n v="29370"/>
    <n v="370000"/>
    <n v="190.71428571428572"/>
    <m/>
    <s v="PL"/>
    <n v="71595000"/>
    <n v="1000"/>
    <n v="96.428137390000003"/>
    <n v="57140000"/>
    <n v="12.993874844743983"/>
    <m/>
    <x v="0"/>
  </r>
  <r>
    <x v="0"/>
    <x v="442"/>
    <s v="PLVNDEX00013"/>
    <n v="4.29"/>
    <n v="4855"/>
    <n v="20480"/>
    <n v="4890000"/>
    <n v="4.2183316168898042"/>
    <m/>
    <s v="PL"/>
    <n v="20978100"/>
    <n v="1000"/>
    <n v="96.428137390000003"/>
    <n v="57140000"/>
    <n v="3.8073441704102766"/>
    <m/>
    <x v="0"/>
  </r>
  <r>
    <x v="0"/>
    <x v="443"/>
    <s v="PLVTLGD00010"/>
    <n v="9.15"/>
    <n v="5327"/>
    <n v="48050"/>
    <n v="4210000"/>
    <n v="9.020086352543645"/>
    <m/>
    <s v="PL"/>
    <n v="38521500"/>
    <n v="1000"/>
    <n v="96.428137390000003"/>
    <n v="57140000"/>
    <n v="6.991319922226487"/>
    <m/>
    <x v="0"/>
  </r>
  <r>
    <x v="0"/>
    <x v="444"/>
    <s v="PLVSTLA00011"/>
    <n v="1.97"/>
    <n v="447897"/>
    <n v="875600"/>
    <n v="158887000"/>
    <n v="1.9549137413289217"/>
    <m/>
    <s v="PL"/>
    <n v="313007390"/>
    <n v="1000"/>
    <n v="96.428137390000003"/>
    <n v="57140000"/>
    <n v="56.80814094755177"/>
    <m/>
    <x v="0"/>
  </r>
  <r>
    <x v="0"/>
    <x v="445"/>
    <s v="PLVOTUM00016"/>
    <n v="9.1999999999999993"/>
    <n v="1236"/>
    <n v="11310"/>
    <n v="3957000"/>
    <n v="9.150485436893204"/>
    <m/>
    <s v="PL"/>
    <n v="36404400"/>
    <n v="1000"/>
    <n v="96.428137390000003"/>
    <n v="57140000"/>
    <n v="6.6070845366016888"/>
    <m/>
    <x v="0"/>
  </r>
  <r>
    <x v="0"/>
    <x v="446"/>
    <s v="PLVOXEL00014"/>
    <n v="9.76"/>
    <n v="3315"/>
    <n v="32560"/>
    <n v="5328000"/>
    <n v="9.8220211161387638"/>
    <m/>
    <s v="PL"/>
    <n v="52001280"/>
    <n v="1000"/>
    <n v="96.428137390000003"/>
    <n v="57140000"/>
    <n v="9.4377837011870724"/>
    <m/>
    <x v="0"/>
  </r>
  <r>
    <x v="0"/>
    <x v="447"/>
    <s v="PLWADEX00018"/>
    <n v="4.18"/>
    <n v="1125"/>
    <n v="4700"/>
    <n v="0"/>
    <n v="4.177777777777778"/>
    <m/>
    <s v="PL"/>
    <n v="0"/>
    <n v="1000"/>
    <n v="96.428137390000003"/>
    <n v="57140000"/>
    <n v="0"/>
    <m/>
    <x v="0"/>
  </r>
  <r>
    <x v="0"/>
    <x v="448"/>
    <s v="PLWNDLX00024"/>
    <n v="3.14"/>
    <n v="2461"/>
    <n v="7730"/>
    <n v="2113000"/>
    <n v="3.1409995936611135"/>
    <m/>
    <s v="PL"/>
    <n v="6634820"/>
    <n v="1000"/>
    <n v="96.428137390000003"/>
    <n v="57140000"/>
    <n v="1.2041625909268006"/>
    <m/>
    <x v="0"/>
  </r>
  <r>
    <x v="0"/>
    <x v="449"/>
    <s v="AT0000827209"/>
    <n v="3.46"/>
    <n v="105"/>
    <n v="360"/>
    <n v="13763000"/>
    <n v="3.4285714285714284"/>
    <m/>
    <s v="AT"/>
    <n v="47619980"/>
    <n v="1000"/>
    <n v="96.428137390000003"/>
    <n v="57140000"/>
    <n v="8.6426155489798404"/>
    <m/>
    <x v="0"/>
  </r>
  <r>
    <x v="0"/>
    <x v="450"/>
    <s v="PLHOGA000041"/>
    <n v="1.46"/>
    <n v="10309"/>
    <n v="14790"/>
    <n v="17392000"/>
    <n v="1.4346687360558734"/>
    <m/>
    <s v="PL"/>
    <n v="25392320"/>
    <n v="1000"/>
    <n v="96.428137390000003"/>
    <n v="57140000"/>
    <n v="4.6084870186142828"/>
    <m/>
    <x v="0"/>
  </r>
  <r>
    <x v="0"/>
    <x v="451"/>
    <s v="PLWAWEL00013"/>
    <n v="955"/>
    <n v="10799"/>
    <n v="10367730"/>
    <n v="717000"/>
    <n v="960.0638948050746"/>
    <m/>
    <s v="PL"/>
    <n v="684735000"/>
    <n v="1000"/>
    <n v="96.428137390000003"/>
    <n v="57140000"/>
    <n v="124.27349524150809"/>
    <m/>
    <x v="0"/>
  </r>
  <r>
    <x v="0"/>
    <x v="452"/>
    <s v="PLWDMCP00013"/>
    <n v="7.13"/>
    <n v="2142"/>
    <n v="15120"/>
    <n v="0"/>
    <n v="7.0588235294117645"/>
    <m/>
    <s v="PL"/>
    <n v="0"/>
    <n v="1000"/>
    <n v="96.428137390000003"/>
    <n v="57140000"/>
    <n v="0"/>
    <m/>
    <x v="0"/>
  </r>
  <r>
    <x v="0"/>
    <x v="453"/>
    <s v="LU0627170920"/>
    <n v="0.16"/>
    <n v="7923"/>
    <n v="1280"/>
    <n v="0"/>
    <n v="0.16155496655307333"/>
    <m/>
    <s v="LU"/>
    <n v="0"/>
    <n v="1000"/>
    <n v="96.428137390000003"/>
    <n v="57140000"/>
    <n v="0"/>
    <m/>
    <x v="0"/>
  </r>
  <r>
    <x v="0"/>
    <x v="454"/>
    <s v="PLWELTN00012"/>
    <n v="4.0999999999999996"/>
    <n v="113649"/>
    <n v="464150"/>
    <n v="17549000"/>
    <n v="4.0840658518772717"/>
    <m/>
    <s v="PL"/>
    <n v="71950900"/>
    <n v="1000"/>
    <n v="96.428137390000003"/>
    <n v="57140000"/>
    <n v="13.058467624368879"/>
    <m/>
    <x v="0"/>
  </r>
  <r>
    <x v="0"/>
    <x v="455"/>
    <s v="PLELPO000016"/>
    <n v="2"/>
    <n v="1"/>
    <n v="2"/>
    <n v="0"/>
    <n v="2"/>
    <m/>
    <s v="PL"/>
    <n v="0"/>
    <n v="1000"/>
    <n v="96.428137390000003"/>
    <n v="57140000"/>
    <n v="0"/>
    <m/>
    <x v="0"/>
  </r>
  <r>
    <x v="0"/>
    <x v="456"/>
    <s v="PLWILBO00019"/>
    <n v="0.86"/>
    <n v="6000"/>
    <n v="5160"/>
    <n v="0"/>
    <n v="0.86"/>
    <m/>
    <s v="PL"/>
    <n v="0"/>
    <n v="1000"/>
    <n v="96.428137390000003"/>
    <n v="57140000"/>
    <n v="0"/>
    <m/>
    <x v="0"/>
  </r>
  <r>
    <x v="0"/>
    <x v="457"/>
    <s v="PLARIEL00046"/>
    <n v="7.49"/>
    <n v="3"/>
    <n v="20"/>
    <n v="7452000"/>
    <n v="6.666666666666667"/>
    <m/>
    <s v="PL"/>
    <n v="55815480"/>
    <n v="1000"/>
    <n v="96.428137390000003"/>
    <n v="57140000"/>
    <n v="10.130028095807122"/>
    <m/>
    <x v="0"/>
  </r>
  <r>
    <x v="0"/>
    <x v="458"/>
    <s v="PLWSTIL00012"/>
    <n v="38.9"/>
    <n v="150"/>
    <n v="5840"/>
    <n v="0"/>
    <n v="38.93333333333333"/>
    <m/>
    <s v="PL"/>
    <n v="0"/>
    <n v="1000"/>
    <n v="96.428137390000003"/>
    <n v="57140000"/>
    <n v="0"/>
    <m/>
    <x v="0"/>
  </r>
  <r>
    <x v="0"/>
    <x v="459"/>
    <s v="PLWOJAS00014"/>
    <n v="8.3000000000000007"/>
    <n v="30952"/>
    <n v="254700"/>
    <n v="2046000"/>
    <n v="8.228870509175497"/>
    <m/>
    <s v="PL"/>
    <n v="16981800"/>
    <n v="1000"/>
    <n v="96.428137390000003"/>
    <n v="57140000"/>
    <n v="3.0820501967801297"/>
    <m/>
    <x v="0"/>
  </r>
  <r>
    <x v="0"/>
    <x v="460"/>
    <s v="PLWRKSR00019"/>
    <n v="18"/>
    <n v="39597"/>
    <n v="712660"/>
    <n v="24711000"/>
    <n v="17.997828118291789"/>
    <m/>
    <s v="PL"/>
    <n v="444798000"/>
    <n v="1000"/>
    <n v="96.428137390000003"/>
    <n v="57140000"/>
    <n v="80.726999695403791"/>
    <m/>
    <x v="0"/>
  </r>
  <r>
    <x v="0"/>
    <x v="461"/>
    <s v="PLYAWAL00058"/>
    <n v="8.4"/>
    <n v="200"/>
    <n v="1680"/>
    <n v="1535000"/>
    <n v="8.4"/>
    <m/>
    <s v="PL"/>
    <n v="12894000"/>
    <n v="1000"/>
    <n v="96.428137390000003"/>
    <n v="57140000"/>
    <n v="2.3401497625271168"/>
    <m/>
    <x v="0"/>
  </r>
  <r>
    <x v="0"/>
    <x v="462"/>
    <s v="PLZAMET00010"/>
    <n v="2.69"/>
    <n v="1828"/>
    <n v="4940"/>
    <n v="48149000"/>
    <n v="2.7024070021881839"/>
    <m/>
    <s v="PL"/>
    <n v="129520810"/>
    <n v="1000"/>
    <n v="96.428137390000003"/>
    <n v="57140000"/>
    <n v="23.506909629581184"/>
    <m/>
    <x v="0"/>
  </r>
  <r>
    <x v="0"/>
    <x v="463"/>
    <s v="PLZSTAL00012"/>
    <n v="0.92"/>
    <n v="219424"/>
    <n v="198130"/>
    <n v="23434000"/>
    <n v="0.90295500947936413"/>
    <m/>
    <s v="PL"/>
    <n v="21559280"/>
    <n v="1000"/>
    <n v="96.428137390000003"/>
    <n v="57140000"/>
    <n v="3.9128233265282777"/>
    <m/>
    <x v="0"/>
  </r>
  <r>
    <x v="0"/>
    <x v="464"/>
    <s v="PLZEPAK00012"/>
    <n v="23.28"/>
    <n v="61806"/>
    <n v="1418850"/>
    <n v="24622000"/>
    <n v="22.956509076788663"/>
    <m/>
    <s v="PL"/>
    <n v="573200160"/>
    <n v="1000"/>
    <n v="96.428137390000003"/>
    <n v="57140000"/>
    <n v="104.03088400065963"/>
    <m/>
    <x v="0"/>
  </r>
  <r>
    <x v="0"/>
    <x v="465"/>
    <s v="PLZTKMA00017"/>
    <n v="64.989999999999995"/>
    <n v="39"/>
    <n v="2480"/>
    <n v="3288000"/>
    <n v="63.589743589743591"/>
    <m/>
    <s v="PL"/>
    <n v="213687119.99999997"/>
    <n v="1000"/>
    <n v="96.428137390000003"/>
    <n v="57140000"/>
    <n v="38.782368785722305"/>
    <m/>
    <x v="0"/>
  </r>
  <r>
    <x v="0"/>
    <x v="466"/>
    <s v="PLZPUE000012"/>
    <n v="285"/>
    <n v="14"/>
    <n v="3990"/>
    <n v="699000"/>
    <n v="285"/>
    <m/>
    <s v="PL"/>
    <n v="199215000"/>
    <n v="1000"/>
    <n v="96.428137390000003"/>
    <n v="57140000"/>
    <n v="36.155803857750854"/>
    <m/>
    <x v="0"/>
  </r>
  <r>
    <x v="0"/>
    <x v="467"/>
    <s v="PLZBMZC00019"/>
    <n v="1.55"/>
    <n v="3559"/>
    <n v="5440"/>
    <n v="6145000"/>
    <n v="1.5285192469794886"/>
    <m/>
    <s v="PL"/>
    <n v="9524750"/>
    <n v="1000"/>
    <n v="96.428137390000003"/>
    <n v="57140000"/>
    <n v="1.7286599542911552"/>
    <m/>
    <x v="0"/>
  </r>
  <r>
    <x v="0"/>
    <x v="468"/>
    <s v="PLZUE0000015"/>
    <n v="6.27"/>
    <n v="7"/>
    <n v="40"/>
    <n v="8629000"/>
    <n v="5.7142857142857144"/>
    <m/>
    <s v="PL"/>
    <n v="54103830"/>
    <n v="1000"/>
    <n v="96.428137390000003"/>
    <n v="57140000"/>
    <n v="9.8193783873357763"/>
    <m/>
    <x v="0"/>
  </r>
  <r>
    <x v="0"/>
    <x v="469"/>
    <s v="PLZYWIC00016"/>
    <n v="391"/>
    <n v="20"/>
    <n v="7820"/>
    <n v="0"/>
    <n v="391"/>
    <m/>
    <s v="PL"/>
    <n v="0"/>
    <n v="1000"/>
    <n v="96.428137390000003"/>
    <n v="57140000"/>
    <n v="0"/>
    <m/>
    <x v="0"/>
  </r>
  <r>
    <x v="1"/>
    <x v="0"/>
    <s v="PLNFI0600010"/>
    <n v="2.2599999999999998"/>
    <n v="20"/>
    <n v="40"/>
    <n v="6496000"/>
    <n v="2"/>
    <m/>
    <s v="PL"/>
    <n v="14680959.999999998"/>
    <n v="1000"/>
    <n v="96.428137390000003"/>
    <n v="57140000"/>
    <n v="2.6644675862936325"/>
    <n v="0.16999999999999993"/>
    <x v="1"/>
  </r>
  <r>
    <x v="1"/>
    <x v="1"/>
    <s v="PLNFI0800016"/>
    <n v="0.79"/>
    <n v="87"/>
    <n v="70"/>
    <n v="22309000"/>
    <n v="0.8045977011494253"/>
    <m/>
    <s v="PL"/>
    <n v="17624110"/>
    <n v="1000"/>
    <n v="96.428137390000003"/>
    <n v="57140000"/>
    <n v="3.198623920525189"/>
    <n v="0"/>
    <x v="0"/>
  </r>
  <r>
    <x v="1"/>
    <x v="2"/>
    <s v="PL4FNMD00013"/>
    <n v="5.85"/>
    <n v="638"/>
    <n v="3680"/>
    <n v="1852000"/>
    <n v="5.7680250783699059"/>
    <m/>
    <s v="PL"/>
    <n v="10834200"/>
    <n v="1000"/>
    <n v="96.428137390000003"/>
    <n v="57140000"/>
    <n v="1.9663138325710632"/>
    <n v="4.9999999999999822E-2"/>
    <x v="1"/>
  </r>
  <r>
    <x v="1"/>
    <x v="3"/>
    <s v="PLABCDT00014"/>
    <n v="3.43"/>
    <n v="17268"/>
    <n v="58130"/>
    <n v="48206000"/>
    <n v="3.3663423673847581"/>
    <m/>
    <s v="PL"/>
    <n v="165346580"/>
    <n v="1000"/>
    <n v="96.428137390000003"/>
    <n v="57140000"/>
    <n v="30.008977813065837"/>
    <n v="6.0000000000000053E-2"/>
    <x v="1"/>
  </r>
  <r>
    <x v="1"/>
    <x v="4"/>
    <s v="PLABMSD00015"/>
    <n v="0.3"/>
    <n v="0"/>
    <n v="0"/>
    <n v="0"/>
    <n v="0.3"/>
    <m/>
    <s v="PL"/>
    <n v="0"/>
    <n v="1000"/>
    <n v="96.428137390000003"/>
    <n v="57140000"/>
    <n v="0"/>
    <n v="0"/>
    <x v="0"/>
  </r>
  <r>
    <x v="1"/>
    <x v="5"/>
    <s v="PLAB00000019"/>
    <n v="34.99"/>
    <n v="20654"/>
    <n v="669900"/>
    <n v="13122000"/>
    <n v="32.434395274523098"/>
    <m/>
    <s v="PL"/>
    <n v="459138780"/>
    <n v="1000"/>
    <n v="96.428137390000003"/>
    <n v="57140000"/>
    <n v="83.329727546454947"/>
    <n v="2.490000000000002"/>
    <x v="1"/>
  </r>
  <r>
    <x v="1"/>
    <x v="6"/>
    <s v="PLACSA000014"/>
    <n v="27.51"/>
    <n v="4"/>
    <n v="110"/>
    <n v="8143000"/>
    <n v="27.5"/>
    <m/>
    <s v="PL"/>
    <n v="224013930"/>
    <n v="1000"/>
    <n v="96.428137390000003"/>
    <n v="57140000"/>
    <n v="40.656595710583694"/>
    <n v="1.0000000000001563E-2"/>
    <x v="1"/>
  </r>
  <r>
    <x v="1"/>
    <x v="7"/>
    <s v="LU0299378421"/>
    <n v="8"/>
    <n v="10793"/>
    <n v="88910"/>
    <n v="17461000"/>
    <n v="8.2377466876679328"/>
    <m/>
    <s v="LU"/>
    <n v="139688000"/>
    <n v="1000"/>
    <n v="96.428137390000003"/>
    <n v="57140000"/>
    <n v="25.352166901495881"/>
    <n v="-0.24000000000000021"/>
    <x v="2"/>
  </r>
  <r>
    <x v="1"/>
    <x v="8"/>
    <s v="PLACTIN00018"/>
    <n v="45.85"/>
    <n v="706"/>
    <n v="31870"/>
    <n v="8852000"/>
    <n v="45.141643059490086"/>
    <m/>
    <s v="PL"/>
    <n v="405864200"/>
    <n v="1000"/>
    <n v="96.428137390000003"/>
    <n v="57140000"/>
    <n v="73.660850880119298"/>
    <n v="0.96000000000000085"/>
    <x v="1"/>
  </r>
  <r>
    <x v="1"/>
    <x v="9"/>
    <s v="PLMBRST00015"/>
    <n v="0.01"/>
    <n v="4200"/>
    <n v="40"/>
    <n v="0"/>
    <n v="9.5238095238095247E-3"/>
    <m/>
    <s v="PL"/>
    <n v="0"/>
    <n v="1000"/>
    <n v="96.428137390000003"/>
    <n v="57140000"/>
    <n v="0"/>
    <n v="0"/>
    <x v="0"/>
  </r>
  <r>
    <x v="1"/>
    <x v="10"/>
    <s v="PLAGORA00067"/>
    <n v="8.1"/>
    <n v="213603"/>
    <n v="1682130"/>
    <n v="43035000"/>
    <n v="7.8750298450864458"/>
    <m/>
    <s v="PL"/>
    <n v="348583500"/>
    <n v="1000"/>
    <n v="96.428137390000003"/>
    <n v="57140000"/>
    <n v="63.264897994871355"/>
    <n v="0.14999999999999947"/>
    <x v="1"/>
  </r>
  <r>
    <x v="1"/>
    <x v="11"/>
    <s v="CY0101062111"/>
    <n v="1.41"/>
    <n v="70408"/>
    <n v="98630"/>
    <n v="0"/>
    <n v="1.4008351323713215"/>
    <m/>
    <s v="CY"/>
    <n v="0"/>
    <n v="1000"/>
    <n v="96.428137390000003"/>
    <n v="57140000"/>
    <n v="0"/>
    <n v="3.9999999999999813E-2"/>
    <x v="1"/>
  </r>
  <r>
    <x v="1"/>
    <x v="12"/>
    <s v="LT0000127466"/>
    <n v="1"/>
    <n v="0"/>
    <n v="0"/>
    <n v="0"/>
    <n v="1"/>
    <m/>
    <s v="LT"/>
    <n v="0"/>
    <n v="1000"/>
    <n v="96.428137390000003"/>
    <n v="57140000"/>
    <n v="0"/>
    <n v="0"/>
    <x v="0"/>
  </r>
  <r>
    <x v="1"/>
    <x v="13"/>
    <s v="PLGRBRN00012"/>
    <n v="5.08"/>
    <n v="1120106"/>
    <n v="5657820"/>
    <n v="29399000"/>
    <n v="5.0511469450212747"/>
    <m/>
    <s v="PL"/>
    <n v="149346920"/>
    <n v="1000"/>
    <n v="96.428137390000003"/>
    <n v="57140000"/>
    <n v="27.105177553292719"/>
    <n v="0"/>
    <x v="0"/>
  </r>
  <r>
    <x v="1"/>
    <x v="14"/>
    <s v="PLALIOR00045"/>
    <n v="84"/>
    <n v="194224"/>
    <n v="15997670"/>
    <n v="43097000"/>
    <n v="82.367112200345986"/>
    <m/>
    <s v="PL"/>
    <n v="3620148000"/>
    <n v="1000"/>
    <n v="96.428137390000003"/>
    <n v="57140000"/>
    <n v="657.02563072072405"/>
    <n v="4.2099999999999937"/>
    <x v="1"/>
  </r>
  <r>
    <x v="1"/>
    <x v="15"/>
    <s v="PLKRCHM00015"/>
    <n v="14.15"/>
    <n v="1039"/>
    <n v="14690"/>
    <n v="3975000"/>
    <n v="14.138594802694898"/>
    <m/>
    <s v="PL"/>
    <n v="56246250"/>
    <n v="1000"/>
    <n v="96.428137390000003"/>
    <n v="57140000"/>
    <n v="10.208209134523099"/>
    <n v="9.9999999999997868E-3"/>
    <x v="1"/>
  </r>
  <r>
    <x v="1"/>
    <x v="16"/>
    <s v="PLTRNSU00013"/>
    <n v="2.08"/>
    <n v="1980"/>
    <n v="4060"/>
    <n v="7353000"/>
    <n v="2.0505050505050506"/>
    <m/>
    <s v="PL"/>
    <n v="15294240"/>
    <n v="1000"/>
    <n v="96.428137390000003"/>
    <n v="57140000"/>
    <n v="2.7757726154826066"/>
    <n v="-2.0000000000000018E-2"/>
    <x v="2"/>
  </r>
  <r>
    <x v="1"/>
    <x v="17"/>
    <s v="PLSRBEX00014"/>
    <n v="0.64"/>
    <n v="0"/>
    <n v="0"/>
    <n v="0"/>
    <n v="0.64"/>
    <m/>
    <s v="PL"/>
    <n v="0"/>
    <n v="1000"/>
    <n v="96.428137390000003"/>
    <n v="57140000"/>
    <n v="0"/>
    <n v="0"/>
    <x v="0"/>
  </r>
  <r>
    <x v="1"/>
    <x v="18"/>
    <s v="PLATTFI00018"/>
    <n v="9.1"/>
    <n v="117048"/>
    <n v="1062830"/>
    <n v="24397000"/>
    <n v="9.0802918460802413"/>
    <m/>
    <s v="PL"/>
    <n v="222012700"/>
    <n v="1000"/>
    <n v="96.428137390000003"/>
    <n v="57140000"/>
    <n v="40.293389730340003"/>
    <n v="9.9999999999999645E-2"/>
    <x v="1"/>
  </r>
  <r>
    <x v="1"/>
    <x v="19"/>
    <s v="PLALMTL00023"/>
    <n v="45.7"/>
    <n v="5386"/>
    <n v="243420"/>
    <n v="9046000"/>
    <n v="45.194949870033419"/>
    <m/>
    <s v="PL"/>
    <n v="413402200"/>
    <n v="1000"/>
    <n v="96.428137390000003"/>
    <n v="57140000"/>
    <n v="75.028932849246743"/>
    <n v="1.3000000000000043"/>
    <x v="1"/>
  </r>
  <r>
    <x v="1"/>
    <x v="20"/>
    <s v="PLAMBRA00013"/>
    <n v="8.02"/>
    <n v="2114"/>
    <n v="17060"/>
    <n v="9800000"/>
    <n v="8.0700094607379373"/>
    <m/>
    <s v="PL"/>
    <n v="78596000"/>
    <n v="1000"/>
    <n v="96.428137390000003"/>
    <n v="57140000"/>
    <n v="14.264495946609374"/>
    <n v="-4.0000000000000924E-2"/>
    <x v="2"/>
  </r>
  <r>
    <x v="1"/>
    <x v="21"/>
    <s v="PLAMICA00010"/>
    <n v="99.5"/>
    <n v="31650"/>
    <n v="3138890"/>
    <n v="4659000"/>
    <n v="99.175039494470781"/>
    <m/>
    <s v="PL"/>
    <n v="463570500"/>
    <n v="1000"/>
    <n v="96.428137390000003"/>
    <n v="57140000"/>
    <n v="84.134046493685176"/>
    <n v="0.5"/>
    <x v="1"/>
  </r>
  <r>
    <x v="1"/>
    <x v="22"/>
    <s v="PLAMPLI00019"/>
    <n v="0.26"/>
    <n v="0"/>
    <n v="0"/>
    <n v="0"/>
    <n v="0.26"/>
    <m/>
    <s v="PL"/>
    <n v="0"/>
    <n v="1000"/>
    <n v="96.428137390000003"/>
    <n v="57140000"/>
    <n v="0"/>
    <n v="0"/>
    <x v="0"/>
  </r>
  <r>
    <x v="1"/>
    <x v="23"/>
    <s v="NL0000474351"/>
    <n v="108"/>
    <n v="17841"/>
    <n v="1906540"/>
    <n v="14487000"/>
    <n v="106.86284401098594"/>
    <m/>
    <s v="NL"/>
    <n v="1564596000"/>
    <n v="1000"/>
    <n v="96.428137390000003"/>
    <n v="57140000"/>
    <n v="283.96067611686647"/>
    <n v="3.5"/>
    <x v="1"/>
  </r>
  <r>
    <x v="1"/>
    <x v="24"/>
    <s v="PLAPATR00018"/>
    <n v="35.17"/>
    <n v="1405"/>
    <n v="49850"/>
    <n v="25382000"/>
    <n v="35.480427046263344"/>
    <m/>
    <s v="PL"/>
    <n v="892684940"/>
    <n v="1000"/>
    <n v="96.428137390000003"/>
    <n v="57140000"/>
    <n v="162.01461535229825"/>
    <n v="-0.30999999999999517"/>
    <x v="2"/>
  </r>
  <r>
    <x v="1"/>
    <x v="25"/>
    <s v="PLAPLS000016"/>
    <n v="12.3"/>
    <n v="45"/>
    <n v="550"/>
    <n v="5540000"/>
    <n v="12.222222222222221"/>
    <m/>
    <s v="PL"/>
    <n v="68142000"/>
    <n v="1000"/>
    <n v="96.428137390000003"/>
    <n v="57140000"/>
    <n v="12.367185134025345"/>
    <n v="0"/>
    <x v="0"/>
  </r>
  <r>
    <x v="1"/>
    <x v="26"/>
    <s v="PLARTPR00012"/>
    <n v="4.8"/>
    <n v="49208"/>
    <n v="238770"/>
    <n v="22063000"/>
    <n v="4.8522597951552591"/>
    <m/>
    <s v="PL"/>
    <n v="105902400"/>
    <n v="1000"/>
    <n v="96.428137390000003"/>
    <n v="57140000"/>
    <n v="19.220371972316716"/>
    <n v="-8.0000000000000071E-2"/>
    <x v="2"/>
  </r>
  <r>
    <x v="1"/>
    <x v="27"/>
    <s v="PLARCUS00040"/>
    <n v="1.47"/>
    <n v="2996"/>
    <n v="4220"/>
    <n v="2520000"/>
    <n v="1.4085447263017357"/>
    <m/>
    <s v="PL"/>
    <n v="3704400"/>
    <n v="1000"/>
    <n v="96.428137390000003"/>
    <n v="57140000"/>
    <n v="0.67231664187261131"/>
    <n v="0"/>
    <x v="0"/>
  </r>
  <r>
    <x v="1"/>
    <x v="28"/>
    <s v="PLARTER00016"/>
    <n v="14.89"/>
    <n v="588"/>
    <n v="8750"/>
    <n v="3286000"/>
    <n v="14.880952380952381"/>
    <m/>
    <s v="PL"/>
    <n v="48928540"/>
    <n v="1000"/>
    <n v="96.428137390000003"/>
    <n v="57140000"/>
    <n v="8.8801078999378404"/>
    <n v="0.33999999999999986"/>
    <x v="1"/>
  </r>
  <r>
    <x v="1"/>
    <x v="29"/>
    <s v="CY1000031710"/>
    <n v="1.95"/>
    <n v="750865"/>
    <n v="1490750"/>
    <n v="32823000"/>
    <n v="1.9853768653486312"/>
    <m/>
    <s v="CY"/>
    <n v="64004850"/>
    <n v="1000"/>
    <n v="96.428137390000003"/>
    <n v="57140000"/>
    <n v="11.616328100518359"/>
    <n v="1.0000000000000009E-2"/>
    <x v="1"/>
  </r>
  <r>
    <x v="1"/>
    <x v="30"/>
    <s v="PLABS0000018"/>
    <n v="13.2"/>
    <n v="282"/>
    <n v="3710"/>
    <n v="17889000"/>
    <n v="13.156028368794326"/>
    <m/>
    <s v="PL"/>
    <n v="236134800"/>
    <n v="1000"/>
    <n v="96.428137390000003"/>
    <n v="57140000"/>
    <n v="42.856429047959374"/>
    <n v="0.25"/>
    <x v="1"/>
  </r>
  <r>
    <x v="1"/>
    <x v="31"/>
    <s v="PLSOFTB00016"/>
    <n v="54"/>
    <n v="85264"/>
    <n v="4567480"/>
    <n v="74917000"/>
    <n v="53.56868080315256"/>
    <m/>
    <s v="PL"/>
    <n v="4045518000"/>
    <n v="1000"/>
    <n v="96.428137390000003"/>
    <n v="57140000"/>
    <n v="734.22661602289247"/>
    <n v="1.0200000000000031"/>
    <x v="1"/>
  </r>
  <r>
    <x v="1"/>
    <x v="32"/>
    <s v="PLASSEE00014"/>
    <n v="8.3000000000000007"/>
    <n v="100"/>
    <n v="830"/>
    <n v="16750000"/>
    <n v="8.3000000000000007"/>
    <m/>
    <s v="PL"/>
    <n v="139025000"/>
    <n v="1000"/>
    <n v="96.428137390000003"/>
    <n v="57140000"/>
    <n v="25.231838121244952"/>
    <n v="0"/>
    <x v="0"/>
  </r>
  <r>
    <x v="1"/>
    <x v="33"/>
    <s v="SK1120009230"/>
    <n v="16.02"/>
    <n v="3"/>
    <n v="50"/>
    <n v="0"/>
    <n v="16.666666666666668"/>
    <m/>
    <s v="SK"/>
    <n v="0"/>
    <n v="1000"/>
    <n v="96.428137390000003"/>
    <n v="57140000"/>
    <n v="0"/>
    <n v="0.45999999999999908"/>
    <x v="1"/>
  </r>
  <r>
    <x v="1"/>
    <x v="34"/>
    <s v="NL0000686509"/>
    <n v="26.5"/>
    <n v="11520"/>
    <n v="305320"/>
    <n v="9253000"/>
    <n v="26.503472222222221"/>
    <m/>
    <s v="NL"/>
    <n v="245204500"/>
    <n v="1000"/>
    <n v="96.428137390000003"/>
    <n v="57140000"/>
    <n v="44.502501352999872"/>
    <n v="0.5"/>
    <x v="1"/>
  </r>
  <r>
    <x v="1"/>
    <x v="35"/>
    <s v="PLATMSI00016"/>
    <n v="2.5"/>
    <n v="3370"/>
    <n v="8410"/>
    <n v="24386000"/>
    <n v="2.4955489614243325"/>
    <m/>
    <s v="PL"/>
    <n v="60965000"/>
    <n v="1000"/>
    <n v="96.428137390000003"/>
    <n v="57140000"/>
    <n v="11.064621550524715"/>
    <n v="8.0000000000000071E-2"/>
    <x v="1"/>
  </r>
  <r>
    <x v="1"/>
    <x v="36"/>
    <s v="PLATLPL00018"/>
    <n v="6.87"/>
    <n v="4231"/>
    <n v="28930"/>
    <n v="2464000"/>
    <n v="6.837627038525171"/>
    <m/>
    <s v="PL"/>
    <n v="16927680"/>
    <n v="1000"/>
    <n v="96.428137390000003"/>
    <n v="57140000"/>
    <n v="3.0722278836772934"/>
    <n v="8.0000000000000071E-2"/>
    <x v="1"/>
  </r>
  <r>
    <x v="1"/>
    <x v="37"/>
    <s v="PLATLNT00016"/>
    <n v="0.99"/>
    <n v="5919"/>
    <n v="5790"/>
    <n v="11698000"/>
    <n v="0.97820577800304109"/>
    <m/>
    <s v="PL"/>
    <n v="11581020"/>
    <n v="1000"/>
    <n v="96.428137390000003"/>
    <n v="57140000"/>
    <n v="2.1018552197007745"/>
    <n v="1.0000000000000009E-2"/>
    <x v="1"/>
  </r>
  <r>
    <x v="1"/>
    <x v="38"/>
    <s v="GB00B0WDBP88"/>
    <n v="1.05"/>
    <n v="5"/>
    <n v="10"/>
    <n v="0"/>
    <n v="2"/>
    <m/>
    <s v="GB"/>
    <n v="0"/>
    <n v="1000"/>
    <n v="96.428137390000003"/>
    <n v="57140000"/>
    <n v="0"/>
    <n v="1.0000000000000009E-2"/>
    <x v="1"/>
  </r>
  <r>
    <x v="1"/>
    <x v="39"/>
    <s v="PLATMSA00013"/>
    <n v="11.19"/>
    <n v="2021"/>
    <n v="22080"/>
    <n v="24981000"/>
    <n v="10.925284512617516"/>
    <m/>
    <s v="PL"/>
    <n v="279537390"/>
    <n v="1000"/>
    <n v="96.428137390000003"/>
    <n v="57140000"/>
    <n v="50.733624695668524"/>
    <n v="0.33999999999999986"/>
    <x v="1"/>
  </r>
  <r>
    <x v="1"/>
    <x v="40"/>
    <s v="PLATM0000021"/>
    <n v="3.23"/>
    <n v="35000"/>
    <n v="110330"/>
    <n v="39722000"/>
    <n v="3.1522857142857141"/>
    <m/>
    <s v="PL"/>
    <n v="128302060"/>
    <n v="1000"/>
    <n v="96.428137390000003"/>
    <n v="57140000"/>
    <n v="23.2857170188258"/>
    <n v="0.10000000000000009"/>
    <x v="1"/>
  </r>
  <r>
    <x v="1"/>
    <x v="41"/>
    <s v="PLATREM00017"/>
    <n v="4.33"/>
    <n v="974"/>
    <n v="4220"/>
    <n v="3999000"/>
    <n v="4.3326488706365502"/>
    <m/>
    <s v="PL"/>
    <n v="17315670"/>
    <n v="1000"/>
    <n v="96.428137390000003"/>
    <n v="57140000"/>
    <n v="3.142644721459432"/>
    <n v="0"/>
    <x v="0"/>
  </r>
  <r>
    <x v="1"/>
    <x v="42"/>
    <s v="LT0000128555"/>
    <n v="7.24"/>
    <n v="250008"/>
    <n v="1775060"/>
    <n v="15327000"/>
    <n v="7.100012799590413"/>
    <m/>
    <s v="LT"/>
    <n v="110967480"/>
    <n v="1000"/>
    <n v="96.428137390000003"/>
    <n v="57140000"/>
    <n v="20.139640295504307"/>
    <n v="9.9999999999997868E-3"/>
    <x v="1"/>
  </r>
  <r>
    <x v="1"/>
    <x v="43"/>
    <s v="LT0000128381"/>
    <n v="20.7"/>
    <n v="0"/>
    <n v="0"/>
    <n v="2322000"/>
    <n v="20.7"/>
    <m/>
    <s v="LT"/>
    <n v="48065400"/>
    <n v="1000"/>
    <n v="96.428137390000003"/>
    <n v="57140000"/>
    <n v="8.7234554363092034"/>
    <n v="0"/>
    <x v="0"/>
  </r>
  <r>
    <x v="1"/>
    <x v="44"/>
    <s v="PLINSTL00011"/>
    <n v="3"/>
    <n v="701"/>
    <n v="1970"/>
    <n v="0"/>
    <n v="2.810271041369472"/>
    <m/>
    <s v="PL"/>
    <n v="0"/>
    <n v="1000"/>
    <n v="96.428137390000003"/>
    <n v="57140000"/>
    <n v="0"/>
    <n v="0"/>
    <x v="0"/>
  </r>
  <r>
    <x v="1"/>
    <x v="45"/>
    <s v="PLBSSTM00013"/>
    <n v="2.5499999999999998"/>
    <n v="2"/>
    <n v="10"/>
    <n v="0"/>
    <n v="5"/>
    <m/>
    <s v="PL"/>
    <n v="0"/>
    <n v="1000"/>
    <n v="96.428137390000003"/>
    <n v="57140000"/>
    <n v="0"/>
    <n v="6.999999999999984E-2"/>
    <x v="1"/>
  </r>
  <r>
    <x v="1"/>
    <x v="46"/>
    <s v="PLBKLND00017"/>
    <n v="2.77"/>
    <n v="0"/>
    <n v="0"/>
    <n v="0"/>
    <n v="2.77"/>
    <m/>
    <s v="PL"/>
    <n v="0"/>
    <n v="1000"/>
    <n v="96.428137390000003"/>
    <n v="57140000"/>
    <n v="0"/>
    <n v="0"/>
    <x v="0"/>
  </r>
  <r>
    <x v="1"/>
    <x v="47"/>
    <s v="PLBALTN00014"/>
    <n v="7.19"/>
    <n v="1"/>
    <n v="10"/>
    <n v="2174000"/>
    <n v="10"/>
    <m/>
    <s v="PL"/>
    <n v="15631060"/>
    <n v="1000"/>
    <n v="96.428137390000003"/>
    <n v="57140000"/>
    <n v="2.8369025397120455"/>
    <n v="0"/>
    <x v="0"/>
  </r>
  <r>
    <x v="1"/>
    <x v="48"/>
    <s v="PLBPH0000019"/>
    <n v="43"/>
    <n v="17210"/>
    <n v="744390"/>
    <n v="7788000"/>
    <n v="43.253341080766994"/>
    <m/>
    <s v="PL"/>
    <n v="334884000"/>
    <n v="1000"/>
    <n v="96.428137390000003"/>
    <n v="57140000"/>
    <n v="60.778556931451135"/>
    <n v="-0.5"/>
    <x v="2"/>
  </r>
  <r>
    <x v="1"/>
    <x v="49"/>
    <s v="PLNFI1200018"/>
    <n v="1.1399999999999999"/>
    <n v="14109"/>
    <n v="15850"/>
    <n v="96494000"/>
    <n v="1.1233964136366859"/>
    <m/>
    <s v="PL"/>
    <n v="110003159.99999999"/>
    <n v="1000"/>
    <n v="96.428137390000003"/>
    <n v="57140000"/>
    <n v="19.964624534762866"/>
    <n v="0"/>
    <x v="0"/>
  </r>
  <r>
    <x v="1"/>
    <x v="50"/>
    <s v="PLECBDZ00013"/>
    <n v="13"/>
    <n v="49"/>
    <n v="640"/>
    <n v="0"/>
    <n v="13.061224489795919"/>
    <m/>
    <s v="PL"/>
    <n v="0"/>
    <n v="1000"/>
    <n v="96.428137390000003"/>
    <n v="57140000"/>
    <n v="0"/>
    <n v="0.69999999999999929"/>
    <x v="1"/>
  </r>
  <r>
    <x v="1"/>
    <x v="51"/>
    <s v="PLBNFTS00018"/>
    <n v="306.05"/>
    <n v="82"/>
    <n v="25440"/>
    <n v="1075000"/>
    <n v="310.2439024390244"/>
    <m/>
    <s v="PL"/>
    <n v="329003750"/>
    <n v="1000"/>
    <n v="96.428137390000003"/>
    <n v="57140000"/>
    <n v="59.711342285794238"/>
    <n v="1.5500000000000114"/>
    <x v="1"/>
  </r>
  <r>
    <x v="1"/>
    <x v="52"/>
    <s v="PLBRLNG00015"/>
    <n v="3.77"/>
    <n v="1302"/>
    <n v="4930"/>
    <n v="0"/>
    <n v="3.7864823348694316"/>
    <m/>
    <s v="PL"/>
    <n v="0"/>
    <n v="1000"/>
    <n v="96.428137390000003"/>
    <n v="57140000"/>
    <n v="0"/>
    <n v="-2.0000000000000018E-2"/>
    <x v="2"/>
  </r>
  <r>
    <x v="1"/>
    <x v="53"/>
    <s v="PLBEST000010"/>
    <n v="27.9"/>
    <n v="0"/>
    <n v="0"/>
    <n v="0"/>
    <n v="27.9"/>
    <m/>
    <s v="PL"/>
    <n v="0"/>
    <n v="1000"/>
    <n v="96.428137390000003"/>
    <n v="57140000"/>
    <n v="0"/>
    <n v="0"/>
    <x v="0"/>
  </r>
  <r>
    <x v="1"/>
    <x v="54"/>
    <s v="PLBTCOM00016"/>
    <n v="11.02"/>
    <n v="1002"/>
    <n v="11030"/>
    <n v="911000"/>
    <n v="11.007984031936127"/>
    <m/>
    <s v="PL"/>
    <n v="10039220"/>
    <n v="1000"/>
    <n v="96.428137390000003"/>
    <n v="57140000"/>
    <n v="1.8220318209211632"/>
    <n v="1.9999999999999574E-2"/>
    <x v="1"/>
  </r>
  <r>
    <x v="1"/>
    <x v="55"/>
    <s v="PLBGZ0000010"/>
    <n v="79.95"/>
    <n v="0"/>
    <n v="0"/>
    <n v="0"/>
    <n v="79.95"/>
    <m/>
    <s v="PL"/>
    <n v="0"/>
    <n v="1000"/>
    <n v="96.428137390000003"/>
    <n v="57140000"/>
    <n v="0"/>
    <n v="0"/>
    <x v="0"/>
  </r>
  <r>
    <x v="1"/>
    <x v="56"/>
    <s v="PLBIOTN00029"/>
    <n v="4"/>
    <n v="97499"/>
    <n v="388340"/>
    <n v="67191000"/>
    <n v="3.9830152104124146"/>
    <m/>
    <s v="PL"/>
    <n v="268764000"/>
    <n v="1000"/>
    <n v="96.428137390000003"/>
    <n v="57140000"/>
    <n v="48.778347353485188"/>
    <n v="0"/>
    <x v="0"/>
  </r>
  <r>
    <x v="1"/>
    <x v="57"/>
    <s v="PLBPRMT00011"/>
    <n v="3.49"/>
    <n v="46908"/>
    <n v="163710"/>
    <n v="1797000"/>
    <n v="3.4900230237912511"/>
    <m/>
    <s v="PL"/>
    <n v="6271530"/>
    <n v="1000"/>
    <n v="96.428137390000003"/>
    <n v="57140000"/>
    <n v="1.138228590055971"/>
    <n v="0"/>
    <x v="0"/>
  </r>
  <r>
    <x v="1"/>
    <x v="58"/>
    <s v="PLNFI0400015"/>
    <n v="1.24"/>
    <n v="13102"/>
    <n v="15720"/>
    <n v="57095000"/>
    <n v="1.1998168218592582"/>
    <m/>
    <s v="PL"/>
    <n v="70797800"/>
    <n v="1000"/>
    <n v="96.428137390000003"/>
    <n v="57140000"/>
    <n v="12.849189922246184"/>
    <n v="4.0000000000000036E-2"/>
    <x v="1"/>
  </r>
  <r>
    <x v="1"/>
    <x v="59"/>
    <s v="DE0003304200"/>
    <n v="2.65"/>
    <n v="345"/>
    <n v="920"/>
    <n v="2181000"/>
    <n v="2.6666666666666665"/>
    <m/>
    <s v="DE"/>
    <n v="5779650"/>
    <n v="1000"/>
    <n v="96.428137390000003"/>
    <n v="57140000"/>
    <n v="1.0489566135403947"/>
    <n v="-0.16000000000000014"/>
    <x v="2"/>
  </r>
  <r>
    <x v="1"/>
    <x v="60"/>
    <s v="PLPPAB000011"/>
    <n v="61.5"/>
    <n v="3375"/>
    <n v="207140"/>
    <n v="4735000"/>
    <n v="61.374814814814812"/>
    <m/>
    <s v="PL"/>
    <n v="291202500"/>
    <n v="1000"/>
    <n v="96.428137390000003"/>
    <n v="57140000"/>
    <n v="52.850741524918774"/>
    <n v="0.5"/>
    <x v="1"/>
  </r>
  <r>
    <x v="1"/>
    <x v="61"/>
    <s v="PLLWBGD00016"/>
    <n v="98.7"/>
    <n v="48309"/>
    <n v="4768460"/>
    <n v="34013000"/>
    <n v="98.707487217702706"/>
    <m/>
    <s v="PL"/>
    <n v="3357083100"/>
    <n v="1000"/>
    <n v="96.428137390000003"/>
    <n v="57140000"/>
    <n v="609.28162085069005"/>
    <n v="-0.70000000000000284"/>
    <x v="2"/>
  </r>
  <r>
    <x v="1"/>
    <x v="62"/>
    <s v="PLBRSZW00011"/>
    <n v="5.36"/>
    <n v="679096"/>
    <n v="3637800"/>
    <n v="95414000"/>
    <n v="5.3568273116024834"/>
    <m/>
    <s v="PL"/>
    <n v="511419040.00000006"/>
    <n v="1000"/>
    <n v="96.428137390000003"/>
    <n v="57140000"/>
    <n v="92.818143710861349"/>
    <n v="-9.9999999999999645E-2"/>
    <x v="2"/>
  </r>
  <r>
    <x v="1"/>
    <x v="63"/>
    <s v="PLBOS0000019"/>
    <n v="35.6"/>
    <n v="3197"/>
    <n v="114510"/>
    <n v="9289000"/>
    <n v="35.817954332186424"/>
    <m/>
    <s v="PL"/>
    <n v="330688400"/>
    <n v="1000"/>
    <n v="96.428137390000003"/>
    <n v="57140000"/>
    <n v="60.017091727196544"/>
    <n v="-1.0399999999999991"/>
    <x v="2"/>
  </r>
  <r>
    <x v="1"/>
    <x v="64"/>
    <s v="PLBOWM000019"/>
    <n v="1.52"/>
    <n v="0"/>
    <n v="0"/>
    <n v="5226000"/>
    <n v="1.52"/>
    <m/>
    <s v="PL"/>
    <n v="7943520"/>
    <n v="1000"/>
    <n v="96.428137390000003"/>
    <n v="57140000"/>
    <n v="1.4416803506770126"/>
    <n v="0"/>
    <x v="0"/>
  </r>
  <r>
    <x v="1"/>
    <x v="65"/>
    <s v="PLBRIJU00010"/>
    <n v="15.9"/>
    <n v="99846"/>
    <n v="1596910"/>
    <n v="978000"/>
    <n v="15.993730344730885"/>
    <m/>
    <s v="PL"/>
    <n v="15550200"/>
    <n v="1000"/>
    <n v="96.428137390000003"/>
    <n v="57140000"/>
    <n v="2.8222271472971281"/>
    <n v="0.65000000000000036"/>
    <x v="1"/>
  </r>
  <r>
    <x v="1"/>
    <x v="66"/>
    <s v="PLBSCDO00017"/>
    <n v="27.7"/>
    <n v="1056"/>
    <n v="28100"/>
    <n v="2468000"/>
    <n v="26.609848484848484"/>
    <m/>
    <s v="PL"/>
    <n v="68363600"/>
    <n v="1000"/>
    <n v="96.428137390000003"/>
    <n v="57140000"/>
    <n v="12.407403622266076"/>
    <n v="2"/>
    <x v="1"/>
  </r>
  <r>
    <x v="1"/>
    <x v="67"/>
    <s v="PLBUDMX00013"/>
    <n v="150"/>
    <n v="3992"/>
    <n v="601540"/>
    <n v="10451000"/>
    <n v="150.68637274549098"/>
    <m/>
    <s v="PL"/>
    <n v="1567650000"/>
    <n v="1000"/>
    <n v="96.428137390000003"/>
    <n v="57140000"/>
    <n v="284.51495076978705"/>
    <n v="-1.6999999999999886"/>
    <x v="2"/>
  </r>
  <r>
    <x v="1"/>
    <x v="68"/>
    <s v="PLBDPWR00014"/>
    <n v="0.06"/>
    <n v="16100"/>
    <n v="970"/>
    <n v="0"/>
    <n v="6.0248447204968941E-2"/>
    <m/>
    <s v="PL"/>
    <n v="0"/>
    <n v="1000"/>
    <n v="96.428137390000003"/>
    <n v="57140000"/>
    <n v="0"/>
    <n v="9.999999999999995E-3"/>
    <x v="1"/>
  </r>
  <r>
    <x v="1"/>
    <x v="69"/>
    <s v="PLBMECH00012"/>
    <n v="1.33"/>
    <n v="1747685"/>
    <n v="2300860"/>
    <n v="6078000"/>
    <n v="1.3165187090350949"/>
    <m/>
    <s v="PL"/>
    <n v="8083740"/>
    <n v="1000"/>
    <n v="96.428137390000003"/>
    <n v="57140000"/>
    <n v="1.4671290709889062"/>
    <n v="9.000000000000008E-2"/>
    <x v="1"/>
  </r>
  <r>
    <x v="1"/>
    <x v="70"/>
    <s v="AT00BUWOG001"/>
    <n v="73.36"/>
    <n v="0"/>
    <n v="0"/>
    <n v="6034000"/>
    <n v="73.36"/>
    <m/>
    <s v="AT"/>
    <n v="442654240"/>
    <n v="1000"/>
    <n v="96.428137390000003"/>
    <n v="57140000"/>
    <n v="80.337925749776744"/>
    <n v="0"/>
    <x v="0"/>
  </r>
  <r>
    <x v="1"/>
    <x v="71"/>
    <s v="PLBYTOM00010"/>
    <n v="1.72"/>
    <n v="485978"/>
    <n v="845850"/>
    <n v="50108000"/>
    <n v="1.7405108873241175"/>
    <m/>
    <s v="PL"/>
    <n v="86185760"/>
    <n v="1000"/>
    <n v="96.428137390000003"/>
    <n v="57140000"/>
    <n v="15.641971909199556"/>
    <n v="3.0000000000000027E-2"/>
    <x v="1"/>
  </r>
  <r>
    <x v="1"/>
    <x v="72"/>
    <s v="PLBZ00000044"/>
    <n v="332.4"/>
    <n v="91224"/>
    <n v="30594760"/>
    <n v="28420000"/>
    <n v="335.38060159607119"/>
    <m/>
    <s v="PL"/>
    <n v="9446808000"/>
    <n v="1000"/>
    <n v="96.428137390000003"/>
    <n v="57140000"/>
    <n v="1714.5141537024404"/>
    <n v="-6.6000000000000227"/>
    <x v="2"/>
  </r>
  <r>
    <x v="1"/>
    <x v="73"/>
    <s v="PLBRSTM00015"/>
    <n v="1.06"/>
    <n v="6"/>
    <n v="10"/>
    <n v="0"/>
    <n v="1.6666666666666667"/>
    <m/>
    <s v="PL"/>
    <n v="0"/>
    <n v="1000"/>
    <n v="96.428137390000003"/>
    <n v="57140000"/>
    <n v="0"/>
    <n v="0"/>
    <x v="0"/>
  </r>
  <r>
    <x v="1"/>
    <x v="74"/>
    <s v="PLCAMMD00032"/>
    <n v="4"/>
    <n v="400"/>
    <n v="1630"/>
    <n v="4262000"/>
    <n v="4.0750000000000002"/>
    <m/>
    <s v="PL"/>
    <n v="17048000"/>
    <n v="1000"/>
    <n v="96.428137390000003"/>
    <n v="57140000"/>
    <n v="3.0940649256679293"/>
    <n v="-0.20000000000000018"/>
    <x v="2"/>
  </r>
  <r>
    <x v="1"/>
    <x v="75"/>
    <s v="PLCPTLP00015"/>
    <n v="2.5"/>
    <n v="17875"/>
    <n v="44650"/>
    <n v="14368000"/>
    <n v="2.4979020979020978"/>
    <m/>
    <s v="PL"/>
    <n v="35920000"/>
    <n v="1000"/>
    <n v="96.428137390000003"/>
    <n v="57140000"/>
    <n v="6.5191701155556094"/>
    <n v="9.9999999999997868E-3"/>
    <x v="1"/>
  </r>
  <r>
    <x v="1"/>
    <x v="76"/>
    <s v="PLCASHF00018"/>
    <n v="0.43"/>
    <n v="528"/>
    <n v="230"/>
    <n v="0"/>
    <n v="0.43560606060606061"/>
    <m/>
    <s v="PL"/>
    <n v="0"/>
    <n v="1000"/>
    <n v="96.428137390000003"/>
    <n v="57140000"/>
    <n v="0"/>
    <n v="1.0000000000000009E-2"/>
    <x v="1"/>
  </r>
  <r>
    <x v="1"/>
    <x v="77"/>
    <s v="PLCCC0000016"/>
    <n v="146.1"/>
    <n v="20588"/>
    <n v="3007910"/>
    <n v="22030000"/>
    <n v="146.10015543034777"/>
    <m/>
    <s v="PL"/>
    <n v="3218583000"/>
    <n v="1000"/>
    <n v="96.428137390000003"/>
    <n v="57140000"/>
    <n v="584.14504755109465"/>
    <n v="9.9999999999994316E-2"/>
    <x v="1"/>
  </r>
  <r>
    <x v="1"/>
    <x v="78"/>
    <s v="PLKAREN00014"/>
    <n v="0.06"/>
    <n v="9040"/>
    <n v="540"/>
    <n v="0"/>
    <n v="5.9734513274336286E-2"/>
    <m/>
    <s v="PL"/>
    <n v="0"/>
    <n v="1000"/>
    <n v="96.428137390000003"/>
    <n v="57140000"/>
    <n v="0"/>
    <n v="0"/>
    <x v="0"/>
  </r>
  <r>
    <x v="1"/>
    <x v="79"/>
    <s v="PLOPTTC00011"/>
    <n v="16.3"/>
    <n v="164551"/>
    <n v="2683320"/>
    <n v="60952000"/>
    <n v="16.306920043026174"/>
    <m/>
    <s v="PL"/>
    <n v="993517600"/>
    <n v="1000"/>
    <n v="96.428137390000003"/>
    <n v="57140000"/>
    <n v="180.31487325162951"/>
    <n v="0.26000000000000156"/>
    <x v="1"/>
  </r>
  <r>
    <x v="1"/>
    <x v="80"/>
    <s v="PLCDRL000043"/>
    <n v="17"/>
    <n v="240"/>
    <n v="4140"/>
    <n v="1050000"/>
    <n v="17.25"/>
    <m/>
    <s v="PL"/>
    <n v="17850000"/>
    <n v="1000"/>
    <n v="96.428137390000003"/>
    <n v="57140000"/>
    <n v="3.2396210067557805"/>
    <n v="-0.64999999999999858"/>
    <x v="2"/>
  </r>
  <r>
    <x v="1"/>
    <x v="81"/>
    <s v="PLCELPD00013"/>
    <n v="4.75"/>
    <n v="850"/>
    <n v="4050"/>
    <n v="4916000"/>
    <n v="4.7647058823529411"/>
    <m/>
    <s v="PL"/>
    <n v="23351000"/>
    <n v="1000"/>
    <n v="96.428137390000003"/>
    <n v="57140000"/>
    <n v="4.2380050492299288"/>
    <n v="-0.44000000000000039"/>
    <x v="2"/>
  </r>
  <r>
    <x v="1"/>
    <x v="82"/>
    <s v="CZ0005112300"/>
    <n v="88.5"/>
    <n v="7548"/>
    <n v="678370"/>
    <n v="22240000"/>
    <n v="89.874138844727085"/>
    <m/>
    <s v="CZ"/>
    <n v="1968240000"/>
    <n v="1000"/>
    <n v="96.428137390000003"/>
    <n v="57140000"/>
    <n v="357.2185798508122"/>
    <n v="-1.0600000000000023"/>
    <x v="2"/>
  </r>
  <r>
    <x v="1"/>
    <x v="83"/>
    <s v="PLCHMDW00010"/>
    <n v="1.03"/>
    <n v="10424"/>
    <n v="10710"/>
    <n v="10109000"/>
    <n v="1.0274366845740599"/>
    <m/>
    <s v="PL"/>
    <n v="10412270"/>
    <n v="1000"/>
    <n v="96.428137390000003"/>
    <n v="57140000"/>
    <n v="1.8897371775917653"/>
    <n v="-2.0000000000000018E-2"/>
    <x v="2"/>
  </r>
  <r>
    <x v="1"/>
    <x v="84"/>
    <s v="PLCIECH00018"/>
    <n v="47.5"/>
    <n v="55060"/>
    <n v="2587710"/>
    <n v="25747000"/>
    <n v="46.998002179440611"/>
    <m/>
    <s v="PL"/>
    <n v="1222982500"/>
    <n v="1000"/>
    <n v="96.428137390000003"/>
    <n v="57140000"/>
    <n v="221.96077299129979"/>
    <n v="0.70000000000000284"/>
    <x v="1"/>
  </r>
  <r>
    <x v="1"/>
    <x v="85"/>
    <s v="PLCTINT00018"/>
    <n v="8.19"/>
    <n v="14877"/>
    <n v="121510"/>
    <n v="7558000"/>
    <n v="8.1676413255360618"/>
    <m/>
    <s v="PL"/>
    <n v="61900019.999999993"/>
    <n v="1000"/>
    <n v="96.428137390000003"/>
    <n v="57140000"/>
    <n v="11.23431961403938"/>
    <n v="0.16999999999999993"/>
    <x v="1"/>
  </r>
  <r>
    <x v="1"/>
    <x v="86"/>
    <s v="PLERGPL00014"/>
    <n v="8.4700000000000006"/>
    <n v="5030"/>
    <n v="41580"/>
    <n v="3648000"/>
    <n v="8.2664015904572565"/>
    <m/>
    <s v="PL"/>
    <n v="30898560.000000004"/>
    <n v="1000"/>
    <n v="96.428137390000003"/>
    <n v="57140000"/>
    <n v="5.607822075882571"/>
    <n v="0.22000000000000064"/>
    <x v="1"/>
  </r>
  <r>
    <x v="1"/>
    <x v="87"/>
    <s v="LU0646112838"/>
    <n v="0.71"/>
    <n v="10"/>
    <n v="10"/>
    <n v="11252000"/>
    <n v="1"/>
    <m/>
    <s v="LU"/>
    <n v="7988920"/>
    <n v="1000"/>
    <n v="96.428137390000003"/>
    <n v="57140000"/>
    <n v="1.4499200590079209"/>
    <n v="1.0000000000000009E-2"/>
    <x v="1"/>
  </r>
  <r>
    <x v="1"/>
    <x v="88"/>
    <s v="PLCNTSL00014"/>
    <n v="1.36"/>
    <n v="7379"/>
    <n v="9910"/>
    <n v="22530000"/>
    <n v="1.3430004065591543"/>
    <m/>
    <s v="PL"/>
    <n v="30640800.000000004"/>
    <n v="1000"/>
    <n v="96.428137390000003"/>
    <n v="57140000"/>
    <n v="5.5610408595967806"/>
    <n v="-1.0000000000000009E-2"/>
    <x v="2"/>
  </r>
  <r>
    <x v="1"/>
    <x v="89"/>
    <s v="PLJTRZN00011"/>
    <n v="3.6"/>
    <n v="4826"/>
    <n v="17190"/>
    <n v="48753000"/>
    <n v="3.5619560712805636"/>
    <m/>
    <s v="PL"/>
    <n v="175510800"/>
    <n v="1000"/>
    <n v="96.428137390000003"/>
    <n v="57140000"/>
    <n v="31.853696055602938"/>
    <n v="4.0000000000000036E-2"/>
    <x v="1"/>
  </r>
  <r>
    <x v="1"/>
    <x v="90"/>
    <s v="PLCOMAR00012"/>
    <n v="105.85"/>
    <n v="4619"/>
    <n v="485220"/>
    <n v="4610000"/>
    <n v="105.04871184239013"/>
    <m/>
    <s v="PL"/>
    <n v="487968500"/>
    <n v="1000"/>
    <n v="96.428137390000003"/>
    <n v="57140000"/>
    <n v="88.562073010370199"/>
    <n v="2.6499999999999915"/>
    <x v="1"/>
  </r>
  <r>
    <x v="1"/>
    <x v="91"/>
    <s v="PLCMP0000017"/>
    <n v="54.45"/>
    <n v="514"/>
    <n v="27770"/>
    <n v="4122000"/>
    <n v="54.027237354085607"/>
    <m/>
    <s v="PL"/>
    <n v="224442900"/>
    <n v="1000"/>
    <n v="96.428137390000003"/>
    <n v="57140000"/>
    <n v="40.734450064828401"/>
    <n v="0.96000000000000085"/>
    <x v="1"/>
  </r>
  <r>
    <x v="1"/>
    <x v="92"/>
    <s v="PLCOMPR00010"/>
    <n v="20.9"/>
    <n v="35"/>
    <n v="730"/>
    <n v="1091000"/>
    <n v="20.857142857142858"/>
    <m/>
    <s v="PL"/>
    <n v="22801900"/>
    <n v="1000"/>
    <n v="96.428137390000003"/>
    <n v="57140000"/>
    <n v="4.1383481363554413"/>
    <n v="0.37999999999999901"/>
    <x v="1"/>
  </r>
  <r>
    <x v="1"/>
    <x v="93"/>
    <s v="PLCMRAY00029"/>
    <n v="3.38"/>
    <n v="73465"/>
    <n v="245170"/>
    <n v="20455000"/>
    <n v="3.3372354182263662"/>
    <m/>
    <s v="PL"/>
    <n v="69137900"/>
    <n v="1000"/>
    <n v="96.428137390000003"/>
    <n v="57140000"/>
    <n v="12.547932392323837"/>
    <n v="0.27"/>
    <x v="1"/>
  </r>
  <r>
    <x v="1"/>
    <x v="94"/>
    <s v="PLCPPRK00037"/>
    <n v="4.0999999999999996"/>
    <n v="2183"/>
    <n v="8850"/>
    <n v="26984000"/>
    <n v="4.0540540540540544"/>
    <m/>
    <s v="PL"/>
    <n v="110634399.99999999"/>
    <n v="1000"/>
    <n v="96.428137390000003"/>
    <n v="57140000"/>
    <n v="20.079189149009618"/>
    <n v="-5.0000000000000711E-2"/>
    <x v="2"/>
  </r>
  <r>
    <x v="1"/>
    <x v="95"/>
    <s v="PLMCINT00013"/>
    <n v="4.5999999999999996"/>
    <n v="50"/>
    <n v="230"/>
    <n v="0"/>
    <n v="4.5999999999999996"/>
    <m/>
    <s v="PL"/>
    <n v="0"/>
    <n v="1000"/>
    <n v="96.428137390000003"/>
    <n v="57140000"/>
    <n v="0"/>
    <n v="0.19999999999999929"/>
    <x v="1"/>
  </r>
  <r>
    <x v="1"/>
    <x v="96"/>
    <s v="PLCFRPT00013"/>
    <n v="22.47"/>
    <n v="343172"/>
    <n v="7814590"/>
    <n v="214367000"/>
    <n v="22.771642208571794"/>
    <m/>
    <s v="PL"/>
    <n v="4816826490"/>
    <n v="1000"/>
    <n v="96.428137390000003"/>
    <n v="57140000"/>
    <n v="874.21245282362531"/>
    <n v="-0.51000000000000156"/>
    <x v="2"/>
  </r>
  <r>
    <x v="1"/>
    <x v="97"/>
    <s v="PLCRWTR00022"/>
    <n v="2.59"/>
    <n v="274719"/>
    <n v="672790"/>
    <n v="0"/>
    <n v="2.4490115354234692"/>
    <m/>
    <s v="PL"/>
    <n v="0"/>
    <n v="1000"/>
    <n v="96.428137390000003"/>
    <n v="57140000"/>
    <n v="0"/>
    <n v="0.38999999999999968"/>
    <x v="1"/>
  </r>
  <r>
    <x v="1"/>
    <x v="98"/>
    <s v="PLDEBCA00016"/>
    <n v="89.7"/>
    <n v="2126"/>
    <n v="190710"/>
    <n v="2567000"/>
    <n v="89.703668861712131"/>
    <m/>
    <s v="PL"/>
    <n v="230259900"/>
    <n v="1000"/>
    <n v="96.428137390000003"/>
    <n v="57140000"/>
    <n v="41.790185381147637"/>
    <n v="-4.9999999999997158E-2"/>
    <x v="2"/>
  </r>
  <r>
    <x v="1"/>
    <x v="99"/>
    <s v="PLDECOR00013"/>
    <n v="6.26"/>
    <n v="1698"/>
    <n v="10750"/>
    <n v="8556000"/>
    <n v="6.3309776207302706"/>
    <m/>
    <s v="PL"/>
    <n v="53560560"/>
    <n v="1000"/>
    <n v="96.428137390000003"/>
    <n v="57140000"/>
    <n v="9.7207795691654546"/>
    <n v="9.9999999999997868E-3"/>
    <x v="1"/>
  </r>
  <r>
    <x v="1"/>
    <x v="100"/>
    <s v="PLDELKO00019"/>
    <n v="5.0599999999999996"/>
    <n v="20"/>
    <n v="100"/>
    <n v="2659000"/>
    <n v="5"/>
    <m/>
    <s v="PL"/>
    <n v="13454539.999999998"/>
    <n v="1000"/>
    <n v="96.428137390000003"/>
    <n v="57140000"/>
    <n v="2.441882936707894"/>
    <n v="0.16999999999999993"/>
    <x v="1"/>
  </r>
  <r>
    <x v="1"/>
    <x v="101"/>
    <s v="PLDGA0000019"/>
    <n v="6.28"/>
    <n v="91"/>
    <n v="570"/>
    <n v="0"/>
    <n v="6.2637362637362637"/>
    <m/>
    <s v="PL"/>
    <n v="0"/>
    <n v="1000"/>
    <n v="96.428137390000003"/>
    <n v="57140000"/>
    <n v="0"/>
    <n v="0"/>
    <x v="0"/>
  </r>
  <r>
    <x v="1"/>
    <x v="102"/>
    <s v="PLWDM0000029"/>
    <n v="0.72"/>
    <n v="1564"/>
    <n v="1110"/>
    <n v="8257000"/>
    <n v="0.70971867007672629"/>
    <m/>
    <s v="PL"/>
    <n v="5945040"/>
    <n v="1000"/>
    <n v="96.428137390000003"/>
    <n v="57140000"/>
    <n v="1.078973471708873"/>
    <n v="0"/>
    <x v="0"/>
  </r>
  <r>
    <x v="1"/>
    <x v="103"/>
    <s v="PLDMDVL00012"/>
    <n v="46.65"/>
    <n v="285"/>
    <n v="13470"/>
    <n v="7229000"/>
    <n v="47.263157894736842"/>
    <m/>
    <s v="PL"/>
    <n v="337232850"/>
    <n v="1000"/>
    <n v="96.428137390000003"/>
    <n v="57140000"/>
    <n v="61.204852942751877"/>
    <n v="-1.4500000000000028"/>
    <x v="2"/>
  </r>
  <r>
    <x v="1"/>
    <x v="104"/>
    <s v="PLADDRG00015"/>
    <n v="2.85"/>
    <n v="697"/>
    <n v="1920"/>
    <n v="0"/>
    <n v="2.7546628407460547"/>
    <m/>
    <s v="PL"/>
    <n v="0"/>
    <n v="1000"/>
    <n v="96.428137390000003"/>
    <n v="57140000"/>
    <n v="0"/>
    <n v="5.0000000000000266E-2"/>
    <x v="1"/>
  </r>
  <r>
    <x v="1"/>
    <x v="105"/>
    <s v="PLDREWX00012"/>
    <n v="0.21"/>
    <n v="26499"/>
    <n v="5560"/>
    <n v="0"/>
    <n v="0.20981923846182876"/>
    <m/>
    <s v="PL"/>
    <n v="0"/>
    <n v="1000"/>
    <n v="96.428137390000003"/>
    <n v="57140000"/>
    <n v="0"/>
    <n v="0"/>
    <x v="0"/>
  </r>
  <r>
    <x v="1"/>
    <x v="106"/>
    <s v="PLDROP000011"/>
    <n v="1.82"/>
    <n v="0"/>
    <n v="0"/>
    <n v="0"/>
    <n v="1.82"/>
    <m/>
    <s v="PL"/>
    <n v="0"/>
    <n v="1000"/>
    <n v="96.428137390000003"/>
    <n v="57140000"/>
    <n v="0"/>
    <n v="0"/>
    <x v="0"/>
  </r>
  <r>
    <x v="1"/>
    <x v="107"/>
    <s v="PLDRZPL00032"/>
    <n v="3.3"/>
    <n v="47"/>
    <n v="160"/>
    <n v="3196000"/>
    <n v="3.4042553191489362"/>
    <m/>
    <s v="PL"/>
    <n v="10546800"/>
    <n v="1000"/>
    <n v="96.428137390000003"/>
    <n v="57140000"/>
    <n v="1.9141532119917011"/>
    <n v="-5.0000000000000266E-2"/>
    <x v="2"/>
  </r>
  <r>
    <x v="1"/>
    <x v="108"/>
    <s v="PLDLSS000010"/>
    <n v="0.28000000000000003"/>
    <n v="11990"/>
    <n v="3360"/>
    <n v="13003000"/>
    <n v="0.28023352793994993"/>
    <m/>
    <s v="PL"/>
    <n v="3640840.0000000005"/>
    <n v="1000"/>
    <n v="96.428137390000003"/>
    <n v="57140000"/>
    <n v="0.66078105020933986"/>
    <n v="0"/>
    <x v="0"/>
  </r>
  <r>
    <x v="1"/>
    <x v="109"/>
    <s v="PLDTP0000010"/>
    <n v="3.97"/>
    <n v="22"/>
    <n v="90"/>
    <n v="0"/>
    <n v="4.0909090909090908"/>
    <m/>
    <s v="PL"/>
    <n v="0"/>
    <n v="1000"/>
    <n v="96.428137390000003"/>
    <n v="57140000"/>
    <n v="0"/>
    <n v="0"/>
    <x v="0"/>
  </r>
  <r>
    <x v="1"/>
    <x v="110"/>
    <s v="PLDUDA000016"/>
    <n v="7.17"/>
    <n v="2735"/>
    <n v="19700"/>
    <n v="17743000"/>
    <n v="7.2029250457038394"/>
    <m/>
    <s v="PL"/>
    <n v="127217310"/>
    <n v="1000"/>
    <n v="96.428137390000003"/>
    <n v="57140000"/>
    <n v="23.088844252042701"/>
    <n v="-8.0000000000000071E-2"/>
    <x v="2"/>
  </r>
  <r>
    <x v="1"/>
    <x v="111"/>
    <s v="PLCPENR00035"/>
    <n v="1.95"/>
    <n v="130855"/>
    <n v="254540"/>
    <n v="45748000"/>
    <n v="1.9452065263077452"/>
    <m/>
    <s v="PL"/>
    <n v="89208600"/>
    <n v="1000"/>
    <n v="96.428137390000003"/>
    <n v="57140000"/>
    <n v="16.190591290939704"/>
    <n v="3.0000000000000027E-2"/>
    <x v="1"/>
  </r>
  <r>
    <x v="1"/>
    <x v="112"/>
    <s v="PLECARD00012"/>
    <n v="1.66"/>
    <n v="0"/>
    <n v="0"/>
    <n v="0"/>
    <n v="1.66"/>
    <m/>
    <s v="PL"/>
    <n v="0"/>
    <n v="1000"/>
    <n v="96.428137390000003"/>
    <n v="57140000"/>
    <n v="0"/>
    <n v="0"/>
    <x v="0"/>
  </r>
  <r>
    <x v="1"/>
    <x v="113"/>
    <s v="PLECHPS00019"/>
    <n v="6.54"/>
    <n v="190678"/>
    <n v="1247150"/>
    <n v="223328000"/>
    <n v="6.5406077261141817"/>
    <m/>
    <s v="PL"/>
    <n v="1460565120"/>
    <n v="1000"/>
    <n v="96.428137390000003"/>
    <n v="57140000"/>
    <n v="265.07996887881109"/>
    <n v="4.0000000000000036E-2"/>
    <x v="1"/>
  </r>
  <r>
    <x v="1"/>
    <x v="114"/>
    <s v="PLEDINV00014"/>
    <n v="2.2200000000000002"/>
    <n v="22"/>
    <n v="50"/>
    <n v="2588000"/>
    <n v="2.2727272727272729"/>
    <m/>
    <s v="PL"/>
    <n v="5745360.0000000009"/>
    <n v="1000"/>
    <n v="96.428137390000003"/>
    <n v="57140000"/>
    <n v="1.0427332743627111"/>
    <n v="-2.0000000000000018E-2"/>
    <x v="2"/>
  </r>
  <r>
    <x v="1"/>
    <x v="115"/>
    <s v="PLEFEKT00018"/>
    <n v="14.7"/>
    <n v="365"/>
    <n v="5680"/>
    <n v="1039000"/>
    <n v="15.561643835616438"/>
    <m/>
    <s v="PL"/>
    <n v="15273300"/>
    <n v="1000"/>
    <n v="96.428137390000003"/>
    <n v="57140000"/>
    <n v="2.7719721861335049"/>
    <n v="-0.30000000000000071"/>
    <x v="2"/>
  </r>
  <r>
    <x v="1"/>
    <x v="116"/>
    <s v="PLEFH0000022"/>
    <n v="0.17"/>
    <n v="4370"/>
    <n v="740"/>
    <n v="0"/>
    <n v="0.16933638443935928"/>
    <m/>
    <s v="PL"/>
    <n v="0"/>
    <n v="1000"/>
    <n v="96.428137390000003"/>
    <n v="57140000"/>
    <n v="0"/>
    <n v="0"/>
    <x v="0"/>
  </r>
  <r>
    <x v="1"/>
    <x v="117"/>
    <s v="PLEKGPF00011"/>
    <n v="0.26"/>
    <n v="544299"/>
    <n v="141520"/>
    <n v="0"/>
    <n v="0.26000415212961991"/>
    <m/>
    <s v="PL"/>
    <n v="0"/>
    <n v="1000"/>
    <n v="96.428137390000003"/>
    <n v="57140000"/>
    <n v="0"/>
    <n v="-2.0000000000000018E-2"/>
    <x v="2"/>
  </r>
  <r>
    <x v="1"/>
    <x v="118"/>
    <s v="PLEKEP000019"/>
    <n v="26.27"/>
    <n v="142406"/>
    <n v="3993110"/>
    <n v="7837000"/>
    <n v="28.040321334775221"/>
    <m/>
    <s v="PL"/>
    <n v="205877990"/>
    <n v="1000"/>
    <n v="96.428137390000003"/>
    <n v="57140000"/>
    <n v="37.365079060653024"/>
    <n v="-0.58999999999999986"/>
    <x v="2"/>
  </r>
  <r>
    <x v="1"/>
    <x v="119"/>
    <s v="PLELTBD00017"/>
    <n v="82"/>
    <n v="187"/>
    <n v="15270"/>
    <n v="4747000"/>
    <n v="81.657754010695186"/>
    <m/>
    <s v="PL"/>
    <n v="389254000"/>
    <n v="1000"/>
    <n v="96.428137390000003"/>
    <n v="57140000"/>
    <n v="70.646242877519029"/>
    <n v="1"/>
    <x v="1"/>
  </r>
  <r>
    <x v="1"/>
    <x v="120"/>
    <s v="PLELEKT00016"/>
    <n v="10.7"/>
    <n v="575"/>
    <n v="6150"/>
    <n v="7051000"/>
    <n v="10.695652173913043"/>
    <m/>
    <s v="PL"/>
    <n v="75445700"/>
    <n v="1000"/>
    <n v="96.428137390000003"/>
    <n v="57140000"/>
    <n v="13.692743674475887"/>
    <n v="-1.0000000000001563E-2"/>
    <x v="2"/>
  </r>
  <r>
    <x v="1"/>
    <x v="121"/>
    <s v="PLELMTL00017"/>
    <n v="3.4"/>
    <n v="90972"/>
    <n v="306610"/>
    <n v="110913000"/>
    <n v="3.3703776986325464"/>
    <m/>
    <s v="PL"/>
    <n v="377104200"/>
    <n v="1000"/>
    <n v="96.428137390000003"/>
    <n v="57140000"/>
    <n v="68.44115899472456"/>
    <n v="4.0000000000000036E-2"/>
    <x v="1"/>
  </r>
  <r>
    <x v="1"/>
    <x v="122"/>
    <s v="PLELKOP00013"/>
    <n v="1.38"/>
    <n v="10996"/>
    <n v="15300"/>
    <n v="3333000"/>
    <n v="1.391415060021826"/>
    <m/>
    <s v="PL"/>
    <n v="4599540"/>
    <n v="1000"/>
    <n v="96.428137390000003"/>
    <n v="57140000"/>
    <n v="0.83477682943492904"/>
    <n v="-7.0000000000000062E-2"/>
    <x v="2"/>
  </r>
  <r>
    <x v="1"/>
    <x v="123"/>
    <s v="PLELZAB00010"/>
    <n v="15.3"/>
    <n v="16599"/>
    <n v="249530"/>
    <n v="2716000"/>
    <n v="15.032833303211037"/>
    <m/>
    <s v="PL"/>
    <n v="41554800"/>
    <n v="1000"/>
    <n v="96.428137390000003"/>
    <n v="57140000"/>
    <n v="7.5418377037274569"/>
    <n v="0.10000000000000142"/>
    <x v="1"/>
  </r>
  <r>
    <x v="1"/>
    <x v="124"/>
    <s v="PLEMCIM00017"/>
    <n v="13.34"/>
    <n v="1594"/>
    <n v="21120"/>
    <n v="3579000"/>
    <n v="13.249686323713927"/>
    <m/>
    <s v="PL"/>
    <n v="47743860"/>
    <n v="1000"/>
    <n v="96.428137390000003"/>
    <n v="57140000"/>
    <n v="8.6650987002580973"/>
    <n v="0.16000000000000014"/>
    <x v="1"/>
  </r>
  <r>
    <x v="1"/>
    <x v="125"/>
    <s v="PLELDRD00017"/>
    <n v="50.98"/>
    <n v="27855"/>
    <n v="1392850"/>
    <n v="13044000"/>
    <n v="50.003590019745111"/>
    <m/>
    <s v="PL"/>
    <n v="664983120"/>
    <n v="1000"/>
    <n v="96.428137390000003"/>
    <n v="57140000"/>
    <n v="120.68869942240896"/>
    <n v="1.3499999999999943"/>
    <x v="1"/>
  </r>
  <r>
    <x v="1"/>
    <x v="126"/>
    <s v="PLENAP000010"/>
    <n v="1.03"/>
    <n v="27631"/>
    <n v="28260"/>
    <n v="11545000"/>
    <n v="1.0227642864898121"/>
    <m/>
    <s v="PL"/>
    <n v="11891350"/>
    <n v="1000"/>
    <n v="96.428137390000003"/>
    <n v="57140000"/>
    <n v="2.1581774374613643"/>
    <n v="0"/>
    <x v="0"/>
  </r>
  <r>
    <x v="1"/>
    <x v="127"/>
    <s v="PLENEA000013"/>
    <n v="16.5"/>
    <n v="370058"/>
    <n v="6094640"/>
    <n v="214078000"/>
    <n v="16.46941830740046"/>
    <m/>
    <s v="PL"/>
    <n v="3532287000"/>
    <n v="1000"/>
    <n v="96.428137390000003"/>
    <n v="57140000"/>
    <n v="641.07961720394144"/>
    <n v="7.0000000000000284E-2"/>
    <x v="1"/>
  </r>
  <r>
    <x v="1"/>
    <x v="128"/>
    <s v="PLENLMD00017"/>
    <n v="11.5"/>
    <n v="860"/>
    <n v="9890"/>
    <n v="7353000"/>
    <n v="11.5"/>
    <m/>
    <s v="PL"/>
    <n v="84559500"/>
    <n v="1000"/>
    <n v="96.428137390000003"/>
    <n v="57140000"/>
    <n v="15.346819749062488"/>
    <n v="-5.0000000000000711E-2"/>
    <x v="2"/>
  </r>
  <r>
    <x v="1"/>
    <x v="129"/>
    <s v="PLENERG00022"/>
    <n v="22.84"/>
    <n v="803257"/>
    <n v="18269210"/>
    <n v="200740000"/>
    <n v="22.743916330638886"/>
    <m/>
    <s v="PL"/>
    <n v="4584901600"/>
    <n v="1000"/>
    <n v="96.428137390000003"/>
    <n v="57140000"/>
    <n v="832.12008612146712"/>
    <n v="0.64999999999999858"/>
    <x v="1"/>
  </r>
  <r>
    <x v="1"/>
    <x v="130"/>
    <s v="PLERGIN00015"/>
    <n v="11.44"/>
    <n v="146"/>
    <n v="1540"/>
    <n v="5047000"/>
    <n v="10.547945205479452"/>
    <m/>
    <s v="PL"/>
    <n v="57737680"/>
    <n v="1000"/>
    <n v="96.428137390000003"/>
    <n v="57140000"/>
    <n v="10.478890812848352"/>
    <n v="0.63999999999999879"/>
    <x v="1"/>
  </r>
  <r>
    <x v="1"/>
    <x v="131"/>
    <s v="PLERBUD00012"/>
    <n v="26.02"/>
    <n v="13621"/>
    <n v="356660"/>
    <n v="4986000"/>
    <n v="26.184567946553116"/>
    <m/>
    <s v="PL"/>
    <n v="129735720"/>
    <n v="1000"/>
    <n v="96.428137390000003"/>
    <n v="57140000"/>
    <n v="23.54591394053703"/>
    <n v="0.82000000000000028"/>
    <x v="1"/>
  </r>
  <r>
    <x v="1"/>
    <x v="132"/>
    <s v="PLERGZB00014"/>
    <n v="16.27"/>
    <n v="438"/>
    <n v="7200"/>
    <n v="530000"/>
    <n v="16.438356164383563"/>
    <m/>
    <s v="PL"/>
    <n v="8623100"/>
    <n v="1000"/>
    <n v="96.428137390000003"/>
    <n v="57140000"/>
    <n v="1.5650182578910796"/>
    <n v="-0.30000000000000071"/>
    <x v="2"/>
  </r>
  <r>
    <x v="1"/>
    <x v="133"/>
    <s v="PLEUFLM00017"/>
    <n v="4.13"/>
    <n v="10859"/>
    <n v="44830"/>
    <n v="24228000"/>
    <n v="4.1283727783405473"/>
    <m/>
    <s v="PL"/>
    <n v="100061640"/>
    <n v="1000"/>
    <n v="96.428137390000003"/>
    <n v="57140000"/>
    <n v="18.160324420976721"/>
    <n v="9.9999999999997868E-3"/>
    <x v="1"/>
  </r>
  <r>
    <x v="1"/>
    <x v="134"/>
    <s v="PLESSYS00030"/>
    <n v="2.41"/>
    <n v="786"/>
    <n v="1830"/>
    <n v="13646000"/>
    <n v="2.3282442748091605"/>
    <m/>
    <s v="PL"/>
    <n v="32886860.000000004"/>
    <n v="1000"/>
    <n v="96.428137390000003"/>
    <n v="57140000"/>
    <n v="5.9686813726743093"/>
    <n v="5.0000000000000266E-2"/>
    <x v="1"/>
  </r>
  <r>
    <x v="1"/>
    <x v="135"/>
    <s v="HU0000089198"/>
    <n v="1.69"/>
    <n v="0"/>
    <n v="0"/>
    <n v="0"/>
    <n v="1.69"/>
    <m/>
    <s v="HU"/>
    <n v="0"/>
    <n v="1000"/>
    <n v="96.428137390000003"/>
    <n v="57140000"/>
    <n v="0"/>
    <n v="0"/>
    <x v="0"/>
  </r>
  <r>
    <x v="1"/>
    <x v="136"/>
    <s v="PLERPCO00017"/>
    <n v="25.45"/>
    <n v="848"/>
    <n v="21810"/>
    <n v="2121000"/>
    <n v="25.71933962264151"/>
    <m/>
    <s v="PL"/>
    <n v="53979450"/>
    <n v="1000"/>
    <n v="96.428137390000003"/>
    <n v="57140000"/>
    <n v="9.7968044903710538"/>
    <n v="-0.26000000000000156"/>
    <x v="2"/>
  </r>
  <r>
    <x v="1"/>
    <x v="137"/>
    <s v="PLERPLT00017"/>
    <n v="0.01"/>
    <n v="41500"/>
    <n v="420"/>
    <n v="0"/>
    <n v="1.0120481927710843E-2"/>
    <m/>
    <s v="PL"/>
    <n v="0"/>
    <n v="1000"/>
    <n v="96.428137390000003"/>
    <n v="57140000"/>
    <n v="0"/>
    <n v="0"/>
    <x v="0"/>
  </r>
  <r>
    <x v="1"/>
    <x v="138"/>
    <s v="PLEURCH00011"/>
    <n v="36.22"/>
    <n v="521114"/>
    <n v="18675240"/>
    <n v="77963000"/>
    <n v="35.837148877213046"/>
    <m/>
    <s v="PL"/>
    <n v="2823819860"/>
    <n v="1000"/>
    <n v="96.428137390000003"/>
    <n v="57140000"/>
    <n v="512.49894329132587"/>
    <n v="0.86999999999999744"/>
    <x v="1"/>
  </r>
  <r>
    <x v="1"/>
    <x v="139"/>
    <s v="BG1100114062"/>
    <n v="2.17"/>
    <n v="0"/>
    <n v="0"/>
    <n v="453000"/>
    <n v="2.17"/>
    <m/>
    <s v="BG"/>
    <n v="983010"/>
    <n v="1000"/>
    <n v="96.428137390000003"/>
    <n v="57140000"/>
    <n v="0.17840783450145659"/>
    <n v="0"/>
    <x v="0"/>
  </r>
  <r>
    <x v="1"/>
    <x v="140"/>
    <s v="PLERTEL00011"/>
    <n v="13.59"/>
    <n v="4522"/>
    <n v="61040"/>
    <n v="1423000"/>
    <n v="13.4984520123839"/>
    <m/>
    <s v="PL"/>
    <n v="19338570"/>
    <n v="1000"/>
    <n v="96.428137390000003"/>
    <n v="57140000"/>
    <n v="3.5097836197544612"/>
    <n v="5.0000000000000711E-2"/>
    <x v="1"/>
  </r>
  <r>
    <x v="1"/>
    <x v="141"/>
    <s v="IM00B58FMW76"/>
    <n v="7.14"/>
    <n v="0"/>
    <n v="0"/>
    <n v="14000"/>
    <n v="7.14"/>
    <m/>
    <s v="IM"/>
    <n v="99960"/>
    <n v="1000"/>
    <n v="96.428137390000003"/>
    <n v="57140000"/>
    <n v="1.8141877637832371E-2"/>
    <n v="0"/>
    <x v="0"/>
  </r>
  <r>
    <x v="1"/>
    <x v="142"/>
    <s v="PLFAM0000012"/>
    <n v="0.44"/>
    <n v="3359"/>
    <n v="1480"/>
    <n v="0"/>
    <n v="0.44060732360821675"/>
    <m/>
    <s v="PL"/>
    <n v="0"/>
    <n v="1000"/>
    <n v="96.428137390000003"/>
    <n v="57140000"/>
    <n v="0"/>
    <n v="1.0000000000000009E-2"/>
    <x v="1"/>
  </r>
  <r>
    <x v="1"/>
    <x v="143"/>
    <s v="PLFAMUR00012"/>
    <n v="3.3"/>
    <n v="3776"/>
    <n v="12400"/>
    <n v="138273000"/>
    <n v="3.2838983050847457"/>
    <m/>
    <s v="PL"/>
    <n v="456300900"/>
    <n v="1000"/>
    <n v="96.428137390000003"/>
    <n v="57140000"/>
    <n v="82.814676809051463"/>
    <n v="4.0000000000000036E-2"/>
    <x v="1"/>
  </r>
  <r>
    <x v="1"/>
    <x v="144"/>
    <s v="PLFRMCL00066"/>
    <n v="50.71"/>
    <n v="569"/>
    <n v="29120"/>
    <n v="11601000"/>
    <n v="51.177504393673111"/>
    <m/>
    <s v="PL"/>
    <n v="588286710"/>
    <n v="1000"/>
    <n v="96.428137390000003"/>
    <n v="57140000"/>
    <n v="106.76896267289892"/>
    <n v="-0.28999999999999915"/>
    <x v="2"/>
  </r>
  <r>
    <x v="1"/>
    <x v="145"/>
    <s v="PLFSING00010"/>
    <n v="18.489999999999998"/>
    <n v="303"/>
    <n v="5600"/>
    <n v="1239000"/>
    <n v="18.481848184818482"/>
    <m/>
    <s v="PL"/>
    <n v="22909109.999999996"/>
    <n v="1000"/>
    <n v="96.428137390000003"/>
    <n v="57140000"/>
    <n v="4.1578058264469977"/>
    <n v="0"/>
    <x v="0"/>
  </r>
  <r>
    <x v="1"/>
    <x v="146"/>
    <s v="PLFSTFC00012"/>
    <n v="1.48"/>
    <n v="1000"/>
    <n v="1470"/>
    <n v="0"/>
    <n v="1.47"/>
    <m/>
    <s v="PL"/>
    <n v="0"/>
    <n v="1000"/>
    <n v="96.428137390000003"/>
    <n v="57140000"/>
    <n v="0"/>
    <n v="1.0000000000000009E-2"/>
    <x v="1"/>
  </r>
  <r>
    <x v="1"/>
    <x v="147"/>
    <s v="PLFEERM00018"/>
    <n v="15.7"/>
    <n v="71"/>
    <n v="1130"/>
    <n v="3144000"/>
    <n v="15.915492957746478"/>
    <m/>
    <s v="PL"/>
    <n v="49360800"/>
    <n v="1000"/>
    <n v="96.428137390000003"/>
    <n v="57140000"/>
    <n v="8.9585593607994802"/>
    <n v="-0.55000000000000071"/>
    <x v="2"/>
  </r>
  <r>
    <x v="1"/>
    <x v="148"/>
    <s v="DE000A13SX89"/>
    <n v="25.9"/>
    <n v="3"/>
    <n v="80"/>
    <n v="3305000"/>
    <n v="26.666666666666668"/>
    <m/>
    <s v="DE"/>
    <n v="85599500"/>
    <n v="1000"/>
    <n v="96.428137390000003"/>
    <n v="57140000"/>
    <n v="15.535570776907083"/>
    <n v="-0.10000000000000142"/>
    <x v="2"/>
  </r>
  <r>
    <x v="1"/>
    <x v="149"/>
    <s v="PLFERRO00016"/>
    <n v="8.8000000000000007"/>
    <n v="36885"/>
    <n v="324770"/>
    <n v="17846000"/>
    <n v="8.8049342551172565"/>
    <m/>
    <s v="PL"/>
    <n v="157044800"/>
    <n v="1000"/>
    <n v="96.428137390000003"/>
    <n v="57140000"/>
    <n v="28.502276363123819"/>
    <n v="-9.9999999999997868E-3"/>
    <x v="2"/>
  </r>
  <r>
    <x v="1"/>
    <x v="150"/>
    <s v="PLFERUM00014"/>
    <n v="4.55"/>
    <n v="1184"/>
    <n v="5290"/>
    <n v="4501000"/>
    <n v="4.4679054054054053"/>
    <m/>
    <s v="PL"/>
    <n v="20479550"/>
    <n v="1000"/>
    <n v="96.428137390000003"/>
    <n v="57140000"/>
    <n v="3.7168616464372741"/>
    <n v="-8.9999999999999858E-2"/>
    <x v="2"/>
  </r>
  <r>
    <x v="1"/>
    <x v="151"/>
    <s v="PLCASPL00019"/>
    <n v="0.93"/>
    <n v="8501"/>
    <n v="7930"/>
    <n v="11150000"/>
    <n v="0.93283143159628279"/>
    <m/>
    <s v="PL"/>
    <n v="10369500"/>
    <n v="1000"/>
    <n v="96.428137390000003"/>
    <n v="57140000"/>
    <n v="1.8819747915716563"/>
    <n v="1.0000000000000009E-2"/>
    <x v="1"/>
  </r>
  <r>
    <x v="1"/>
    <x v="152"/>
    <s v="PLFORTE00012"/>
    <n v="49.5"/>
    <n v="43812"/>
    <n v="2161740"/>
    <n v="16737000"/>
    <n v="49.341276362640372"/>
    <m/>
    <s v="PL"/>
    <n v="828481500"/>
    <n v="1000"/>
    <n v="96.428137390000003"/>
    <n v="57140000"/>
    <n v="150.3622448800302"/>
    <n v="-0.5"/>
    <x v="2"/>
  </r>
  <r>
    <x v="1"/>
    <x v="153"/>
    <s v="NL0009604859"/>
    <n v="18.73"/>
    <n v="0"/>
    <n v="0"/>
    <n v="17024000"/>
    <n v="18.73"/>
    <m/>
    <s v="NL"/>
    <n v="318859520"/>
    <n v="1000"/>
    <n v="96.428137390000003"/>
    <n v="57140000"/>
    <n v="57.870252055801956"/>
    <n v="0"/>
    <x v="0"/>
  </r>
  <r>
    <x v="1"/>
    <x v="154"/>
    <s v="PLFOTA000014"/>
    <n v="0.85"/>
    <n v="127157"/>
    <n v="108740"/>
    <n v="0"/>
    <n v="0.85516330205965851"/>
    <m/>
    <s v="PL"/>
    <n v="0"/>
    <n v="1000"/>
    <n v="96.428137390000003"/>
    <n v="57140000"/>
    <n v="0"/>
    <n v="-1.0000000000000009E-2"/>
    <x v="2"/>
  </r>
  <r>
    <x v="1"/>
    <x v="155"/>
    <s v="PLGANT000014"/>
    <n v="0.35"/>
    <n v="1072"/>
    <n v="380"/>
    <n v="0"/>
    <n v="0.35447761194029853"/>
    <m/>
    <s v="PL"/>
    <n v="0"/>
    <n v="1000"/>
    <n v="96.428137390000003"/>
    <n v="57140000"/>
    <n v="0"/>
    <n v="1.9999999999999962E-2"/>
    <x v="1"/>
  </r>
  <r>
    <x v="1"/>
    <x v="156"/>
    <s v="PLGSPR000014"/>
    <n v="2"/>
    <n v="106503"/>
    <n v="212440"/>
    <n v="293645000"/>
    <n v="1.9946855957109189"/>
    <m/>
    <s v="PL"/>
    <n v="587290000"/>
    <n v="1000"/>
    <n v="96.428137390000003"/>
    <n v="57140000"/>
    <n v="106.58806840658836"/>
    <n v="2.0000000000000018E-2"/>
    <x v="1"/>
  </r>
  <r>
    <x v="1"/>
    <x v="157"/>
    <s v="PLGETBK00012"/>
    <n v="1.81"/>
    <n v="3554369"/>
    <n v="6423540"/>
    <n v="1095354000"/>
    <n v="1.8072237294439604"/>
    <m/>
    <s v="PL"/>
    <n v="1982590740"/>
    <n v="1000"/>
    <n v="96.428137390000003"/>
    <n v="57140000"/>
    <n v="359.82311535593772"/>
    <n v="4.0000000000000036E-2"/>
    <x v="1"/>
  </r>
  <r>
    <x v="1"/>
    <x v="158"/>
    <s v="PLGNRSI00015"/>
    <n v="3.4"/>
    <n v="48766"/>
    <n v="165490"/>
    <n v="43628000"/>
    <n v="3.3935528852069066"/>
    <m/>
    <s v="PL"/>
    <n v="148335200"/>
    <n v="1000"/>
    <n v="96.428137390000003"/>
    <n v="57140000"/>
    <n v="26.921559101474514"/>
    <n v="0"/>
    <x v="0"/>
  </r>
  <r>
    <x v="1"/>
    <x v="159"/>
    <s v="PLGLBLC00011"/>
    <n v="6.83"/>
    <n v="2154"/>
    <n v="14670"/>
    <n v="6721000"/>
    <n v="6.8105849582172704"/>
    <m/>
    <s v="PL"/>
    <n v="45904430"/>
    <n v="1000"/>
    <n v="96.428137390000003"/>
    <n v="57140000"/>
    <n v="8.3312580241540761"/>
    <n v="-5.9999999999999609E-2"/>
    <x v="2"/>
  </r>
  <r>
    <x v="1"/>
    <x v="160"/>
    <s v="NL0000687309"/>
    <n v="42.2"/>
    <n v="638"/>
    <n v="26850"/>
    <n v="20769000"/>
    <n v="42.084639498432601"/>
    <m/>
    <s v="NL"/>
    <n v="876451800"/>
    <n v="1000"/>
    <n v="96.428137390000003"/>
    <n v="57140000"/>
    <n v="159.06844048677402"/>
    <n v="0.25"/>
    <x v="1"/>
  </r>
  <r>
    <x v="1"/>
    <x v="161"/>
    <s v="SI0031104076"/>
    <n v="24.99"/>
    <n v="601"/>
    <n v="14800"/>
    <n v="1991000"/>
    <n v="24.625623960066555"/>
    <m/>
    <s v="SI"/>
    <n v="49755090"/>
    <n v="1000"/>
    <n v="96.428137390000003"/>
    <n v="57140000"/>
    <n v="9.0301195942310635"/>
    <n v="0.68999999999999773"/>
    <x v="1"/>
  </r>
  <r>
    <x v="1"/>
    <x v="162"/>
    <s v="PLGPW0000017"/>
    <n v="43.4"/>
    <n v="78340"/>
    <n v="3400770"/>
    <n v="27164000"/>
    <n v="43.410390605054886"/>
    <m/>
    <s v="PL"/>
    <n v="1178917600"/>
    <n v="1000"/>
    <n v="96.428137390000003"/>
    <n v="57140000"/>
    <n v="213.96337379238702"/>
    <n v="0"/>
    <x v="0"/>
  </r>
  <r>
    <x v="1"/>
    <x v="163"/>
    <s v="PLGRAAL00022"/>
    <n v="16.95"/>
    <n v="65960"/>
    <n v="1122120"/>
    <n v="3502000"/>
    <n v="17.012128562765312"/>
    <m/>
    <s v="PL"/>
    <n v="59358900"/>
    <n v="1000"/>
    <n v="96.428137390000003"/>
    <n v="57140000"/>
    <n v="10.773128256465865"/>
    <n v="-0.10000000000000142"/>
    <x v="2"/>
  </r>
  <r>
    <x v="1"/>
    <x v="164"/>
    <s v="PLZPW0000017"/>
    <n v="29.7"/>
    <n v="2124"/>
    <n v="63460"/>
    <n v="17315000"/>
    <n v="29.87758945386064"/>
    <m/>
    <s v="PL"/>
    <n v="514255500"/>
    <n v="1000"/>
    <n v="96.428137390000003"/>
    <n v="57140000"/>
    <n v="93.332936730515257"/>
    <n v="-0.80000000000000071"/>
    <x v="2"/>
  </r>
  <r>
    <x v="1"/>
    <x v="165"/>
    <s v="PLERFKT00010"/>
    <n v="1.51"/>
    <n v="0"/>
    <n v="0"/>
    <n v="0"/>
    <n v="1.51"/>
    <m/>
    <s v="PL"/>
    <n v="0"/>
    <n v="1000"/>
    <n v="96.428137390000003"/>
    <n v="57140000"/>
    <n v="0"/>
    <n v="0"/>
    <x v="0"/>
  </r>
  <r>
    <x v="1"/>
    <x v="166"/>
    <s v="PLINTGR00013"/>
    <n v="11.49"/>
    <n v="263769"/>
    <n v="2811530"/>
    <n v="3233000"/>
    <n v="10.659061527321255"/>
    <m/>
    <s v="PL"/>
    <n v="37147170"/>
    <n v="1000"/>
    <n v="96.428137390000003"/>
    <n v="57140000"/>
    <n v="6.7418908836710436"/>
    <n v="1.6899999999999995"/>
    <x v="1"/>
  </r>
  <r>
    <x v="1"/>
    <x v="167"/>
    <s v="PLZATRM00012"/>
    <n v="71"/>
    <n v="16310"/>
    <n v="1156910"/>
    <n v="40919000"/>
    <n v="70.932556713672597"/>
    <m/>
    <s v="PL"/>
    <n v="2905249000"/>
    <n v="1000"/>
    <n v="96.428137390000003"/>
    <n v="57140000"/>
    <n v="527.2776297062311"/>
    <n v="-0.98999999999999488"/>
    <x v="2"/>
  </r>
  <r>
    <x v="1"/>
    <x v="168"/>
    <s v="PLGTC0000037"/>
    <n v="4.95"/>
    <n v="609449"/>
    <n v="2992240"/>
    <n v="245350000"/>
    <n v="4.9097463446490188"/>
    <m/>
    <s v="PL"/>
    <n v="1214482500"/>
    <n v="1000"/>
    <n v="96.428137390000003"/>
    <n v="57140000"/>
    <n v="220.4180963214161"/>
    <n v="0.15000000000000036"/>
    <x v="1"/>
  </r>
  <r>
    <x v="1"/>
    <x v="169"/>
    <s v="PLBH00000012"/>
    <n v="106.65"/>
    <n v="76303"/>
    <n v="8014240"/>
    <n v="30584000"/>
    <n v="105.03178118815774"/>
    <m/>
    <s v="PL"/>
    <n v="3261783600"/>
    <n v="1000"/>
    <n v="96.428137390000003"/>
    <n v="57140000"/>
    <n v="591.98558375638618"/>
    <n v="3.1500000000000057"/>
    <x v="1"/>
  </r>
  <r>
    <x v="1"/>
    <x v="170"/>
    <s v="PLHRPHG00023"/>
    <n v="3.3"/>
    <n v="847"/>
    <n v="2800"/>
    <n v="25500000"/>
    <n v="3.3057851239669422"/>
    <m/>
    <s v="PL"/>
    <n v="84150000"/>
    <n v="1000"/>
    <n v="96.428137390000003"/>
    <n v="57140000"/>
    <n v="15.27249903184868"/>
    <n v="0"/>
    <x v="0"/>
  </r>
  <r>
    <x v="1"/>
    <x v="171"/>
    <s v="PLVENTS00019"/>
    <n v="1.89"/>
    <n v="800156"/>
    <n v="1509490"/>
    <n v="70928000"/>
    <n v="1.8864946335464585"/>
    <m/>
    <s v="PL"/>
    <n v="134053920"/>
    <n v="1000"/>
    <n v="96.428137390000003"/>
    <n v="57140000"/>
    <n v="24.32962998711254"/>
    <n v="5.9999999999999831E-2"/>
    <x v="1"/>
  </r>
  <r>
    <x v="1"/>
    <x v="172"/>
    <s v="PLHELIO00014"/>
    <n v="5.03"/>
    <n v="105"/>
    <n v="530"/>
    <n v="1143000"/>
    <n v="5.0476190476190474"/>
    <m/>
    <s v="PL"/>
    <n v="5749290"/>
    <n v="1000"/>
    <n v="96.428137390000003"/>
    <n v="57140000"/>
    <n v="1.043446535458316"/>
    <n v="0.16000000000000014"/>
    <x v="1"/>
  </r>
  <r>
    <x v="1"/>
    <x v="173"/>
    <s v="PLZRWZW00012"/>
    <n v="3.29"/>
    <n v="153454"/>
    <n v="502560"/>
    <n v="36119000"/>
    <n v="3.2749879442699439"/>
    <m/>
    <s v="PL"/>
    <n v="118831510"/>
    <n v="1000"/>
    <n v="96.428137390000003"/>
    <n v="57140000"/>
    <n v="21.566893896947317"/>
    <n v="0.14000000000000012"/>
    <x v="1"/>
  </r>
  <r>
    <x v="1"/>
    <x v="174"/>
    <s v="PLHUTMN00017"/>
    <n v="5.14"/>
    <n v="10"/>
    <n v="50"/>
    <n v="4199000"/>
    <n v="5"/>
    <m/>
    <s v="PL"/>
    <n v="21582860"/>
    <n v="1000"/>
    <n v="96.428137390000003"/>
    <n v="57140000"/>
    <n v="3.9171028931019078"/>
    <n v="0.12999999999999989"/>
    <x v="1"/>
  </r>
  <r>
    <x v="1"/>
    <x v="175"/>
    <s v="PLHDRTR00013"/>
    <n v="31.28"/>
    <n v="3679"/>
    <n v="113760"/>
    <n v="1839000"/>
    <n v="30.921446045120955"/>
    <m/>
    <s v="PL"/>
    <n v="57523920"/>
    <n v="1000"/>
    <n v="96.428137390000003"/>
    <n v="57140000"/>
    <n v="10.440095216971372"/>
    <n v="4.00000000000027E-2"/>
    <x v="1"/>
  </r>
  <r>
    <x v="1"/>
    <x v="176"/>
    <s v="PLHPRON00017"/>
    <n v="3.07"/>
    <n v="8103"/>
    <n v="24550"/>
    <n v="7831000"/>
    <n v="3.0297420708379614"/>
    <m/>
    <s v="PL"/>
    <n v="24041170"/>
    <n v="1000"/>
    <n v="96.428137390000003"/>
    <n v="57140000"/>
    <n v="4.3632649500832983"/>
    <n v="6.999999999999984E-2"/>
    <x v="1"/>
  </r>
  <r>
    <x v="1"/>
    <x v="177"/>
    <s v="PLCNTZP00010"/>
    <n v="0.02"/>
    <n v="100000"/>
    <n v="2000"/>
    <n v="0"/>
    <n v="0.02"/>
    <m/>
    <s v="PL"/>
    <n v="0"/>
    <n v="1000"/>
    <n v="96.428137390000003"/>
    <n v="57140000"/>
    <n v="0"/>
    <n v="0"/>
    <x v="0"/>
  </r>
  <r>
    <x v="1"/>
    <x v="178"/>
    <s v="PLIDMSA00044"/>
    <n v="0.11"/>
    <n v="146389"/>
    <n v="16100"/>
    <n v="0"/>
    <n v="0.10998094119093647"/>
    <m/>
    <s v="PL"/>
    <n v="0"/>
    <n v="1000"/>
    <n v="96.428137390000003"/>
    <n v="57140000"/>
    <n v="0"/>
    <n v="9.999999999999995E-3"/>
    <x v="1"/>
  </r>
  <r>
    <x v="1"/>
    <x v="179"/>
    <s v="PLHRMAN00039"/>
    <n v="1.1000000000000001"/>
    <n v="3744"/>
    <n v="4030"/>
    <n v="4084000"/>
    <n v="1.0763888888888888"/>
    <m/>
    <s v="PL"/>
    <n v="4492400"/>
    <n v="1000"/>
    <n v="96.428137390000003"/>
    <n v="57140000"/>
    <n v="0.8153318437394772"/>
    <n v="1.0000000000000009E-2"/>
    <x v="1"/>
  </r>
  <r>
    <x v="1"/>
    <x v="180"/>
    <s v="PLBDVR000018"/>
    <n v="0.98"/>
    <n v="23255"/>
    <n v="22980"/>
    <n v="5438000"/>
    <n v="0.9881745861105139"/>
    <m/>
    <s v="PL"/>
    <n v="5329240"/>
    <n v="1000"/>
    <n v="96.428137390000003"/>
    <n v="57140000"/>
    <n v="0.96721108426012181"/>
    <n v="-1.0000000000000009E-2"/>
    <x v="2"/>
  </r>
  <r>
    <x v="1"/>
    <x v="181"/>
    <s v="AT0000809058"/>
    <n v="9"/>
    <n v="590"/>
    <n v="5280"/>
    <n v="15129000"/>
    <n v="8.9491525423728806"/>
    <m/>
    <s v="AT"/>
    <n v="136161000"/>
    <n v="1000"/>
    <n v="96.428137390000003"/>
    <n v="57140000"/>
    <n v="24.712046829180608"/>
    <n v="-9.9999999999997868E-3"/>
    <x v="2"/>
  </r>
  <r>
    <x v="1"/>
    <x v="182"/>
    <s v="LU0607203980"/>
    <n v="5.8"/>
    <n v="2625"/>
    <n v="15380"/>
    <n v="9809000"/>
    <n v="5.8590476190476188"/>
    <m/>
    <s v="LU"/>
    <n v="56892200"/>
    <n v="1000"/>
    <n v="96.428137390000003"/>
    <n v="57140000"/>
    <n v="10.325443486865614"/>
    <n v="-0.10000000000000053"/>
    <x v="2"/>
  </r>
  <r>
    <x v="1"/>
    <x v="183"/>
    <s v="PLMAKRM00019"/>
    <n v="2.2000000000000002"/>
    <n v="5702"/>
    <n v="12480"/>
    <n v="11568000"/>
    <n v="2.1887057172921782"/>
    <m/>
    <s v="PL"/>
    <n v="25449600.000000004"/>
    <n v="1000"/>
    <n v="96.428137390000003"/>
    <n v="57140000"/>
    <n v="4.6188828444555705"/>
    <n v="0.10000000000000009"/>
    <x v="1"/>
  </r>
  <r>
    <x v="1"/>
    <x v="184"/>
    <s v="PLIMPEL00011"/>
    <n v="29.9"/>
    <n v="2"/>
    <n v="60"/>
    <n v="4187000"/>
    <n v="30"/>
    <m/>
    <s v="PL"/>
    <n v="125191300"/>
    <n v="1000"/>
    <n v="96.428137390000003"/>
    <n v="57140000"/>
    <n v="22.721140915577866"/>
    <n v="0"/>
    <x v="0"/>
  </r>
  <r>
    <x v="1"/>
    <x v="185"/>
    <s v="PLNFI0700018"/>
    <n v="1.54"/>
    <n v="6126"/>
    <n v="9560"/>
    <n v="3715000"/>
    <n v="1.5605615409729023"/>
    <m/>
    <s v="PL"/>
    <n v="5721100"/>
    <n v="1000"/>
    <n v="96.428137390000003"/>
    <n v="57140000"/>
    <n v="1.0383302936554899"/>
    <n v="-2.0000000000000018E-2"/>
    <x v="2"/>
  </r>
  <r>
    <x v="1"/>
    <x v="186"/>
    <s v="PLIMPXM00019"/>
    <n v="2.61"/>
    <n v="12326"/>
    <n v="32210"/>
    <n v="93737000"/>
    <n v="2.6131754015901345"/>
    <m/>
    <s v="PL"/>
    <n v="244653570"/>
    <n v="1000"/>
    <n v="96.428137390000003"/>
    <n v="57140000"/>
    <n v="44.402512310912932"/>
    <n v="-2.0000000000000018E-2"/>
    <x v="2"/>
  </r>
  <r>
    <x v="1"/>
    <x v="187"/>
    <s v="PLINTMS00019"/>
    <n v="2.25"/>
    <n v="12468"/>
    <n v="27920"/>
    <n v="7444000"/>
    <n v="2.2393326916907283"/>
    <m/>
    <s v="PL"/>
    <n v="16749000"/>
    <n v="1000"/>
    <n v="96.428137390000003"/>
    <n v="57140000"/>
    <n v="3.0397990051626089"/>
    <n v="9.9999999999997868E-3"/>
    <x v="1"/>
  </r>
  <r>
    <x v="1"/>
    <x v="188"/>
    <s v="PLINCLT00015"/>
    <n v="1.73"/>
    <n v="1716"/>
    <n v="2860"/>
    <n v="5435000"/>
    <n v="1.6666666666666667"/>
    <m/>
    <s v="PL"/>
    <n v="9402550"/>
    <n v="1000"/>
    <n v="96.428137390000003"/>
    <n v="57140000"/>
    <n v="1.7064817085194153"/>
    <n v="0"/>
    <x v="0"/>
  </r>
  <r>
    <x v="1"/>
    <x v="189"/>
    <s v="PLLSTIA00018"/>
    <n v="0.77"/>
    <n v="53583"/>
    <n v="40440"/>
    <n v="23452000"/>
    <n v="0.75471698113207553"/>
    <m/>
    <s v="PL"/>
    <n v="18058040"/>
    <n v="1000"/>
    <n v="96.428137390000003"/>
    <n v="57140000"/>
    <n v="3.2773784719796164"/>
    <n v="1.0000000000000009E-2"/>
    <x v="1"/>
  </r>
  <r>
    <x v="1"/>
    <x v="190"/>
    <s v="PLINDKP00013"/>
    <n v="56.85"/>
    <n v="1"/>
    <n v="60"/>
    <n v="1165000"/>
    <n v="60"/>
    <m/>
    <s v="PL"/>
    <n v="66230250"/>
    <n v="1000"/>
    <n v="96.428137390000003"/>
    <n v="57140000"/>
    <n v="12.020219001831206"/>
    <n v="0"/>
    <x v="0"/>
  </r>
  <r>
    <x v="1"/>
    <x v="191"/>
    <s v="PLBSK0000017"/>
    <n v="136.05000000000001"/>
    <n v="22125"/>
    <n v="3038750"/>
    <n v="30454000"/>
    <n v="137.34463276836158"/>
    <m/>
    <s v="PL"/>
    <n v="4143266700.0000005"/>
    <n v="1000"/>
    <n v="96.428137390000003"/>
    <n v="57140000"/>
    <n v="751.96716178777046"/>
    <n v="-1.8499999999999943"/>
    <x v="2"/>
  </r>
  <r>
    <x v="1"/>
    <x v="192"/>
    <s v="PLINPRO00015"/>
    <n v="3.46"/>
    <n v="299"/>
    <n v="1030"/>
    <n v="12110000"/>
    <n v="3.4448160535117056"/>
    <m/>
    <s v="PL"/>
    <n v="41900600"/>
    <n v="1000"/>
    <n v="96.428137390000003"/>
    <n v="57140000"/>
    <n v="7.6045974204857849"/>
    <n v="-4.0000000000000036E-2"/>
    <x v="2"/>
  </r>
  <r>
    <x v="1"/>
    <x v="193"/>
    <s v="PLINSTK00013"/>
    <n v="16.399999999999999"/>
    <n v="1101"/>
    <n v="17860"/>
    <n v="6189000"/>
    <n v="16.221616712079928"/>
    <m/>
    <s v="PL"/>
    <n v="101499599.99999999"/>
    <n v="1000"/>
    <n v="96.428137390000003"/>
    <n v="57140000"/>
    <n v="18.421301755591539"/>
    <n v="0.25999999999999801"/>
    <x v="1"/>
  </r>
  <r>
    <x v="1"/>
    <x v="194"/>
    <s v="PLINTKS00013"/>
    <n v="13"/>
    <n v="469"/>
    <n v="6100"/>
    <n v="0"/>
    <n v="13.00639658848614"/>
    <m/>
    <s v="PL"/>
    <n v="0"/>
    <n v="1000"/>
    <n v="96.428137390000003"/>
    <n v="57140000"/>
    <n v="0"/>
    <n v="2.9999999999999361E-2"/>
    <x v="1"/>
  </r>
  <r>
    <x v="1"/>
    <x v="195"/>
    <s v="PLINTEG00011"/>
    <n v="167"/>
    <n v="117940"/>
    <n v="19095170"/>
    <n v="5028000"/>
    <n v="161.90579955909786"/>
    <m/>
    <s v="PL"/>
    <n v="839676000"/>
    <n v="1000"/>
    <n v="96.428137390000003"/>
    <n v="57140000"/>
    <n v="152.39395005426704"/>
    <n v="7.0500000000000114"/>
    <x v="1"/>
  </r>
  <r>
    <x v="1"/>
    <x v="196"/>
    <s v="LT0000128621"/>
    <n v="18.649999999999999"/>
    <n v="1011"/>
    <n v="18850"/>
    <n v="4000000"/>
    <n v="18.644906033630068"/>
    <m/>
    <s v="LT"/>
    <n v="74600000"/>
    <n v="1000"/>
    <n v="96.428137390000003"/>
    <n v="57140000"/>
    <n v="13.539256420391105"/>
    <n v="0.2099999999999973"/>
    <x v="1"/>
  </r>
  <r>
    <x v="1"/>
    <x v="197"/>
    <s v="PLINTBD00014"/>
    <n v="0.93"/>
    <n v="7000"/>
    <n v="6350"/>
    <n v="0"/>
    <n v="0.90714285714285714"/>
    <m/>
    <s v="PL"/>
    <n v="0"/>
    <n v="1000"/>
    <n v="96.428137390000003"/>
    <n v="57140000"/>
    <n v="0"/>
    <n v="1.0000000000000009E-2"/>
    <x v="1"/>
  </r>
  <r>
    <x v="1"/>
    <x v="198"/>
    <s v="PLINTCS00010"/>
    <n v="206"/>
    <n v="15062"/>
    <n v="3075810"/>
    <n v="8393000"/>
    <n v="204.20993227990971"/>
    <m/>
    <s v="PL"/>
    <n v="1728958000"/>
    <n v="1000"/>
    <n v="96.428137390000003"/>
    <n v="57140000"/>
    <n v="313.79096115397539"/>
    <n v="2"/>
    <x v="1"/>
  </r>
  <r>
    <x v="1"/>
    <x v="199"/>
    <s v="PLINTFR00023"/>
    <n v="4"/>
    <n v="0"/>
    <n v="0"/>
    <n v="2639000"/>
    <n v="4"/>
    <m/>
    <s v="PL"/>
    <n v="10556000"/>
    <n v="1000"/>
    <n v="96.428137390000003"/>
    <n v="57140000"/>
    <n v="1.9158229326226341"/>
    <n v="0"/>
    <x v="0"/>
  </r>
  <r>
    <x v="1"/>
    <x v="200"/>
    <s v="PLINTSP00038"/>
    <n v="1.06"/>
    <n v="3569"/>
    <n v="3800"/>
    <n v="0"/>
    <n v="1.0647240123283832"/>
    <m/>
    <s v="PL"/>
    <n v="0"/>
    <n v="1000"/>
    <n v="96.428137390000003"/>
    <n v="57140000"/>
    <n v="0"/>
    <n v="0"/>
    <x v="0"/>
  </r>
  <r>
    <x v="1"/>
    <x v="201"/>
    <s v="PLINTRL00013"/>
    <n v="9.0500000000000007"/>
    <n v="50"/>
    <n v="450"/>
    <n v="5944000"/>
    <n v="9"/>
    <m/>
    <s v="PL"/>
    <n v="53793200.000000007"/>
    <n v="1000"/>
    <n v="96.428137390000003"/>
    <n v="57140000"/>
    <n v="9.7630017221633079"/>
    <n v="0"/>
    <x v="0"/>
  </r>
  <r>
    <x v="1"/>
    <x v="202"/>
    <s v="PLIDATF00012"/>
    <n v="0.1"/>
    <n v="12700"/>
    <n v="1270"/>
    <n v="0"/>
    <n v="0.1"/>
    <m/>
    <s v="PL"/>
    <n v="0"/>
    <n v="1000"/>
    <n v="96.428137390000003"/>
    <n v="57140000"/>
    <n v="0"/>
    <n v="2.0000000000000004E-2"/>
    <x v="1"/>
  </r>
  <r>
    <x v="1"/>
    <x v="203"/>
    <s v="PLECMNG00019"/>
    <n v="2.2000000000000002"/>
    <n v="100"/>
    <n v="220"/>
    <n v="0"/>
    <n v="2.2000000000000002"/>
    <m/>
    <s v="PL"/>
    <n v="0"/>
    <n v="1000"/>
    <n v="96.428137390000003"/>
    <n v="57140000"/>
    <n v="0"/>
    <n v="0"/>
    <x v="0"/>
  </r>
  <r>
    <x v="1"/>
    <x v="204"/>
    <s v="PLIPOPM00011"/>
    <n v="4.0199999999999996"/>
    <n v="25020"/>
    <n v="100820"/>
    <n v="18968000"/>
    <n v="4.029576338928857"/>
    <m/>
    <s v="PL"/>
    <n v="76251359.999999985"/>
    <n v="1000"/>
    <n v="96.428137390000003"/>
    <n v="57140000"/>
    <n v="13.838964013988649"/>
    <n v="-5.0000000000000711E-2"/>
    <x v="2"/>
  </r>
  <r>
    <x v="1"/>
    <x v="205"/>
    <s v="PLIQPRT00017"/>
    <n v="0.85"/>
    <n v="100"/>
    <n v="65"/>
    <n v="8070000"/>
    <n v="0.65"/>
    <m/>
    <s v="PL"/>
    <n v="6859500"/>
    <n v="1000"/>
    <n v="96.428137390000003"/>
    <n v="57140000"/>
    <n v="1.2449400725961499"/>
    <n v="2.0000000000000018E-2"/>
    <x v="1"/>
  </r>
  <r>
    <x v="1"/>
    <x v="206"/>
    <s v="PLMATRX00017"/>
    <n v="3.34"/>
    <n v="200"/>
    <n v="490"/>
    <n v="3600000"/>
    <n v="2.4500000000000002"/>
    <m/>
    <s v="PL"/>
    <n v="12024000"/>
    <n v="1000"/>
    <n v="96.428137390000003"/>
    <n v="57140000"/>
    <n v="2.1822522680801963"/>
    <n v="0"/>
    <x v="0"/>
  </r>
  <r>
    <x v="1"/>
    <x v="207"/>
    <s v="PLIZCJR00017"/>
    <n v="1.61"/>
    <n v="100"/>
    <n v="160"/>
    <n v="0"/>
    <n v="1.6"/>
    <m/>
    <s v="PL"/>
    <n v="0"/>
    <n v="1000"/>
    <n v="96.428137390000003"/>
    <n v="57140000"/>
    <n v="0"/>
    <n v="-1.0000000000000009E-2"/>
    <x v="2"/>
  </r>
  <r>
    <x v="1"/>
    <x v="208"/>
    <s v="PLIZSTL00015"/>
    <n v="4.95"/>
    <n v="105"/>
    <n v="520"/>
    <n v="11334000"/>
    <n v="4.9523809523809526"/>
    <m/>
    <s v="PL"/>
    <n v="56103300"/>
    <n v="1000"/>
    <n v="96.428137390000003"/>
    <n v="57140000"/>
    <n v="10.182264942763114"/>
    <n v="-4.9999999999999822E-2"/>
    <x v="2"/>
  </r>
  <r>
    <x v="1"/>
    <x v="209"/>
    <s v="PLJHMDL00018"/>
    <n v="1.93"/>
    <n v="62"/>
    <n v="120"/>
    <n v="0"/>
    <n v="1.935483870967742"/>
    <m/>
    <s v="PL"/>
    <n v="0"/>
    <n v="1000"/>
    <n v="96.428137390000003"/>
    <n v="57140000"/>
    <n v="0"/>
    <n v="0"/>
    <x v="0"/>
  </r>
  <r>
    <x v="1"/>
    <x v="210"/>
    <s v="DE000A1TNS70"/>
    <n v="20"/>
    <n v="311"/>
    <n v="6270"/>
    <n v="0"/>
    <n v="20.160771704180064"/>
    <m/>
    <s v="DE"/>
    <n v="0"/>
    <n v="1000"/>
    <n v="96.428137390000003"/>
    <n v="57140000"/>
    <n v="0"/>
    <n v="-2"/>
    <x v="2"/>
  </r>
  <r>
    <x v="1"/>
    <x v="211"/>
    <s v="PLJSW0000015"/>
    <n v="21.35"/>
    <n v="380120"/>
    <n v="8042360"/>
    <n v="52636000"/>
    <n v="21.157423971377458"/>
    <m/>
    <s v="PL"/>
    <n v="1123778600"/>
    <n v="1000"/>
    <n v="96.428137390000003"/>
    <n v="57140000"/>
    <n v="203.95612098053789"/>
    <n v="0.46000000000000085"/>
    <x v="1"/>
  </r>
  <r>
    <x v="1"/>
    <x v="212"/>
    <s v="PLNFI0300017"/>
    <n v="0.28999999999999998"/>
    <n v="5126"/>
    <n v="1490"/>
    <n v="0"/>
    <n v="0.29067499024580568"/>
    <m/>
    <s v="PL"/>
    <n v="0"/>
    <n v="1000"/>
    <n v="96.428137390000003"/>
    <n v="57140000"/>
    <n v="0"/>
    <n v="0"/>
    <x v="0"/>
  </r>
  <r>
    <x v="1"/>
    <x v="213"/>
    <s v="PLJWC0000019"/>
    <n v="2.58"/>
    <n v="38523"/>
    <n v="98540"/>
    <n v="32447000"/>
    <n v="2.5579523920774601"/>
    <m/>
    <s v="PL"/>
    <n v="83713260"/>
    <n v="1000"/>
    <n v="96.428137390000003"/>
    <n v="57140000"/>
    <n v="15.193234489636325"/>
    <n v="-2.0000000000000018E-2"/>
    <x v="2"/>
  </r>
  <r>
    <x v="1"/>
    <x v="214"/>
    <s v="PLK2ITR00010"/>
    <n v="10"/>
    <n v="18846"/>
    <n v="188460"/>
    <n v="1509000"/>
    <n v="10"/>
    <m/>
    <s v="PL"/>
    <n v="15090000"/>
    <n v="1000"/>
    <n v="96.428137390000003"/>
    <n v="57140000"/>
    <n v="2.7387048174758948"/>
    <n v="0.34999999999999964"/>
    <x v="1"/>
  </r>
  <r>
    <x v="1"/>
    <x v="215"/>
    <s v="PLIZNS000022"/>
    <n v="2.87"/>
    <n v="30200"/>
    <n v="86030"/>
    <n v="26333000"/>
    <n v="2.8486754966887418"/>
    <m/>
    <s v="PL"/>
    <n v="75575710"/>
    <n v="1000"/>
    <n v="96.428137390000003"/>
    <n v="57140000"/>
    <n v="13.716339367870191"/>
    <n v="0"/>
    <x v="0"/>
  </r>
  <r>
    <x v="1"/>
    <x v="216"/>
    <s v="PLTRAST00020"/>
    <n v="2.2400000000000002"/>
    <n v="856"/>
    <n v="1910"/>
    <n v="4047000"/>
    <n v="2.2313084112149535"/>
    <m/>
    <s v="PL"/>
    <n v="9065280"/>
    <n v="1000"/>
    <n v="96.428137390000003"/>
    <n v="57140000"/>
    <n v="1.6452701131721592"/>
    <n v="0"/>
    <x v="0"/>
  </r>
  <r>
    <x v="1"/>
    <x v="217"/>
    <s v="PLPONAR00012"/>
    <n v="0.02"/>
    <n v="0"/>
    <n v="0"/>
    <n v="0"/>
    <n v="0.02"/>
    <m/>
    <s v="PL"/>
    <n v="0"/>
    <n v="1000"/>
    <n v="96.428137390000003"/>
    <n v="57140000"/>
    <n v="0"/>
    <n v="0"/>
    <x v="0"/>
  </r>
  <r>
    <x v="1"/>
    <x v="218"/>
    <s v="CY0102492119"/>
    <n v="6.66"/>
    <n v="0"/>
    <n v="0"/>
    <n v="3329000"/>
    <n v="6.66"/>
    <m/>
    <s v="CY"/>
    <n v="22171140"/>
    <n v="1000"/>
    <n v="96.428137390000003"/>
    <n v="57140000"/>
    <n v="4.0238706379676952"/>
    <n v="0"/>
    <x v="0"/>
  </r>
  <r>
    <x v="1"/>
    <x v="219"/>
    <s v="PLHGNKA00028"/>
    <n v="1.22"/>
    <n v="188228"/>
    <n v="232420"/>
    <n v="45144000"/>
    <n v="1.2347790976900355"/>
    <m/>
    <s v="PL"/>
    <n v="55075680"/>
    <n v="1000"/>
    <n v="96.428137390000003"/>
    <n v="57140000"/>
    <n v="9.9957607781153612"/>
    <n v="0"/>
    <x v="0"/>
  </r>
  <r>
    <x v="1"/>
    <x v="220"/>
    <s v="LU0327357389"/>
    <n v="33"/>
    <n v="154106"/>
    <n v="5090670"/>
    <n v="48500000"/>
    <n v="33.033561314939071"/>
    <m/>
    <s v="LU"/>
    <n v="1600500000"/>
    <n v="1000"/>
    <n v="96.428137390000003"/>
    <n v="57140000"/>
    <n v="290.47694237045528"/>
    <n v="-0.39999999999999858"/>
    <x v="2"/>
  </r>
  <r>
    <x v="1"/>
    <x v="221"/>
    <s v="PLKETY000011"/>
    <n v="277"/>
    <n v="1761"/>
    <n v="485690"/>
    <n v="9380000"/>
    <n v="275.80352072685974"/>
    <m/>
    <s v="PL"/>
    <n v="2598260000"/>
    <n v="1000"/>
    <n v="96.428137390000003"/>
    <n v="57140000"/>
    <n v="471.5617746225924"/>
    <n v="6"/>
    <x v="1"/>
  </r>
  <r>
    <x v="1"/>
    <x v="222"/>
    <s v="PLKGHM000017"/>
    <n v="110"/>
    <n v="1429835"/>
    <n v="156631820"/>
    <n v="136410000"/>
    <n v="109.54538111040785"/>
    <m/>
    <s v="PL"/>
    <n v="15005100000"/>
    <n v="1000"/>
    <n v="96.428137390000003"/>
    <n v="57140000"/>
    <n v="2723.2961999143508"/>
    <n v="2.5"/>
    <x v="1"/>
  </r>
  <r>
    <x v="1"/>
    <x v="223"/>
    <s v="PLKNOPL00014"/>
    <n v="12.73"/>
    <n v="43"/>
    <n v="530"/>
    <n v="6739000"/>
    <n v="12.325581395348838"/>
    <m/>
    <s v="PL"/>
    <n v="85787470"/>
    <n v="1000"/>
    <n v="96.428137390000003"/>
    <n v="57140000"/>
    <n v="15.569685710276264"/>
    <n v="8.9999999999999858E-2"/>
    <x v="1"/>
  </r>
  <r>
    <x v="1"/>
    <x v="224"/>
    <s v="PLHOOP000010"/>
    <n v="38"/>
    <n v="4"/>
    <n v="150"/>
    <n v="13085000"/>
    <n v="37.5"/>
    <m/>
    <s v="PL"/>
    <n v="497230000"/>
    <n v="1000"/>
    <n v="96.428137390000003"/>
    <n v="57140000"/>
    <n v="90.242955360738193"/>
    <n v="-1.240000000000002"/>
    <x v="2"/>
  </r>
  <r>
    <x v="1"/>
    <x v="225"/>
    <s v="PLKGNRC00015"/>
    <n v="51.99"/>
    <n v="1148"/>
    <n v="59350"/>
    <n v="7449000"/>
    <n v="51.698606271777003"/>
    <m/>
    <s v="PL"/>
    <n v="387273510"/>
    <n v="1000"/>
    <n v="96.428137390000003"/>
    <n v="57140000"/>
    <n v="70.286801028349842"/>
    <n v="0.24000000000000199"/>
    <x v="1"/>
  </r>
  <r>
    <x v="1"/>
    <x v="226"/>
    <s v="PLKOMPP00017"/>
    <n v="7.38"/>
    <n v="5"/>
    <n v="40"/>
    <n v="0"/>
    <n v="8"/>
    <m/>
    <s v="PL"/>
    <n v="0"/>
    <n v="1000"/>
    <n v="96.428137390000003"/>
    <n v="57140000"/>
    <n v="0"/>
    <n v="0"/>
    <x v="0"/>
  </r>
  <r>
    <x v="1"/>
    <x v="227"/>
    <s v="PLKMPTR00012"/>
    <n v="7.55"/>
    <n v="8969"/>
    <n v="68010"/>
    <n v="4222000"/>
    <n v="7.5827851488460256"/>
    <m/>
    <s v="PL"/>
    <n v="31876100"/>
    <n v="1000"/>
    <n v="96.428137390000003"/>
    <n v="57140000"/>
    <n v="5.7852371525741146"/>
    <n v="-4.9999999999999822E-2"/>
    <x v="2"/>
  </r>
  <r>
    <x v="1"/>
    <x v="228"/>
    <s v="PLKCSTL00010"/>
    <n v="20.98"/>
    <n v="201"/>
    <n v="4220"/>
    <n v="3459000"/>
    <n v="20.99502487562189"/>
    <m/>
    <s v="PL"/>
    <n v="72569820"/>
    <n v="1000"/>
    <n v="96.428137390000003"/>
    <n v="57140000"/>
    <n v="13.170796264901163"/>
    <n v="0"/>
    <x v="0"/>
  </r>
  <r>
    <x v="1"/>
    <x v="229"/>
    <s v="PLKOPEX00018"/>
    <n v="10.79"/>
    <n v="10750"/>
    <n v="115550"/>
    <n v="23006000"/>
    <n v="10.748837209302325"/>
    <m/>
    <s v="PL"/>
    <n v="248234739.99999997"/>
    <n v="1000"/>
    <n v="96.428137390000003"/>
    <n v="57140000"/>
    <n v="45.052463770899678"/>
    <n v="5.9999999999998721E-2"/>
    <x v="1"/>
  </r>
  <r>
    <x v="1"/>
    <x v="230"/>
    <s v="PLKPPD000017"/>
    <n v="29.25"/>
    <n v="0"/>
    <n v="0"/>
    <n v="184000"/>
    <n v="29.25"/>
    <m/>
    <s v="PL"/>
    <n v="5382000"/>
    <n v="1000"/>
    <n v="96.428137390000003"/>
    <n v="57140000"/>
    <n v="0.97678656909577644"/>
    <n v="0"/>
    <x v="0"/>
  </r>
  <r>
    <x v="1"/>
    <x v="231"/>
    <s v="PLKRKCH00019"/>
    <n v="3.85"/>
    <n v="1198"/>
    <n v="4600"/>
    <n v="4815000"/>
    <n v="3.8397328881469117"/>
    <m/>
    <s v="PL"/>
    <n v="18537750"/>
    <n v="1000"/>
    <n v="96.428137390000003"/>
    <n v="57140000"/>
    <n v="3.3644416984866647"/>
    <n v="1.0000000000000231E-2"/>
    <x v="1"/>
  </r>
  <r>
    <x v="1"/>
    <x v="232"/>
    <s v="PLKRNRC00012"/>
    <n v="9.2799999999999994"/>
    <n v="4013"/>
    <n v="37320"/>
    <n v="6713000"/>
    <n v="9.2997757288811371"/>
    <m/>
    <s v="PL"/>
    <n v="62296639.999999993"/>
    <n v="1000"/>
    <n v="96.428137390000003"/>
    <n v="57140000"/>
    <n v="11.306302722369882"/>
    <n v="-0.10000000000000142"/>
    <x v="2"/>
  </r>
  <r>
    <x v="1"/>
    <x v="233"/>
    <s v="PLKRINK00014"/>
    <n v="19.14"/>
    <n v="1018"/>
    <n v="19370"/>
    <n v="10769000"/>
    <n v="19.027504911591354"/>
    <m/>
    <s v="PL"/>
    <n v="206118660"/>
    <n v="1000"/>
    <n v="96.428137390000003"/>
    <n v="57140000"/>
    <n v="37.408758589375488"/>
    <n v="0"/>
    <x v="0"/>
  </r>
  <r>
    <x v="1"/>
    <x v="234"/>
    <s v="PLNFI0200019"/>
    <n v="3.31"/>
    <n v="4556"/>
    <n v="14880"/>
    <n v="11880000"/>
    <n v="3.2660228270412643"/>
    <m/>
    <s v="PL"/>
    <n v="39322800"/>
    <n v="1000"/>
    <n v="96.428137390000003"/>
    <n v="57140000"/>
    <n v="7.1367489593532891"/>
    <n v="-2.0000000000000018E-2"/>
    <x v="2"/>
  </r>
  <r>
    <x v="1"/>
    <x v="235"/>
    <s v="SI0031102120"/>
    <n v="260"/>
    <n v="0"/>
    <n v="0"/>
    <n v="1231000"/>
    <n v="260"/>
    <m/>
    <s v="SI"/>
    <n v="320060000"/>
    <n v="1000"/>
    <n v="96.428137390000003"/>
    <n v="57140000"/>
    <n v="58.088128819173953"/>
    <n v="0"/>
    <x v="0"/>
  </r>
  <r>
    <x v="1"/>
    <x v="236"/>
    <s v="PLKRK0000010"/>
    <n v="112.9"/>
    <n v="6743"/>
    <n v="770680"/>
    <n v="14953000"/>
    <n v="114.29334124277028"/>
    <m/>
    <s v="PL"/>
    <n v="1688193700"/>
    <n v="1000"/>
    <n v="96.428137390000003"/>
    <n v="57140000"/>
    <n v="306.39259238054711"/>
    <n v="-2.0999999999999943"/>
    <x v="2"/>
  </r>
  <r>
    <x v="1"/>
    <x v="237"/>
    <s v="PLKRUSZ00016"/>
    <n v="53.88"/>
    <n v="2781"/>
    <n v="147310"/>
    <n v="2418000"/>
    <n v="52.970154620640059"/>
    <m/>
    <s v="PL"/>
    <n v="130281840"/>
    <n v="1000"/>
    <n v="96.428137390000003"/>
    <n v="57140000"/>
    <n v="23.645030009120195"/>
    <n v="1.8800000000000026"/>
    <x v="1"/>
  </r>
  <r>
    <x v="1"/>
    <x v="238"/>
    <s v="LU0611262873"/>
    <n v="1.1200000000000001"/>
    <n v="47992"/>
    <n v="52670"/>
    <n v="5093000"/>
    <n v="1.0974745790965161"/>
    <m/>
    <s v="LU"/>
    <n v="5704160.0000000009"/>
    <n v="1000"/>
    <n v="96.428137390000003"/>
    <n v="57140000"/>
    <n v="1.0352558297980985"/>
    <n v="2.0000000000000018E-2"/>
    <x v="1"/>
  </r>
  <r>
    <x v="1"/>
    <x v="239"/>
    <s v="PLLCCRP00017"/>
    <n v="1.83"/>
    <n v="66772"/>
    <n v="120050"/>
    <n v="218198000"/>
    <n v="1.7979093033007847"/>
    <m/>
    <s v="PL"/>
    <n v="399302340"/>
    <n v="1000"/>
    <n v="96.428137390000003"/>
    <n v="57140000"/>
    <n v="72.469929899761283"/>
    <n v="6.0000000000000053E-2"/>
    <x v="1"/>
  </r>
  <r>
    <x v="1"/>
    <x v="240"/>
    <s v="PLLENAL00015"/>
    <n v="4.22"/>
    <n v="39434"/>
    <n v="165690"/>
    <n v="10150000"/>
    <n v="4.2017041132018056"/>
    <m/>
    <s v="PL"/>
    <n v="42833000"/>
    <n v="1000"/>
    <n v="96.428137390000003"/>
    <n v="57140000"/>
    <n v="7.7738199766033809"/>
    <n v="0"/>
    <x v="0"/>
  </r>
  <r>
    <x v="1"/>
    <x v="241"/>
    <s v="PLLENTX00010"/>
    <n v="8.34"/>
    <n v="144919"/>
    <n v="1211050"/>
    <n v="30148000"/>
    <n v="8.3567372118217769"/>
    <m/>
    <s v="PL"/>
    <n v="251434320"/>
    <n v="1000"/>
    <n v="96.428137390000003"/>
    <n v="57140000"/>
    <n v="45.633159937891044"/>
    <n v="2.9999999999999361E-2"/>
    <x v="1"/>
  </r>
  <r>
    <x v="1"/>
    <x v="242"/>
    <s v="PLLBT0000013"/>
    <n v="2.4700000000000002"/>
    <n v="9449"/>
    <n v="22360"/>
    <n v="34971000"/>
    <n v="2.3663879775637633"/>
    <m/>
    <s v="PL"/>
    <n v="86378370"/>
    <n v="1000"/>
    <n v="96.428137390000003"/>
    <n v="57140000"/>
    <n v="15.676928962539121"/>
    <n v="2.0000000000000018E-2"/>
    <x v="1"/>
  </r>
  <r>
    <x v="1"/>
    <x v="243"/>
    <s v="PLLVTSF00010"/>
    <n v="27.11"/>
    <n v="777"/>
    <n v="21060"/>
    <n v="5128000"/>
    <n v="27.104247104247104"/>
    <m/>
    <s v="PL"/>
    <n v="139020080"/>
    <n v="1000"/>
    <n v="96.428137390000003"/>
    <n v="57140000"/>
    <n v="25.230945183690146"/>
    <n v="-0.28999999999999915"/>
    <x v="2"/>
  </r>
  <r>
    <x v="1"/>
    <x v="244"/>
    <s v="PLLOTOS00025"/>
    <n v="25.2"/>
    <n v="428100"/>
    <n v="10645320"/>
    <n v="60796000"/>
    <n v="24.866433076384023"/>
    <m/>
    <s v="PL"/>
    <n v="1532059200"/>
    <n v="1000"/>
    <n v="96.428137390000003"/>
    <n v="57140000"/>
    <n v="278.05552761419921"/>
    <n v="0.82000000000000028"/>
    <x v="1"/>
  </r>
  <r>
    <x v="1"/>
    <x v="245"/>
    <s v="PLLPP0000011"/>
    <n v="7749"/>
    <n v="1988"/>
    <n v="15295840"/>
    <n v="1279000"/>
    <n v="7694.0845070422538"/>
    <m/>
    <s v="PL"/>
    <n v="9910971000"/>
    <n v="1000"/>
    <n v="96.428137390000003"/>
    <n v="57140000"/>
    <n v="1798.7557338345853"/>
    <n v="210"/>
    <x v="1"/>
  </r>
  <r>
    <x v="1"/>
    <x v="246"/>
    <s v="PLLSSFT00016"/>
    <n v="4.12"/>
    <n v="6"/>
    <n v="20"/>
    <n v="1827000"/>
    <n v="3.3333333333333335"/>
    <m/>
    <s v="PL"/>
    <n v="7527240"/>
    <n v="1000"/>
    <n v="96.428137390000003"/>
    <n v="57140000"/>
    <n v="1.3661291219547553"/>
    <n v="2.0000000000000462E-2"/>
    <x v="1"/>
  </r>
  <r>
    <x v="1"/>
    <x v="247"/>
    <s v="PLLUBAW00013"/>
    <n v="1.1000000000000001"/>
    <n v="452187"/>
    <n v="498110"/>
    <n v="72970000"/>
    <n v="1.1015575414596173"/>
    <m/>
    <s v="PL"/>
    <n v="80267000"/>
    <n v="1000"/>
    <n v="96.428137390000003"/>
    <n v="57140000"/>
    <n v="14.567768030771218"/>
    <n v="3.0000000000000027E-2"/>
    <x v="1"/>
  </r>
  <r>
    <x v="1"/>
    <x v="248"/>
    <s v="PLMBION00016"/>
    <n v="40.9"/>
    <n v="1038"/>
    <n v="43090"/>
    <n v="5975000"/>
    <n v="41.51252408477842"/>
    <m/>
    <s v="PL"/>
    <n v="244377500"/>
    <n v="1000"/>
    <n v="96.428137390000003"/>
    <n v="57140000"/>
    <n v="44.352407987588833"/>
    <n v="-0.32000000000000028"/>
    <x v="2"/>
  </r>
  <r>
    <x v="1"/>
    <x v="249"/>
    <s v="PLMGLAN00018"/>
    <n v="66.180000000000007"/>
    <n v="647"/>
    <n v="42950"/>
    <n v="6611000"/>
    <n v="66.383307573415763"/>
    <m/>
    <s v="PL"/>
    <n v="437515980.00000006"/>
    <n v="1000"/>
    <n v="96.428137390000003"/>
    <n v="57140000"/>
    <n v="79.405375887918325"/>
    <n v="0.13000000000000966"/>
    <x v="1"/>
  </r>
  <r>
    <x v="1"/>
    <x v="250"/>
    <s v="PLMKRNP00015"/>
    <n v="5.97"/>
    <n v="1700"/>
    <n v="9940"/>
    <n v="3832000"/>
    <n v="5.8470588235294114"/>
    <m/>
    <s v="PL"/>
    <n v="22877040"/>
    <n v="1000"/>
    <n v="96.428137390000003"/>
    <n v="57140000"/>
    <n v="4.1519853981172128"/>
    <n v="0.12999999999999989"/>
    <x v="1"/>
  </r>
  <r>
    <x v="1"/>
    <x v="251"/>
    <s v="PLMRVPL00016"/>
    <n v="7.55"/>
    <n v="12727"/>
    <n v="97100"/>
    <n v="11888000"/>
    <n v="7.6294492024829106"/>
    <m/>
    <s v="PL"/>
    <n v="89754400"/>
    <n v="1000"/>
    <n v="96.428137390000003"/>
    <n v="57140000"/>
    <n v="16.289649282283531"/>
    <n v="4.9999999999999822E-2"/>
    <x v="1"/>
  </r>
  <r>
    <x v="1"/>
    <x v="252"/>
    <s v="PLBRE0000012"/>
    <n v="451"/>
    <n v="27753"/>
    <n v="12517300"/>
    <n v="12038000"/>
    <n v="451.0251144020466"/>
    <m/>
    <s v="PL"/>
    <n v="5429138000"/>
    <n v="1000"/>
    <n v="96.428137390000003"/>
    <n v="57140000"/>
    <n v="985.34170943283277"/>
    <n v="-1.1000000000000227"/>
    <x v="2"/>
  </r>
  <r>
    <x v="1"/>
    <x v="253"/>
    <s v="PLMCIMG00012"/>
    <n v="10.199999999999999"/>
    <n v="17574"/>
    <n v="179310"/>
    <n v="30174000"/>
    <n v="10.203141003755547"/>
    <m/>
    <s v="PL"/>
    <n v="307774800"/>
    <n v="1000"/>
    <n v="96.428137390000003"/>
    <n v="57140000"/>
    <n v="55.858471004485097"/>
    <n v="-6.0000000000000497E-2"/>
    <x v="2"/>
  </r>
  <r>
    <x v="1"/>
    <x v="254"/>
    <s v="PLMCSFT00018"/>
    <n v="35"/>
    <n v="423"/>
    <n v="14830"/>
    <n v="689000"/>
    <n v="35.059101654846337"/>
    <m/>
    <s v="PL"/>
    <n v="24115000"/>
    <n v="1000"/>
    <n v="96.428137390000003"/>
    <n v="57140000"/>
    <n v="4.3766644581465348"/>
    <n v="-0.20000000000000284"/>
    <x v="2"/>
  </r>
  <r>
    <x v="1"/>
    <x v="255"/>
    <s v="PLSMMDA00012"/>
    <n v="0.47"/>
    <n v="5020"/>
    <n v="2560"/>
    <n v="0"/>
    <n v="0.50996015936254979"/>
    <m/>
    <s v="PL"/>
    <n v="0"/>
    <n v="1000"/>
    <n v="96.428137390000003"/>
    <n v="57140000"/>
    <n v="0"/>
    <n v="-3.0000000000000027E-2"/>
    <x v="2"/>
  </r>
  <r>
    <x v="1"/>
    <x v="256"/>
    <s v="PLMDCLG00015"/>
    <n v="200.9"/>
    <n v="158"/>
    <n v="31700"/>
    <n v="2559000"/>
    <n v="200.63291139240508"/>
    <m/>
    <s v="PL"/>
    <n v="514103100"/>
    <n v="1000"/>
    <n v="96.428137390000003"/>
    <n v="57140000"/>
    <n v="93.305277445281092"/>
    <n v="-0.79999999999998295"/>
    <x v="2"/>
  </r>
  <r>
    <x v="1"/>
    <x v="257"/>
    <s v="PLMGRON00016"/>
    <n v="21"/>
    <n v="0"/>
    <n v="0"/>
    <n v="0"/>
    <n v="21"/>
    <m/>
    <s v="PL"/>
    <n v="0"/>
    <n v="1000"/>
    <n v="96.428137390000003"/>
    <n v="57140000"/>
    <n v="0"/>
    <n v="0"/>
    <x v="0"/>
  </r>
  <r>
    <x v="1"/>
    <x v="258"/>
    <s v="PLMNNCP00011"/>
    <n v="13.86"/>
    <n v="1583"/>
    <n v="21700"/>
    <n v="23198000"/>
    <n v="13.708149084017688"/>
    <m/>
    <s v="PL"/>
    <n v="321524280"/>
    <n v="1000"/>
    <n v="96.428137390000003"/>
    <n v="57140000"/>
    <n v="58.353883006724224"/>
    <n v="0.60999999999999943"/>
    <x v="1"/>
  </r>
  <r>
    <x v="1"/>
    <x v="259"/>
    <s v="PLMRCTR00015"/>
    <n v="13.55"/>
    <n v="370"/>
    <n v="5010"/>
    <n v="2276000"/>
    <n v="13.54054054054054"/>
    <m/>
    <s v="PL"/>
    <n v="30839800"/>
    <n v="1000"/>
    <n v="96.428137390000003"/>
    <n v="57140000"/>
    <n v="5.5971576428093508"/>
    <n v="-0.13999999999999879"/>
    <x v="2"/>
  </r>
  <r>
    <x v="1"/>
    <x v="260"/>
    <s v="PLMRCOR00016"/>
    <n v="8.8000000000000007"/>
    <n v="16409"/>
    <n v="140520"/>
    <n v="9921000"/>
    <n v="8.5635931501005551"/>
    <m/>
    <s v="PL"/>
    <n v="87304800"/>
    <n v="1000"/>
    <n v="96.428137390000003"/>
    <n v="57140000"/>
    <n v="15.845068015160338"/>
    <n v="0.30000000000000071"/>
    <x v="1"/>
  </r>
  <r>
    <x v="1"/>
    <x v="261"/>
    <s v="PLMEWA000012"/>
    <n v="7.0000000000000007E-2"/>
    <n v="0"/>
    <n v="0"/>
    <n v="0"/>
    <n v="7.0000000000000007E-2"/>
    <m/>
    <s v="PL"/>
    <n v="0"/>
    <n v="1000"/>
    <n v="96.428137390000003"/>
    <n v="57140000"/>
    <n v="0"/>
    <n v="0"/>
    <x v="0"/>
  </r>
  <r>
    <x v="1"/>
    <x v="262"/>
    <s v="PLMEXPL00010"/>
    <n v="2"/>
    <n v="1"/>
    <n v="2"/>
    <n v="2516000"/>
    <n v="2"/>
    <m/>
    <s v="PL"/>
    <n v="5032000"/>
    <n v="1000"/>
    <n v="96.428137390000003"/>
    <n v="57140000"/>
    <n v="0.91326458857115334"/>
    <n v="-8.9999999999999858E-2"/>
    <x v="2"/>
  </r>
  <r>
    <x v="1"/>
    <x v="263"/>
    <s v="PLMFO0000013"/>
    <n v="10"/>
    <n v="30"/>
    <n v="300"/>
    <n v="2000000"/>
    <n v="10"/>
    <m/>
    <s v="PL"/>
    <n v="20000000"/>
    <n v="1000"/>
    <n v="96.428137390000003"/>
    <n v="57140000"/>
    <n v="3.6298274585498942"/>
    <n v="-0.51999999999999957"/>
    <x v="2"/>
  </r>
  <r>
    <x v="1"/>
    <x v="264"/>
    <s v="PLNFI0900014"/>
    <n v="0.56999999999999995"/>
    <n v="492192"/>
    <n v="276850"/>
    <n v="503124000"/>
    <n v="0.56248374618035235"/>
    <m/>
    <s v="PL"/>
    <n v="286780680"/>
    <n v="1000"/>
    <n v="96.428137390000003"/>
    <n v="57140000"/>
    <n v="52.048219342280525"/>
    <n v="9.9999999999998979E-3"/>
    <x v="1"/>
  </r>
  <r>
    <x v="1"/>
    <x v="265"/>
    <s v="NL0009508712"/>
    <n v="1.58"/>
    <n v="14132"/>
    <n v="22510"/>
    <n v="8276000"/>
    <n v="1.5928389470704782"/>
    <m/>
    <s v="NL"/>
    <n v="13076080"/>
    <n v="1000"/>
    <n v="96.428137390000003"/>
    <n v="57140000"/>
    <n v="2.3731957117097546"/>
    <n v="4.0000000000000036E-2"/>
    <x v="1"/>
  </r>
  <r>
    <x v="1"/>
    <x v="266"/>
    <s v="PLBIG0000016"/>
    <n v="7.23"/>
    <n v="298143"/>
    <n v="2128870"/>
    <n v="391726000"/>
    <n v="7.1404326111966405"/>
    <m/>
    <s v="PL"/>
    <n v="2832178980"/>
    <n v="1000"/>
    <n v="96.428137390000003"/>
    <n v="57140000"/>
    <n v="514.01605145659153"/>
    <n v="0.14000000000000057"/>
    <x v="1"/>
  </r>
  <r>
    <x v="1"/>
    <x v="267"/>
    <s v="PLKLSTN00017"/>
    <n v="1.54"/>
    <n v="12352"/>
    <n v="18900"/>
    <n v="3254000"/>
    <n v="1.5301165803108809"/>
    <m/>
    <s v="PL"/>
    <n v="5011160"/>
    <n v="1000"/>
    <n v="96.428137390000003"/>
    <n v="57140000"/>
    <n v="0.90948230835934429"/>
    <n v="4.0000000000000036E-2"/>
    <x v="1"/>
  </r>
  <r>
    <x v="1"/>
    <x v="268"/>
    <s v="PLMRBUD00015"/>
    <n v="1.34"/>
    <n v="38092"/>
    <n v="50570"/>
    <n v="50027000"/>
    <n v="1.3275753439042319"/>
    <m/>
    <s v="PL"/>
    <n v="67036180.000000007"/>
    <n v="1000"/>
    <n v="96.428137390000003"/>
    <n v="57140000"/>
    <n v="12.166488344014663"/>
    <n v="0"/>
    <x v="0"/>
  </r>
  <r>
    <x v="1"/>
    <x v="269"/>
    <s v="PLPPWK000014"/>
    <n v="0.16"/>
    <n v="543015"/>
    <n v="86880"/>
    <n v="0"/>
    <n v="0.15999558023259025"/>
    <m/>
    <s v="PL"/>
    <n v="0"/>
    <n v="1000"/>
    <n v="96.428137390000003"/>
    <n v="57140000"/>
    <n v="0"/>
    <n v="0"/>
    <x v="0"/>
  </r>
  <r>
    <x v="1"/>
    <x v="270"/>
    <s v="PLMLPGR00017"/>
    <n v="33.01"/>
    <n v="151"/>
    <n v="5000"/>
    <n v="3773000"/>
    <n v="33.11258278145695"/>
    <m/>
    <s v="PL"/>
    <n v="124546729.99999999"/>
    <n v="1000"/>
    <n v="96.428137390000003"/>
    <n v="57140000"/>
    <n v="22.604157021329989"/>
    <n v="-0.78999999999999915"/>
    <x v="2"/>
  </r>
  <r>
    <x v="1"/>
    <x v="271"/>
    <s v="PLSZPTL00010"/>
    <n v="1.45"/>
    <n v="9150"/>
    <n v="13240"/>
    <n v="42888000"/>
    <n v="1.4469945355191256"/>
    <m/>
    <s v="PL"/>
    <n v="62187600"/>
    <n v="1000"/>
    <n v="96.428137390000003"/>
    <n v="57140000"/>
    <n v="11.286512903065869"/>
    <n v="-1.0000000000000009E-2"/>
    <x v="2"/>
  </r>
  <r>
    <x v="1"/>
    <x v="272"/>
    <s v="PLMOBRK00013"/>
    <n v="10"/>
    <n v="0"/>
    <n v="0"/>
    <n v="356000"/>
    <n v="10"/>
    <m/>
    <s v="PL"/>
    <n v="3560000"/>
    <n v="1000"/>
    <n v="96.428137390000003"/>
    <n v="57140000"/>
    <n v="0.64610928762188113"/>
    <n v="0"/>
    <x v="0"/>
  </r>
  <r>
    <x v="1"/>
    <x v="273"/>
    <s v="PLMOJ0000015"/>
    <n v="1.46"/>
    <n v="0"/>
    <n v="0"/>
    <n v="4265000"/>
    <n v="1.46"/>
    <m/>
    <s v="PL"/>
    <n v="6226900"/>
    <n v="1000"/>
    <n v="96.428137390000003"/>
    <n v="57140000"/>
    <n v="1.1301286300822169"/>
    <n v="0"/>
    <x v="0"/>
  </r>
  <r>
    <x v="1"/>
    <x v="274"/>
    <s v="HU0000068952"/>
    <n v="152.4"/>
    <n v="41"/>
    <n v="6210"/>
    <n v="3703000"/>
    <n v="151.46341463414635"/>
    <m/>
    <s v="HU"/>
    <n v="564337200"/>
    <n v="1000"/>
    <n v="96.428137390000003"/>
    <n v="57140000"/>
    <n v="102.42233322205817"/>
    <n v="2.5"/>
    <x v="1"/>
  </r>
  <r>
    <x v="1"/>
    <x v="275"/>
    <s v="PLMNRTR00012"/>
    <n v="12.75"/>
    <n v="153622"/>
    <n v="1960780"/>
    <n v="16905000"/>
    <n v="12.76366666232701"/>
    <m/>
    <s v="PL"/>
    <n v="215538750"/>
    <n v="1000"/>
    <n v="96.428137390000003"/>
    <n v="57140000"/>
    <n v="39.118423656576049"/>
    <n v="0.25"/>
    <x v="1"/>
  </r>
  <r>
    <x v="1"/>
    <x v="276"/>
    <s v="PLMSTPL00018"/>
    <n v="10.5"/>
    <n v="1"/>
    <n v="10"/>
    <n v="1026000"/>
    <n v="10"/>
    <m/>
    <s v="PL"/>
    <n v="10773000"/>
    <n v="1000"/>
    <n v="96.428137390000003"/>
    <n v="57140000"/>
    <n v="1.9552065605479003"/>
    <n v="0"/>
    <x v="0"/>
  </r>
  <r>
    <x v="1"/>
    <x v="277"/>
    <s v="PLMSTWS00019"/>
    <n v="6.15"/>
    <n v="3624"/>
    <n v="22120"/>
    <n v="9981000"/>
    <n v="6.1037527593818988"/>
    <m/>
    <s v="PL"/>
    <n v="61383150"/>
    <n v="1000"/>
    <n v="96.428137390000003"/>
    <n v="57140000"/>
    <n v="11.140512168114347"/>
    <n v="2.0000000000000462E-2"/>
    <x v="1"/>
  </r>
  <r>
    <x v="1"/>
    <x v="278"/>
    <s v="PLMSTZB00018"/>
    <n v="2.15"/>
    <n v="42737"/>
    <n v="91860"/>
    <n v="95095000"/>
    <n v="2.149425556309521"/>
    <m/>
    <s v="PL"/>
    <n v="204454250"/>
    <n v="1000"/>
    <n v="96.428137390000003"/>
    <n v="57140000"/>
    <n v="37.10668253336123"/>
    <n v="-1.0000000000000231E-2"/>
    <x v="2"/>
  </r>
  <r>
    <x v="1"/>
    <x v="279"/>
    <s v="PLMSTEX00017"/>
    <n v="1.62"/>
    <n v="23757"/>
    <n v="38350"/>
    <n v="9957000"/>
    <n v="1.6142610598981353"/>
    <m/>
    <s v="PL"/>
    <n v="16130340.000000002"/>
    <n v="1000"/>
    <n v="96.428137390000003"/>
    <n v="57140000"/>
    <n v="2.9275175523872852"/>
    <n v="-1.9999999999999796E-2"/>
    <x v="2"/>
  </r>
  <r>
    <x v="1"/>
    <x v="280"/>
    <s v="PLMUZA000019"/>
    <n v="3.34"/>
    <n v="8"/>
    <n v="30"/>
    <n v="1453000"/>
    <n v="3.75"/>
    <m/>
    <s v="PL"/>
    <n v="4853020"/>
    <n v="1000"/>
    <n v="96.428137390000003"/>
    <n v="57140000"/>
    <n v="0.88078126264459045"/>
    <n v="0.29000000000000004"/>
    <x v="1"/>
  </r>
  <r>
    <x v="1"/>
    <x v="281"/>
    <s v="PLMWTRD00013"/>
    <n v="17.11"/>
    <n v="680"/>
    <n v="11680"/>
    <n v="2386000"/>
    <n v="17.176470588235293"/>
    <m/>
    <s v="PL"/>
    <n v="40824460"/>
    <n v="1000"/>
    <n v="96.428137390000003"/>
    <n v="57140000"/>
    <n v="7.4092872944235904"/>
    <n v="-0.39000000000000057"/>
    <x v="2"/>
  </r>
  <r>
    <x v="1"/>
    <x v="282"/>
    <s v="PLNETIA00014"/>
    <n v="5.7"/>
    <n v="41708"/>
    <n v="235860"/>
    <n v="257931000"/>
    <n v="5.655030210031649"/>
    <m/>
    <s v="PL"/>
    <n v="1470206700"/>
    <n v="1000"/>
    <n v="96.428137390000003"/>
    <n v="57140000"/>
    <n v="266.82983247020132"/>
    <n v="0.11000000000000032"/>
    <x v="1"/>
  </r>
  <r>
    <x v="1"/>
    <x v="283"/>
    <s v="PLNTMDA00018"/>
    <n v="4.8899999999999997"/>
    <n v="356"/>
    <n v="1720"/>
    <n v="3499000"/>
    <n v="4.8314606741573032"/>
    <m/>
    <s v="PL"/>
    <n v="17110110"/>
    <n v="1000"/>
    <n v="96.428137390000003"/>
    <n v="57140000"/>
    <n v="3.1053373548404566"/>
    <n v="-3.0000000000000249E-2"/>
    <x v="2"/>
  </r>
  <r>
    <x v="1"/>
    <x v="284"/>
    <s v="PLTRFRM00018"/>
    <n v="243.55"/>
    <n v="2724"/>
    <n v="664230"/>
    <n v="1930000"/>
    <n v="243.84361233480178"/>
    <m/>
    <s v="PL"/>
    <n v="470051500"/>
    <n v="1000"/>
    <n v="96.428137390000003"/>
    <n v="57140000"/>
    <n v="85.31029208162829"/>
    <n v="-0.89999999999997726"/>
    <x v="2"/>
  </r>
  <r>
    <x v="1"/>
    <x v="285"/>
    <s v="PLNEWAG00012"/>
    <n v="23.7"/>
    <n v="23131"/>
    <n v="547890"/>
    <n v="25618000"/>
    <n v="23.686394881328088"/>
    <m/>
    <s v="PL"/>
    <n v="607146600"/>
    <n v="1000"/>
    <n v="96.428137390000003"/>
    <n v="57140000"/>
    <n v="110.19187000226046"/>
    <n v="0"/>
    <x v="0"/>
  </r>
  <r>
    <x v="1"/>
    <x v="286"/>
    <s v="GB00B42CTW68"/>
    <n v="7.0000000000000007E-2"/>
    <n v="0"/>
    <n v="0"/>
    <n v="0"/>
    <n v="7.0000000000000007E-2"/>
    <m/>
    <s v="GB"/>
    <n v="0"/>
    <n v="1000"/>
    <n v="96.428137390000003"/>
    <n v="57140000"/>
    <n v="0"/>
    <n v="0"/>
    <x v="0"/>
  </r>
  <r>
    <x v="1"/>
    <x v="287"/>
    <s v="PLNFI1500011"/>
    <n v="4.4000000000000004"/>
    <n v="4053"/>
    <n v="17470"/>
    <n v="24936000"/>
    <n v="4.3103873673821864"/>
    <m/>
    <s v="PL"/>
    <n v="109718400.00000001"/>
    <n v="1000"/>
    <n v="96.428137390000003"/>
    <n v="57140000"/>
    <n v="19.912943051408035"/>
    <n v="0.12000000000000011"/>
    <x v="1"/>
  </r>
  <r>
    <x v="1"/>
    <x v="288"/>
    <s v="PLGRNKT00019"/>
    <n v="1.25"/>
    <n v="1542"/>
    <n v="1850"/>
    <n v="4052000"/>
    <n v="1.1997405966277561"/>
    <m/>
    <s v="PL"/>
    <n v="5065000"/>
    <n v="1000"/>
    <n v="96.428137390000003"/>
    <n v="57140000"/>
    <n v="0.91925380387776068"/>
    <n v="5.0000000000000044E-2"/>
    <x v="1"/>
  </r>
  <r>
    <x v="1"/>
    <x v="289"/>
    <s v="PLNRTHC00014"/>
    <n v="3.83"/>
    <n v="468"/>
    <n v="1810"/>
    <n v="1500000"/>
    <n v="3.8675213675213675"/>
    <m/>
    <s v="PL"/>
    <n v="5745000"/>
    <n v="1000"/>
    <n v="96.428137390000003"/>
    <n v="57140000"/>
    <n v="1.0426679374684569"/>
    <n v="-4.0000000000000036E-2"/>
    <x v="2"/>
  </r>
  <r>
    <x v="1"/>
    <x v="290"/>
    <s v="PLNVITA00018"/>
    <n v="49.5"/>
    <n v="220"/>
    <n v="10820"/>
    <n v="297000"/>
    <n v="49.18181818181818"/>
    <m/>
    <s v="PL"/>
    <n v="14701500"/>
    <n v="1000"/>
    <n v="96.428137390000003"/>
    <n v="57140000"/>
    <n v="2.6681954190935633"/>
    <n v="0.29999999999999716"/>
    <x v="1"/>
  </r>
  <r>
    <x v="1"/>
    <x v="291"/>
    <s v="PLCRMNG00029"/>
    <n v="1.1399999999999999"/>
    <n v="5708"/>
    <n v="6450"/>
    <n v="36087000"/>
    <n v="1.1299929922915206"/>
    <m/>
    <s v="PL"/>
    <n v="41139180"/>
    <n v="1000"/>
    <n v="96.428137390000003"/>
    <n v="57140000"/>
    <n v="7.4664062593113307"/>
    <n v="-1.0000000000000009E-2"/>
    <x v="2"/>
  </r>
  <r>
    <x v="1"/>
    <x v="292"/>
    <s v="PLNTSYS00013"/>
    <n v="2.0499999999999998"/>
    <n v="478"/>
    <n v="960"/>
    <n v="4803000"/>
    <n v="2.00836820083682"/>
    <m/>
    <s v="PL"/>
    <n v="9846150"/>
    <n v="1000"/>
    <n v="96.428137390000003"/>
    <n v="57140000"/>
    <n v="1.7869912815500522"/>
    <n v="-5.0000000000000266E-2"/>
    <x v="2"/>
  </r>
  <r>
    <x v="1"/>
    <x v="293"/>
    <s v="PLODLPL00013"/>
    <n v="2.0699999999999998"/>
    <n v="100"/>
    <n v="210"/>
    <n v="8487000"/>
    <n v="2.1"/>
    <m/>
    <s v="PL"/>
    <n v="17568090"/>
    <n v="1000"/>
    <n v="96.428137390000003"/>
    <n v="57140000"/>
    <n v="3.1884567738137903"/>
    <n v="0"/>
    <x v="0"/>
  </r>
  <r>
    <x v="1"/>
    <x v="294"/>
    <s v="EE3100084021"/>
    <n v="7.05"/>
    <n v="0"/>
    <n v="0"/>
    <n v="247000"/>
    <n v="7.05"/>
    <m/>
    <s v="EE"/>
    <n v="1741350"/>
    <n v="1000"/>
    <n v="96.428137390000003"/>
    <n v="57140000"/>
    <n v="0.31604000224729289"/>
    <n v="0"/>
    <x v="0"/>
  </r>
  <r>
    <x v="1"/>
    <x v="295"/>
    <s v="PLONE0000014"/>
    <n v="0.11"/>
    <n v="0"/>
    <n v="0"/>
    <n v="0"/>
    <n v="0.11"/>
    <m/>
    <s v="PL"/>
    <n v="0"/>
    <n v="1000"/>
    <n v="96.428137390000003"/>
    <n v="57140000"/>
    <n v="0"/>
    <n v="0"/>
    <x v="0"/>
  </r>
  <r>
    <x v="1"/>
    <x v="296"/>
    <s v="PLOPNFN00010"/>
    <n v="2.9"/>
    <n v="10364"/>
    <n v="29980"/>
    <n v="24856000"/>
    <n v="2.8927055191045929"/>
    <m/>
    <s v="PL"/>
    <n v="72082400"/>
    <n v="1000"/>
    <n v="96.428137390000003"/>
    <n v="57140000"/>
    <n v="13.082333739908844"/>
    <n v="0.10000000000000009"/>
    <x v="1"/>
  </r>
  <r>
    <x v="1"/>
    <x v="297"/>
    <s v="PLOPNPL00013"/>
    <n v="9.98"/>
    <n v="1711"/>
    <n v="17110"/>
    <n v="6624000"/>
    <n v="10"/>
    <m/>
    <s v="PL"/>
    <n v="66107520"/>
    <n v="1000"/>
    <n v="96.428137390000003"/>
    <n v="57140000"/>
    <n v="11.997944565631814"/>
    <n v="-1.9999999999999574E-2"/>
    <x v="2"/>
  </r>
  <r>
    <x v="1"/>
    <x v="298"/>
    <s v="PLOPTEM00012"/>
    <n v="5.3"/>
    <n v="23"/>
    <n v="120"/>
    <n v="1399000"/>
    <n v="5.2173913043478262"/>
    <m/>
    <s v="PL"/>
    <n v="7414700"/>
    <n v="1000"/>
    <n v="96.428137390000003"/>
    <n v="57140000"/>
    <n v="1.3457040828454951"/>
    <n v="0.1899999999999995"/>
    <x v="1"/>
  </r>
  <r>
    <x v="1"/>
    <x v="299"/>
    <s v="PLTLKPL00017"/>
    <n v="7.81"/>
    <n v="1945784"/>
    <n v="15312670"/>
    <n v="647357000"/>
    <n v="7.8696659033068421"/>
    <m/>
    <s v="PL"/>
    <n v="5055858170"/>
    <n v="1000"/>
    <n v="96.428137390000003"/>
    <n v="57140000"/>
    <n v="917.59464059999095"/>
    <n v="2.9999999999999361E-2"/>
    <x v="1"/>
  </r>
  <r>
    <x v="1"/>
    <x v="300"/>
    <s v="PLORBIS00014"/>
    <n v="40.81"/>
    <n v="15435"/>
    <n v="629930"/>
    <n v="21800000"/>
    <n v="40.811791383219955"/>
    <m/>
    <s v="PL"/>
    <n v="889658000"/>
    <n v="1000"/>
    <n v="96.428137390000003"/>
    <n v="57140000"/>
    <n v="161.46525185592907"/>
    <n v="-0.18999999999999773"/>
    <x v="2"/>
  </r>
  <r>
    <x v="1"/>
    <x v="301"/>
    <s v="LU0122624777"/>
    <n v="1.5"/>
    <n v="3800"/>
    <n v="5720"/>
    <n v="2352000"/>
    <n v="1.5052631578947369"/>
    <m/>
    <s v="LU"/>
    <n v="3528000"/>
    <n v="1000"/>
    <n v="96.428137390000003"/>
    <n v="57140000"/>
    <n v="0.64030156368820124"/>
    <n v="-2.0000000000000018E-2"/>
    <x v="2"/>
  </r>
  <r>
    <x v="1"/>
    <x v="302"/>
    <s v="PLORZBL00013"/>
    <n v="6.15"/>
    <n v="5123"/>
    <n v="31490"/>
    <n v="6568000"/>
    <n v="6.1467889908256881"/>
    <m/>
    <s v="PL"/>
    <n v="40393200"/>
    <n v="1000"/>
    <n v="96.428137390000003"/>
    <n v="57140000"/>
    <n v="7.3310173249348791"/>
    <n v="0"/>
    <x v="0"/>
  </r>
  <r>
    <x v="1"/>
    <x v="303"/>
    <s v="PLODRTS00017"/>
    <n v="226.5"/>
    <n v="0"/>
    <n v="0"/>
    <n v="349000"/>
    <n v="226.5"/>
    <m/>
    <s v="PL"/>
    <n v="79048500"/>
    <n v="1000"/>
    <n v="96.428137390000003"/>
    <n v="57140000"/>
    <n v="14.346620792859065"/>
    <n v="0"/>
    <x v="0"/>
  </r>
  <r>
    <x v="1"/>
    <x v="304"/>
    <s v="PLZPCOT00018"/>
    <n v="8.36"/>
    <n v="394"/>
    <n v="3240"/>
    <n v="6256000"/>
    <n v="8.2233502538071068"/>
    <m/>
    <s v="PL"/>
    <n v="52300160"/>
    <n v="1000"/>
    <n v="96.428137390000003"/>
    <n v="57140000"/>
    <n v="9.4920278427276408"/>
    <n v="0.14999999999999858"/>
    <x v="1"/>
  </r>
  <r>
    <x v="1"/>
    <x v="305"/>
    <s v="NL0009805613"/>
    <n v="73"/>
    <n v="15"/>
    <n v="1100"/>
    <n v="1725000"/>
    <n v="73.333333333333329"/>
    <m/>
    <s v="NL"/>
    <n v="125925000"/>
    <n v="1000"/>
    <n v="96.428137390000003"/>
    <n v="57140000"/>
    <n v="22.854301135894772"/>
    <n v="-0.5"/>
    <x v="2"/>
  </r>
  <r>
    <x v="1"/>
    <x v="306"/>
    <s v="PLPAGED00017"/>
    <n v="48"/>
    <n v="2126"/>
    <n v="100430"/>
    <n v="1688000"/>
    <n v="47.23894637817498"/>
    <m/>
    <s v="PL"/>
    <n v="81024000"/>
    <n v="1000"/>
    <n v="96.428137390000003"/>
    <n v="57140000"/>
    <n v="14.70515700007733"/>
    <n v="0.5"/>
    <x v="1"/>
  </r>
  <r>
    <x v="1"/>
    <x v="307"/>
    <s v="PLPMPOL00031"/>
    <n v="1.1000000000000001"/>
    <n v="7628"/>
    <n v="8510"/>
    <n v="6642000"/>
    <n v="1.1156266386995282"/>
    <m/>
    <s v="PL"/>
    <n v="7306200.0000000009"/>
    <n v="1000"/>
    <n v="96.428137390000003"/>
    <n v="57140000"/>
    <n v="1.3260122688828619"/>
    <n v="-4.9999999999999822E-2"/>
    <x v="2"/>
  </r>
  <r>
    <x v="1"/>
    <x v="308"/>
    <s v="PLPANVA00013"/>
    <n v="15"/>
    <n v="800"/>
    <n v="12000"/>
    <n v="5551000"/>
    <n v="15"/>
    <m/>
    <s v="PL"/>
    <n v="83265000"/>
    <n v="1000"/>
    <n v="96.428137390000003"/>
    <n v="57140000"/>
    <n v="15.111879166807848"/>
    <n v="0"/>
    <x v="0"/>
  </r>
  <r>
    <x v="1"/>
    <x v="309"/>
    <s v="PLPTNTS00019"/>
    <n v="1.1499999999999999"/>
    <n v="3783"/>
    <n v="4350"/>
    <n v="5959000"/>
    <n v="1.1498810467882632"/>
    <m/>
    <s v="PL"/>
    <n v="6852849.9999999991"/>
    <n v="1000"/>
    <n v="96.428137390000003"/>
    <n v="57140000"/>
    <n v="1.2437331549661819"/>
    <n v="0"/>
    <x v="0"/>
  </r>
  <r>
    <x v="1"/>
    <x v="310"/>
    <s v="PLPBG0000029"/>
    <n v="1.6"/>
    <n v="8227"/>
    <n v="13080"/>
    <n v="0"/>
    <n v="1.5898869575787042"/>
    <m/>
    <s v="PL"/>
    <n v="0"/>
    <n v="1000"/>
    <n v="96.428137390000003"/>
    <n v="57140000"/>
    <n v="0"/>
    <n v="-2.0000000000000018E-2"/>
    <x v="2"/>
  </r>
  <r>
    <x v="1"/>
    <x v="311"/>
    <s v="PLPBONL00013"/>
    <n v="0.27"/>
    <n v="1000"/>
    <n v="270"/>
    <n v="0"/>
    <n v="0.27"/>
    <m/>
    <s v="PL"/>
    <n v="0"/>
    <n v="1000"/>
    <n v="96.428137390000003"/>
    <n v="57140000"/>
    <n v="0"/>
    <n v="1.0000000000000009E-2"/>
    <x v="1"/>
  </r>
  <r>
    <x v="1"/>
    <x v="312"/>
    <s v="PLBEFSN00010"/>
    <n v="3.8"/>
    <n v="200"/>
    <n v="760"/>
    <n v="3736000"/>
    <n v="3.8"/>
    <m/>
    <s v="PL"/>
    <n v="14196800"/>
    <n v="1000"/>
    <n v="96.428137390000003"/>
    <n v="57140000"/>
    <n v="2.5765967231770568"/>
    <n v="0"/>
    <x v="0"/>
  </r>
  <r>
    <x v="1"/>
    <x v="313"/>
    <s v="PLPCCEX00010"/>
    <n v="3.31"/>
    <n v="40"/>
    <n v="130"/>
    <n v="0"/>
    <n v="3.25"/>
    <m/>
    <s v="PL"/>
    <n v="0"/>
    <n v="1000"/>
    <n v="96.428137390000003"/>
    <n v="57140000"/>
    <n v="0"/>
    <n v="8.0000000000000071E-2"/>
    <x v="1"/>
  </r>
  <r>
    <x v="1"/>
    <x v="314"/>
    <s v="PLPCCIM00014"/>
    <n v="1.62"/>
    <n v="10500"/>
    <n v="16430"/>
    <n v="18756000"/>
    <n v="1.5647619047619048"/>
    <m/>
    <s v="PL"/>
    <n v="30384720.000000004"/>
    <n v="1000"/>
    <n v="96.428137390000003"/>
    <n v="57140000"/>
    <n v="5.5145645488175079"/>
    <n v="8.0000000000000071E-2"/>
    <x v="1"/>
  </r>
  <r>
    <x v="1"/>
    <x v="315"/>
    <s v="PLPCCRK00076"/>
    <n v="37.69"/>
    <n v="3"/>
    <n v="110"/>
    <n v="3144000"/>
    <n v="36.666666666666664"/>
    <m/>
    <s v="PL"/>
    <n v="118497360"/>
    <n v="1000"/>
    <n v="96.428137390000003"/>
    <n v="57140000"/>
    <n v="21.506248554683594"/>
    <n v="0.25"/>
    <x v="1"/>
  </r>
  <r>
    <x v="1"/>
    <x v="316"/>
    <s v="PLGUARD00019"/>
    <n v="0.23"/>
    <n v="80145"/>
    <n v="18080"/>
    <n v="0"/>
    <n v="0.225591116102065"/>
    <m/>
    <s v="PL"/>
    <n v="0"/>
    <n v="1000"/>
    <n v="96.428137390000003"/>
    <n v="57140000"/>
    <n v="0"/>
    <n v="1.0000000000000009E-2"/>
    <x v="1"/>
  </r>
  <r>
    <x v="1"/>
    <x v="317"/>
    <s v="PLPRMCM00048"/>
    <n v="51"/>
    <n v="26"/>
    <n v="1320"/>
    <n v="4763000"/>
    <n v="50.769230769230766"/>
    <m/>
    <s v="PL"/>
    <n v="242913000"/>
    <n v="1000"/>
    <n v="96.428137390000003"/>
    <n v="57140000"/>
    <n v="44.086613871936521"/>
    <n v="4.9999999999997158E-2"/>
    <x v="1"/>
  </r>
  <r>
    <x v="1"/>
    <x v="318"/>
    <s v="LU0275164910"/>
    <n v="100"/>
    <n v="0"/>
    <n v="0"/>
    <n v="826000"/>
    <n v="100"/>
    <m/>
    <s v="LU"/>
    <n v="82600000"/>
    <n v="1000"/>
    <n v="96.428137390000003"/>
    <n v="57140000"/>
    <n v="14.991187403811063"/>
    <n v="0"/>
    <x v="0"/>
  </r>
  <r>
    <x v="1"/>
    <x v="319"/>
    <s v="NL0010577052"/>
    <n v="7.58"/>
    <n v="11437"/>
    <n v="83700"/>
    <n v="2500000"/>
    <n v="7.3183527148727814"/>
    <m/>
    <s v="NL"/>
    <n v="18950000"/>
    <n v="1000"/>
    <n v="96.428137390000003"/>
    <n v="57140000"/>
    <n v="3.4392615169760248"/>
    <n v="0.28000000000000025"/>
    <x v="1"/>
  </r>
  <r>
    <x v="1"/>
    <x v="320"/>
    <s v="PLPEKAS00017"/>
    <n v="10.8"/>
    <n v="3488"/>
    <n v="37650"/>
    <n v="11288000"/>
    <n v="10.79415137614679"/>
    <m/>
    <s v="PL"/>
    <n v="121910400.00000001"/>
    <n v="1000"/>
    <n v="96.428137390000003"/>
    <n v="57140000"/>
    <n v="22.125685870140053"/>
    <n v="0"/>
    <x v="0"/>
  </r>
  <r>
    <x v="1"/>
    <x v="321"/>
    <s v="PLPEKAO00016"/>
    <n v="181.8"/>
    <n v="360885"/>
    <n v="64894800"/>
    <n v="122632000"/>
    <n v="179.8212727046012"/>
    <m/>
    <s v="PL"/>
    <n v="22294497600"/>
    <n v="1000"/>
    <n v="96.428137390000003"/>
    <n v="57140000"/>
    <n v="4046.2589781527358"/>
    <n v="3.8000000000000114"/>
    <x v="1"/>
  </r>
  <r>
    <x v="1"/>
    <x v="322"/>
    <s v="PLMEDCS00015"/>
    <n v="85.32"/>
    <n v="995"/>
    <n v="86160"/>
    <n v="7304000"/>
    <n v="86.5929648241206"/>
    <m/>
    <s v="PL"/>
    <n v="623177280"/>
    <n v="1000"/>
    <n v="96.428137390000003"/>
    <n v="57140000"/>
    <n v="113.10130012442178"/>
    <n v="-2.0700000000000074"/>
    <x v="2"/>
  </r>
  <r>
    <x v="1"/>
    <x v="323"/>
    <s v="PLPEMUG00016"/>
    <n v="0.49"/>
    <n v="0"/>
    <n v="0"/>
    <n v="0"/>
    <n v="0.49"/>
    <m/>
    <s v="PL"/>
    <n v="0"/>
    <n v="1000"/>
    <n v="96.428137390000003"/>
    <n v="57140000"/>
    <n v="0"/>
    <n v="0"/>
    <x v="0"/>
  </r>
  <r>
    <x v="1"/>
    <x v="324"/>
    <s v="PLPLSEP00013"/>
    <n v="29.89"/>
    <n v="1"/>
    <n v="30"/>
    <n v="8365000"/>
    <n v="30"/>
    <m/>
    <s v="PL"/>
    <n v="250029850"/>
    <n v="1000"/>
    <n v="96.428137390000003"/>
    <n v="57140000"/>
    <n v="45.378260749355562"/>
    <n v="-9.9999999999997868E-2"/>
    <x v="2"/>
  </r>
  <r>
    <x v="1"/>
    <x v="325"/>
    <s v="PLPEPES00018"/>
    <n v="0.49"/>
    <n v="0"/>
    <n v="0"/>
    <n v="49286000"/>
    <n v="0.49"/>
    <m/>
    <s v="PL"/>
    <n v="24150140"/>
    <n v="1000"/>
    <n v="96.428137390000003"/>
    <n v="57140000"/>
    <n v="4.3830420649912067"/>
    <n v="0"/>
    <x v="0"/>
  </r>
  <r>
    <x v="1"/>
    <x v="326"/>
    <s v="PLPTRLI00018"/>
    <n v="0.16"/>
    <n v="87513"/>
    <n v="14230"/>
    <n v="0"/>
    <n v="0.1626044130586313"/>
    <m/>
    <s v="PL"/>
    <n v="0"/>
    <n v="1000"/>
    <n v="96.428137390000003"/>
    <n v="57140000"/>
    <n v="0"/>
    <n v="0"/>
    <x v="0"/>
  </r>
  <r>
    <x v="1"/>
    <x v="327"/>
    <s v="PLPGER000010"/>
    <n v="19.45"/>
    <n v="2284615"/>
    <n v="44383610"/>
    <n v="778079000"/>
    <n v="19.427172630837145"/>
    <m/>
    <s v="PL"/>
    <n v="15133636550"/>
    <n v="1000"/>
    <n v="96.428137390000003"/>
    <n v="57140000"/>
    <n v="2746.6244748452145"/>
    <n v="0.25999999999999801"/>
    <x v="1"/>
  </r>
  <r>
    <x v="1"/>
    <x v="328"/>
    <s v="PLPGNIG00014"/>
    <n v="4.46"/>
    <n v="6242458"/>
    <n v="27762260"/>
    <n v="1628262000"/>
    <n v="4.4473282799820195"/>
    <m/>
    <s v="PL"/>
    <n v="7262048520"/>
    <n v="1000"/>
    <n v="96.428137390000003"/>
    <n v="57140000"/>
    <n v="1317.9991561608811"/>
    <n v="7.0000000000000284E-2"/>
    <x v="1"/>
  </r>
  <r>
    <x v="1"/>
    <x v="329"/>
    <s v="PLPGO0000014"/>
    <n v="5.4"/>
    <n v="72291"/>
    <n v="368780"/>
    <n v="31779000"/>
    <n v="5.1013265828388041"/>
    <m/>
    <s v="PL"/>
    <n v="171606600"/>
    <n v="1000"/>
    <n v="96.428137390000003"/>
    <n v="57140000"/>
    <n v="31.145117437419412"/>
    <n v="0.20000000000000018"/>
    <x v="1"/>
  </r>
  <r>
    <x v="1"/>
    <x v="330"/>
    <s v="PLPHN0000014"/>
    <n v="25.2"/>
    <n v="5572"/>
    <n v="139880"/>
    <n v="13699000"/>
    <n v="25.104091888011485"/>
    <m/>
    <s v="PL"/>
    <n v="345214800"/>
    <n v="1000"/>
    <n v="96.428137390000003"/>
    <n v="57140000"/>
    <n v="62.653508006890497"/>
    <n v="9.9999999999997868E-2"/>
    <x v="1"/>
  </r>
  <r>
    <x v="1"/>
    <x v="331"/>
    <s v="PLPKN0000018"/>
    <n v="52.71"/>
    <n v="744617"/>
    <n v="39507140"/>
    <n v="309998000"/>
    <n v="53.056994401148508"/>
    <m/>
    <s v="PL"/>
    <n v="16339994580"/>
    <n v="1000"/>
    <n v="96.428137390000003"/>
    <n v="57140000"/>
    <n v="2965.5680499520222"/>
    <n v="-0.28999999999999915"/>
    <x v="2"/>
  </r>
  <r>
    <x v="1"/>
    <x v="332"/>
    <s v="PLPKO0000016"/>
    <n v="33.35"/>
    <n v="2932394"/>
    <n v="98146190"/>
    <n v="783205000"/>
    <n v="33.46964630264555"/>
    <m/>
    <s v="PL"/>
    <n v="26119886750"/>
    <n v="1000"/>
    <n v="96.428137390000003"/>
    <n v="57140000"/>
    <n v="4740.5341069681781"/>
    <n v="0.17999999999999972"/>
    <x v="1"/>
  </r>
  <r>
    <x v="1"/>
    <x v="333"/>
    <s v="PLPKPCR00011"/>
    <n v="88"/>
    <n v="72965"/>
    <n v="6475750"/>
    <n v="25336000"/>
    <n v="88.751456177619403"/>
    <m/>
    <s v="PL"/>
    <n v="2229568000"/>
    <n v="1000"/>
    <n v="96.428137390000003"/>
    <n v="57140000"/>
    <n v="404.6473573552085"/>
    <n v="-0.40000000000000568"/>
    <x v="2"/>
  </r>
  <r>
    <x v="1"/>
    <x v="334"/>
    <s v="PLPSTBX00016"/>
    <n v="2.58"/>
    <n v="23889"/>
    <n v="59220"/>
    <n v="17382000"/>
    <n v="2.4789652141152834"/>
    <m/>
    <s v="PL"/>
    <n v="44845560"/>
    <n v="1000"/>
    <n v="96.428137390000003"/>
    <n v="57140000"/>
    <n v="8.1390822541023393"/>
    <n v="0.10999999999999988"/>
    <x v="1"/>
  </r>
  <r>
    <x v="1"/>
    <x v="335"/>
    <s v="NL0000686772"/>
    <n v="0.2"/>
    <n v="88732"/>
    <n v="17050"/>
    <n v="0"/>
    <n v="0.19215164765811657"/>
    <m/>
    <s v="NL"/>
    <n v="0"/>
    <n v="1000"/>
    <n v="96.428137390000003"/>
    <n v="57140000"/>
    <n v="0"/>
    <n v="0"/>
    <x v="0"/>
  </r>
  <r>
    <x v="1"/>
    <x v="336"/>
    <s v="PLPEKPL00010"/>
    <n v="2.15"/>
    <n v="180"/>
    <n v="390"/>
    <n v="0"/>
    <n v="2.1666666666666665"/>
    <m/>
    <s v="PL"/>
    <n v="0"/>
    <n v="1000"/>
    <n v="96.428137390000003"/>
    <n v="57140000"/>
    <n v="0"/>
    <n v="-0.10000000000000009"/>
    <x v="2"/>
  </r>
  <r>
    <x v="1"/>
    <x v="337"/>
    <s v="PLPCLRT00029"/>
    <n v="0.7"/>
    <n v="0"/>
    <n v="0"/>
    <n v="0"/>
    <n v="0.7"/>
    <m/>
    <s v="PL"/>
    <n v="0"/>
    <n v="1000"/>
    <n v="96.428137390000003"/>
    <n v="57140000"/>
    <n v="0"/>
    <n v="0"/>
    <x v="0"/>
  </r>
  <r>
    <x v="1"/>
    <x v="338"/>
    <s v="PLZCPLC00036"/>
    <n v="17.600000000000001"/>
    <n v="30697"/>
    <n v="535660"/>
    <n v="15164000"/>
    <n v="17.449913672345833"/>
    <m/>
    <s v="PL"/>
    <n v="266886400.00000003"/>
    <n v="1000"/>
    <n v="96.428137390000003"/>
    <n v="57140000"/>
    <n v="48.43757915167653"/>
    <n v="0.20000000000000284"/>
    <x v="1"/>
  </r>
  <r>
    <x v="1"/>
    <x v="339"/>
    <s v="PLMSTSD00019"/>
    <n v="0.09"/>
    <n v="583497"/>
    <n v="52510"/>
    <n v="0"/>
    <n v="8.9991893702966771E-2"/>
    <m/>
    <s v="PL"/>
    <n v="0"/>
    <n v="1000"/>
    <n v="96.428137390000003"/>
    <n v="57140000"/>
    <n v="0"/>
    <n v="0"/>
    <x v="0"/>
  </r>
  <r>
    <x v="1"/>
    <x v="340"/>
    <s v="PLPOLMD00011"/>
    <n v="2.21"/>
    <n v="1934"/>
    <n v="4080"/>
    <n v="0"/>
    <n v="2.1096173733195451"/>
    <m/>
    <s v="PL"/>
    <n v="0"/>
    <n v="1000"/>
    <n v="96.428137390000003"/>
    <n v="57140000"/>
    <n v="0"/>
    <n v="0.10000000000000009"/>
    <x v="1"/>
  </r>
  <r>
    <x v="1"/>
    <x v="341"/>
    <s v="PLPOLNA00015"/>
    <n v="27.2"/>
    <n v="2133"/>
    <n v="57750"/>
    <n v="794000"/>
    <n v="27.074542897327706"/>
    <m/>
    <s v="PL"/>
    <n v="21596800"/>
    <n v="1000"/>
    <n v="96.428137390000003"/>
    <n v="57140000"/>
    <n v="3.919632882840518"/>
    <n v="0.55000000000000071"/>
    <x v="1"/>
  </r>
  <r>
    <x v="1"/>
    <x v="342"/>
    <s v="PLPOLND00019"/>
    <n v="6.25"/>
    <n v="56910"/>
    <n v="356720"/>
    <n v="25585000"/>
    <n v="6.2681426814268146"/>
    <m/>
    <s v="PL"/>
    <n v="159906250"/>
    <n v="1000"/>
    <n v="96.428137390000003"/>
    <n v="57140000"/>
    <n v="29.021604852187199"/>
    <n v="0"/>
    <x v="0"/>
  </r>
  <r>
    <x v="1"/>
    <x v="343"/>
    <s v="PLPOLWX00026"/>
    <n v="16.350000000000001"/>
    <n v="3317"/>
    <n v="53530"/>
    <n v="5930000"/>
    <n v="16.13807657521857"/>
    <m/>
    <s v="PL"/>
    <n v="96955500.000000015"/>
    <n v="1000"/>
    <n v="96.428137390000003"/>
    <n v="57140000"/>
    <n v="17.596586807871716"/>
    <n v="0.27000000000000313"/>
    <x v="1"/>
  </r>
  <r>
    <x v="1"/>
    <x v="344"/>
    <s v="PLPZBDT00013"/>
    <n v="4.4000000000000004"/>
    <n v="6588"/>
    <n v="28930"/>
    <n v="21432000"/>
    <n v="4.3913175470552517"/>
    <m/>
    <s v="PL"/>
    <n v="94300800.000000015"/>
    <n v="1000"/>
    <n v="96.428137390000003"/>
    <n v="57140000"/>
    <n v="17.114781660161096"/>
    <n v="-4.0000000000000036E-2"/>
    <x v="2"/>
  </r>
  <r>
    <x v="1"/>
    <x v="345"/>
    <s v="PLPLPGR00010"/>
    <n v="1.45"/>
    <n v="101"/>
    <n v="150"/>
    <n v="0"/>
    <n v="1.4851485148514851"/>
    <m/>
    <s v="PL"/>
    <n v="0"/>
    <n v="1000"/>
    <n v="96.428137390000003"/>
    <n v="57140000"/>
    <n v="0"/>
    <n v="0.10999999999999988"/>
    <x v="1"/>
  </r>
  <r>
    <x v="1"/>
    <x v="346"/>
    <s v="PLGFPRE00040"/>
    <n v="13.2"/>
    <n v="390"/>
    <n v="5050"/>
    <n v="423000"/>
    <n v="12.948717948717949"/>
    <m/>
    <s v="PL"/>
    <n v="5583600"/>
    <n v="1000"/>
    <n v="96.428137390000003"/>
    <n v="57140000"/>
    <n v="1.0133752298779595"/>
    <n v="0.19999999999999929"/>
    <x v="1"/>
  </r>
  <r>
    <x v="1"/>
    <x v="347"/>
    <s v="PLPRGNK00017"/>
    <n v="15"/>
    <n v="88"/>
    <n v="1320"/>
    <n v="1032000"/>
    <n v="15"/>
    <m/>
    <s v="PL"/>
    <n v="15480000"/>
    <n v="1000"/>
    <n v="96.428137390000003"/>
    <n v="57140000"/>
    <n v="2.8094864529176178"/>
    <n v="-5.0000000000000711E-2"/>
    <x v="2"/>
  </r>
  <r>
    <x v="1"/>
    <x v="348"/>
    <s v="PLPRESC00018"/>
    <n v="2.83"/>
    <n v="0"/>
    <n v="0"/>
    <n v="2631000"/>
    <n v="2.83"/>
    <m/>
    <s v="PL"/>
    <n v="7445730"/>
    <n v="1000"/>
    <n v="96.428137390000003"/>
    <n v="57140000"/>
    <n v="1.3513357601474352"/>
    <n v="0"/>
    <x v="0"/>
  </r>
  <r>
    <x v="1"/>
    <x v="349"/>
    <s v="PLPRMMD00012"/>
    <n v="1.19"/>
    <n v="5090"/>
    <n v="5800"/>
    <n v="0"/>
    <n v="1.1394891944990178"/>
    <m/>
    <s v="PL"/>
    <n v="0"/>
    <n v="1000"/>
    <n v="96.428137390000003"/>
    <n v="57140000"/>
    <n v="0"/>
    <n v="6.0000000000000053E-2"/>
    <x v="1"/>
  </r>
  <r>
    <x v="1"/>
    <x v="350"/>
    <s v="PLPRCAD00018"/>
    <n v="1.04"/>
    <n v="17"/>
    <n v="20"/>
    <n v="0"/>
    <n v="1.1764705882352942"/>
    <m/>
    <s v="PL"/>
    <n v="0"/>
    <n v="1000"/>
    <n v="96.428137390000003"/>
    <n v="57140000"/>
    <n v="0"/>
    <n v="0"/>
    <x v="0"/>
  </r>
  <r>
    <x v="1"/>
    <x v="351"/>
    <s v="PLPRCHM00014"/>
    <n v="16.2"/>
    <n v="10"/>
    <n v="160"/>
    <n v="2716000"/>
    <n v="16"/>
    <m/>
    <s v="PL"/>
    <n v="43999200"/>
    <n v="1000"/>
    <n v="96.428137390000003"/>
    <n v="57140000"/>
    <n v="7.9854752157114248"/>
    <n v="0"/>
    <x v="0"/>
  </r>
  <r>
    <x v="1"/>
    <x v="352"/>
    <s v="PLPRCHK00018"/>
    <n v="1.47"/>
    <n v="367114"/>
    <n v="516530"/>
    <n v="21115000"/>
    <n v="1.4070016398176044"/>
    <m/>
    <s v="PL"/>
    <n v="31039050"/>
    <n v="1000"/>
    <n v="96.428137390000003"/>
    <n v="57140000"/>
    <n v="5.6333197988651538"/>
    <n v="9.9999999999999867E-2"/>
    <x v="1"/>
  </r>
  <r>
    <x v="1"/>
    <x v="353"/>
    <s v="PLPROJP00018"/>
    <n v="5.93"/>
    <n v="48986"/>
    <n v="278560"/>
    <n v="5439000"/>
    <n v="5.6865226799493733"/>
    <m/>
    <s v="PL"/>
    <n v="32253270"/>
    <n v="1000"/>
    <n v="96.428137390000003"/>
    <n v="57140000"/>
    <n v="5.8536902537011768"/>
    <n v="4.9999999999999822E-2"/>
    <x v="1"/>
  </r>
  <r>
    <x v="1"/>
    <x v="354"/>
    <s v="PLLZPSK00019"/>
    <n v="2.94"/>
    <n v="4520"/>
    <n v="13130"/>
    <n v="14959000"/>
    <n v="2.9048672566371683"/>
    <m/>
    <s v="PL"/>
    <n v="43979460"/>
    <n v="1000"/>
    <n v="96.428137390000003"/>
    <n v="57140000"/>
    <n v="7.9818925760098365"/>
    <n v="0"/>
    <x v="0"/>
  </r>
  <r>
    <x v="1"/>
    <x v="355"/>
    <s v="GB00B1YKG049"/>
    <n v="23.99"/>
    <n v="2"/>
    <n v="50"/>
    <n v="93000"/>
    <n v="25"/>
    <m/>
    <s v="GB"/>
    <n v="2231070"/>
    <n v="1000"/>
    <n v="96.428137390000003"/>
    <n v="57140000"/>
    <n v="0.4049199573973456"/>
    <n v="0.23999999999999844"/>
    <x v="1"/>
  </r>
  <r>
    <x v="1"/>
    <x v="356"/>
    <s v="PLPTIW000014"/>
    <n v="14.48"/>
    <n v="2649"/>
    <n v="38450"/>
    <n v="8907000"/>
    <n v="14.514911287278219"/>
    <m/>
    <s v="PL"/>
    <n v="128973360"/>
    <n v="1000"/>
    <n v="96.428137390000003"/>
    <n v="57140000"/>
    <n v="23.407552177472027"/>
    <n v="-9.9999999999999645E-2"/>
    <x v="2"/>
  </r>
  <r>
    <x v="1"/>
    <x v="357"/>
    <s v="PLZAPUL00057"/>
    <n v="140.85"/>
    <n v="142"/>
    <n v="19770"/>
    <n v="3122000"/>
    <n v="139.22535211267606"/>
    <m/>
    <s v="PL"/>
    <n v="439733700"/>
    <n v="1000"/>
    <n v="96.428137390000003"/>
    <n v="57140000"/>
    <n v="79.807872935487083"/>
    <n v="1.8499999999999943"/>
    <x v="1"/>
  </r>
  <r>
    <x v="1"/>
    <x v="358"/>
    <s v="PLPWRMD00011"/>
    <n v="1.19"/>
    <n v="4405"/>
    <n v="5140"/>
    <n v="0"/>
    <n v="1.166855845629966"/>
    <m/>
    <s v="PL"/>
    <n v="0"/>
    <n v="1000"/>
    <n v="96.428137390000003"/>
    <n v="57140000"/>
    <n v="0"/>
    <n v="0"/>
    <x v="0"/>
  </r>
  <r>
    <x v="1"/>
    <x v="359"/>
    <s v="PLPZU0000011"/>
    <n v="500"/>
    <n v="106184"/>
    <n v="52274210"/>
    <n v="55967000"/>
    <n v="492.29836886913284"/>
    <m/>
    <s v="PL"/>
    <n v="27983500000"/>
    <n v="1000"/>
    <n v="96.428137390000003"/>
    <n v="57140000"/>
    <n v="5078.7638343165481"/>
    <n v="14.5"/>
    <x v="1"/>
  </r>
  <r>
    <x v="1"/>
    <x v="360"/>
    <s v="PLQNTUM00018"/>
    <n v="4.1500000000000004"/>
    <n v="530"/>
    <n v="2140"/>
    <n v="0"/>
    <n v="4.0377358490566042"/>
    <m/>
    <s v="PL"/>
    <n v="0"/>
    <n v="1000"/>
    <n v="96.428137390000003"/>
    <n v="57140000"/>
    <n v="0"/>
    <n v="-4.9999999999999822E-2"/>
    <x v="2"/>
  </r>
  <r>
    <x v="1"/>
    <x v="361"/>
    <s v="PLQRCUS00012"/>
    <n v="6.44"/>
    <n v="9707"/>
    <n v="62550"/>
    <n v="35376000"/>
    <n v="6.4438034408159064"/>
    <m/>
    <s v="PL"/>
    <n v="227821440"/>
    <n v="1000"/>
    <n v="96.428137390000003"/>
    <n v="57140000"/>
    <n v="41.347625927918855"/>
    <n v="-2.9999999999999361E-2"/>
    <x v="2"/>
  </r>
  <r>
    <x v="1"/>
    <x v="362"/>
    <s v="PLQMKSK00017"/>
    <n v="12.79"/>
    <n v="4814"/>
    <n v="61760"/>
    <n v="10375000"/>
    <n v="12.829248026589115"/>
    <m/>
    <s v="PL"/>
    <n v="132696249.99999999"/>
    <n v="1000"/>
    <n v="96.428137390000003"/>
    <n v="57140000"/>
    <n v="24.083224594830067"/>
    <n v="-1.0000000000001563E-2"/>
    <x v="2"/>
  </r>
  <r>
    <x v="1"/>
    <x v="363"/>
    <s v="PLRDPOL00010"/>
    <n v="8.25"/>
    <n v="15074"/>
    <n v="123610"/>
    <n v="19626000"/>
    <n v="8.2002122860554589"/>
    <m/>
    <s v="PL"/>
    <n v="161914500"/>
    <n v="1000"/>
    <n v="96.428137390000003"/>
    <n v="57140000"/>
    <n v="29.386084901868841"/>
    <n v="0.22000000000000064"/>
    <x v="1"/>
  </r>
  <r>
    <x v="1"/>
    <x v="364"/>
    <s v="PLRAFAK00018"/>
    <n v="6.03"/>
    <n v="14914"/>
    <n v="89660"/>
    <n v="27134000"/>
    <n v="6.011800992356175"/>
    <m/>
    <s v="PL"/>
    <n v="163618020"/>
    <n v="1000"/>
    <n v="96.428137390000003"/>
    <n v="57140000"/>
    <n v="29.695259085478284"/>
    <n v="6.0000000000000497E-2"/>
    <x v="1"/>
  </r>
  <r>
    <x v="1"/>
    <x v="365"/>
    <s v="PLRFMET00016"/>
    <n v="16.309999999999999"/>
    <n v="12"/>
    <n v="200"/>
    <n v="1469000"/>
    <n v="16.666666666666668"/>
    <m/>
    <s v="PL"/>
    <n v="23959389.999999996"/>
    <n v="1000"/>
    <n v="96.428137390000003"/>
    <n v="57140000"/>
    <n v="4.3484225856052863"/>
    <n v="0"/>
    <x v="0"/>
  </r>
  <r>
    <x v="1"/>
    <x v="366"/>
    <s v="PLRNBWT00031"/>
    <n v="17.5"/>
    <n v="72786"/>
    <n v="1291220"/>
    <n v="6355000"/>
    <n v="17.739949990382765"/>
    <m/>
    <s v="PL"/>
    <n v="111212500"/>
    <n v="1000"/>
    <n v="96.428137390000003"/>
    <n v="57140000"/>
    <n v="20.184109311699004"/>
    <n v="-0.85000000000000142"/>
    <x v="2"/>
  </r>
  <r>
    <x v="1"/>
    <x v="367"/>
    <s v="PLRNKPR00014"/>
    <n v="2.17"/>
    <n v="6478"/>
    <n v="14280"/>
    <n v="19987000"/>
    <n v="2.2043840691571472"/>
    <m/>
    <s v="PL"/>
    <n v="43371790"/>
    <n v="1000"/>
    <n v="96.428137390000003"/>
    <n v="57140000"/>
    <n v="7.8716057134229862"/>
    <n v="-1.0000000000000231E-2"/>
    <x v="2"/>
  </r>
  <r>
    <x v="1"/>
    <x v="368"/>
    <s v="PLKLNR000017"/>
    <n v="6.45"/>
    <n v="1201"/>
    <n v="7740"/>
    <n v="12912000"/>
    <n v="6.4446294754371358"/>
    <m/>
    <s v="PL"/>
    <n v="83282400"/>
    <n v="1000"/>
    <n v="96.428137390000003"/>
    <n v="57140000"/>
    <n v="15.115037116696785"/>
    <n v="4.0000000000000036E-2"/>
    <x v="1"/>
  </r>
  <r>
    <x v="1"/>
    <x v="369"/>
    <s v="PLREDAN00019"/>
    <n v="1.98"/>
    <n v="24373"/>
    <n v="47190"/>
    <n v="13353000"/>
    <n v="1.9361588643170722"/>
    <m/>
    <s v="PL"/>
    <n v="26438940"/>
    <n v="1000"/>
    <n v="96.428137390000003"/>
    <n v="57140000"/>
    <n v="4.7984395193476566"/>
    <n v="0"/>
    <x v="0"/>
  </r>
  <r>
    <x v="1"/>
    <x v="370"/>
    <s v="PLCMPLX00014"/>
    <n v="5.85"/>
    <n v="22"/>
    <n v="130"/>
    <n v="0"/>
    <n v="5.9090909090909092"/>
    <m/>
    <s v="PL"/>
    <n v="0"/>
    <n v="1000"/>
    <n v="96.428137390000003"/>
    <n v="57140000"/>
    <n v="0"/>
    <n v="9.9999999999999645E-2"/>
    <x v="1"/>
  </r>
  <r>
    <x v="1"/>
    <x v="371"/>
    <s v="PLPRNTC00017"/>
    <n v="0.04"/>
    <n v="15000"/>
    <n v="600"/>
    <n v="6100000"/>
    <n v="0.04"/>
    <m/>
    <s v="PL"/>
    <n v="244000"/>
    <n v="1000"/>
    <n v="96.428137390000003"/>
    <n v="57140000"/>
    <n v="4.4283894994308709E-2"/>
    <n v="0"/>
    <x v="0"/>
  </r>
  <r>
    <x v="1"/>
    <x v="372"/>
    <s v="SE0001856519"/>
    <n v="0.67"/>
    <n v="2098"/>
    <n v="1410"/>
    <n v="0"/>
    <n v="0.6720686367969495"/>
    <m/>
    <s v="SE"/>
    <n v="0"/>
    <n v="1000"/>
    <n v="96.428137390000003"/>
    <n v="57140000"/>
    <n v="0"/>
    <n v="-1.9999999999999907E-2"/>
    <x v="2"/>
  </r>
  <r>
    <x v="1"/>
    <x v="373"/>
    <s v="PLRELPL00014"/>
    <n v="5.8"/>
    <n v="2553"/>
    <n v="14940"/>
    <n v="5343000"/>
    <n v="5.8519388954171561"/>
    <m/>
    <s v="PL"/>
    <n v="30989400"/>
    <n v="1000"/>
    <n v="96.428137390000003"/>
    <n v="57140000"/>
    <n v="5.6243087521993047"/>
    <n v="-4.9999999999999822E-2"/>
    <x v="2"/>
  </r>
  <r>
    <x v="1"/>
    <x v="374"/>
    <s v="PLREMAK00016"/>
    <n v="12.1"/>
    <n v="15"/>
    <n v="180"/>
    <n v="1451000"/>
    <n v="12"/>
    <m/>
    <s v="PL"/>
    <n v="17557100"/>
    <n v="1000"/>
    <n v="96.428137390000003"/>
    <n v="57140000"/>
    <n v="3.1864621836253173"/>
    <n v="0"/>
    <x v="0"/>
  </r>
  <r>
    <x v="1"/>
    <x v="375"/>
    <s v="PLRESBD00016"/>
    <n v="2.38"/>
    <n v="28019"/>
    <n v="66020"/>
    <n v="3055000"/>
    <n v="2.3562582533280989"/>
    <m/>
    <s v="PL"/>
    <n v="7270900"/>
    <n v="1000"/>
    <n v="96.428137390000003"/>
    <n v="57140000"/>
    <n v="1.3196056234185212"/>
    <n v="0"/>
    <x v="0"/>
  </r>
  <r>
    <x v="1"/>
    <x v="376"/>
    <s v="PLROBYG00016"/>
    <n v="2.17"/>
    <n v="27750"/>
    <n v="59880"/>
    <n v="121599000"/>
    <n v="2.157837837837838"/>
    <m/>
    <s v="PL"/>
    <n v="263869830"/>
    <n v="1000"/>
    <n v="96.428137390000003"/>
    <n v="57140000"/>
    <n v="47.890097720844629"/>
    <n v="-1.0000000000000231E-2"/>
    <x v="2"/>
  </r>
  <r>
    <x v="1"/>
    <x v="377"/>
    <s v="NL0006106007"/>
    <n v="1.5"/>
    <n v="10"/>
    <n v="20"/>
    <n v="55661000"/>
    <n v="2"/>
    <m/>
    <s v="NL"/>
    <n v="83491500"/>
    <n v="1000"/>
    <n v="96.428137390000003"/>
    <n v="57140000"/>
    <n v="15.152986962775923"/>
    <n v="5.0000000000000044E-2"/>
    <x v="1"/>
  </r>
  <r>
    <x v="1"/>
    <x v="378"/>
    <s v="PLROPCE00017"/>
    <n v="16.45"/>
    <n v="925"/>
    <n v="15080"/>
    <n v="2220000"/>
    <n v="16.302702702702703"/>
    <m/>
    <s v="PL"/>
    <n v="36519000"/>
    <n v="1000"/>
    <n v="96.428137390000003"/>
    <n v="57140000"/>
    <n v="6.6278834479391788"/>
    <n v="0.14999999999999858"/>
    <x v="1"/>
  </r>
  <r>
    <x v="1"/>
    <x v="379"/>
    <s v="PLCRSNT00011"/>
    <n v="1.41"/>
    <n v="5716"/>
    <n v="8060"/>
    <n v="0"/>
    <n v="1.4100769769069279"/>
    <m/>
    <s v="PL"/>
    <n v="0"/>
    <n v="1000"/>
    <n v="96.428137390000003"/>
    <n v="57140000"/>
    <n v="0"/>
    <n v="0"/>
    <x v="0"/>
  </r>
  <r>
    <x v="1"/>
    <x v="380"/>
    <s v="PLNFI0500012"/>
    <n v="1.72"/>
    <n v="14"/>
    <n v="20"/>
    <n v="2747000"/>
    <n v="1.4285714285714286"/>
    <m/>
    <s v="PL"/>
    <n v="4724840"/>
    <n v="1000"/>
    <n v="96.428137390000003"/>
    <n v="57140000"/>
    <n v="0.85751769846274406"/>
    <n v="0"/>
    <x v="0"/>
  </r>
  <r>
    <x v="1"/>
    <x v="381"/>
    <s v="LU0564351582"/>
    <n v="0.79"/>
    <n v="0"/>
    <n v="0"/>
    <n v="0"/>
    <n v="0.79"/>
    <m/>
    <s v="LU"/>
    <n v="0"/>
    <n v="1000"/>
    <n v="96.428137390000003"/>
    <n v="57140000"/>
    <n v="0"/>
    <n v="0"/>
    <x v="0"/>
  </r>
  <r>
    <x v="1"/>
    <x v="382"/>
    <s v="PLSTLSK00016"/>
    <n v="54.19"/>
    <n v="5816"/>
    <n v="317680"/>
    <n v="23914000"/>
    <n v="54.621733149931224"/>
    <m/>
    <s v="PL"/>
    <n v="1295899660"/>
    <n v="1000"/>
    <n v="96.428137390000003"/>
    <n v="57140000"/>
    <n v="235.1946084696736"/>
    <n v="0.64000000000000057"/>
    <x v="1"/>
  </r>
  <r>
    <x v="1"/>
    <x v="383"/>
    <s v="ES0113900J37"/>
    <n v="26.95"/>
    <n v="101"/>
    <n v="2580"/>
    <n v="0"/>
    <n v="25.544554455445546"/>
    <m/>
    <s v="ES"/>
    <n v="0"/>
    <n v="1000"/>
    <n v="96.428137390000003"/>
    <n v="57140000"/>
    <n v="0"/>
    <n v="1.5999999999999979"/>
    <x v="1"/>
  </r>
  <r>
    <x v="1"/>
    <x v="384"/>
    <s v="PLSANWL00012"/>
    <n v="0.21"/>
    <n v="29500"/>
    <n v="6050"/>
    <n v="0"/>
    <n v="0.20508474576271185"/>
    <m/>
    <s v="PL"/>
    <n v="0"/>
    <n v="1000"/>
    <n v="96.428137390000003"/>
    <n v="57140000"/>
    <n v="0"/>
    <n v="1.999999999999999E-2"/>
    <x v="1"/>
  </r>
  <r>
    <x v="1"/>
    <x v="385"/>
    <s v="PLSCOPK00012"/>
    <n v="1.74"/>
    <n v="1405"/>
    <n v="2500"/>
    <n v="3496000"/>
    <n v="1.7793594306049823"/>
    <m/>
    <s v="PL"/>
    <n v="6083040"/>
    <n v="1000"/>
    <n v="96.428137390000003"/>
    <n v="57140000"/>
    <n v="1.1040192811728675"/>
    <n v="-0.15999999999999992"/>
    <x v="2"/>
  </r>
  <r>
    <x v="1"/>
    <x v="386"/>
    <s v="PLWRWCK00013"/>
    <n v="23.5"/>
    <n v="2256"/>
    <n v="53370"/>
    <n v="5187000"/>
    <n v="23.656914893617021"/>
    <m/>
    <s v="PL"/>
    <n v="121894500"/>
    <n v="1000"/>
    <n v="96.428137390000003"/>
    <n v="57140000"/>
    <n v="22.122800157310504"/>
    <n v="8.9999999999999858E-2"/>
    <x v="1"/>
  </r>
  <r>
    <x v="1"/>
    <x v="387"/>
    <s v="PLSEKO000014"/>
    <n v="6.15"/>
    <n v="700"/>
    <n v="4230"/>
    <n v="2500000"/>
    <n v="6.0428571428571427"/>
    <m/>
    <s v="PL"/>
    <n v="15375000"/>
    <n v="1000"/>
    <n v="96.428137390000003"/>
    <n v="57140000"/>
    <n v="2.790429858760231"/>
    <n v="-4.9999999999999822E-2"/>
    <x v="2"/>
  </r>
  <r>
    <x v="1"/>
    <x v="388"/>
    <s v="PLSELNA00010"/>
    <n v="16.28"/>
    <n v="3279"/>
    <n v="52650"/>
    <n v="5246000"/>
    <n v="16.05672461116194"/>
    <m/>
    <s v="PL"/>
    <n v="85404880"/>
    <n v="1000"/>
    <n v="96.428137390000003"/>
    <n v="57140000"/>
    <n v="15.500248925907933"/>
    <n v="-0.25999999999999801"/>
    <x v="2"/>
  </r>
  <r>
    <x v="1"/>
    <x v="389"/>
    <s v="PLSELVT00013"/>
    <n v="15.6"/>
    <n v="1292"/>
    <n v="20190"/>
    <n v="3182000"/>
    <n v="15.626934984520124"/>
    <m/>
    <s v="PL"/>
    <n v="49639200"/>
    <n v="1000"/>
    <n v="96.428137390000003"/>
    <n v="57140000"/>
    <n v="9.009086559022494"/>
    <n v="-0.15000000000000036"/>
    <x v="2"/>
  </r>
  <r>
    <x v="1"/>
    <x v="390"/>
    <s v="CA81752K1057"/>
    <n v="3.3"/>
    <n v="75052"/>
    <n v="250120"/>
    <n v="32839000"/>
    <n v="3.3326227149176573"/>
    <m/>
    <s v="CA"/>
    <n v="108368700"/>
    <n v="1000"/>
    <n v="96.428137390000003"/>
    <n v="57140000"/>
    <n v="19.667984145367793"/>
    <n v="-5.0000000000000266E-2"/>
    <x v="2"/>
  </r>
  <r>
    <x v="1"/>
    <x v="391"/>
    <s v="PLSFNKS00011"/>
    <n v="1.81"/>
    <n v="49988"/>
    <n v="92210"/>
    <n v="18377000"/>
    <n v="1.8446427142514203"/>
    <m/>
    <s v="PL"/>
    <n v="33262370"/>
    <n v="1000"/>
    <n v="96.428137390000003"/>
    <n v="57140000"/>
    <n v="6.036833198122312"/>
    <n v="-6.999999999999984E-2"/>
    <x v="2"/>
  </r>
  <r>
    <x v="1"/>
    <x v="392"/>
    <s v="EE3100001751"/>
    <n v="5.26"/>
    <n v="0"/>
    <n v="0"/>
    <n v="5448000"/>
    <n v="5.26"/>
    <m/>
    <s v="EE"/>
    <n v="28656480"/>
    <n v="1000"/>
    <n v="96.428137390000003"/>
    <n v="57140000"/>
    <n v="5.2009038984692939"/>
    <n v="0"/>
    <x v="0"/>
  </r>
  <r>
    <x v="1"/>
    <x v="393"/>
    <s v="PLSIMPL00011"/>
    <n v="9.5500000000000007"/>
    <n v="0"/>
    <n v="0"/>
    <n v="1962000"/>
    <n v="9.5500000000000007"/>
    <m/>
    <s v="PL"/>
    <n v="18737100"/>
    <n v="1000"/>
    <n v="96.428137390000003"/>
    <n v="57140000"/>
    <n v="3.4006220036797612"/>
    <n v="0"/>
    <x v="0"/>
  </r>
  <r>
    <x v="1"/>
    <x v="394"/>
    <s v="PLSKRBH00014"/>
    <n v="33"/>
    <n v="1636"/>
    <n v="53780"/>
    <n v="1729000"/>
    <n v="32.872860635696824"/>
    <m/>
    <s v="PL"/>
    <n v="57057000"/>
    <n v="1000"/>
    <n v="96.428137390000003"/>
    <n v="57140000"/>
    <n v="10.355353265124064"/>
    <n v="0.89999999999999858"/>
    <x v="1"/>
  </r>
  <r>
    <x v="1"/>
    <x v="395"/>
    <s v="PLTFSKK00015"/>
    <n v="1.81"/>
    <n v="105"/>
    <n v="190"/>
    <n v="0"/>
    <n v="1.8095238095238095"/>
    <m/>
    <s v="PL"/>
    <n v="0"/>
    <n v="1000"/>
    <n v="96.428137390000003"/>
    <n v="57140000"/>
    <n v="0"/>
    <n v="-2.0000000000000018E-2"/>
    <x v="2"/>
  </r>
  <r>
    <x v="1"/>
    <x v="396"/>
    <s v="PLSKTAN00010"/>
    <n v="1.02"/>
    <n v="99531"/>
    <n v="102480"/>
    <n v="31508000"/>
    <n v="1.0296289598215631"/>
    <m/>
    <s v="PL"/>
    <n v="32138160"/>
    <n v="1000"/>
    <n v="96.428137390000003"/>
    <n v="57140000"/>
    <n v="5.8327987817634934"/>
    <n v="-4.0000000000000036E-2"/>
    <x v="2"/>
  </r>
  <r>
    <x v="1"/>
    <x v="397"/>
    <s v="PLSKLNW00011"/>
    <n v="0.56000000000000005"/>
    <n v="17400"/>
    <n v="9320"/>
    <n v="0"/>
    <n v="0.53563218390804601"/>
    <m/>
    <s v="PL"/>
    <n v="0"/>
    <n v="1000"/>
    <n v="96.428137390000003"/>
    <n v="57140000"/>
    <n v="0"/>
    <n v="3.0000000000000027E-2"/>
    <x v="1"/>
  </r>
  <r>
    <x v="1"/>
    <x v="398"/>
    <s v="PLNFI1000012"/>
    <n v="3.44"/>
    <n v="53362"/>
    <n v="163450"/>
    <n v="0"/>
    <n v="3.0630411154004724"/>
    <m/>
    <s v="PL"/>
    <n v="0"/>
    <n v="1000"/>
    <n v="96.428137390000003"/>
    <n v="57140000"/>
    <n v="0"/>
    <n v="0.43999999999999995"/>
    <x v="1"/>
  </r>
  <r>
    <x v="1"/>
    <x v="399"/>
    <s v="PLADVPL00029"/>
    <n v="12.4"/>
    <n v="2624"/>
    <n v="32730"/>
    <n v="9601000"/>
    <n v="12.473323170731707"/>
    <m/>
    <s v="PL"/>
    <n v="119052400"/>
    <n v="1000"/>
    <n v="96.428137390000003"/>
    <n v="57140000"/>
    <n v="21.606983526313272"/>
    <n v="0.15000000000000036"/>
    <x v="1"/>
  </r>
  <r>
    <x v="1"/>
    <x v="400"/>
    <s v="PLSNZKA00033"/>
    <n v="41.31"/>
    <n v="213"/>
    <n v="8650"/>
    <n v="5026000"/>
    <n v="40.610328638497656"/>
    <m/>
    <s v="PL"/>
    <n v="207624060"/>
    <n v="1000"/>
    <n v="96.428137390000003"/>
    <n v="57140000"/>
    <n v="37.681975702180537"/>
    <n v="0.96000000000000085"/>
    <x v="1"/>
  </r>
  <r>
    <x v="1"/>
    <x v="401"/>
    <s v="FR0000060873"/>
    <n v="43.59"/>
    <n v="984"/>
    <n v="42770"/>
    <n v="176000"/>
    <n v="43.465447154471548"/>
    <m/>
    <s v="FR"/>
    <n v="7671840.0000000009"/>
    <n v="1000"/>
    <n v="96.428137390000003"/>
    <n v="57140000"/>
    <n v="1.3923727744800711"/>
    <n v="0.59000000000000341"/>
    <x v="1"/>
  </r>
  <r>
    <x v="1"/>
    <x v="402"/>
    <s v="PLSLRCP00021"/>
    <n v="2.5499999999999998"/>
    <n v="72481"/>
    <n v="188940"/>
    <n v="12010000"/>
    <n v="2.6067521143472083"/>
    <m/>
    <s v="PL"/>
    <n v="30625499.999999996"/>
    <n v="1000"/>
    <n v="96.428137390000003"/>
    <n v="57140000"/>
    <n v="5.5582640415909887"/>
    <n v="-5.0000000000000266E-2"/>
    <x v="2"/>
  </r>
  <r>
    <x v="1"/>
    <x v="403"/>
    <s v="PLSONEL00011"/>
    <n v="8.06"/>
    <n v="134"/>
    <n v="1070"/>
    <n v="4755000"/>
    <n v="7.9850746268656714"/>
    <m/>
    <s v="PL"/>
    <n v="38325300"/>
    <n v="1000"/>
    <n v="96.428137390000003"/>
    <n v="57140000"/>
    <n v="6.9557113148581129"/>
    <n v="0.16000000000000014"/>
    <x v="1"/>
  </r>
  <r>
    <x v="1"/>
    <x v="404"/>
    <s v="BG11SOSOBT18"/>
    <n v="8.4"/>
    <n v="0"/>
    <n v="0"/>
    <n v="12000"/>
    <n v="8.4"/>
    <m/>
    <s v="BG"/>
    <n v="100800"/>
    <n v="1000"/>
    <n v="96.428137390000003"/>
    <n v="57140000"/>
    <n v="1.8294330391091466E-2"/>
    <n v="0"/>
    <x v="0"/>
  </r>
  <r>
    <x v="1"/>
    <x v="405"/>
    <s v="PLSTLEX00019"/>
    <n v="2.65"/>
    <n v="31459"/>
    <n v="83440"/>
    <n v="97338000"/>
    <n v="2.6523411424393655"/>
    <m/>
    <s v="PL"/>
    <n v="257945700"/>
    <n v="1000"/>
    <n v="96.428137390000003"/>
    <n v="57140000"/>
    <n v="46.814919233743673"/>
    <n v="-1.0000000000000231E-2"/>
    <x v="2"/>
  </r>
  <r>
    <x v="1"/>
    <x v="406"/>
    <s v="PLSTLPD00017"/>
    <n v="343.9"/>
    <n v="1349"/>
    <n v="449300"/>
    <n v="1810000"/>
    <n v="333.06152705707933"/>
    <m/>
    <s v="PL"/>
    <n v="622459000"/>
    <n v="1000"/>
    <n v="96.428137390000003"/>
    <n v="57140000"/>
    <n v="112.97093850107542"/>
    <n v="5.1499999999999773"/>
    <x v="1"/>
  </r>
  <r>
    <x v="1"/>
    <x v="407"/>
    <s v="PLSTLPF00012"/>
    <n v="12.7"/>
    <n v="3421"/>
    <n v="43300"/>
    <n v="7716000"/>
    <n v="12.657117801812335"/>
    <m/>
    <s v="PL"/>
    <n v="97993200"/>
    <n v="1000"/>
    <n v="96.428137390000003"/>
    <n v="57140000"/>
    <n v="17.784920405558577"/>
    <n v="1.9999999999999574E-2"/>
    <x v="1"/>
  </r>
  <r>
    <x v="1"/>
    <x v="408"/>
    <s v="PLSTPRK00019"/>
    <n v="10.31"/>
    <n v="1401"/>
    <n v="14500"/>
    <n v="1791000"/>
    <n v="10.349750178443969"/>
    <m/>
    <s v="PL"/>
    <n v="18465210"/>
    <n v="1000"/>
    <n v="96.428137390000003"/>
    <n v="57140000"/>
    <n v="3.3512763142945041"/>
    <n v="0.21000000000000085"/>
    <x v="1"/>
  </r>
  <r>
    <x v="1"/>
    <x v="409"/>
    <s v="PLHRDEX00021"/>
    <n v="2.39"/>
    <n v="64285"/>
    <n v="147730"/>
    <n v="0"/>
    <n v="2.2980477560861789"/>
    <m/>
    <s v="PL"/>
    <n v="0"/>
    <n v="1000"/>
    <n v="96.428137390000003"/>
    <n v="57140000"/>
    <n v="0"/>
    <n v="0.14000000000000012"/>
    <x v="1"/>
  </r>
  <r>
    <x v="1"/>
    <x v="410"/>
    <s v="PLSUWAR00014"/>
    <n v="13.3"/>
    <n v="115"/>
    <n v="1530"/>
    <n v="925000"/>
    <n v="13.304347826086957"/>
    <m/>
    <s v="PL"/>
    <n v="12302500"/>
    <n v="1000"/>
    <n v="96.428137390000003"/>
    <n v="57140000"/>
    <n v="2.2327976154405036"/>
    <n v="0"/>
    <x v="0"/>
  </r>
  <r>
    <x v="1"/>
    <x v="411"/>
    <s v="PLSWMED00013"/>
    <n v="0.24"/>
    <n v="25010"/>
    <n v="6000"/>
    <n v="0"/>
    <n v="0.23990403838464613"/>
    <m/>
    <s v="PL"/>
    <n v="0"/>
    <n v="1000"/>
    <n v="96.428137390000003"/>
    <n v="57140000"/>
    <n v="0"/>
    <n v="1.999999999999999E-2"/>
    <x v="1"/>
  </r>
  <r>
    <x v="1"/>
    <x v="412"/>
    <s v="PLCMPLD00016"/>
    <n v="13.2"/>
    <n v="2395"/>
    <n v="31530"/>
    <n v="11886000"/>
    <n v="13.164926931106471"/>
    <m/>
    <s v="PL"/>
    <n v="156895200"/>
    <n v="1000"/>
    <n v="96.428137390000003"/>
    <n v="57140000"/>
    <n v="28.475125253733868"/>
    <n v="9.9999999999997868E-3"/>
    <x v="1"/>
  </r>
  <r>
    <x v="1"/>
    <x v="413"/>
    <s v="PLSNKTK00019"/>
    <n v="21"/>
    <n v="5107"/>
    <n v="107820"/>
    <n v="5947000"/>
    <n v="21.112198942627767"/>
    <m/>
    <s v="PL"/>
    <n v="124887000"/>
    <n v="1000"/>
    <n v="96.428137390000003"/>
    <n v="57140000"/>
    <n v="22.665913090796028"/>
    <n v="-0.60000000000000142"/>
    <x v="2"/>
  </r>
  <r>
    <x v="1"/>
    <x v="414"/>
    <s v="PLDWORY00019"/>
    <n v="4.0599999999999996"/>
    <n v="2463968"/>
    <n v="9970640"/>
    <n v="496690000"/>
    <n v="4.0465785269938568"/>
    <m/>
    <s v="PL"/>
    <n v="2016561399.9999998"/>
    <n v="1000"/>
    <n v="96.428137390000003"/>
    <n v="57140000"/>
    <n v="365.9884970785908"/>
    <n v="8.9999999999999414E-2"/>
    <x v="1"/>
  </r>
  <r>
    <x v="1"/>
    <x v="415"/>
    <s v="DE000TLX1005"/>
    <n v="109"/>
    <n v="0"/>
    <n v="0"/>
    <n v="142000"/>
    <n v="109"/>
    <m/>
    <s v="DE"/>
    <n v="15478000"/>
    <n v="1000"/>
    <n v="96.428137390000003"/>
    <n v="57140000"/>
    <n v="2.8091234701717633"/>
    <n v="0"/>
    <x v="0"/>
  </r>
  <r>
    <x v="1"/>
    <x v="416"/>
    <s v="PLTALEX00017"/>
    <n v="21.8"/>
    <n v="3590"/>
    <n v="78590"/>
    <n v="730000"/>
    <n v="21.891364902506965"/>
    <m/>
    <s v="PL"/>
    <n v="15914000"/>
    <n v="1000"/>
    <n v="96.428137390000003"/>
    <n v="57140000"/>
    <n v="2.888253708768151"/>
    <n v="-0.39999999999999858"/>
    <x v="2"/>
  </r>
  <r>
    <x v="1"/>
    <x v="417"/>
    <s v="PLTRCZN00016"/>
    <n v="12.7"/>
    <n v="579"/>
    <n v="7140"/>
    <n v="7000000"/>
    <n v="12.33160621761658"/>
    <m/>
    <s v="PL"/>
    <n v="88900000"/>
    <n v="1000"/>
    <n v="96.428137390000003"/>
    <n v="57140000"/>
    <n v="16.134583053254282"/>
    <n v="0.34999999999999964"/>
    <x v="1"/>
  </r>
  <r>
    <x v="1"/>
    <x v="418"/>
    <s v="SK1120010287"/>
    <n v="87"/>
    <n v="0"/>
    <n v="0"/>
    <n v="84000"/>
    <n v="87"/>
    <m/>
    <s v="SK"/>
    <n v="7308000"/>
    <n v="1000"/>
    <n v="96.428137390000003"/>
    <n v="57140000"/>
    <n v="1.3263389533541314"/>
    <n v="0"/>
    <x v="0"/>
  </r>
  <r>
    <x v="1"/>
    <x v="419"/>
    <s v="PLTAURN00011"/>
    <n v="5.01"/>
    <n v="2472582"/>
    <n v="12404440"/>
    <n v="1043590000"/>
    <n v="5.0167962073654184"/>
    <m/>
    <s v="PL"/>
    <n v="5228385900"/>
    <n v="1000"/>
    <n v="96.428137390000003"/>
    <n v="57140000"/>
    <n v="948.90693518575506"/>
    <n v="5.9999999999999609E-2"/>
    <x v="1"/>
  </r>
  <r>
    <x v="1"/>
    <x v="420"/>
    <s v="PLTHP0000011"/>
    <n v="0.75"/>
    <n v="8875"/>
    <n v="6420"/>
    <n v="0"/>
    <n v="0.72338028169014079"/>
    <m/>
    <s v="PL"/>
    <n v="0"/>
    <n v="1000"/>
    <n v="96.428137390000003"/>
    <n v="57140000"/>
    <n v="0"/>
    <n v="5.0000000000000044E-2"/>
    <x v="1"/>
  </r>
  <r>
    <x v="1"/>
    <x v="421"/>
    <s v="PLTELL000023"/>
    <n v="9.8000000000000007"/>
    <n v="1374"/>
    <n v="13260"/>
    <n v="2847000"/>
    <n v="9.6506550218340603"/>
    <m/>
    <s v="PL"/>
    <n v="27900600.000000004"/>
    <n v="1000"/>
    <n v="96.428137390000003"/>
    <n v="57140000"/>
    <n v="5.0637181995008591"/>
    <n v="0.21000000000000085"/>
    <x v="1"/>
  </r>
  <r>
    <x v="1"/>
    <x v="422"/>
    <s v="PLPTMED00015"/>
    <n v="16.73"/>
    <n v="695"/>
    <n v="11510"/>
    <n v="448000"/>
    <n v="16.561151079136689"/>
    <m/>
    <s v="PL"/>
    <n v="7495040"/>
    <n v="1000"/>
    <n v="96.428137390000003"/>
    <n v="57140000"/>
    <n v="1.3602850997464899"/>
    <n v="0.25"/>
    <x v="1"/>
  </r>
  <r>
    <x v="1"/>
    <x v="423"/>
    <s v="PLTRMRX00011"/>
    <n v="4.05"/>
    <n v="13583"/>
    <n v="58210"/>
    <n v="19158000"/>
    <n v="4.2855039387469631"/>
    <m/>
    <s v="PL"/>
    <n v="77589900"/>
    <n v="1000"/>
    <n v="96.428137390000003"/>
    <n v="57140000"/>
    <n v="14.081897476307022"/>
    <n v="-0.45000000000000018"/>
    <x v="2"/>
  </r>
  <r>
    <x v="1"/>
    <x v="424"/>
    <s v="PLTSGS000019"/>
    <n v="3.61"/>
    <n v="1536"/>
    <n v="5510"/>
    <n v="6157000"/>
    <n v="3.5872395833333335"/>
    <m/>
    <s v="PL"/>
    <n v="22226770"/>
    <n v="1000"/>
    <n v="96.428137390000003"/>
    <n v="57140000"/>
    <n v="4.0339670030436512"/>
    <n v="-4.0000000000000036E-2"/>
    <x v="2"/>
  </r>
  <r>
    <x v="1"/>
    <x v="425"/>
    <s v="PLTFONE00011"/>
    <n v="6.74"/>
    <n v="7295"/>
    <n v="48870"/>
    <n v="3969000"/>
    <n v="6.6991089787525704"/>
    <m/>
    <s v="PL"/>
    <n v="26751060"/>
    <n v="1000"/>
    <n v="96.428137390000003"/>
    <n v="57140000"/>
    <n v="4.855086606665787"/>
    <n v="-5.9999999999999609E-2"/>
    <x v="2"/>
  </r>
  <r>
    <x v="1"/>
    <x v="426"/>
    <s v="PLTIM0000016"/>
    <n v="6.3"/>
    <n v="27571"/>
    <n v="168070"/>
    <n v="15008000"/>
    <n v="6.0958978636973633"/>
    <m/>
    <s v="PL"/>
    <n v="94550400"/>
    <n v="1000"/>
    <n v="96.428137390000003"/>
    <n v="57140000"/>
    <n v="17.160081906843796"/>
    <n v="9.9999999999999645E-2"/>
    <x v="1"/>
  </r>
  <r>
    <x v="1"/>
    <x v="427"/>
    <s v="PLTORPL00016"/>
    <n v="9.5"/>
    <n v="8025"/>
    <n v="75730"/>
    <n v="14241000"/>
    <n v="9.4367601246105917"/>
    <m/>
    <s v="PL"/>
    <n v="135289500"/>
    <n v="1000"/>
    <n v="96.428137390000003"/>
    <n v="57140000"/>
    <n v="24.553877097674295"/>
    <n v="-7.0000000000000284E-2"/>
    <x v="2"/>
  </r>
  <r>
    <x v="1"/>
    <x v="428"/>
    <s v="PLTOYA000011"/>
    <n v="4.84"/>
    <n v="3625"/>
    <n v="17000"/>
    <n v="11716000"/>
    <n v="4.6896551724137927"/>
    <m/>
    <s v="PL"/>
    <n v="56705440"/>
    <n v="1000"/>
    <n v="96.428137390000003"/>
    <n v="57140000"/>
    <n v="10.291548158057676"/>
    <n v="0.30999999999999961"/>
    <x v="1"/>
  </r>
  <r>
    <x v="1"/>
    <x v="429"/>
    <s v="PLTRKPL00014"/>
    <n v="8.8699999999999992"/>
    <n v="66225"/>
    <n v="584250"/>
    <n v="36592000"/>
    <n v="8.822197055492639"/>
    <m/>
    <s v="PL"/>
    <n v="324571040"/>
    <n v="1000"/>
    <n v="96.428137390000003"/>
    <n v="57140000"/>
    <n v="58.906843662104805"/>
    <n v="1.9999999999999574E-2"/>
    <x v="1"/>
  </r>
  <r>
    <x v="1"/>
    <x v="430"/>
    <s v="PLTRNSP00013"/>
    <n v="4.68"/>
    <n v="377"/>
    <n v="1760"/>
    <n v="2580000"/>
    <n v="4.6684350132625996"/>
    <m/>
    <s v="PL"/>
    <n v="12074400"/>
    <n v="1000"/>
    <n v="96.428137390000003"/>
    <n v="57140000"/>
    <n v="2.191399433275742"/>
    <n v="0.41000000000000014"/>
    <x v="1"/>
  </r>
  <r>
    <x v="1"/>
    <x v="431"/>
    <s v="PLTRVPL00011"/>
    <n v="3.96"/>
    <n v="50"/>
    <n v="200"/>
    <n v="0"/>
    <n v="4"/>
    <m/>
    <s v="PL"/>
    <n v="0"/>
    <n v="1000"/>
    <n v="96.428137390000003"/>
    <n v="57140000"/>
    <n v="0"/>
    <n v="0"/>
    <x v="0"/>
  </r>
  <r>
    <x v="1"/>
    <x v="432"/>
    <s v="PLASMOT00030"/>
    <n v="1.95"/>
    <n v="0"/>
    <n v="0"/>
    <n v="3297000"/>
    <n v="1.95"/>
    <m/>
    <s v="PL"/>
    <n v="6429150"/>
    <n v="1000"/>
    <n v="96.428137390000003"/>
    <n v="57140000"/>
    <n v="1.1668352602568026"/>
    <n v="0"/>
    <x v="0"/>
  </r>
  <r>
    <x v="1"/>
    <x v="433"/>
    <s v="PLTVN0000017"/>
    <n v="17.600000000000001"/>
    <n v="227247"/>
    <n v="4038300"/>
    <n v="163100000"/>
    <n v="17.770531624179856"/>
    <m/>
    <s v="PL"/>
    <n v="2870560000"/>
    <n v="1000"/>
    <n v="96.428137390000003"/>
    <n v="57140000"/>
    <n v="520.98187547074917"/>
    <n v="0.12000000000000099"/>
    <x v="1"/>
  </r>
  <r>
    <x v="1"/>
    <x v="434"/>
    <s v="PLBAUMA00017"/>
    <n v="56"/>
    <n v="1"/>
    <n v="60"/>
    <n v="1288000"/>
    <n v="60"/>
    <m/>
    <s v="PL"/>
    <n v="72128000"/>
    <n v="1000"/>
    <n v="96.428137390000003"/>
    <n v="57140000"/>
    <n v="13.090609746514337"/>
    <n v="-0.68999999999999773"/>
    <x v="2"/>
  </r>
  <r>
    <x v="1"/>
    <x v="435"/>
    <s v="PLUNBEP00015"/>
    <n v="8.59"/>
    <n v="970"/>
    <n v="8310"/>
    <n v="14002000"/>
    <n v="8.5670103092783503"/>
    <m/>
    <s v="PL"/>
    <n v="120277180"/>
    <n v="1000"/>
    <n v="96.428137390000003"/>
    <n v="57140000"/>
    <n v="21.829270530047406"/>
    <n v="0"/>
    <x v="0"/>
  </r>
  <r>
    <x v="1"/>
    <x v="436"/>
    <s v="IT0004781412"/>
    <n v="24.4"/>
    <n v="2729"/>
    <n v="66170"/>
    <n v="28378000"/>
    <n v="24.246976914620742"/>
    <m/>
    <s v="IT"/>
    <n v="692423200"/>
    <n v="1000"/>
    <n v="96.428137390000003"/>
    <n v="57140000"/>
    <n v="125.66883721484926"/>
    <n v="1"/>
    <x v="1"/>
  </r>
  <r>
    <x v="1"/>
    <x v="437"/>
    <s v="PLUNMST00014"/>
    <n v="2.39"/>
    <n v="1262"/>
    <n v="3010"/>
    <n v="0"/>
    <n v="2.3851030110935025"/>
    <m/>
    <s v="PL"/>
    <n v="0"/>
    <n v="1000"/>
    <n v="96.428137390000003"/>
    <n v="57140000"/>
    <n v="0"/>
    <n v="1.0000000000000231E-2"/>
    <x v="1"/>
  </r>
  <r>
    <x v="1"/>
    <x v="438"/>
    <s v="PLPMWRM00012"/>
    <n v="2.09"/>
    <n v="35436"/>
    <n v="73290"/>
    <n v="20551000"/>
    <n v="2.0682356925160854"/>
    <m/>
    <s v="PL"/>
    <n v="42951590"/>
    <n v="1000"/>
    <n v="96.428137390000003"/>
    <n v="57140000"/>
    <n v="7.795343038518852"/>
    <n v="2.0000000000000018E-2"/>
    <x v="1"/>
  </r>
  <r>
    <x v="1"/>
    <x v="439"/>
    <s v="PLVTGDL00010"/>
    <n v="2.67"/>
    <n v="21"/>
    <n v="60"/>
    <n v="16914000"/>
    <n v="2.8571428571428572"/>
    <m/>
    <s v="PL"/>
    <n v="45160380"/>
    <n v="1000"/>
    <n v="96.428137390000003"/>
    <n v="57140000"/>
    <n v="8.1962193681273732"/>
    <n v="0"/>
    <x v="0"/>
  </r>
  <r>
    <x v="1"/>
    <x v="440"/>
    <s v="PLVARNT00019"/>
    <n v="1.63"/>
    <n v="0"/>
    <n v="0"/>
    <n v="0"/>
    <n v="1.63"/>
    <m/>
    <s v="PL"/>
    <n v="0"/>
    <n v="1000"/>
    <n v="96.428137390000003"/>
    <n v="57140000"/>
    <n v="0"/>
    <n v="0"/>
    <x v="0"/>
  </r>
  <r>
    <x v="1"/>
    <x v="441"/>
    <s v="PLVIGOS00015"/>
    <n v="193.45"/>
    <n v="280"/>
    <n v="53670"/>
    <n v="370000"/>
    <n v="191.67857142857142"/>
    <m/>
    <s v="PL"/>
    <n v="71576500"/>
    <n v="1000"/>
    <n v="96.428137390000003"/>
    <n v="57140000"/>
    <n v="12.990517254344825"/>
    <n v="-5.0000000000011369E-2"/>
    <x v="2"/>
  </r>
  <r>
    <x v="1"/>
    <x v="442"/>
    <s v="PLVNDEX00013"/>
    <n v="4.3"/>
    <n v="6744"/>
    <n v="28990"/>
    <n v="4890000"/>
    <n v="4.2986358244365359"/>
    <m/>
    <s v="PL"/>
    <n v="21027000"/>
    <n v="1000"/>
    <n v="96.428137390000003"/>
    <n v="57140000"/>
    <n v="3.8162190985464308"/>
    <n v="9.9999999999997868E-3"/>
    <x v="1"/>
  </r>
  <r>
    <x v="1"/>
    <x v="443"/>
    <s v="PLVTLGD00010"/>
    <n v="9.24"/>
    <n v="5146"/>
    <n v="46510"/>
    <n v="4210000"/>
    <n v="9.0380878352118152"/>
    <m/>
    <s v="PL"/>
    <n v="38900400"/>
    <n v="1000"/>
    <n v="96.428137390000003"/>
    <n v="57140000"/>
    <n v="7.0600870034287153"/>
    <n v="8.9999999999999858E-2"/>
    <x v="1"/>
  </r>
  <r>
    <x v="1"/>
    <x v="444"/>
    <s v="PLVSTLA00011"/>
    <n v="2.0299999999999998"/>
    <n v="286713"/>
    <n v="576620"/>
    <n v="158887000"/>
    <n v="2.0111400599205478"/>
    <m/>
    <s v="PL"/>
    <n v="322540609.99999994"/>
    <n v="1000"/>
    <n v="96.428137390000003"/>
    <n v="57140000"/>
    <n v="58.538338133771617"/>
    <n v="5.9999999999999831E-2"/>
    <x v="1"/>
  </r>
  <r>
    <x v="1"/>
    <x v="445"/>
    <s v="PLVOTUM00016"/>
    <n v="9.49"/>
    <n v="1193"/>
    <n v="11230"/>
    <n v="3957000"/>
    <n v="9.4132439228834865"/>
    <m/>
    <s v="PL"/>
    <n v="37551930"/>
    <n v="1000"/>
    <n v="96.428137390000003"/>
    <n v="57140000"/>
    <n v="6.8153513317771761"/>
    <n v="0.29000000000000092"/>
    <x v="1"/>
  </r>
  <r>
    <x v="1"/>
    <x v="446"/>
    <s v="PLVOXEL00014"/>
    <n v="9.65"/>
    <n v="165"/>
    <n v="1610"/>
    <n v="5328000"/>
    <n v="9.7575757575757578"/>
    <m/>
    <s v="PL"/>
    <n v="51415200"/>
    <n v="1000"/>
    <n v="96.428137390000003"/>
    <n v="57140000"/>
    <n v="9.3314152373417247"/>
    <n v="-0.10999999999999943"/>
    <x v="2"/>
  </r>
  <r>
    <x v="1"/>
    <x v="447"/>
    <s v="PLWADEX00018"/>
    <n v="4.17"/>
    <n v="1000"/>
    <n v="4170"/>
    <n v="0"/>
    <n v="4.17"/>
    <m/>
    <s v="PL"/>
    <n v="0"/>
    <n v="1000"/>
    <n v="96.428137390000003"/>
    <n v="57140000"/>
    <n v="0"/>
    <n v="-9.9999999999997868E-3"/>
    <x v="2"/>
  </r>
  <r>
    <x v="1"/>
    <x v="448"/>
    <s v="PLWNDLX00024"/>
    <n v="3.15"/>
    <n v="4371"/>
    <n v="13740"/>
    <n v="2113000"/>
    <n v="3.1434454358270418"/>
    <m/>
    <s v="PL"/>
    <n v="6655950"/>
    <n v="1000"/>
    <n v="96.428137390000003"/>
    <n v="57140000"/>
    <n v="1.2079975036367583"/>
    <n v="9.9999999999997868E-3"/>
    <x v="1"/>
  </r>
  <r>
    <x v="1"/>
    <x v="449"/>
    <s v="AT0000827209"/>
    <n v="3.5"/>
    <n v="5"/>
    <n v="20"/>
    <n v="13763000"/>
    <n v="4"/>
    <m/>
    <s v="AT"/>
    <n v="48170500"/>
    <n v="1000"/>
    <n v="96.428137390000003"/>
    <n v="57140000"/>
    <n v="8.7425301796038841"/>
    <n v="4.0000000000000036E-2"/>
    <x v="1"/>
  </r>
  <r>
    <x v="1"/>
    <x v="450"/>
    <s v="PLHOGA000041"/>
    <n v="1.6"/>
    <n v="84892"/>
    <n v="130990"/>
    <n v="17392000"/>
    <n v="1.5430193657824058"/>
    <m/>
    <s v="PL"/>
    <n v="27827200"/>
    <n v="1000"/>
    <n v="96.428137390000003"/>
    <n v="57140000"/>
    <n v="5.0503967327279806"/>
    <n v="0.14000000000000012"/>
    <x v="1"/>
  </r>
  <r>
    <x v="1"/>
    <x v="451"/>
    <s v="PLWAWEL00013"/>
    <n v="965"/>
    <n v="41"/>
    <n v="39540"/>
    <n v="717000"/>
    <n v="964.39024390243901"/>
    <m/>
    <s v="PL"/>
    <n v="691905000"/>
    <n v="1000"/>
    <n v="96.428137390000003"/>
    <n v="57140000"/>
    <n v="125.57478838539824"/>
    <n v="10"/>
    <x v="1"/>
  </r>
  <r>
    <x v="1"/>
    <x v="452"/>
    <s v="PLWDMCP00013"/>
    <n v="7.5"/>
    <n v="2255"/>
    <n v="16070"/>
    <n v="0"/>
    <n v="7.1263858093126382"/>
    <m/>
    <s v="PL"/>
    <n v="0"/>
    <n v="1000"/>
    <n v="96.428137390000003"/>
    <n v="57140000"/>
    <n v="0"/>
    <n v="0.37000000000000011"/>
    <x v="1"/>
  </r>
  <r>
    <x v="1"/>
    <x v="453"/>
    <s v="LU0627170920"/>
    <n v="0.16"/>
    <n v="1049"/>
    <n v="160"/>
    <n v="0"/>
    <n v="0.15252621544327932"/>
    <m/>
    <s v="LU"/>
    <n v="0"/>
    <n v="1000"/>
    <n v="96.428137390000003"/>
    <n v="57140000"/>
    <n v="0"/>
    <n v="0"/>
    <x v="0"/>
  </r>
  <r>
    <x v="1"/>
    <x v="454"/>
    <s v="PLWELTN00012"/>
    <n v="4.47"/>
    <n v="117976"/>
    <n v="517810"/>
    <n v="17549000"/>
    <n v="4.3891130399403266"/>
    <m/>
    <s v="PL"/>
    <n v="78444030"/>
    <n v="1000"/>
    <n v="96.428137390000003"/>
    <n v="57140000"/>
    <n v="14.236914702665581"/>
    <n v="0.37000000000000011"/>
    <x v="1"/>
  </r>
  <r>
    <x v="1"/>
    <x v="455"/>
    <s v="PLELPO000016"/>
    <n v="2.4"/>
    <n v="86"/>
    <n v="210"/>
    <n v="0"/>
    <n v="2.441860465116279"/>
    <m/>
    <s v="PL"/>
    <n v="0"/>
    <n v="1000"/>
    <n v="96.428137390000003"/>
    <n v="57140000"/>
    <n v="0"/>
    <n v="0.39999999999999991"/>
    <x v="1"/>
  </r>
  <r>
    <x v="1"/>
    <x v="456"/>
    <s v="PLWILBO00019"/>
    <n v="0.86"/>
    <n v="2317"/>
    <n v="1890"/>
    <n v="0"/>
    <n v="0.81570996978851962"/>
    <m/>
    <s v="PL"/>
    <n v="0"/>
    <n v="1000"/>
    <n v="96.428137390000003"/>
    <n v="57140000"/>
    <n v="0"/>
    <n v="0"/>
    <x v="0"/>
  </r>
  <r>
    <x v="1"/>
    <x v="457"/>
    <s v="PLARIEL00046"/>
    <n v="7.49"/>
    <n v="12"/>
    <n v="90"/>
    <n v="7452000"/>
    <n v="7.5"/>
    <m/>
    <s v="PL"/>
    <n v="55815480"/>
    <n v="1000"/>
    <n v="96.428137390000003"/>
    <n v="57140000"/>
    <n v="10.130028095807122"/>
    <n v="0"/>
    <x v="0"/>
  </r>
  <r>
    <x v="1"/>
    <x v="458"/>
    <s v="PLWSTIL00012"/>
    <n v="38.9"/>
    <n v="0"/>
    <n v="0"/>
    <n v="0"/>
    <n v="38.9"/>
    <m/>
    <s v="PL"/>
    <n v="0"/>
    <n v="1000"/>
    <n v="96.428137390000003"/>
    <n v="57140000"/>
    <n v="0"/>
    <n v="0"/>
    <x v="0"/>
  </r>
  <r>
    <x v="1"/>
    <x v="459"/>
    <s v="PLWOJAS00014"/>
    <n v="8.5"/>
    <n v="22435"/>
    <n v="190230"/>
    <n v="2046000"/>
    <n v="8.4791620236238021"/>
    <m/>
    <s v="PL"/>
    <n v="17391000"/>
    <n v="1000"/>
    <n v="96.428137390000003"/>
    <n v="57140000"/>
    <n v="3.1563164665820604"/>
    <n v="0.19999999999999929"/>
    <x v="1"/>
  </r>
  <r>
    <x v="1"/>
    <x v="460"/>
    <s v="PLWRKSR00019"/>
    <n v="18"/>
    <n v="3032"/>
    <n v="54610"/>
    <n v="24711000"/>
    <n v="18.011213720316622"/>
    <m/>
    <s v="PL"/>
    <n v="444798000"/>
    <n v="1000"/>
    <n v="96.428137390000003"/>
    <n v="57140000"/>
    <n v="80.726999695403791"/>
    <n v="0"/>
    <x v="0"/>
  </r>
  <r>
    <x v="1"/>
    <x v="461"/>
    <s v="PLYAWAL00058"/>
    <n v="8.4"/>
    <n v="0"/>
    <n v="0"/>
    <n v="1535000"/>
    <n v="8.4"/>
    <m/>
    <s v="PL"/>
    <n v="12894000"/>
    <n v="1000"/>
    <n v="96.428137390000003"/>
    <n v="57140000"/>
    <n v="2.3401497625271168"/>
    <n v="0"/>
    <x v="0"/>
  </r>
  <r>
    <x v="1"/>
    <x v="462"/>
    <s v="PLZAMET00010"/>
    <n v="2.63"/>
    <n v="9100"/>
    <n v="23900"/>
    <n v="48149000"/>
    <n v="2.6263736263736264"/>
    <m/>
    <s v="PL"/>
    <n v="126631870"/>
    <n v="1000"/>
    <n v="96.428137390000003"/>
    <n v="57140000"/>
    <n v="22.982591942676027"/>
    <n v="-6.0000000000000053E-2"/>
    <x v="2"/>
  </r>
  <r>
    <x v="1"/>
    <x v="463"/>
    <s v="PLZSTAL00012"/>
    <n v="0.95"/>
    <n v="179029"/>
    <n v="165710"/>
    <n v="23434000"/>
    <n v="0.92560423171664929"/>
    <m/>
    <s v="PL"/>
    <n v="22262300"/>
    <n v="1000"/>
    <n v="96.428137390000003"/>
    <n v="57140000"/>
    <n v="4.0404153915237648"/>
    <n v="2.9999999999999916E-2"/>
    <x v="1"/>
  </r>
  <r>
    <x v="1"/>
    <x v="464"/>
    <s v="PLZEPAK00012"/>
    <n v="24.1"/>
    <n v="19331"/>
    <n v="465220"/>
    <n v="24622000"/>
    <n v="24.066007966478711"/>
    <m/>
    <s v="PL"/>
    <n v="593390200"/>
    <n v="1000"/>
    <n v="96.428137390000003"/>
    <n v="57140000"/>
    <n v="107.69520207972066"/>
    <n v="0.82000000000000028"/>
    <x v="1"/>
  </r>
  <r>
    <x v="1"/>
    <x v="465"/>
    <s v="PLZTKMA00017"/>
    <n v="64.08"/>
    <n v="165"/>
    <n v="10630"/>
    <n v="3288000"/>
    <n v="64.424242424242422"/>
    <m/>
    <s v="PL"/>
    <n v="210695040"/>
    <n v="1000"/>
    <n v="96.428137390000003"/>
    <n v="57140000"/>
    <n v="38.239332078613415"/>
    <n v="-0.90999999999999659"/>
    <x v="2"/>
  </r>
  <r>
    <x v="1"/>
    <x v="466"/>
    <s v="PLZPUE000012"/>
    <n v="285"/>
    <n v="86"/>
    <n v="24500"/>
    <n v="699000"/>
    <n v="284.88372093023258"/>
    <m/>
    <s v="PL"/>
    <n v="199215000"/>
    <n v="1000"/>
    <n v="96.428137390000003"/>
    <n v="57140000"/>
    <n v="36.155803857750854"/>
    <n v="0"/>
    <x v="0"/>
  </r>
  <r>
    <x v="1"/>
    <x v="467"/>
    <s v="PLZBMZC00019"/>
    <n v="1.54"/>
    <n v="8262"/>
    <n v="12780"/>
    <n v="6145000"/>
    <n v="1.5468409586056644"/>
    <m/>
    <s v="PL"/>
    <n v="9463300"/>
    <n v="1000"/>
    <n v="96.428137390000003"/>
    <n v="57140000"/>
    <n v="1.7175073094247606"/>
    <n v="-1.0000000000000009E-2"/>
    <x v="2"/>
  </r>
  <r>
    <x v="1"/>
    <x v="468"/>
    <s v="PLZUE0000015"/>
    <n v="6.45"/>
    <n v="576"/>
    <n v="3680"/>
    <n v="8629000"/>
    <n v="6.3888888888888893"/>
    <m/>
    <s v="PL"/>
    <n v="55657050"/>
    <n v="1000"/>
    <n v="96.428137390000003"/>
    <n v="57140000"/>
    <n v="10.101274417594219"/>
    <n v="0.1800000000000006"/>
    <x v="1"/>
  </r>
  <r>
    <x v="1"/>
    <x v="469"/>
    <s v="PLZYWIC00016"/>
    <n v="386"/>
    <n v="6"/>
    <n v="2340"/>
    <n v="0"/>
    <n v="390"/>
    <m/>
    <s v="PL"/>
    <n v="0"/>
    <n v="1000"/>
    <n v="96.428137390000003"/>
    <n v="57140000"/>
    <n v="0"/>
    <n v="-5"/>
    <x v="2"/>
  </r>
  <r>
    <x v="2"/>
    <x v="0"/>
    <s v="PLNFI0600010"/>
    <n v="2.14"/>
    <n v="15"/>
    <n v="30"/>
    <n v="6496000"/>
    <n v="2"/>
    <n v="-5.3097345132743223"/>
    <s v="PL"/>
    <n v="13901440"/>
    <n v="1000"/>
    <n v="96.428137390000003"/>
    <n v="57140000"/>
    <n v="2.5229914312691917"/>
    <n v="-0.11999999999999966"/>
    <x v="2"/>
  </r>
  <r>
    <x v="2"/>
    <x v="1"/>
    <s v="PLNFI0800016"/>
    <n v="0.79"/>
    <n v="79"/>
    <n v="60"/>
    <n v="22309000"/>
    <n v="0.759493670886076"/>
    <n v="0"/>
    <s v="PL"/>
    <n v="17624110"/>
    <n v="1000"/>
    <n v="96.428137390000003"/>
    <n v="57140000"/>
    <n v="3.198623920525189"/>
    <n v="0"/>
    <x v="0"/>
  </r>
  <r>
    <x v="2"/>
    <x v="2"/>
    <s v="PL4FNMD00013"/>
    <n v="6.1"/>
    <n v="469"/>
    <n v="2830"/>
    <n v="1852000"/>
    <n v="6.0341151385927505"/>
    <n v="4.2735042735042805"/>
    <s v="PL"/>
    <n v="11297200"/>
    <n v="1000"/>
    <n v="96.428137390000003"/>
    <n v="57140000"/>
    <n v="2.050344338236493"/>
    <n v="0.25"/>
    <x v="1"/>
  </r>
  <r>
    <x v="2"/>
    <x v="3"/>
    <s v="PLABCDT00014"/>
    <n v="3.4"/>
    <n v="7616"/>
    <n v="26050"/>
    <n v="48206000"/>
    <n v="3.4204306722689077"/>
    <n v="-0.87463556851312685"/>
    <s v="PL"/>
    <n v="163900400"/>
    <n v="1000"/>
    <n v="96.428137390000003"/>
    <n v="57140000"/>
    <n v="29.746508619365553"/>
    <n v="-3.0000000000000249E-2"/>
    <x v="2"/>
  </r>
  <r>
    <x v="2"/>
    <x v="4"/>
    <s v="PLABMSD00015"/>
    <n v="0.3"/>
    <n v="1500"/>
    <n v="450"/>
    <n v="0"/>
    <n v="0.3"/>
    <n v="0"/>
    <s v="PL"/>
    <n v="0"/>
    <n v="1000"/>
    <n v="96.428137390000003"/>
    <n v="57140000"/>
    <n v="0"/>
    <n v="0"/>
    <x v="0"/>
  </r>
  <r>
    <x v="2"/>
    <x v="5"/>
    <s v="PLAB00000019"/>
    <n v="35.479999999999997"/>
    <n v="5781"/>
    <n v="199340"/>
    <n v="13122000"/>
    <n v="34.481923542639684"/>
    <n v="1.4004001143183675"/>
    <s v="PL"/>
    <n v="465568559.99999994"/>
    <n v="1000"/>
    <n v="96.428137390000003"/>
    <n v="57140000"/>
    <n v="84.496677146276681"/>
    <n v="0.48999999999999488"/>
    <x v="1"/>
  </r>
  <r>
    <x v="2"/>
    <x v="6"/>
    <s v="PLACSA000014"/>
    <n v="27.6"/>
    <n v="70"/>
    <n v="1930"/>
    <n v="8143000"/>
    <n v="27.571428571428573"/>
    <n v="0.32715376226826187"/>
    <s v="PL"/>
    <n v="224746800"/>
    <n v="1000"/>
    <n v="96.428137390000003"/>
    <n v="57140000"/>
    <n v="40.789605293061065"/>
    <n v="8.9999999999999858E-2"/>
    <x v="1"/>
  </r>
  <r>
    <x v="2"/>
    <x v="7"/>
    <s v="LU0299378421"/>
    <n v="8.7899999999999991"/>
    <n v="302553"/>
    <n v="2500660"/>
    <n v="17461000"/>
    <n v="8.2651965110245147"/>
    <n v="9.8749999999999893"/>
    <s v="LU"/>
    <n v="153482190"/>
    <n v="1000"/>
    <n v="96.428137390000003"/>
    <n v="57140000"/>
    <n v="27.855693383018597"/>
    <n v="0.78999999999999915"/>
    <x v="1"/>
  </r>
  <r>
    <x v="2"/>
    <x v="8"/>
    <s v="PLACTIN00018"/>
    <n v="45.2"/>
    <n v="23374"/>
    <n v="1060560"/>
    <n v="8852000"/>
    <n v="45.373491914092583"/>
    <n v="-1.4176663031624792"/>
    <s v="PL"/>
    <n v="400110400"/>
    <n v="1000"/>
    <n v="96.428137390000003"/>
    <n v="57140000"/>
    <n v="72.616585818569078"/>
    <n v="-0.64999999999999858"/>
    <x v="2"/>
  </r>
  <r>
    <x v="2"/>
    <x v="9"/>
    <s v="PLMBRST00015"/>
    <n v="0.01"/>
    <n v="0"/>
    <n v="0"/>
    <n v="0"/>
    <n v="0.01"/>
    <n v="0"/>
    <s v="PL"/>
    <n v="0"/>
    <n v="1000"/>
    <n v="96.428137390000003"/>
    <n v="57140000"/>
    <n v="0"/>
    <n v="0"/>
    <x v="0"/>
  </r>
  <r>
    <x v="2"/>
    <x v="10"/>
    <s v="PLAGORA00067"/>
    <n v="8.35"/>
    <n v="40541"/>
    <n v="334400"/>
    <n v="43035000"/>
    <n v="8.2484398510150214"/>
    <n v="3.0864197530864113"/>
    <s v="PL"/>
    <n v="359342250"/>
    <n v="1000"/>
    <n v="96.428137390000003"/>
    <n v="57140000"/>
    <n v="65.217518303355035"/>
    <n v="0.25"/>
    <x v="1"/>
  </r>
  <r>
    <x v="2"/>
    <x v="11"/>
    <s v="CY0101062111"/>
    <n v="1.43"/>
    <n v="36350"/>
    <n v="51250"/>
    <n v="0"/>
    <n v="1.4099037138927097"/>
    <n v="1.4184397163120588"/>
    <s v="CY"/>
    <n v="0"/>
    <n v="1000"/>
    <n v="96.428137390000003"/>
    <n v="57140000"/>
    <n v="0"/>
    <n v="2.0000000000000018E-2"/>
    <x v="1"/>
  </r>
  <r>
    <x v="2"/>
    <x v="12"/>
    <s v="LT0000127466"/>
    <n v="1"/>
    <n v="0"/>
    <n v="0"/>
    <n v="0"/>
    <n v="1"/>
    <n v="0"/>
    <s v="LT"/>
    <n v="0"/>
    <n v="1000"/>
    <n v="96.428137390000003"/>
    <n v="57140000"/>
    <n v="0"/>
    <n v="0"/>
    <x v="0"/>
  </r>
  <r>
    <x v="2"/>
    <x v="13"/>
    <s v="PLGRBRN00012"/>
    <n v="5.05"/>
    <n v="1205700"/>
    <n v="6090840"/>
    <n v="29399000"/>
    <n v="5.0517044040806169"/>
    <n v="-0.59055118110237226"/>
    <s v="PL"/>
    <n v="148464950"/>
    <n v="1000"/>
    <n v="96.428137390000003"/>
    <n v="57140000"/>
    <n v="26.945107607111854"/>
    <n v="-3.0000000000000249E-2"/>
    <x v="2"/>
  </r>
  <r>
    <x v="2"/>
    <x v="14"/>
    <s v="PLALIOR00045"/>
    <n v="84.77"/>
    <n v="559043"/>
    <n v="47275020"/>
    <n v="43097000"/>
    <n v="84.564192736515793"/>
    <n v="0.91666666666665453"/>
    <s v="PL"/>
    <n v="3653332690"/>
    <n v="1000"/>
    <n v="96.428137390000003"/>
    <n v="57140000"/>
    <n v="663.04836566899735"/>
    <n v="0.76999999999999602"/>
    <x v="1"/>
  </r>
  <r>
    <x v="2"/>
    <x v="15"/>
    <s v="PLKRCHM00015"/>
    <n v="14.65"/>
    <n v="1108"/>
    <n v="16070"/>
    <n v="3975000"/>
    <n v="14.503610108303249"/>
    <n v="3.5335689045936425"/>
    <s v="PL"/>
    <n v="58233750"/>
    <n v="1000"/>
    <n v="96.428137390000003"/>
    <n v="57140000"/>
    <n v="10.568923238216493"/>
    <n v="0.5"/>
    <x v="1"/>
  </r>
  <r>
    <x v="2"/>
    <x v="16"/>
    <s v="PLTRNSU00013"/>
    <n v="2.09"/>
    <n v="770"/>
    <n v="1600"/>
    <n v="7353000"/>
    <n v="2.0779220779220777"/>
    <n v="0.48076923076922906"/>
    <s v="PL"/>
    <n v="15367769.999999998"/>
    <n v="1000"/>
    <n v="96.428137390000003"/>
    <n v="57140000"/>
    <n v="2.7891176761339649"/>
    <n v="9.9999999999997868E-3"/>
    <x v="1"/>
  </r>
  <r>
    <x v="2"/>
    <x v="17"/>
    <s v="PLSRBEX00014"/>
    <n v="0.64"/>
    <n v="0"/>
    <n v="0"/>
    <n v="0"/>
    <n v="0.64"/>
    <n v="0"/>
    <s v="PL"/>
    <n v="0"/>
    <n v="1000"/>
    <n v="96.428137390000003"/>
    <n v="57140000"/>
    <n v="0"/>
    <n v="0"/>
    <x v="0"/>
  </r>
  <r>
    <x v="2"/>
    <x v="18"/>
    <s v="PLATTFI00018"/>
    <n v="9.1"/>
    <n v="8284"/>
    <n v="75340"/>
    <n v="24397000"/>
    <n v="9.0946402704007721"/>
    <n v="0"/>
    <s v="PL"/>
    <n v="222012700"/>
    <n v="1000"/>
    <n v="96.428137390000003"/>
    <n v="57140000"/>
    <n v="40.293389730340003"/>
    <n v="0"/>
    <x v="0"/>
  </r>
  <r>
    <x v="2"/>
    <x v="19"/>
    <s v="PLALMTL00023"/>
    <n v="46.19"/>
    <n v="2635"/>
    <n v="121140"/>
    <n v="9046000"/>
    <n v="45.973434535104367"/>
    <n v="1.0722100656455069"/>
    <s v="PL"/>
    <n v="417834740"/>
    <n v="1000"/>
    <n v="96.428137390000003"/>
    <n v="57140000"/>
    <n v="75.833400619402795"/>
    <n v="0.48999999999999488"/>
    <x v="1"/>
  </r>
  <r>
    <x v="2"/>
    <x v="20"/>
    <s v="PLAMBRA00013"/>
    <n v="8.02"/>
    <n v="1591"/>
    <n v="12810"/>
    <n v="9800000"/>
    <n v="8.0515399120050279"/>
    <n v="0"/>
    <s v="PL"/>
    <n v="78596000"/>
    <n v="1000"/>
    <n v="96.428137390000003"/>
    <n v="57140000"/>
    <n v="14.264495946609374"/>
    <n v="0"/>
    <x v="0"/>
  </r>
  <r>
    <x v="2"/>
    <x v="21"/>
    <s v="PLAMICA00010"/>
    <n v="105"/>
    <n v="35257"/>
    <n v="3532300"/>
    <n v="4659000"/>
    <n v="100.18719686870692"/>
    <n v="5.5276381909547645"/>
    <s v="PL"/>
    <n v="489195000"/>
    <n v="1000"/>
    <n v="96.428137390000003"/>
    <n v="57140000"/>
    <n v="88.784672179265783"/>
    <n v="5.5"/>
    <x v="1"/>
  </r>
  <r>
    <x v="2"/>
    <x v="22"/>
    <s v="PLAMPLI00019"/>
    <n v="0.26"/>
    <n v="0"/>
    <n v="0"/>
    <n v="0"/>
    <n v="0.26"/>
    <n v="0"/>
    <s v="PL"/>
    <n v="0"/>
    <n v="1000"/>
    <n v="96.428137390000003"/>
    <n v="57140000"/>
    <n v="0"/>
    <n v="0"/>
    <x v="0"/>
  </r>
  <r>
    <x v="2"/>
    <x v="23"/>
    <s v="NL0000474351"/>
    <n v="108"/>
    <n v="1478"/>
    <n v="159510"/>
    <n v="14487000"/>
    <n v="107.92286874154263"/>
    <n v="0"/>
    <s v="NL"/>
    <n v="1564596000"/>
    <n v="1000"/>
    <n v="96.428137390000003"/>
    <n v="57140000"/>
    <n v="283.96067611686647"/>
    <n v="0"/>
    <x v="0"/>
  </r>
  <r>
    <x v="2"/>
    <x v="24"/>
    <s v="PLAPATR00018"/>
    <n v="35.21"/>
    <n v="1838"/>
    <n v="64690"/>
    <n v="25382000"/>
    <n v="35.195865070729056"/>
    <n v="0.11373329542223587"/>
    <s v="PL"/>
    <n v="893700220"/>
    <n v="1000"/>
    <n v="96.428137390000003"/>
    <n v="57140000"/>
    <n v="162.19887991340406"/>
    <n v="3.9999999999999147E-2"/>
    <x v="1"/>
  </r>
  <r>
    <x v="2"/>
    <x v="25"/>
    <s v="PLAPLS000016"/>
    <n v="12.29"/>
    <n v="66"/>
    <n v="810"/>
    <n v="5540000"/>
    <n v="12.272727272727273"/>
    <n v="-8.1300813008144956E-2"/>
    <s v="PL"/>
    <n v="68086600"/>
    <n v="1000"/>
    <n v="96.428137390000003"/>
    <n v="57140000"/>
    <n v="12.35713051196516"/>
    <n v="-1.0000000000001563E-2"/>
    <x v="2"/>
  </r>
  <r>
    <x v="2"/>
    <x v="26"/>
    <s v="PLARTPR00012"/>
    <n v="4.87"/>
    <n v="85584"/>
    <n v="413590"/>
    <n v="22063000"/>
    <n v="4.8325621611516167"/>
    <n v="1.4583333333333393"/>
    <s v="PL"/>
    <n v="107446810"/>
    <n v="1000"/>
    <n v="96.428137390000003"/>
    <n v="57140000"/>
    <n v="19.500669063579668"/>
    <n v="7.0000000000000284E-2"/>
    <x v="1"/>
  </r>
  <r>
    <x v="2"/>
    <x v="27"/>
    <s v="PLARCUS00040"/>
    <n v="1.47"/>
    <n v="0"/>
    <n v="0"/>
    <n v="2520000"/>
    <n v="1.47"/>
    <n v="0"/>
    <s v="PL"/>
    <n v="3704400"/>
    <n v="1000"/>
    <n v="96.428137390000003"/>
    <n v="57140000"/>
    <n v="0.67231664187261131"/>
    <n v="0"/>
    <x v="0"/>
  </r>
  <r>
    <x v="2"/>
    <x v="28"/>
    <s v="PLARTER00016"/>
    <n v="14.9"/>
    <n v="97730"/>
    <n v="1456170"/>
    <n v="3286000"/>
    <n v="14.899928374091886"/>
    <n v="6.7159167226327199E-2"/>
    <s v="PL"/>
    <n v="48961400"/>
    <n v="1000"/>
    <n v="96.428137390000003"/>
    <n v="57140000"/>
    <n v="8.8860717064522401"/>
    <n v="9.9999999999997868E-3"/>
    <x v="1"/>
  </r>
  <r>
    <x v="2"/>
    <x v="29"/>
    <s v="CY1000031710"/>
    <n v="1.98"/>
    <n v="480355"/>
    <n v="939510"/>
    <n v="32823000"/>
    <n v="1.9558659741233047"/>
    <n v="1.538461538461533"/>
    <s v="CY"/>
    <n v="64989540"/>
    <n v="1000"/>
    <n v="96.428137390000003"/>
    <n v="57140000"/>
    <n v="11.795040840526333"/>
    <n v="3.0000000000000027E-2"/>
    <x v="1"/>
  </r>
  <r>
    <x v="2"/>
    <x v="30"/>
    <s v="PLABS0000018"/>
    <n v="13.4"/>
    <n v="15132"/>
    <n v="201250"/>
    <n v="17889000"/>
    <n v="13.299629923341264"/>
    <n v="1.5151515151515138"/>
    <s v="PL"/>
    <n v="239712600"/>
    <n v="1000"/>
    <n v="96.428137390000003"/>
    <n v="57140000"/>
    <n v="43.505768882019368"/>
    <n v="0.20000000000000107"/>
    <x v="1"/>
  </r>
  <r>
    <x v="2"/>
    <x v="31"/>
    <s v="PLSOFTB00016"/>
    <n v="53.8"/>
    <n v="92256"/>
    <n v="4996710"/>
    <n v="74917000"/>
    <n v="54.161355359001043"/>
    <n v="-0.37037037037037646"/>
    <s v="PL"/>
    <n v="4030534600"/>
    <n v="1000"/>
    <n v="96.428137390000003"/>
    <n v="57140000"/>
    <n v="731.50725818577064"/>
    <n v="-0.20000000000000284"/>
    <x v="2"/>
  </r>
  <r>
    <x v="2"/>
    <x v="32"/>
    <s v="PLASSEE00014"/>
    <n v="8.3000000000000007"/>
    <n v="2302"/>
    <n v="19100"/>
    <n v="16750000"/>
    <n v="8.2971329278887929"/>
    <n v="0"/>
    <s v="PL"/>
    <n v="139025000"/>
    <n v="1000"/>
    <n v="96.428137390000003"/>
    <n v="57140000"/>
    <n v="25.231838121244952"/>
    <n v="0"/>
    <x v="0"/>
  </r>
  <r>
    <x v="2"/>
    <x v="33"/>
    <s v="SK1120009230"/>
    <n v="16.02"/>
    <n v="10"/>
    <n v="160"/>
    <n v="0"/>
    <n v="16"/>
    <n v="0"/>
    <s v="SK"/>
    <n v="0"/>
    <n v="1000"/>
    <n v="96.428137390000003"/>
    <n v="57140000"/>
    <n v="0"/>
    <n v="0"/>
    <x v="0"/>
  </r>
  <r>
    <x v="2"/>
    <x v="34"/>
    <s v="NL0000686509"/>
    <n v="26.67"/>
    <n v="3989"/>
    <n v="106360"/>
    <n v="9253000"/>
    <n v="26.66332414138882"/>
    <n v="0.64150943396226179"/>
    <s v="NL"/>
    <n v="246777510.00000003"/>
    <n v="1000"/>
    <n v="96.428137390000003"/>
    <n v="57140000"/>
    <n v="44.787989097528559"/>
    <n v="0.17000000000000171"/>
    <x v="1"/>
  </r>
  <r>
    <x v="2"/>
    <x v="35"/>
    <s v="PLATMSI00016"/>
    <n v="2.44"/>
    <n v="1954"/>
    <n v="4820"/>
    <n v="24386000"/>
    <n v="2.4667349027635619"/>
    <n v="-2.4000000000000021"/>
    <s v="PL"/>
    <n v="59501840"/>
    <n v="1000"/>
    <n v="96.428137390000003"/>
    <n v="57140000"/>
    <n v="10.799070633312121"/>
    <n v="-6.0000000000000053E-2"/>
    <x v="2"/>
  </r>
  <r>
    <x v="2"/>
    <x v="36"/>
    <s v="PLATLPL00018"/>
    <n v="6.78"/>
    <n v="25236"/>
    <n v="171660"/>
    <n v="2464000"/>
    <n v="6.8021873514027575"/>
    <n v="-1.3100436681222738"/>
    <s v="PL"/>
    <n v="16705920"/>
    <n v="1000"/>
    <n v="96.428137390000003"/>
    <n v="57140000"/>
    <n v="3.0319803568168924"/>
    <n v="-8.9999999999999858E-2"/>
    <x v="2"/>
  </r>
  <r>
    <x v="2"/>
    <x v="37"/>
    <s v="PLATLNT00016"/>
    <n v="1"/>
    <n v="68895"/>
    <n v="68810"/>
    <n v="11698000"/>
    <n v="0.9987662384788446"/>
    <n v="1.0101010101010166"/>
    <s v="PL"/>
    <n v="11698000"/>
    <n v="1000"/>
    <n v="96.428137390000003"/>
    <n v="57140000"/>
    <n v="2.1230860805058329"/>
    <n v="1.0000000000000009E-2"/>
    <x v="1"/>
  </r>
  <r>
    <x v="2"/>
    <x v="38"/>
    <s v="GB00B0WDBP88"/>
    <n v="1.05"/>
    <n v="4600"/>
    <n v="4830"/>
    <n v="0"/>
    <n v="1.05"/>
    <n v="0"/>
    <s v="GB"/>
    <n v="0"/>
    <n v="1000"/>
    <n v="96.428137390000003"/>
    <n v="57140000"/>
    <n v="0"/>
    <n v="0"/>
    <x v="0"/>
  </r>
  <r>
    <x v="2"/>
    <x v="39"/>
    <s v="PLATMSA00013"/>
    <n v="11.4"/>
    <n v="4285"/>
    <n v="48030"/>
    <n v="24981000"/>
    <n v="11.208868144690781"/>
    <n v="1.8766756032171594"/>
    <s v="PL"/>
    <n v="284783400"/>
    <n v="1000"/>
    <n v="96.428137390000003"/>
    <n v="57140000"/>
    <n v="51.685730252959893"/>
    <n v="0.21000000000000085"/>
    <x v="1"/>
  </r>
  <r>
    <x v="2"/>
    <x v="40"/>
    <s v="PLATM0000021"/>
    <n v="3.23"/>
    <n v="1600"/>
    <n v="5140"/>
    <n v="39722000"/>
    <n v="3.2124999999999999"/>
    <n v="0"/>
    <s v="PL"/>
    <n v="128302060"/>
    <n v="1000"/>
    <n v="96.428137390000003"/>
    <n v="57140000"/>
    <n v="23.2857170188258"/>
    <n v="0"/>
    <x v="0"/>
  </r>
  <r>
    <x v="2"/>
    <x v="41"/>
    <s v="PLATREM00017"/>
    <n v="4.3"/>
    <n v="2300"/>
    <n v="9960"/>
    <n v="3999000"/>
    <n v="4.3304347826086955"/>
    <n v="-0.69284064665127154"/>
    <s v="PL"/>
    <n v="17195700"/>
    <n v="1000"/>
    <n v="96.428137390000003"/>
    <n v="57140000"/>
    <n v="3.1208712014493205"/>
    <n v="-3.0000000000000249E-2"/>
    <x v="2"/>
  </r>
  <r>
    <x v="2"/>
    <x v="42"/>
    <s v="LT0000128555"/>
    <n v="7.18"/>
    <n v="22"/>
    <n v="160"/>
    <n v="15327000"/>
    <n v="7.2727272727272725"/>
    <n v="-0.82872928176795924"/>
    <s v="LT"/>
    <n v="110047860"/>
    <n v="1000"/>
    <n v="96.428137390000003"/>
    <n v="57140000"/>
    <n v="19.97273719913273"/>
    <n v="-6.0000000000000497E-2"/>
    <x v="2"/>
  </r>
  <r>
    <x v="2"/>
    <x v="43"/>
    <s v="LT0000128381"/>
    <n v="20.51"/>
    <n v="233"/>
    <n v="4680"/>
    <n v="2322000"/>
    <n v="20.085836909871244"/>
    <n v="-0.91787439613525423"/>
    <s v="LT"/>
    <n v="47624220"/>
    <n v="1000"/>
    <n v="96.428137390000003"/>
    <n v="57140000"/>
    <n v="8.6433850724010526"/>
    <n v="-0.18999999999999773"/>
    <x v="2"/>
  </r>
  <r>
    <x v="2"/>
    <x v="44"/>
    <s v="PLINSTL00011"/>
    <n v="2.99"/>
    <n v="941"/>
    <n v="2660"/>
    <n v="0"/>
    <n v="2.8267800212539851"/>
    <n v="-0.33333333333332993"/>
    <s v="PL"/>
    <n v="0"/>
    <n v="1000"/>
    <n v="96.428137390000003"/>
    <n v="57140000"/>
    <n v="0"/>
    <n v="-9.9999999999997868E-3"/>
    <x v="2"/>
  </r>
  <r>
    <x v="2"/>
    <x v="45"/>
    <s v="PLBSSTM00013"/>
    <n v="2.5299999999999998"/>
    <n v="339"/>
    <n v="800"/>
    <n v="0"/>
    <n v="2.359882005899705"/>
    <n v="-0.78431372549019329"/>
    <s v="PL"/>
    <n v="0"/>
    <n v="1000"/>
    <n v="96.428137390000003"/>
    <n v="57140000"/>
    <n v="0"/>
    <n v="-2.0000000000000018E-2"/>
    <x v="2"/>
  </r>
  <r>
    <x v="2"/>
    <x v="46"/>
    <s v="PLBKLND00017"/>
    <n v="2.77"/>
    <n v="0"/>
    <n v="0"/>
    <n v="0"/>
    <n v="2.77"/>
    <n v="0"/>
    <s v="PL"/>
    <n v="0"/>
    <n v="1000"/>
    <n v="96.428137390000003"/>
    <n v="57140000"/>
    <n v="0"/>
    <n v="0"/>
    <x v="0"/>
  </r>
  <r>
    <x v="2"/>
    <x v="47"/>
    <s v="PLBALTN00014"/>
    <n v="7"/>
    <n v="262"/>
    <n v="1830"/>
    <n v="2174000"/>
    <n v="6.9847328244274811"/>
    <n v="-2.6425591098748313"/>
    <s v="PL"/>
    <n v="15218000"/>
    <n v="1000"/>
    <n v="96.428137390000003"/>
    <n v="57140000"/>
    <n v="2.7619357132106144"/>
    <n v="-0.19000000000000039"/>
    <x v="2"/>
  </r>
  <r>
    <x v="2"/>
    <x v="48"/>
    <s v="PLBPH0000019"/>
    <n v="43.95"/>
    <n v="15934"/>
    <n v="684960"/>
    <n v="7788000"/>
    <n v="42.987322706162921"/>
    <n v="2.2093023255814082"/>
    <s v="PL"/>
    <n v="342282600"/>
    <n v="1000"/>
    <n v="96.428137390000003"/>
    <n v="57140000"/>
    <n v="62.121339003192503"/>
    <n v="0.95000000000000284"/>
    <x v="1"/>
  </r>
  <r>
    <x v="2"/>
    <x v="49"/>
    <s v="PLNFI1200018"/>
    <n v="1.1200000000000001"/>
    <n v="81484"/>
    <n v="90930"/>
    <n v="96494000"/>
    <n v="1.1159245986942221"/>
    <n v="-1.754385964912264"/>
    <s v="PL"/>
    <n v="108073280.00000001"/>
    <n v="1000"/>
    <n v="96.428137390000003"/>
    <n v="57140000"/>
    <n v="19.614367963977557"/>
    <n v="-1.9999999999999796E-2"/>
    <x v="2"/>
  </r>
  <r>
    <x v="2"/>
    <x v="50"/>
    <s v="PLECBDZ00013"/>
    <n v="13"/>
    <n v="0"/>
    <n v="0"/>
    <n v="0"/>
    <n v="13"/>
    <n v="0"/>
    <s v="PL"/>
    <n v="0"/>
    <n v="1000"/>
    <n v="96.428137390000003"/>
    <n v="57140000"/>
    <n v="0"/>
    <n v="0"/>
    <x v="0"/>
  </r>
  <r>
    <x v="2"/>
    <x v="51"/>
    <s v="PLBNFTS00018"/>
    <n v="308.45"/>
    <n v="12"/>
    <n v="3730"/>
    <n v="1075000"/>
    <n v="310.83333333333331"/>
    <n v="0.78418559058976989"/>
    <s v="PL"/>
    <n v="331583750"/>
    <n v="1000"/>
    <n v="96.428137390000003"/>
    <n v="57140000"/>
    <n v="60.179590027947171"/>
    <n v="2.3999999999999773"/>
    <x v="1"/>
  </r>
  <r>
    <x v="2"/>
    <x v="52"/>
    <s v="PLBRLNG00015"/>
    <n v="3.79"/>
    <n v="27132"/>
    <n v="102830"/>
    <n v="0"/>
    <n v="3.7899896800825594"/>
    <n v="0.53050397877985045"/>
    <s v="PL"/>
    <n v="0"/>
    <n v="1000"/>
    <n v="96.428137390000003"/>
    <n v="57140000"/>
    <n v="0"/>
    <n v="2.0000000000000018E-2"/>
    <x v="1"/>
  </r>
  <r>
    <x v="2"/>
    <x v="53"/>
    <s v="PLBEST000010"/>
    <n v="27.9"/>
    <n v="0"/>
    <n v="0"/>
    <n v="0"/>
    <n v="27.9"/>
    <n v="0"/>
    <s v="PL"/>
    <n v="0"/>
    <n v="1000"/>
    <n v="96.428137390000003"/>
    <n v="57140000"/>
    <n v="0"/>
    <n v="0"/>
    <x v="0"/>
  </r>
  <r>
    <x v="2"/>
    <x v="54"/>
    <s v="PLBTCOM00016"/>
    <n v="11"/>
    <n v="225"/>
    <n v="2480"/>
    <n v="911000"/>
    <n v="11.022222222222222"/>
    <n v="-0.18148820326678861"/>
    <s v="PL"/>
    <n v="10021000"/>
    <n v="1000"/>
    <n v="96.428137390000003"/>
    <n v="57140000"/>
    <n v="1.8187250481064243"/>
    <n v="-1.9999999999999574E-2"/>
    <x v="2"/>
  </r>
  <r>
    <x v="2"/>
    <x v="55"/>
    <s v="PLBGZ0000010"/>
    <n v="79.95"/>
    <n v="0"/>
    <n v="0"/>
    <n v="0"/>
    <n v="79.95"/>
    <n v="0"/>
    <s v="PL"/>
    <n v="0"/>
    <n v="1000"/>
    <n v="96.428137390000003"/>
    <n v="57140000"/>
    <n v="0"/>
    <n v="0"/>
    <x v="0"/>
  </r>
  <r>
    <x v="2"/>
    <x v="56"/>
    <s v="PLBIOTN00029"/>
    <n v="4.07"/>
    <n v="51373"/>
    <n v="206650"/>
    <n v="67191000"/>
    <n v="4.0225410234948322"/>
    <n v="1.7500000000000071"/>
    <s v="PL"/>
    <n v="273467370"/>
    <n v="1000"/>
    <n v="96.428137390000003"/>
    <n v="57140000"/>
    <n v="49.631968432171178"/>
    <n v="7.0000000000000284E-2"/>
    <x v="1"/>
  </r>
  <r>
    <x v="2"/>
    <x v="57"/>
    <s v="PLBPRMT00011"/>
    <n v="3.5"/>
    <n v="742"/>
    <n v="2530"/>
    <n v="1797000"/>
    <n v="3.4097035040431267"/>
    <n v="0.28653295128939771"/>
    <s v="PL"/>
    <n v="6289500"/>
    <n v="1000"/>
    <n v="96.428137390000003"/>
    <n v="57140000"/>
    <n v="1.1414899900274778"/>
    <n v="9.9999999999997868E-3"/>
    <x v="1"/>
  </r>
  <r>
    <x v="2"/>
    <x v="58"/>
    <s v="PLNFI0400015"/>
    <n v="1.24"/>
    <n v="2217"/>
    <n v="2640"/>
    <n v="57095000"/>
    <n v="1.1907983761840324"/>
    <n v="0"/>
    <s v="PL"/>
    <n v="70797800"/>
    <n v="1000"/>
    <n v="96.428137390000003"/>
    <n v="57140000"/>
    <n v="12.849189922246184"/>
    <n v="0"/>
    <x v="0"/>
  </r>
  <r>
    <x v="2"/>
    <x v="59"/>
    <s v="DE0003304200"/>
    <n v="2.66"/>
    <n v="50"/>
    <n v="130"/>
    <n v="2181000"/>
    <n v="2.6"/>
    <n v="0.37735849056603765"/>
    <s v="DE"/>
    <n v="5801460"/>
    <n v="1000"/>
    <n v="96.428137390000003"/>
    <n v="57140000"/>
    <n v="1.0529149403839435"/>
    <n v="1.0000000000000231E-2"/>
    <x v="1"/>
  </r>
  <r>
    <x v="2"/>
    <x v="60"/>
    <s v="PLPPAB000011"/>
    <n v="61.6"/>
    <n v="5663"/>
    <n v="348890"/>
    <n v="4735000"/>
    <n v="61.608687974571779"/>
    <n v="0.16260162601626771"/>
    <s v="PL"/>
    <n v="291676000"/>
    <n v="1000"/>
    <n v="96.428137390000003"/>
    <n v="57140000"/>
    <n v="52.936677689999946"/>
    <n v="0.10000000000000142"/>
    <x v="1"/>
  </r>
  <r>
    <x v="2"/>
    <x v="61"/>
    <s v="PLLWBGD00016"/>
    <n v="99"/>
    <n v="39403"/>
    <n v="3893500"/>
    <n v="34013000"/>
    <n v="98.812273177169246"/>
    <n v="0.30395136778114118"/>
    <s v="PL"/>
    <n v="3367287000"/>
    <n v="1000"/>
    <n v="96.428137390000003"/>
    <n v="57140000"/>
    <n v="611.13354067090484"/>
    <n v="0.29999999999999716"/>
    <x v="1"/>
  </r>
  <r>
    <x v="2"/>
    <x v="62"/>
    <s v="PLBRSZW00011"/>
    <n v="5.45"/>
    <n v="498769"/>
    <n v="2712060"/>
    <n v="95414000"/>
    <n v="5.4375071425850443"/>
    <n v="1.6791044776119479"/>
    <s v="PL"/>
    <n v="520006300"/>
    <n v="1000"/>
    <n v="96.428137390000003"/>
    <n v="57140000"/>
    <n v="94.37665731794668"/>
    <n v="8.9999999999999858E-2"/>
    <x v="1"/>
  </r>
  <r>
    <x v="2"/>
    <x v="63"/>
    <s v="PLBOS0000019"/>
    <n v="35.6"/>
    <n v="980"/>
    <n v="34970"/>
    <n v="9289000"/>
    <n v="35.683673469387756"/>
    <n v="0"/>
    <s v="PL"/>
    <n v="330688400"/>
    <n v="1000"/>
    <n v="96.428137390000003"/>
    <n v="57140000"/>
    <n v="60.017091727196544"/>
    <n v="0"/>
    <x v="0"/>
  </r>
  <r>
    <x v="2"/>
    <x v="64"/>
    <s v="PLBOWM000019"/>
    <n v="1.5"/>
    <n v="250"/>
    <n v="370"/>
    <n v="5226000"/>
    <n v="1.48"/>
    <n v="-1.3157894736842146"/>
    <s v="PL"/>
    <n v="7839000"/>
    <n v="1000"/>
    <n v="96.428137390000003"/>
    <n v="57140000"/>
    <n v="1.4227108723786308"/>
    <n v="-2.0000000000000018E-2"/>
    <x v="2"/>
  </r>
  <r>
    <x v="2"/>
    <x v="65"/>
    <s v="PLBRIJU00010"/>
    <n v="16.899999999999999"/>
    <n v="15722"/>
    <n v="263420"/>
    <n v="978000"/>
    <n v="16.754865793156085"/>
    <n v="6.2893081761006275"/>
    <s v="PL"/>
    <n v="16528199.999999998"/>
    <n v="1000"/>
    <n v="96.428137390000003"/>
    <n v="57140000"/>
    <n v="2.9997257100202175"/>
    <n v="0.99999999999999822"/>
    <x v="1"/>
  </r>
  <r>
    <x v="2"/>
    <x v="66"/>
    <s v="PLBSCDO00017"/>
    <n v="27.7"/>
    <n v="6496"/>
    <n v="176800"/>
    <n v="2468000"/>
    <n v="27.216748768472907"/>
    <n v="0"/>
    <s v="PL"/>
    <n v="68363600"/>
    <n v="1000"/>
    <n v="96.428137390000003"/>
    <n v="57140000"/>
    <n v="12.407403622266076"/>
    <n v="0"/>
    <x v="0"/>
  </r>
  <r>
    <x v="2"/>
    <x v="67"/>
    <s v="PLBUDMX00013"/>
    <n v="153.25"/>
    <n v="6822"/>
    <n v="1037790"/>
    <n v="10451000"/>
    <n v="152.12401055408972"/>
    <n v="2.1666666666666723"/>
    <s v="PL"/>
    <n v="1601615750"/>
    <n v="1000"/>
    <n v="96.428137390000003"/>
    <n v="57140000"/>
    <n v="290.67944136979912"/>
    <n v="3.25"/>
    <x v="1"/>
  </r>
  <r>
    <x v="2"/>
    <x v="68"/>
    <s v="PLBDPWR00014"/>
    <n v="0.06"/>
    <n v="14660"/>
    <n v="880"/>
    <n v="0"/>
    <n v="6.0027285129604369E-2"/>
    <n v="0"/>
    <s v="PL"/>
    <n v="0"/>
    <n v="1000"/>
    <n v="96.428137390000003"/>
    <n v="57140000"/>
    <n v="0"/>
    <n v="0"/>
    <x v="0"/>
  </r>
  <r>
    <x v="2"/>
    <x v="69"/>
    <s v="PLBMECH00012"/>
    <n v="1.37"/>
    <n v="420197"/>
    <n v="557670"/>
    <n v="6078000"/>
    <n v="1.3271632115412533"/>
    <n v="3.007518796992481"/>
    <s v="PL"/>
    <n v="8326860.0000000009"/>
    <n v="1000"/>
    <n v="96.428137390000003"/>
    <n v="57140000"/>
    <n v="1.5112532535750387"/>
    <n v="4.0000000000000036E-2"/>
    <x v="1"/>
  </r>
  <r>
    <x v="2"/>
    <x v="70"/>
    <s v="AT00BUWOG001"/>
    <n v="73.36"/>
    <n v="0"/>
    <n v="0"/>
    <n v="6034000"/>
    <n v="73.36"/>
    <n v="0"/>
    <s v="AT"/>
    <n v="442654240"/>
    <n v="1000"/>
    <n v="96.428137390000003"/>
    <n v="57140000"/>
    <n v="80.337925749776744"/>
    <n v="0"/>
    <x v="0"/>
  </r>
  <r>
    <x v="2"/>
    <x v="71"/>
    <s v="PLBYTOM00010"/>
    <n v="1.65"/>
    <n v="329392"/>
    <n v="552800"/>
    <n v="50108000"/>
    <n v="1.6782435517559624"/>
    <n v="-4.0697674418604723"/>
    <s v="PL"/>
    <n v="82678200"/>
    <n v="1000"/>
    <n v="96.428137390000003"/>
    <n v="57140000"/>
    <n v="15.005380029173992"/>
    <n v="-7.0000000000000062E-2"/>
    <x v="2"/>
  </r>
  <r>
    <x v="2"/>
    <x v="72"/>
    <s v="PLBZ00000044"/>
    <n v="343.15"/>
    <n v="64293"/>
    <n v="21821440"/>
    <n v="28420000"/>
    <n v="339.40615619118722"/>
    <n v="3.2340553549939921"/>
    <s v="PL"/>
    <n v="9752323000"/>
    <n v="1000"/>
    <n v="96.428137390000003"/>
    <n v="57140000"/>
    <n v="1769.9624905023838"/>
    <n v="10.75"/>
    <x v="1"/>
  </r>
  <r>
    <x v="2"/>
    <x v="73"/>
    <s v="PLBRSTM00015"/>
    <n v="1.03"/>
    <n v="17340"/>
    <n v="17920"/>
    <n v="0"/>
    <n v="1.0334486735870818"/>
    <n v="-2.8301886792452824"/>
    <s v="PL"/>
    <n v="0"/>
    <n v="1000"/>
    <n v="96.428137390000003"/>
    <n v="57140000"/>
    <n v="0"/>
    <n v="-3.0000000000000027E-2"/>
    <x v="2"/>
  </r>
  <r>
    <x v="2"/>
    <x v="74"/>
    <s v="PLCAMMD00032"/>
    <n v="4"/>
    <n v="2050"/>
    <n v="8200"/>
    <n v="4262000"/>
    <n v="4"/>
    <n v="0"/>
    <s v="PL"/>
    <n v="17048000"/>
    <n v="1000"/>
    <n v="96.428137390000003"/>
    <n v="57140000"/>
    <n v="3.0940649256679293"/>
    <n v="0"/>
    <x v="0"/>
  </r>
  <r>
    <x v="2"/>
    <x v="75"/>
    <s v="PLCPTLP00015"/>
    <n v="2.48"/>
    <n v="10895"/>
    <n v="27190"/>
    <n v="14368000"/>
    <n v="2.4956402019274897"/>
    <n v="-0.80000000000000071"/>
    <s v="PL"/>
    <n v="35632640"/>
    <n v="1000"/>
    <n v="96.428137390000003"/>
    <n v="57140000"/>
    <n v="6.4670167546311648"/>
    <n v="-2.0000000000000018E-2"/>
    <x v="2"/>
  </r>
  <r>
    <x v="2"/>
    <x v="76"/>
    <s v="PLCASHF00018"/>
    <n v="0.43"/>
    <n v="2000"/>
    <n v="860"/>
    <n v="0"/>
    <n v="0.43"/>
    <n v="0"/>
    <s v="PL"/>
    <n v="0"/>
    <n v="1000"/>
    <n v="96.428137390000003"/>
    <n v="57140000"/>
    <n v="0"/>
    <n v="0"/>
    <x v="0"/>
  </r>
  <r>
    <x v="2"/>
    <x v="77"/>
    <s v="PLCCC0000016"/>
    <n v="149.35"/>
    <n v="37862"/>
    <n v="5597250"/>
    <n v="22030000"/>
    <n v="147.83291954994453"/>
    <n v="2.2245037645448384"/>
    <s v="PL"/>
    <n v="3290180500"/>
    <n v="1000"/>
    <n v="96.428137390000003"/>
    <n v="57140000"/>
    <n v="597.13937612427105"/>
    <n v="3.25"/>
    <x v="1"/>
  </r>
  <r>
    <x v="2"/>
    <x v="78"/>
    <s v="PLKAREN00014"/>
    <n v="0.06"/>
    <n v="461"/>
    <n v="30"/>
    <n v="0"/>
    <n v="6.5075921908893705E-2"/>
    <n v="0"/>
    <s v="PL"/>
    <n v="0"/>
    <n v="1000"/>
    <n v="96.428137390000003"/>
    <n v="57140000"/>
    <n v="0"/>
    <n v="0"/>
    <x v="0"/>
  </r>
  <r>
    <x v="2"/>
    <x v="79"/>
    <s v="PLOPTTC00011"/>
    <n v="16.3"/>
    <n v="72778"/>
    <n v="1198540"/>
    <n v="60952000"/>
    <n v="16.468438264310642"/>
    <n v="0"/>
    <s v="PL"/>
    <n v="993517600"/>
    <n v="1000"/>
    <n v="96.428137390000003"/>
    <n v="57140000"/>
    <n v="180.31487325162951"/>
    <n v="0"/>
    <x v="0"/>
  </r>
  <r>
    <x v="2"/>
    <x v="80"/>
    <s v="PLCDRL000043"/>
    <n v="16.3"/>
    <n v="8712"/>
    <n v="143230"/>
    <n v="1050000"/>
    <n v="16.440541781450872"/>
    <n v="-4.1176470588235254"/>
    <s v="PL"/>
    <n v="17115000"/>
    <n v="1000"/>
    <n v="96.428137390000003"/>
    <n v="57140000"/>
    <n v="3.1062248476540719"/>
    <n v="-0.69999999999999929"/>
    <x v="2"/>
  </r>
  <r>
    <x v="2"/>
    <x v="81"/>
    <s v="PLCELPD00013"/>
    <n v="5"/>
    <n v="51"/>
    <n v="260"/>
    <n v="4916000"/>
    <n v="5.0980392156862742"/>
    <n v="5.2631578947368363"/>
    <s v="PL"/>
    <n v="24580000"/>
    <n v="1000"/>
    <n v="96.428137390000003"/>
    <n v="57140000"/>
    <n v="4.46105794655782"/>
    <n v="0.25"/>
    <x v="1"/>
  </r>
  <r>
    <x v="2"/>
    <x v="82"/>
    <s v="CZ0005112300"/>
    <n v="88.3"/>
    <n v="16223"/>
    <n v="1433530"/>
    <n v="22240000"/>
    <n v="88.364051038648839"/>
    <n v="-0.22598870056497189"/>
    <s v="CZ"/>
    <n v="1963792000"/>
    <n v="1000"/>
    <n v="96.428137390000003"/>
    <n v="57140000"/>
    <n v="356.41130622403068"/>
    <n v="-0.20000000000000284"/>
    <x v="2"/>
  </r>
  <r>
    <x v="2"/>
    <x v="83"/>
    <s v="PLCHMDW00010"/>
    <n v="1.08"/>
    <n v="16389"/>
    <n v="17470"/>
    <n v="10109000"/>
    <n v="1.0659588748550857"/>
    <n v="4.8543689320388328"/>
    <s v="PL"/>
    <n v="10917720"/>
    <n v="1000"/>
    <n v="96.428137390000003"/>
    <n v="57140000"/>
    <n v="1.9814719920379678"/>
    <n v="5.0000000000000044E-2"/>
    <x v="1"/>
  </r>
  <r>
    <x v="2"/>
    <x v="84"/>
    <s v="PLCIECH00018"/>
    <n v="48.4"/>
    <n v="27353"/>
    <n v="1301110"/>
    <n v="25747000"/>
    <n v="47.567360070193395"/>
    <n v="1.8947368421052602"/>
    <s v="PL"/>
    <n v="1246154800"/>
    <n v="1000"/>
    <n v="96.428137390000003"/>
    <n v="57140000"/>
    <n v="226.16634553218759"/>
    <n v="0.89999999999999858"/>
    <x v="1"/>
  </r>
  <r>
    <x v="2"/>
    <x v="85"/>
    <s v="PLCTINT00018"/>
    <n v="8.4499999999999993"/>
    <n v="34433"/>
    <n v="289570"/>
    <n v="7558000"/>
    <n v="8.4096651468068426"/>
    <n v="3.1746031746031633"/>
    <s v="PL"/>
    <n v="63865099.999999993"/>
    <n v="1000"/>
    <n v="96.428137390000003"/>
    <n v="57140000"/>
    <n v="11.590964681151741"/>
    <n v="0.25999999999999979"/>
    <x v="1"/>
  </r>
  <r>
    <x v="2"/>
    <x v="86"/>
    <s v="PLERGPL00014"/>
    <n v="8.2899999999999991"/>
    <n v="4531"/>
    <n v="38010"/>
    <n v="3648000"/>
    <n v="8.3888766276760105"/>
    <n v="-2.1251475796930541"/>
    <s v="PL"/>
    <n v="30241919.999999996"/>
    <n v="1000"/>
    <n v="96.428137390000003"/>
    <n v="57140000"/>
    <n v="5.4886475807634598"/>
    <n v="-0.18000000000000149"/>
    <x v="2"/>
  </r>
  <r>
    <x v="2"/>
    <x v="87"/>
    <s v="LU0646112838"/>
    <n v="0.64"/>
    <n v="90233"/>
    <n v="58280"/>
    <n v="11252000"/>
    <n v="0.64588343510688995"/>
    <n v="-9.8591549295774623"/>
    <s v="LU"/>
    <n v="7201280"/>
    <n v="1000"/>
    <n v="96.428137390000003"/>
    <n v="57140000"/>
    <n v="1.3069701940353091"/>
    <n v="-6.9999999999999951E-2"/>
    <x v="2"/>
  </r>
  <r>
    <x v="2"/>
    <x v="88"/>
    <s v="PLCNTSL00014"/>
    <n v="1.33"/>
    <n v="2756"/>
    <n v="3690"/>
    <n v="22530000"/>
    <n v="1.3388969521044993"/>
    <n v="-2.2058823529411797"/>
    <s v="PL"/>
    <n v="29964900"/>
    <n v="1000"/>
    <n v="96.428137390000003"/>
    <n v="57140000"/>
    <n v="5.4383708406350868"/>
    <n v="-3.0000000000000027E-2"/>
    <x v="2"/>
  </r>
  <r>
    <x v="2"/>
    <x v="89"/>
    <s v="PLJTRZN00011"/>
    <n v="3.55"/>
    <n v="5867"/>
    <n v="20900"/>
    <n v="48753000"/>
    <n v="3.5622975967274586"/>
    <n v="-1.3888888888888951"/>
    <s v="PL"/>
    <n v="173073150"/>
    <n v="1000"/>
    <n v="96.428137390000003"/>
    <n v="57140000"/>
    <n v="31.411283610386231"/>
    <n v="-5.0000000000000266E-2"/>
    <x v="2"/>
  </r>
  <r>
    <x v="2"/>
    <x v="90"/>
    <s v="PLCOMAR00012"/>
    <n v="110"/>
    <n v="525"/>
    <n v="57030"/>
    <n v="4610000"/>
    <n v="108.62857142857143"/>
    <n v="3.9206424185167732"/>
    <s v="PL"/>
    <n v="507100000"/>
    <n v="1000"/>
    <n v="96.428137390000003"/>
    <n v="57140000"/>
    <n v="92.034275211532574"/>
    <n v="4.1500000000000057"/>
    <x v="1"/>
  </r>
  <r>
    <x v="2"/>
    <x v="91"/>
    <s v="PLCMP0000017"/>
    <n v="55.75"/>
    <n v="3716"/>
    <n v="204710"/>
    <n v="4122000"/>
    <n v="55.088805166846072"/>
    <n v="2.3875114784205564"/>
    <s v="PL"/>
    <n v="229801500"/>
    <n v="1000"/>
    <n v="96.428137390000003"/>
    <n v="57140000"/>
    <n v="41.70698973579767"/>
    <n v="1.2999999999999972"/>
    <x v="1"/>
  </r>
  <r>
    <x v="2"/>
    <x v="92"/>
    <s v="PLCOMPR00010"/>
    <n v="21.35"/>
    <n v="598"/>
    <n v="12530"/>
    <n v="1091000"/>
    <n v="20.953177257525084"/>
    <n v="2.1531100478469067"/>
    <s v="PL"/>
    <n v="23292850"/>
    <n v="1000"/>
    <n v="96.428137390000003"/>
    <n v="57140000"/>
    <n v="4.2274513258941955"/>
    <n v="0.45000000000000284"/>
    <x v="1"/>
  </r>
  <r>
    <x v="2"/>
    <x v="93"/>
    <s v="PLCMRAY00029"/>
    <n v="3.33"/>
    <n v="225988"/>
    <n v="777710"/>
    <n v="20455000"/>
    <n v="3.4413774182699965"/>
    <n v="-1.4792899408283988"/>
    <s v="PL"/>
    <n v="68115150"/>
    <n v="1000"/>
    <n v="96.428137390000003"/>
    <n v="57140000"/>
    <n v="12.36231209066224"/>
    <n v="-4.9999999999999822E-2"/>
    <x v="2"/>
  </r>
  <r>
    <x v="2"/>
    <x v="94"/>
    <s v="PLCPPRK00037"/>
    <n v="4.1500000000000004"/>
    <n v="840"/>
    <n v="3420"/>
    <n v="26984000"/>
    <n v="4.0714285714285712"/>
    <n v="1.2195121951219745"/>
    <s v="PL"/>
    <n v="111983600.00000001"/>
    <n v="1000"/>
    <n v="96.428137390000003"/>
    <n v="57140000"/>
    <n v="20.3240573093634"/>
    <n v="5.0000000000000711E-2"/>
    <x v="1"/>
  </r>
  <r>
    <x v="2"/>
    <x v="95"/>
    <s v="PLMCINT00013"/>
    <n v="4.4000000000000004"/>
    <n v="587"/>
    <n v="2580"/>
    <n v="0"/>
    <n v="4.3952299829642252"/>
    <n v="-4.3478260869565073"/>
    <s v="PL"/>
    <n v="0"/>
    <n v="1000"/>
    <n v="96.428137390000003"/>
    <n v="57140000"/>
    <n v="0"/>
    <n v="-0.19999999999999929"/>
    <x v="2"/>
  </r>
  <r>
    <x v="2"/>
    <x v="96"/>
    <s v="PLCFRPT00013"/>
    <n v="22.9"/>
    <n v="414489"/>
    <n v="9427410"/>
    <n v="214367000"/>
    <n v="22.744656673639106"/>
    <n v="1.9136626613262209"/>
    <s v="PL"/>
    <n v="4909004300"/>
    <n v="1000"/>
    <n v="96.428137390000003"/>
    <n v="57140000"/>
    <n v="890.94193011397499"/>
    <n v="0.42999999999999972"/>
    <x v="1"/>
  </r>
  <r>
    <x v="2"/>
    <x v="97"/>
    <s v="PLCRWTR00022"/>
    <n v="2.59"/>
    <n v="163690"/>
    <n v="421870"/>
    <n v="0"/>
    <n v="2.577249679271794"/>
    <n v="0"/>
    <s v="PL"/>
    <n v="0"/>
    <n v="1000"/>
    <n v="96.428137390000003"/>
    <n v="57140000"/>
    <n v="0"/>
    <n v="0"/>
    <x v="0"/>
  </r>
  <r>
    <x v="2"/>
    <x v="98"/>
    <s v="PLDEBCA00016"/>
    <n v="90.9"/>
    <n v="188"/>
    <n v="16960"/>
    <n v="2567000"/>
    <n v="90.212765957446805"/>
    <n v="1.3377926421404673"/>
    <s v="PL"/>
    <n v="233340300"/>
    <n v="1000"/>
    <n v="96.428137390000003"/>
    <n v="57140000"/>
    <n v="42.349251406313492"/>
    <n v="1.2000000000000028"/>
    <x v="1"/>
  </r>
  <r>
    <x v="2"/>
    <x v="99"/>
    <s v="PLDECOR00013"/>
    <n v="6.11"/>
    <n v="6147"/>
    <n v="38110"/>
    <n v="8556000"/>
    <n v="6.1997722466243692"/>
    <n v="-2.3961661341852958"/>
    <s v="PL"/>
    <n v="52277160"/>
    <n v="1000"/>
    <n v="96.428137390000003"/>
    <n v="57140000"/>
    <n v="9.4878535411503098"/>
    <n v="-0.14999999999999947"/>
    <x v="2"/>
  </r>
  <r>
    <x v="2"/>
    <x v="100"/>
    <s v="PLDELKO00019"/>
    <n v="5.0599999999999996"/>
    <n v="0"/>
    <n v="0"/>
    <n v="2659000"/>
    <n v="5.0599999999999996"/>
    <n v="0"/>
    <s v="PL"/>
    <n v="13454539.999999998"/>
    <n v="1000"/>
    <n v="96.428137390000003"/>
    <n v="57140000"/>
    <n v="2.441882936707894"/>
    <n v="0"/>
    <x v="0"/>
  </r>
  <r>
    <x v="2"/>
    <x v="101"/>
    <s v="PLDGA0000019"/>
    <n v="6.28"/>
    <n v="210"/>
    <n v="1320"/>
    <n v="0"/>
    <n v="6.2857142857142856"/>
    <n v="0"/>
    <s v="PL"/>
    <n v="0"/>
    <n v="1000"/>
    <n v="96.428137390000003"/>
    <n v="57140000"/>
    <n v="0"/>
    <n v="0"/>
    <x v="0"/>
  </r>
  <r>
    <x v="2"/>
    <x v="102"/>
    <s v="PLWDM0000029"/>
    <n v="0.7"/>
    <n v="12862"/>
    <n v="9010"/>
    <n v="8257000"/>
    <n v="0.70051313948064065"/>
    <n v="-2.777777777777779"/>
    <s v="PL"/>
    <n v="5779900"/>
    <n v="1000"/>
    <n v="96.428137390000003"/>
    <n v="57140000"/>
    <n v="1.0490019863836266"/>
    <n v="-2.0000000000000018E-2"/>
    <x v="2"/>
  </r>
  <r>
    <x v="2"/>
    <x v="103"/>
    <s v="PLDMDVL00012"/>
    <n v="46.7"/>
    <n v="235"/>
    <n v="11060"/>
    <n v="7229000"/>
    <n v="47.063829787234042"/>
    <n v="0.1071811361200492"/>
    <s v="PL"/>
    <n v="337594300"/>
    <n v="1000"/>
    <n v="96.428137390000003"/>
    <n v="57140000"/>
    <n v="61.27045299949652"/>
    <n v="5.0000000000004263E-2"/>
    <x v="1"/>
  </r>
  <r>
    <x v="2"/>
    <x v="104"/>
    <s v="PLADDRG00015"/>
    <n v="2.82"/>
    <n v="346"/>
    <n v="990"/>
    <n v="0"/>
    <n v="2.8612716763005781"/>
    <n v="-1.0526315789473717"/>
    <s v="PL"/>
    <n v="0"/>
    <n v="1000"/>
    <n v="96.428137390000003"/>
    <n v="57140000"/>
    <n v="0"/>
    <n v="-3.0000000000000249E-2"/>
    <x v="2"/>
  </r>
  <r>
    <x v="2"/>
    <x v="105"/>
    <s v="PLDREWX00012"/>
    <n v="0.21"/>
    <n v="0"/>
    <n v="0"/>
    <n v="0"/>
    <n v="0.21"/>
    <n v="0"/>
    <s v="PL"/>
    <n v="0"/>
    <n v="1000"/>
    <n v="96.428137390000003"/>
    <n v="57140000"/>
    <n v="0"/>
    <n v="0"/>
    <x v="0"/>
  </r>
  <r>
    <x v="2"/>
    <x v="106"/>
    <s v="PLDROP000011"/>
    <n v="1.72"/>
    <n v="790"/>
    <n v="1360"/>
    <n v="0"/>
    <n v="1.7215189873417722"/>
    <n v="-5.4945054945054972"/>
    <s v="PL"/>
    <n v="0"/>
    <n v="1000"/>
    <n v="96.428137390000003"/>
    <n v="57140000"/>
    <n v="0"/>
    <n v="-0.10000000000000009"/>
    <x v="2"/>
  </r>
  <r>
    <x v="2"/>
    <x v="107"/>
    <s v="PLDRZPL00032"/>
    <n v="3.3"/>
    <n v="10"/>
    <n v="30"/>
    <n v="3196000"/>
    <n v="3"/>
    <n v="0"/>
    <s v="PL"/>
    <n v="10546800"/>
    <n v="1000"/>
    <n v="96.428137390000003"/>
    <n v="57140000"/>
    <n v="1.9141532119917011"/>
    <n v="0"/>
    <x v="0"/>
  </r>
  <r>
    <x v="2"/>
    <x v="108"/>
    <s v="PLDLSS000010"/>
    <n v="0.3"/>
    <n v="3760"/>
    <n v="1130"/>
    <n v="13003000"/>
    <n v="0.30053191489361702"/>
    <n v="7.1428571428571397"/>
    <s v="PL"/>
    <n v="3900900"/>
    <n v="1000"/>
    <n v="96.428137390000003"/>
    <n v="57140000"/>
    <n v="0.70797969665286409"/>
    <n v="1.9999999999999962E-2"/>
    <x v="1"/>
  </r>
  <r>
    <x v="2"/>
    <x v="109"/>
    <s v="PLDTP0000010"/>
    <n v="3.85"/>
    <n v="24"/>
    <n v="90"/>
    <n v="0"/>
    <n v="3.75"/>
    <n v="-3.0226700251889227"/>
    <s v="PL"/>
    <n v="0"/>
    <n v="1000"/>
    <n v="96.428137390000003"/>
    <n v="57140000"/>
    <n v="0"/>
    <n v="-0.12000000000000011"/>
    <x v="2"/>
  </r>
  <r>
    <x v="2"/>
    <x v="110"/>
    <s v="PLDUDA000016"/>
    <n v="7.18"/>
    <n v="3065"/>
    <n v="22050"/>
    <n v="17743000"/>
    <n v="7.1941272430668839"/>
    <n v="0.13947001394700731"/>
    <s v="PL"/>
    <n v="127394740"/>
    <n v="1000"/>
    <n v="96.428137390000003"/>
    <n v="57140000"/>
    <n v="23.121046266341224"/>
    <n v="9.9999999999997868E-3"/>
    <x v="1"/>
  </r>
  <r>
    <x v="2"/>
    <x v="111"/>
    <s v="PLCPENR00035"/>
    <n v="1.95"/>
    <n v="74364"/>
    <n v="145640"/>
    <n v="45748000"/>
    <n v="1.9584745306868916"/>
    <n v="0"/>
    <s v="PL"/>
    <n v="89208600"/>
    <n v="1000"/>
    <n v="96.428137390000003"/>
    <n v="57140000"/>
    <n v="16.190591290939704"/>
    <n v="0"/>
    <x v="0"/>
  </r>
  <r>
    <x v="2"/>
    <x v="112"/>
    <s v="PLECARD00012"/>
    <n v="1.66"/>
    <n v="7"/>
    <n v="10"/>
    <n v="0"/>
    <n v="1.4285714285714286"/>
    <n v="0"/>
    <s v="PL"/>
    <n v="0"/>
    <n v="1000"/>
    <n v="96.428137390000003"/>
    <n v="57140000"/>
    <n v="0"/>
    <n v="0"/>
    <x v="0"/>
  </r>
  <r>
    <x v="2"/>
    <x v="113"/>
    <s v="PLECHPS00019"/>
    <n v="6.64"/>
    <n v="174444"/>
    <n v="1141530"/>
    <n v="223328000"/>
    <n v="6.5438192199215797"/>
    <n v="1.5290519877675823"/>
    <s v="PL"/>
    <n v="1482897920"/>
    <n v="1000"/>
    <n v="96.428137390000003"/>
    <n v="57140000"/>
    <n v="269.1331794121262"/>
    <n v="9.9999999999999645E-2"/>
    <x v="1"/>
  </r>
  <r>
    <x v="2"/>
    <x v="114"/>
    <s v="PLEDINV00014"/>
    <n v="2.2200000000000002"/>
    <n v="23"/>
    <n v="50"/>
    <n v="2588000"/>
    <n v="2.1739130434782608"/>
    <n v="0"/>
    <s v="PL"/>
    <n v="5745360.0000000009"/>
    <n v="1000"/>
    <n v="96.428137390000003"/>
    <n v="57140000"/>
    <n v="1.0427332743627111"/>
    <n v="0"/>
    <x v="0"/>
  </r>
  <r>
    <x v="2"/>
    <x v="115"/>
    <s v="PLEFEKT00018"/>
    <n v="15.05"/>
    <n v="322"/>
    <n v="4830"/>
    <n v="1039000"/>
    <n v="15"/>
    <n v="2.3809523809523947"/>
    <s v="PL"/>
    <n v="15636950"/>
    <n v="1000"/>
    <n v="96.428137390000003"/>
    <n v="57140000"/>
    <n v="2.8379715238985885"/>
    <n v="0.35000000000000142"/>
    <x v="1"/>
  </r>
  <r>
    <x v="2"/>
    <x v="116"/>
    <s v="PLEFH0000022"/>
    <n v="0.17"/>
    <n v="14400"/>
    <n v="2450"/>
    <n v="0"/>
    <n v="0.1701388888888889"/>
    <n v="0"/>
    <s v="PL"/>
    <n v="0"/>
    <n v="1000"/>
    <n v="96.428137390000003"/>
    <n v="57140000"/>
    <n v="0"/>
    <n v="0"/>
    <x v="0"/>
  </r>
  <r>
    <x v="2"/>
    <x v="117"/>
    <s v="PLEKGPF00011"/>
    <n v="0.28000000000000003"/>
    <n v="143833"/>
    <n v="42580"/>
    <n v="0"/>
    <n v="0.29603776602031523"/>
    <n v="7.6923076923077094"/>
    <s v="PL"/>
    <n v="0"/>
    <n v="1000"/>
    <n v="96.428137390000003"/>
    <n v="57140000"/>
    <n v="0"/>
    <n v="2.0000000000000018E-2"/>
    <x v="1"/>
  </r>
  <r>
    <x v="2"/>
    <x v="118"/>
    <s v="PLEKEP000019"/>
    <n v="25"/>
    <n v="51907"/>
    <n v="1332660"/>
    <n v="7837000"/>
    <n v="25.673993873658659"/>
    <n v="-4.834411876665401"/>
    <s v="PL"/>
    <n v="195925000"/>
    <n v="1000"/>
    <n v="96.428137390000003"/>
    <n v="57140000"/>
    <n v="35.558697240819399"/>
    <n v="-1.2699999999999996"/>
    <x v="2"/>
  </r>
  <r>
    <x v="2"/>
    <x v="119"/>
    <s v="PLELTBD00017"/>
    <n v="81.22"/>
    <n v="45"/>
    <n v="3660"/>
    <n v="4747000"/>
    <n v="81.333333333333329"/>
    <n v="-0.9512195121951228"/>
    <s v="PL"/>
    <n v="385551340"/>
    <n v="1000"/>
    <n v="96.428137390000003"/>
    <n v="57140000"/>
    <n v="69.97424203063531"/>
    <n v="-0.78000000000000114"/>
    <x v="2"/>
  </r>
  <r>
    <x v="2"/>
    <x v="120"/>
    <s v="PLELEKT00016"/>
    <n v="10.65"/>
    <n v="3618"/>
    <n v="37800"/>
    <n v="7051000"/>
    <n v="10.447761194029852"/>
    <n v="-0.46728971962616273"/>
    <s v="PL"/>
    <n v="75093150"/>
    <n v="1000"/>
    <n v="96.428137390000003"/>
    <n v="57140000"/>
    <n v="13.6287588909503"/>
    <n v="-4.9999999999998934E-2"/>
    <x v="2"/>
  </r>
  <r>
    <x v="2"/>
    <x v="121"/>
    <s v="PLELMTL00017"/>
    <n v="3.43"/>
    <n v="38584"/>
    <n v="132020"/>
    <n v="110913000"/>
    <n v="3.4216255442670538"/>
    <n v="0.88235294117646745"/>
    <s v="PL"/>
    <n v="380431590"/>
    <n v="1000"/>
    <n v="96.428137390000003"/>
    <n v="57140000"/>
    <n v="69.045051574089754"/>
    <n v="3.0000000000000249E-2"/>
    <x v="1"/>
  </r>
  <r>
    <x v="2"/>
    <x v="122"/>
    <s v="PLELKOP00013"/>
    <n v="1.44"/>
    <n v="9311"/>
    <n v="13220"/>
    <n v="3333000"/>
    <n v="1.4198260122435828"/>
    <n v="4.3478260869565188"/>
    <s v="PL"/>
    <n v="4799520"/>
    <n v="1000"/>
    <n v="96.428137390000003"/>
    <n v="57140000"/>
    <n v="0.87107147419296937"/>
    <n v="6.0000000000000053E-2"/>
    <x v="1"/>
  </r>
  <r>
    <x v="2"/>
    <x v="123"/>
    <s v="PLELZAB00010"/>
    <n v="15.6"/>
    <n v="2842"/>
    <n v="43690"/>
    <n v="2716000"/>
    <n v="15.372976776917664"/>
    <n v="1.9607843137254832"/>
    <s v="PL"/>
    <n v="42369600"/>
    <n v="1000"/>
    <n v="96.428137390000003"/>
    <n v="57140000"/>
    <n v="7.6897168743887789"/>
    <n v="0.29999999999999893"/>
    <x v="1"/>
  </r>
  <r>
    <x v="2"/>
    <x v="124"/>
    <s v="PLEMCIM00017"/>
    <n v="13.33"/>
    <n v="2070"/>
    <n v="27070"/>
    <n v="3579000"/>
    <n v="13.077294685990339"/>
    <n v="-7.496251874062887E-2"/>
    <s v="PL"/>
    <n v="47708070"/>
    <n v="1000"/>
    <n v="96.428137390000003"/>
    <n v="57140000"/>
    <n v="8.6586031240210222"/>
    <n v="-9.9999999999997868E-3"/>
    <x v="2"/>
  </r>
  <r>
    <x v="2"/>
    <x v="125"/>
    <s v="PLELDRD00017"/>
    <n v="50.51"/>
    <n v="3769"/>
    <n v="192290"/>
    <n v="13044000"/>
    <n v="51.018837888033964"/>
    <n v="-0.92193016869360767"/>
    <s v="PL"/>
    <n v="658852440"/>
    <n v="1000"/>
    <n v="96.428137390000003"/>
    <n v="57140000"/>
    <n v="119.57603389222983"/>
    <n v="-0.46999999999999886"/>
    <x v="2"/>
  </r>
  <r>
    <x v="2"/>
    <x v="126"/>
    <s v="PLENAP000010"/>
    <n v="1.03"/>
    <n v="4001"/>
    <n v="4120"/>
    <n v="11545000"/>
    <n v="1.0297425643589102"/>
    <n v="0"/>
    <s v="PL"/>
    <n v="11891350"/>
    <n v="1000"/>
    <n v="96.428137390000003"/>
    <n v="57140000"/>
    <n v="2.1581774374613643"/>
    <n v="0"/>
    <x v="0"/>
  </r>
  <r>
    <x v="2"/>
    <x v="127"/>
    <s v="PLENEA000013"/>
    <n v="16.96"/>
    <n v="394213"/>
    <n v="6645070"/>
    <n v="214078000"/>
    <n v="16.856547095098335"/>
    <n v="2.7878787878787836"/>
    <s v="PL"/>
    <n v="3630762880"/>
    <n v="1000"/>
    <n v="96.428137390000003"/>
    <n v="57140000"/>
    <n v="658.95213986538465"/>
    <n v="0.46000000000000085"/>
    <x v="1"/>
  </r>
  <r>
    <x v="2"/>
    <x v="128"/>
    <s v="PLENLMD00017"/>
    <n v="11.31"/>
    <n v="208"/>
    <n v="2360"/>
    <n v="7353000"/>
    <n v="11.346153846153847"/>
    <n v="-1.6521739130434754"/>
    <s v="PL"/>
    <n v="83162430"/>
    <n v="1000"/>
    <n v="96.428137390000003"/>
    <n v="57140000"/>
    <n v="15.093263596686674"/>
    <n v="-0.1899999999999995"/>
    <x v="2"/>
  </r>
  <r>
    <x v="2"/>
    <x v="129"/>
    <s v="PLENERG00022"/>
    <n v="23.3"/>
    <n v="1099671"/>
    <n v="25340470"/>
    <n v="200740000"/>
    <n v="23.043683065207684"/>
    <n v="2.0140105078809034"/>
    <s v="PL"/>
    <n v="4677242000"/>
    <n v="1000"/>
    <n v="96.428137390000003"/>
    <n v="57140000"/>
    <n v="848.87907209414118"/>
    <n v="0.46000000000000085"/>
    <x v="1"/>
  </r>
  <r>
    <x v="2"/>
    <x v="130"/>
    <s v="PLERGIN00015"/>
    <n v="11.44"/>
    <n v="6"/>
    <n v="70"/>
    <n v="5047000"/>
    <n v="11.666666666666666"/>
    <n v="0"/>
    <s v="PL"/>
    <n v="57737680"/>
    <n v="1000"/>
    <n v="96.428137390000003"/>
    <n v="57140000"/>
    <n v="10.478890812848352"/>
    <n v="0"/>
    <x v="0"/>
  </r>
  <r>
    <x v="2"/>
    <x v="131"/>
    <s v="PLERBUD00012"/>
    <n v="25.86"/>
    <n v="2555"/>
    <n v="66370"/>
    <n v="4986000"/>
    <n v="25.976516634050881"/>
    <n v="-0.61491160645656961"/>
    <s v="PL"/>
    <n v="128937960"/>
    <n v="1000"/>
    <n v="96.428137390000003"/>
    <n v="57140000"/>
    <n v="23.401127382870396"/>
    <n v="-0.16000000000000014"/>
    <x v="2"/>
  </r>
  <r>
    <x v="2"/>
    <x v="132"/>
    <s v="PLERGZB00014"/>
    <n v="16.170000000000002"/>
    <n v="625"/>
    <n v="10170"/>
    <n v="530000"/>
    <n v="16.271999999999998"/>
    <n v="-0.61462814996925408"/>
    <s v="PL"/>
    <n v="8570100"/>
    <n v="1000"/>
    <n v="96.428137390000003"/>
    <n v="57140000"/>
    <n v="1.5553992151259224"/>
    <n v="-9.9999999999997868E-2"/>
    <x v="2"/>
  </r>
  <r>
    <x v="2"/>
    <x v="133"/>
    <s v="PLEUFLM00017"/>
    <n v="4.1399999999999997"/>
    <n v="7578"/>
    <n v="31350"/>
    <n v="24228000"/>
    <n v="4.1369754552652411"/>
    <n v="0.2421307506053294"/>
    <s v="PL"/>
    <n v="100303919.99999999"/>
    <n v="1000"/>
    <n v="96.428137390000003"/>
    <n v="57140000"/>
    <n v="18.204296150809594"/>
    <n v="9.9999999999997868E-3"/>
    <x v="1"/>
  </r>
  <r>
    <x v="2"/>
    <x v="134"/>
    <s v="PLESSYS00030"/>
    <n v="2.44"/>
    <n v="1100"/>
    <n v="2590"/>
    <n v="13646000"/>
    <n v="2.3545454545454545"/>
    <n v="1.2448132780082943"/>
    <s v="PL"/>
    <n v="33296240"/>
    <n v="1000"/>
    <n v="96.428137390000003"/>
    <n v="57140000"/>
    <n v="6.0429803109233662"/>
    <n v="2.9999999999999805E-2"/>
    <x v="1"/>
  </r>
  <r>
    <x v="2"/>
    <x v="135"/>
    <s v="HU0000089198"/>
    <n v="1.69"/>
    <n v="0"/>
    <n v="0"/>
    <n v="0"/>
    <n v="1.69"/>
    <n v="0"/>
    <s v="HU"/>
    <n v="0"/>
    <n v="1000"/>
    <n v="96.428137390000003"/>
    <n v="57140000"/>
    <n v="0"/>
    <n v="0"/>
    <x v="0"/>
  </r>
  <r>
    <x v="2"/>
    <x v="136"/>
    <s v="PLERPCO00017"/>
    <n v="25.2"/>
    <n v="107"/>
    <n v="2700"/>
    <n v="2121000"/>
    <n v="25.233644859813083"/>
    <n v="-0.98231827111984193"/>
    <s v="PL"/>
    <n v="53449200"/>
    <n v="1000"/>
    <n v="96.428137390000003"/>
    <n v="57140000"/>
    <n v="9.7005686898762491"/>
    <n v="-0.25"/>
    <x v="2"/>
  </r>
  <r>
    <x v="2"/>
    <x v="137"/>
    <s v="PLERPLT00017"/>
    <n v="0.01"/>
    <n v="60000"/>
    <n v="600"/>
    <n v="0"/>
    <n v="0.01"/>
    <n v="0"/>
    <s v="PL"/>
    <n v="0"/>
    <n v="1000"/>
    <n v="96.428137390000003"/>
    <n v="57140000"/>
    <n v="0"/>
    <n v="0"/>
    <x v="0"/>
  </r>
  <r>
    <x v="2"/>
    <x v="138"/>
    <s v="PLEURCH00011"/>
    <n v="36.5"/>
    <n v="882131"/>
    <n v="32190680"/>
    <n v="77963000"/>
    <n v="36.491949608391501"/>
    <n v="0.77305356156820437"/>
    <s v="PL"/>
    <n v="2845649500"/>
    <n v="1000"/>
    <n v="96.428137390000003"/>
    <n v="57140000"/>
    <n v="516.46083462543879"/>
    <n v="0.28000000000000114"/>
    <x v="1"/>
  </r>
  <r>
    <x v="2"/>
    <x v="139"/>
    <s v="BG1100114062"/>
    <n v="2.17"/>
    <n v="0"/>
    <n v="0"/>
    <n v="453000"/>
    <n v="2.17"/>
    <n v="0"/>
    <s v="BG"/>
    <n v="983010"/>
    <n v="1000"/>
    <n v="96.428137390000003"/>
    <n v="57140000"/>
    <n v="0.17840783450145659"/>
    <n v="0"/>
    <x v="0"/>
  </r>
  <r>
    <x v="2"/>
    <x v="140"/>
    <s v="PLERTEL00011"/>
    <n v="13.8"/>
    <n v="563"/>
    <n v="7740"/>
    <n v="1423000"/>
    <n v="13.74777975133215"/>
    <n v="1.5452538631346657"/>
    <s v="PL"/>
    <n v="19637400"/>
    <n v="1000"/>
    <n v="96.428137390000003"/>
    <n v="57140000"/>
    <n v="3.5640186867263846"/>
    <n v="0.21000000000000085"/>
    <x v="1"/>
  </r>
  <r>
    <x v="2"/>
    <x v="141"/>
    <s v="IM00B58FMW76"/>
    <n v="7.14"/>
    <n v="0"/>
    <n v="0"/>
    <n v="14000"/>
    <n v="7.14"/>
    <n v="0"/>
    <s v="IM"/>
    <n v="99960"/>
    <n v="1000"/>
    <n v="96.428137390000003"/>
    <n v="57140000"/>
    <n v="1.8141877637832371E-2"/>
    <n v="0"/>
    <x v="0"/>
  </r>
  <r>
    <x v="2"/>
    <x v="142"/>
    <s v="PLFAM0000012"/>
    <n v="0.44"/>
    <n v="460"/>
    <n v="200"/>
    <n v="0"/>
    <n v="0.43478260869565216"/>
    <n v="0"/>
    <s v="PL"/>
    <n v="0"/>
    <n v="1000"/>
    <n v="96.428137390000003"/>
    <n v="57140000"/>
    <n v="0"/>
    <n v="0"/>
    <x v="0"/>
  </r>
  <r>
    <x v="2"/>
    <x v="143"/>
    <s v="PLFAMUR00012"/>
    <n v="3.28"/>
    <n v="5650"/>
    <n v="18700"/>
    <n v="138273000"/>
    <n v="3.3097345132743361"/>
    <n v="-0.60606060606060996"/>
    <s v="PL"/>
    <n v="453535440"/>
    <n v="1000"/>
    <n v="96.428137390000003"/>
    <n v="57140000"/>
    <n v="82.312769676875391"/>
    <n v="-2.0000000000000018E-2"/>
    <x v="2"/>
  </r>
  <r>
    <x v="2"/>
    <x v="144"/>
    <s v="PLFRMCL00066"/>
    <n v="51.4"/>
    <n v="621"/>
    <n v="31920"/>
    <n v="11601000"/>
    <n v="51.40096618357488"/>
    <n v="1.3606783671859635"/>
    <s v="PL"/>
    <n v="596291400"/>
    <n v="1000"/>
    <n v="96.428137390000003"/>
    <n v="57140000"/>
    <n v="108.22174485085792"/>
    <n v="0.68999999999999773"/>
    <x v="1"/>
  </r>
  <r>
    <x v="2"/>
    <x v="145"/>
    <s v="PLFSING00010"/>
    <n v="19.2"/>
    <n v="1349"/>
    <n v="25440"/>
    <n v="1239000"/>
    <n v="18.858413639733136"/>
    <n v="3.8399134667387758"/>
    <s v="PL"/>
    <n v="23788800"/>
    <n v="1000"/>
    <n v="96.428137390000003"/>
    <n v="57140000"/>
    <n v="4.3174619722975862"/>
    <n v="0.71000000000000085"/>
    <x v="1"/>
  </r>
  <r>
    <x v="2"/>
    <x v="146"/>
    <s v="PLFSTFC00012"/>
    <n v="1.45"/>
    <n v="450"/>
    <n v="650"/>
    <n v="0"/>
    <n v="1.4444444444444444"/>
    <n v="-2.0270270270270285"/>
    <s v="PL"/>
    <n v="0"/>
    <n v="1000"/>
    <n v="96.428137390000003"/>
    <n v="57140000"/>
    <n v="0"/>
    <n v="-3.0000000000000027E-2"/>
    <x v="2"/>
  </r>
  <r>
    <x v="2"/>
    <x v="147"/>
    <s v="PLFEERM00018"/>
    <n v="16.64"/>
    <n v="13"/>
    <n v="220"/>
    <n v="3144000"/>
    <n v="16.923076923076923"/>
    <n v="5.987261146496814"/>
    <s v="PL"/>
    <n v="52316160"/>
    <n v="1000"/>
    <n v="96.428137390000003"/>
    <n v="57140000"/>
    <n v="9.4949317046944817"/>
    <n v="0.94000000000000128"/>
    <x v="1"/>
  </r>
  <r>
    <x v="2"/>
    <x v="148"/>
    <s v="DE000A13SX89"/>
    <n v="25.9"/>
    <n v="3"/>
    <n v="80"/>
    <n v="3305000"/>
    <n v="26.666666666666668"/>
    <n v="0"/>
    <s v="DE"/>
    <n v="85599500"/>
    <n v="1000"/>
    <n v="96.428137390000003"/>
    <n v="57140000"/>
    <n v="15.535570776907083"/>
    <n v="0"/>
    <x v="0"/>
  </r>
  <r>
    <x v="2"/>
    <x v="149"/>
    <s v="PLFERRO00016"/>
    <n v="9.1999999999999993"/>
    <n v="9386"/>
    <n v="84180"/>
    <n v="17846000"/>
    <n v="8.9686767526102713"/>
    <n v="4.5454545454545192"/>
    <s v="PL"/>
    <n v="164183200"/>
    <n v="1000"/>
    <n v="96.428137390000003"/>
    <n v="57140000"/>
    <n v="29.79783437962945"/>
    <n v="0.39999999999999858"/>
    <x v="1"/>
  </r>
  <r>
    <x v="2"/>
    <x v="150"/>
    <s v="PLFERUM00014"/>
    <n v="4.6399999999999997"/>
    <n v="18"/>
    <n v="80"/>
    <n v="4501000"/>
    <n v="4.4444444444444446"/>
    <n v="1.978021978021971"/>
    <s v="PL"/>
    <n v="20884640"/>
    <n v="1000"/>
    <n v="96.428137390000003"/>
    <n v="57140000"/>
    <n v="3.790381986696473"/>
    <n v="8.9999999999999858E-2"/>
    <x v="1"/>
  </r>
  <r>
    <x v="2"/>
    <x v="151"/>
    <s v="PLCASPL00019"/>
    <n v="0.95"/>
    <n v="4608"/>
    <n v="4320"/>
    <n v="11150000"/>
    <n v="0.9375"/>
    <n v="2.1505376344086002"/>
    <s v="PL"/>
    <n v="10592500"/>
    <n v="1000"/>
    <n v="96.428137390000003"/>
    <n v="57140000"/>
    <n v="1.9224473677344878"/>
    <n v="1.9999999999999907E-2"/>
    <x v="1"/>
  </r>
  <r>
    <x v="2"/>
    <x v="152"/>
    <s v="PLFORTE00012"/>
    <n v="50"/>
    <n v="50559"/>
    <n v="2508750"/>
    <n v="16737000"/>
    <n v="49.620245653592832"/>
    <n v="1.0101010101010166"/>
    <s v="PL"/>
    <n v="836850000"/>
    <n v="1000"/>
    <n v="96.428137390000003"/>
    <n v="57140000"/>
    <n v="151.88105543437393"/>
    <n v="0.5"/>
    <x v="1"/>
  </r>
  <r>
    <x v="2"/>
    <x v="153"/>
    <s v="NL0009604859"/>
    <n v="18.760000000000002"/>
    <n v="110"/>
    <n v="2050"/>
    <n v="17024000"/>
    <n v="18.636363636363637"/>
    <n v="0.16017084890549427"/>
    <s v="NL"/>
    <n v="319370240"/>
    <n v="1000"/>
    <n v="96.428137390000003"/>
    <n v="57140000"/>
    <n v="57.962943329783485"/>
    <n v="3.0000000000001137E-2"/>
    <x v="1"/>
  </r>
  <r>
    <x v="2"/>
    <x v="154"/>
    <s v="PLFOTA000014"/>
    <n v="0.85"/>
    <n v="95334"/>
    <n v="81330"/>
    <n v="0"/>
    <n v="0.85310592233620741"/>
    <n v="0"/>
    <s v="PL"/>
    <n v="0"/>
    <n v="1000"/>
    <n v="96.428137390000003"/>
    <n v="57140000"/>
    <n v="0"/>
    <n v="0"/>
    <x v="0"/>
  </r>
  <r>
    <x v="2"/>
    <x v="155"/>
    <s v="PLGANT000014"/>
    <n v="0.35"/>
    <n v="1831"/>
    <n v="640"/>
    <n v="0"/>
    <n v="0.34953577280174769"/>
    <n v="0"/>
    <s v="PL"/>
    <n v="0"/>
    <n v="1000"/>
    <n v="96.428137390000003"/>
    <n v="57140000"/>
    <n v="0"/>
    <n v="0"/>
    <x v="0"/>
  </r>
  <r>
    <x v="2"/>
    <x v="156"/>
    <s v="PLGSPR000014"/>
    <n v="1.98"/>
    <n v="101795"/>
    <n v="202420"/>
    <n v="293645000"/>
    <n v="1.9885063117048971"/>
    <n v="-1.0000000000000009"/>
    <s v="PL"/>
    <n v="581417100"/>
    <n v="1000"/>
    <n v="96.428137390000003"/>
    <n v="57140000"/>
    <n v="105.52218772252247"/>
    <n v="-2.0000000000000018E-2"/>
    <x v="2"/>
  </r>
  <r>
    <x v="2"/>
    <x v="157"/>
    <s v="PLGETBK00012"/>
    <n v="1.8"/>
    <n v="3907767"/>
    <n v="7069170"/>
    <n v="1095354000"/>
    <n v="1.8090049892943976"/>
    <n v="-0.55248618784530246"/>
    <s v="PL"/>
    <n v="1971637200"/>
    <n v="1000"/>
    <n v="96.428137390000003"/>
    <n v="57140000"/>
    <n v="357.83514234292147"/>
    <n v="-1.0000000000000009E-2"/>
    <x v="2"/>
  </r>
  <r>
    <x v="2"/>
    <x v="158"/>
    <s v="PLGNRSI00015"/>
    <n v="3.37"/>
    <n v="41513"/>
    <n v="139560"/>
    <n v="43628000"/>
    <n v="3.36183846024137"/>
    <n v="-0.88235294117646745"/>
    <s v="PL"/>
    <n v="147026360"/>
    <n v="1000"/>
    <n v="96.428137390000003"/>
    <n v="57140000"/>
    <n v="26.684015932932091"/>
    <n v="-2.9999999999999805E-2"/>
    <x v="2"/>
  </r>
  <r>
    <x v="2"/>
    <x v="159"/>
    <s v="PLGLBLC00011"/>
    <n v="6.85"/>
    <n v="11124"/>
    <n v="75930"/>
    <n v="6721000"/>
    <n v="6.8257820927723838"/>
    <n v="0.29282576866762611"/>
    <s v="PL"/>
    <n v="46038850"/>
    <n v="1000"/>
    <n v="96.428137390000003"/>
    <n v="57140000"/>
    <n v="8.3556540945029898"/>
    <n v="1.9999999999999574E-2"/>
    <x v="1"/>
  </r>
  <r>
    <x v="2"/>
    <x v="160"/>
    <s v="NL0000687309"/>
    <n v="41.53"/>
    <n v="845"/>
    <n v="35370"/>
    <n v="20769000"/>
    <n v="41.857988165680474"/>
    <n v="-1.5876777251184859"/>
    <s v="NL"/>
    <n v="862536570"/>
    <n v="1000"/>
    <n v="96.428137390000003"/>
    <n v="57140000"/>
    <n v="156.54294628947213"/>
    <n v="-0.67000000000000171"/>
    <x v="2"/>
  </r>
  <r>
    <x v="2"/>
    <x v="161"/>
    <s v="SI0031104076"/>
    <n v="24.99"/>
    <n v="2"/>
    <n v="50"/>
    <n v="1991000"/>
    <n v="25"/>
    <n v="0"/>
    <s v="SI"/>
    <n v="49755090"/>
    <n v="1000"/>
    <n v="96.428137390000003"/>
    <n v="57140000"/>
    <n v="9.0301195942310635"/>
    <n v="0"/>
    <x v="0"/>
  </r>
  <r>
    <x v="2"/>
    <x v="162"/>
    <s v="PLGPW0000017"/>
    <n v="44.5"/>
    <n v="153269"/>
    <n v="6670720"/>
    <n v="27164000"/>
    <n v="43.522956370825149"/>
    <n v="2.5345622119815614"/>
    <s v="PL"/>
    <n v="1208798000"/>
    <n v="1000"/>
    <n v="96.428137390000003"/>
    <n v="57140000"/>
    <n v="219.38640861200975"/>
    <n v="1.1000000000000014"/>
    <x v="1"/>
  </r>
  <r>
    <x v="2"/>
    <x v="163"/>
    <s v="PLGRAAL00022"/>
    <n v="16.57"/>
    <n v="10774"/>
    <n v="181040"/>
    <n v="3502000"/>
    <n v="16.803415630220901"/>
    <n v="-2.2418879056047114"/>
    <s v="PL"/>
    <n v="58028140"/>
    <n v="1000"/>
    <n v="96.428137390000003"/>
    <n v="57140000"/>
    <n v="10.531606797028873"/>
    <n v="-0.37999999999999901"/>
    <x v="2"/>
  </r>
  <r>
    <x v="2"/>
    <x v="164"/>
    <s v="PLZPW0000017"/>
    <n v="30.65"/>
    <n v="420"/>
    <n v="12640"/>
    <n v="17315000"/>
    <n v="30.095238095238095"/>
    <n v="3.1986531986532007"/>
    <s v="PL"/>
    <n v="530704750"/>
    <n v="1000"/>
    <n v="96.428137390000003"/>
    <n v="57140000"/>
    <n v="96.318333696642853"/>
    <n v="0.94999999999999929"/>
    <x v="1"/>
  </r>
  <r>
    <x v="2"/>
    <x v="165"/>
    <s v="PLERFKT00010"/>
    <n v="1.51"/>
    <n v="0"/>
    <n v="0"/>
    <n v="0"/>
    <n v="1.51"/>
    <n v="0"/>
    <s v="PL"/>
    <n v="0"/>
    <n v="1000"/>
    <n v="96.428137390000003"/>
    <n v="57140000"/>
    <n v="0"/>
    <n v="0"/>
    <x v="0"/>
  </r>
  <r>
    <x v="2"/>
    <x v="166"/>
    <s v="PLINTGR00013"/>
    <n v="11.3"/>
    <n v="282511"/>
    <n v="3218830"/>
    <n v="3233000"/>
    <n v="11.39364484922711"/>
    <n v="-1.6536118363794539"/>
    <s v="PL"/>
    <n v="36532900"/>
    <n v="1000"/>
    <n v="96.428137390000003"/>
    <n v="57140000"/>
    <n v="6.6304061780228709"/>
    <n v="-0.1899999999999995"/>
    <x v="2"/>
  </r>
  <r>
    <x v="2"/>
    <x v="167"/>
    <s v="PLZATRM00012"/>
    <n v="72"/>
    <n v="50610"/>
    <n v="3620070"/>
    <n v="40919000"/>
    <n v="71.528749259039714"/>
    <n v="1.4084507042253502"/>
    <s v="PL"/>
    <n v="2946168000"/>
    <n v="1000"/>
    <n v="96.428137390000003"/>
    <n v="57140000"/>
    <n v="534.70407519505125"/>
    <n v="1"/>
    <x v="1"/>
  </r>
  <r>
    <x v="2"/>
    <x v="168"/>
    <s v="PLGTC0000037"/>
    <n v="4.91"/>
    <n v="167594"/>
    <n v="827230"/>
    <n v="245350000"/>
    <n v="4.9359165602587201"/>
    <n v="-0.80808080808081328"/>
    <s v="PL"/>
    <n v="1204668500"/>
    <n v="1000"/>
    <n v="96.428137390000003"/>
    <n v="57140000"/>
    <n v="218.63693998750566"/>
    <n v="-4.0000000000000036E-2"/>
    <x v="2"/>
  </r>
  <r>
    <x v="2"/>
    <x v="169"/>
    <s v="PLBH00000012"/>
    <n v="108.8"/>
    <n v="42530"/>
    <n v="4609490"/>
    <n v="30584000"/>
    <n v="108.38208323536327"/>
    <n v="2.0159399906235276"/>
    <s v="PL"/>
    <n v="3327539200"/>
    <n v="1000"/>
    <n v="96.428137390000003"/>
    <n v="57140000"/>
    <n v="603.91965787805736"/>
    <n v="2.1499999999999915"/>
    <x v="1"/>
  </r>
  <r>
    <x v="2"/>
    <x v="170"/>
    <s v="PLHRPHG00023"/>
    <n v="3.3"/>
    <n v="1505"/>
    <n v="4940"/>
    <n v="25500000"/>
    <n v="3.2823920265780733"/>
    <n v="0"/>
    <s v="PL"/>
    <n v="84150000"/>
    <n v="1000"/>
    <n v="96.428137390000003"/>
    <n v="57140000"/>
    <n v="15.27249903184868"/>
    <n v="0"/>
    <x v="0"/>
  </r>
  <r>
    <x v="2"/>
    <x v="171"/>
    <s v="PLVENTS00019"/>
    <n v="1.86"/>
    <n v="455566"/>
    <n v="851100"/>
    <n v="70928000"/>
    <n v="1.8682254601967663"/>
    <n v="-1.5873015873015817"/>
    <s v="PL"/>
    <n v="131926080"/>
    <n v="1000"/>
    <n v="96.428137390000003"/>
    <n v="57140000"/>
    <n v="23.9434453841425"/>
    <n v="-2.9999999999999805E-2"/>
    <x v="2"/>
  </r>
  <r>
    <x v="2"/>
    <x v="172"/>
    <s v="PLHELIO00014"/>
    <n v="5"/>
    <n v="558"/>
    <n v="2790"/>
    <n v="1143000"/>
    <n v="5"/>
    <n v="-0.59642147117296984"/>
    <s v="PL"/>
    <n v="5715000"/>
    <n v="1000"/>
    <n v="96.428137390000003"/>
    <n v="57140000"/>
    <n v="1.0372231962806322"/>
    <n v="-3.0000000000000249E-2"/>
    <x v="2"/>
  </r>
  <r>
    <x v="2"/>
    <x v="173"/>
    <s v="PLZRWZW00012"/>
    <n v="3.22"/>
    <n v="58607"/>
    <n v="189140"/>
    <n v="36119000"/>
    <n v="3.2272595423754842"/>
    <n v="-2.1276595744680771"/>
    <s v="PL"/>
    <n v="116303180"/>
    <n v="1000"/>
    <n v="96.428137390000003"/>
    <n v="57140000"/>
    <n v="21.10802381403354"/>
    <n v="-6.999999999999984E-2"/>
    <x v="2"/>
  </r>
  <r>
    <x v="2"/>
    <x v="174"/>
    <s v="PLHUTMN00017"/>
    <n v="5.12"/>
    <n v="5079"/>
    <n v="25820"/>
    <n v="4199000"/>
    <n v="5.083677889348297"/>
    <n v="-0.38910505836574627"/>
    <s v="PL"/>
    <n v="21498880"/>
    <n v="1000"/>
    <n v="96.428137390000003"/>
    <n v="57140000"/>
    <n v="3.9018612476034571"/>
    <n v="-1.9999999999999574E-2"/>
    <x v="2"/>
  </r>
  <r>
    <x v="2"/>
    <x v="175"/>
    <s v="PLHDRTR00013"/>
    <n v="32.15"/>
    <n v="1441"/>
    <n v="45340"/>
    <n v="1839000"/>
    <n v="31.464260929909784"/>
    <n v="2.7813299232736455"/>
    <s v="PL"/>
    <n v="59123850"/>
    <n v="1000"/>
    <n v="96.428137390000003"/>
    <n v="57140000"/>
    <n v="10.730468709259258"/>
    <n v="0.86999999999999744"/>
    <x v="1"/>
  </r>
  <r>
    <x v="2"/>
    <x v="176"/>
    <s v="PLHPRON00017"/>
    <n v="3.08"/>
    <n v="34853"/>
    <n v="105020"/>
    <n v="7831000"/>
    <n v="3.0132269818953894"/>
    <n v="0.32573289902280145"/>
    <s v="PL"/>
    <n v="24119480"/>
    <n v="1000"/>
    <n v="96.428137390000003"/>
    <n v="57140000"/>
    <n v="4.3774775394972503"/>
    <n v="1.0000000000000231E-2"/>
    <x v="1"/>
  </r>
  <r>
    <x v="2"/>
    <x v="177"/>
    <s v="PLCNTZP00010"/>
    <n v="0.02"/>
    <n v="59542"/>
    <n v="1190"/>
    <n v="0"/>
    <n v="1.9985892311309664E-2"/>
    <n v="0"/>
    <s v="PL"/>
    <n v="0"/>
    <n v="1000"/>
    <n v="96.428137390000003"/>
    <n v="57140000"/>
    <n v="0"/>
    <n v="0"/>
    <x v="0"/>
  </r>
  <r>
    <x v="2"/>
    <x v="178"/>
    <s v="PLIDMSA00044"/>
    <n v="0.13"/>
    <n v="484387"/>
    <n v="60620"/>
    <n v="0"/>
    <n v="0.12514786730444871"/>
    <n v="18.181818181818187"/>
    <s v="PL"/>
    <n v="0"/>
    <n v="1000"/>
    <n v="96.428137390000003"/>
    <n v="57140000"/>
    <n v="0"/>
    <n v="2.0000000000000004E-2"/>
    <x v="1"/>
  </r>
  <r>
    <x v="2"/>
    <x v="179"/>
    <s v="PLHRMAN00039"/>
    <n v="1.1000000000000001"/>
    <n v="10516"/>
    <n v="11190"/>
    <n v="4084000"/>
    <n v="1.0640928109547356"/>
    <n v="0"/>
    <s v="PL"/>
    <n v="4492400"/>
    <n v="1000"/>
    <n v="96.428137390000003"/>
    <n v="57140000"/>
    <n v="0.8153318437394772"/>
    <n v="0"/>
    <x v="0"/>
  </r>
  <r>
    <x v="2"/>
    <x v="180"/>
    <s v="PLBDVR000018"/>
    <n v="0.98"/>
    <n v="19735"/>
    <n v="19310"/>
    <n v="5438000"/>
    <n v="0.97846465670129212"/>
    <n v="0"/>
    <s v="PL"/>
    <n v="5329240"/>
    <n v="1000"/>
    <n v="96.428137390000003"/>
    <n v="57140000"/>
    <n v="0.96721108426012181"/>
    <n v="0"/>
    <x v="0"/>
  </r>
  <r>
    <x v="2"/>
    <x v="181"/>
    <s v="AT0000809058"/>
    <n v="9"/>
    <n v="0"/>
    <n v="0"/>
    <n v="15129000"/>
    <n v="9"/>
    <n v="0"/>
    <s v="AT"/>
    <n v="136161000"/>
    <n v="1000"/>
    <n v="96.428137390000003"/>
    <n v="57140000"/>
    <n v="24.712046829180608"/>
    <n v="0"/>
    <x v="0"/>
  </r>
  <r>
    <x v="2"/>
    <x v="182"/>
    <s v="LU0607203980"/>
    <n v="5.8"/>
    <n v="5085"/>
    <n v="29050"/>
    <n v="9809000"/>
    <n v="5.7128810226155355"/>
    <n v="0"/>
    <s v="LU"/>
    <n v="56892200"/>
    <n v="1000"/>
    <n v="96.428137390000003"/>
    <n v="57140000"/>
    <n v="10.325443486865614"/>
    <n v="0"/>
    <x v="0"/>
  </r>
  <r>
    <x v="2"/>
    <x v="183"/>
    <s v="PLMAKRM00019"/>
    <n v="2.29"/>
    <n v="549"/>
    <n v="1210"/>
    <n v="11568000"/>
    <n v="2.204007285974499"/>
    <n v="4.0909090909090784"/>
    <s v="PL"/>
    <n v="26490720"/>
    <n v="1000"/>
    <n v="96.428137390000003"/>
    <n v="57140000"/>
    <n v="4.8078371426378421"/>
    <n v="8.9999999999999858E-2"/>
    <x v="1"/>
  </r>
  <r>
    <x v="2"/>
    <x v="184"/>
    <s v="PLIMPEL00011"/>
    <n v="29.9"/>
    <n v="3964"/>
    <n v="116020"/>
    <n v="4187000"/>
    <n v="29.268415741675074"/>
    <n v="0"/>
    <s v="PL"/>
    <n v="125191300"/>
    <n v="1000"/>
    <n v="96.428137390000003"/>
    <n v="57140000"/>
    <n v="22.721140915577866"/>
    <n v="0"/>
    <x v="0"/>
  </r>
  <r>
    <x v="2"/>
    <x v="185"/>
    <s v="PLNFI0700018"/>
    <n v="1.54"/>
    <n v="18"/>
    <n v="30"/>
    <n v="3715000"/>
    <n v="1.6666666666666667"/>
    <n v="0"/>
    <s v="PL"/>
    <n v="5721100"/>
    <n v="1000"/>
    <n v="96.428137390000003"/>
    <n v="57140000"/>
    <n v="1.0383302936554899"/>
    <n v="0"/>
    <x v="0"/>
  </r>
  <r>
    <x v="2"/>
    <x v="186"/>
    <s v="PLIMPXM00019"/>
    <n v="2.62"/>
    <n v="55562"/>
    <n v="146060"/>
    <n v="93737000"/>
    <n v="2.6287750620927972"/>
    <n v="0.38314176245211051"/>
    <s v="PL"/>
    <n v="245590940"/>
    <n v="1000"/>
    <n v="96.428137390000003"/>
    <n v="57140000"/>
    <n v="44.572636879153976"/>
    <n v="1.0000000000000231E-2"/>
    <x v="1"/>
  </r>
  <r>
    <x v="2"/>
    <x v="187"/>
    <s v="PLINTMS00019"/>
    <n v="2.27"/>
    <n v="24835"/>
    <n v="56260"/>
    <n v="7444000"/>
    <n v="2.2653513187034426"/>
    <n v="0.88888888888889461"/>
    <s v="PL"/>
    <n v="16897880"/>
    <n v="1000"/>
    <n v="96.428137390000003"/>
    <n v="57140000"/>
    <n v="3.0668194407640543"/>
    <n v="2.0000000000000018E-2"/>
    <x v="1"/>
  </r>
  <r>
    <x v="2"/>
    <x v="188"/>
    <s v="PLINCLT00015"/>
    <n v="1.76"/>
    <n v="5624"/>
    <n v="9740"/>
    <n v="5435000"/>
    <n v="1.7318634423897581"/>
    <n v="1.7341040462427681"/>
    <s v="PL"/>
    <n v="9565600"/>
    <n v="1000"/>
    <n v="96.428137390000003"/>
    <n v="57140000"/>
    <n v="1.7360738768752433"/>
    <n v="3.0000000000000027E-2"/>
    <x v="1"/>
  </r>
  <r>
    <x v="2"/>
    <x v="189"/>
    <s v="PLLSTIA00018"/>
    <n v="0.8"/>
    <n v="52321"/>
    <n v="41230"/>
    <n v="23452000"/>
    <n v="0.78802010664933775"/>
    <n v="3.8961038961039085"/>
    <s v="PL"/>
    <n v="18761600"/>
    <n v="1000"/>
    <n v="96.428137390000003"/>
    <n v="57140000"/>
    <n v="3.4050685423164846"/>
    <n v="3.0000000000000027E-2"/>
    <x v="1"/>
  </r>
  <r>
    <x v="2"/>
    <x v="190"/>
    <s v="PLINDKP00013"/>
    <n v="56.85"/>
    <n v="1806"/>
    <n v="101400"/>
    <n v="1165000"/>
    <n v="56.146179401993358"/>
    <n v="0"/>
    <s v="PL"/>
    <n v="66230250"/>
    <n v="1000"/>
    <n v="96.428137390000003"/>
    <n v="57140000"/>
    <n v="12.020219001831206"/>
    <n v="0"/>
    <x v="0"/>
  </r>
  <r>
    <x v="2"/>
    <x v="191"/>
    <s v="PLBSK0000017"/>
    <n v="136.5"/>
    <n v="98797"/>
    <n v="13570390"/>
    <n v="30454000"/>
    <n v="137.35629624381306"/>
    <n v="0.33076074972435698"/>
    <s v="PL"/>
    <n v="4156971000"/>
    <n v="1000"/>
    <n v="96.428137390000003"/>
    <n v="57140000"/>
    <n v="754.45437400978051"/>
    <n v="0.44999999999998863"/>
    <x v="1"/>
  </r>
  <r>
    <x v="2"/>
    <x v="192"/>
    <s v="PLINPRO00015"/>
    <n v="3.46"/>
    <n v="2535"/>
    <n v="8770"/>
    <n v="12110000"/>
    <n v="3.4595660749506902"/>
    <n v="0"/>
    <s v="PL"/>
    <n v="41900600"/>
    <n v="1000"/>
    <n v="96.428137390000003"/>
    <n v="57140000"/>
    <n v="7.6045974204857849"/>
    <n v="0"/>
    <x v="0"/>
  </r>
  <r>
    <x v="2"/>
    <x v="193"/>
    <s v="PLINSTK00013"/>
    <n v="16.22"/>
    <n v="2310"/>
    <n v="36960"/>
    <n v="6189000"/>
    <n v="16"/>
    <n v="-1.0975609756097571"/>
    <s v="PL"/>
    <n v="100385580"/>
    <n v="1000"/>
    <n v="96.428137390000003"/>
    <n v="57140000"/>
    <n v="18.219116736322853"/>
    <n v="-0.17999999999999972"/>
    <x v="2"/>
  </r>
  <r>
    <x v="2"/>
    <x v="194"/>
    <s v="PLINTKS00013"/>
    <n v="13"/>
    <n v="5"/>
    <n v="70"/>
    <n v="0"/>
    <n v="14"/>
    <n v="0"/>
    <s v="PL"/>
    <n v="0"/>
    <n v="1000"/>
    <n v="96.428137390000003"/>
    <n v="57140000"/>
    <n v="0"/>
    <n v="0"/>
    <x v="0"/>
  </r>
  <r>
    <x v="2"/>
    <x v="195"/>
    <s v="PLINTEG00011"/>
    <n v="175.5"/>
    <n v="33636"/>
    <n v="5795670"/>
    <n v="5028000"/>
    <n v="172.30556546557261"/>
    <n v="5.0898203592814273"/>
    <s v="PL"/>
    <n v="882414000"/>
    <n v="1000"/>
    <n v="96.428137390000003"/>
    <n v="57140000"/>
    <n v="160.1505283504423"/>
    <n v="8.5"/>
    <x v="1"/>
  </r>
  <r>
    <x v="2"/>
    <x v="196"/>
    <s v="LT0000128621"/>
    <n v="18.670000000000002"/>
    <n v="981"/>
    <n v="18300"/>
    <n v="4000000"/>
    <n v="18.654434250764528"/>
    <n v="0.10723860589814116"/>
    <s v="LT"/>
    <n v="74680000"/>
    <n v="1000"/>
    <n v="96.428137390000003"/>
    <n v="57140000"/>
    <n v="13.553775730225304"/>
    <n v="2.0000000000003126E-2"/>
    <x v="1"/>
  </r>
  <r>
    <x v="2"/>
    <x v="197"/>
    <s v="PLINTBD00014"/>
    <n v="0.9"/>
    <n v="7991"/>
    <n v="7200"/>
    <n v="0"/>
    <n v="0.90101364034538856"/>
    <n v="-3.2258064516129115"/>
    <s v="PL"/>
    <n v="0"/>
    <n v="1000"/>
    <n v="96.428137390000003"/>
    <n v="57140000"/>
    <n v="0"/>
    <n v="-3.0000000000000027E-2"/>
    <x v="2"/>
  </r>
  <r>
    <x v="2"/>
    <x v="198"/>
    <s v="PLINTCS00010"/>
    <n v="212.95"/>
    <n v="17402"/>
    <n v="3613150"/>
    <n v="8393000"/>
    <n v="207.62843351338927"/>
    <n v="3.3737864077669766"/>
    <s v="PL"/>
    <n v="1787289350"/>
    <n v="1000"/>
    <n v="96.428137390000003"/>
    <n v="57140000"/>
    <n v="324.37759795018962"/>
    <n v="6.9499999999999886"/>
    <x v="1"/>
  </r>
  <r>
    <x v="2"/>
    <x v="199"/>
    <s v="PLINTFR00023"/>
    <n v="4.24"/>
    <n v="608"/>
    <n v="2500"/>
    <n v="2639000"/>
    <n v="4.1118421052631575"/>
    <n v="6.0000000000000053"/>
    <s v="PL"/>
    <n v="11189360"/>
    <n v="1000"/>
    <n v="96.428137390000003"/>
    <n v="57140000"/>
    <n v="2.030772308579992"/>
    <n v="0.24000000000000021"/>
    <x v="1"/>
  </r>
  <r>
    <x v="2"/>
    <x v="200"/>
    <s v="PLINTSP00038"/>
    <n v="1.06"/>
    <n v="669"/>
    <n v="680"/>
    <n v="0"/>
    <n v="1.0164424514200299"/>
    <n v="0"/>
    <s v="PL"/>
    <n v="0"/>
    <n v="1000"/>
    <n v="96.428137390000003"/>
    <n v="57140000"/>
    <n v="0"/>
    <n v="0"/>
    <x v="0"/>
  </r>
  <r>
    <x v="2"/>
    <x v="201"/>
    <s v="PLINTRL00013"/>
    <n v="9.0500000000000007"/>
    <n v="110"/>
    <n v="1000"/>
    <n v="5944000"/>
    <n v="9.0909090909090917"/>
    <n v="0"/>
    <s v="PL"/>
    <n v="53793200.000000007"/>
    <n v="1000"/>
    <n v="96.428137390000003"/>
    <n v="57140000"/>
    <n v="9.7630017221633079"/>
    <n v="0"/>
    <x v="0"/>
  </r>
  <r>
    <x v="2"/>
    <x v="202"/>
    <s v="PLIDATF00012"/>
    <n v="0.11"/>
    <n v="25489"/>
    <n v="2800"/>
    <n v="0"/>
    <n v="0.10985130840754835"/>
    <n v="9.9999999999999858"/>
    <s v="PL"/>
    <n v="0"/>
    <n v="1000"/>
    <n v="96.428137390000003"/>
    <n v="57140000"/>
    <n v="0"/>
    <n v="9.999999999999995E-3"/>
    <x v="1"/>
  </r>
  <r>
    <x v="2"/>
    <x v="203"/>
    <s v="PLECMNG00019"/>
    <n v="2.2000000000000002"/>
    <n v="150"/>
    <n v="330"/>
    <n v="0"/>
    <n v="2.2000000000000002"/>
    <n v="0"/>
    <s v="PL"/>
    <n v="0"/>
    <n v="1000"/>
    <n v="96.428137390000003"/>
    <n v="57140000"/>
    <n v="0"/>
    <n v="0"/>
    <x v="0"/>
  </r>
  <r>
    <x v="2"/>
    <x v="204"/>
    <s v="PLIPOPM00011"/>
    <n v="4.0199999999999996"/>
    <n v="31103"/>
    <n v="125880"/>
    <n v="18968000"/>
    <n v="4.047198019483651"/>
    <n v="0"/>
    <s v="PL"/>
    <n v="76251359.999999985"/>
    <n v="1000"/>
    <n v="96.428137390000003"/>
    <n v="57140000"/>
    <n v="13.838964013988649"/>
    <n v="0"/>
    <x v="0"/>
  </r>
  <r>
    <x v="2"/>
    <x v="205"/>
    <s v="PLIQPRT00017"/>
    <n v="0.85"/>
    <n v="13890"/>
    <n v="11840"/>
    <n v="8070000"/>
    <n v="0.85241180705543551"/>
    <n v="0"/>
    <s v="PL"/>
    <n v="6859500"/>
    <n v="1000"/>
    <n v="96.428137390000003"/>
    <n v="57140000"/>
    <n v="1.2449400725961499"/>
    <n v="0"/>
    <x v="0"/>
  </r>
  <r>
    <x v="2"/>
    <x v="206"/>
    <s v="PLMATRX00017"/>
    <n v="3.34"/>
    <n v="200"/>
    <n v="600"/>
    <n v="3600000"/>
    <n v="3"/>
    <n v="0"/>
    <s v="PL"/>
    <n v="12024000"/>
    <n v="1000"/>
    <n v="96.428137390000003"/>
    <n v="57140000"/>
    <n v="2.1822522680801963"/>
    <n v="0"/>
    <x v="0"/>
  </r>
  <r>
    <x v="2"/>
    <x v="207"/>
    <s v="PLIZCJR00017"/>
    <n v="1.61"/>
    <n v="2474"/>
    <n v="3960"/>
    <n v="0"/>
    <n v="1.6006467259498787"/>
    <n v="0"/>
    <s v="PL"/>
    <n v="0"/>
    <n v="1000"/>
    <n v="96.428137390000003"/>
    <n v="57140000"/>
    <n v="0"/>
    <n v="0"/>
    <x v="0"/>
  </r>
  <r>
    <x v="2"/>
    <x v="208"/>
    <s v="PLIZSTL00015"/>
    <n v="5"/>
    <n v="3213"/>
    <n v="16040"/>
    <n v="11334000"/>
    <n v="4.992219109866169"/>
    <n v="1.0101010101010166"/>
    <s v="PL"/>
    <n v="56670000"/>
    <n v="1000"/>
    <n v="96.428137390000003"/>
    <n v="57140000"/>
    <n v="10.285116103801125"/>
    <n v="4.9999999999999822E-2"/>
    <x v="1"/>
  </r>
  <r>
    <x v="2"/>
    <x v="209"/>
    <s v="PLJHMDL00018"/>
    <n v="1.86"/>
    <n v="9250"/>
    <n v="17160"/>
    <n v="0"/>
    <n v="1.8551351351351351"/>
    <n v="-3.6269430051813378"/>
    <s v="PL"/>
    <n v="0"/>
    <n v="1000"/>
    <n v="96.428137390000003"/>
    <n v="57140000"/>
    <n v="0"/>
    <n v="-6.999999999999984E-2"/>
    <x v="2"/>
  </r>
  <r>
    <x v="2"/>
    <x v="210"/>
    <s v="DE000A1TNS70"/>
    <n v="21"/>
    <n v="5"/>
    <n v="110"/>
    <n v="0"/>
    <n v="22"/>
    <n v="5.0000000000000044"/>
    <s v="DE"/>
    <n v="0"/>
    <n v="1000"/>
    <n v="96.428137390000003"/>
    <n v="57140000"/>
    <n v="0"/>
    <n v="1"/>
    <x v="1"/>
  </r>
  <r>
    <x v="2"/>
    <x v="211"/>
    <s v="PLJSW0000015"/>
    <n v="20.399999999999999"/>
    <n v="199841"/>
    <n v="4181460"/>
    <n v="52636000"/>
    <n v="20.923934527949719"/>
    <n v="-4.4496487119438104"/>
    <s v="PL"/>
    <n v="1073774400"/>
    <n v="1000"/>
    <n v="96.428137390000003"/>
    <n v="57140000"/>
    <n v="194.88079007039687"/>
    <n v="-0.95000000000000284"/>
    <x v="2"/>
  </r>
  <r>
    <x v="2"/>
    <x v="212"/>
    <s v="PLNFI0300017"/>
    <n v="0.3"/>
    <n v="48892"/>
    <n v="14670"/>
    <n v="0"/>
    <n v="0.30004908778532274"/>
    <n v="3.4482758620689724"/>
    <s v="PL"/>
    <n v="0"/>
    <n v="1000"/>
    <n v="96.428137390000003"/>
    <n v="57140000"/>
    <n v="0"/>
    <n v="1.0000000000000009E-2"/>
    <x v="1"/>
  </r>
  <r>
    <x v="2"/>
    <x v="213"/>
    <s v="PLJWC0000019"/>
    <n v="2.6"/>
    <n v="21694"/>
    <n v="56420"/>
    <n v="32447000"/>
    <n v="2.6007190928367292"/>
    <n v="0.77519379844961378"/>
    <s v="PL"/>
    <n v="84362200"/>
    <n v="1000"/>
    <n v="96.428137390000003"/>
    <n v="57140000"/>
    <n v="15.311011501183895"/>
    <n v="2.0000000000000018E-2"/>
    <x v="1"/>
  </r>
  <r>
    <x v="2"/>
    <x v="214"/>
    <s v="PLK2ITR00010"/>
    <n v="9.81"/>
    <n v="6471"/>
    <n v="64380"/>
    <n v="1509000"/>
    <n v="9.9490032452480293"/>
    <n v="-1.8999999999999906"/>
    <s v="PL"/>
    <n v="14803290"/>
    <n v="1000"/>
    <n v="96.428137390000003"/>
    <n v="57140000"/>
    <n v="2.6866694259438533"/>
    <n v="-0.1899999999999995"/>
    <x v="2"/>
  </r>
  <r>
    <x v="2"/>
    <x v="215"/>
    <s v="PLIZNS000022"/>
    <n v="2.94"/>
    <n v="108261"/>
    <n v="313070"/>
    <n v="26333000"/>
    <n v="2.8918077608741837"/>
    <n v="2.4390243902439046"/>
    <s v="PL"/>
    <n v="77419020"/>
    <n v="1000"/>
    <n v="96.428137390000003"/>
    <n v="57140000"/>
    <n v="14.050884230501172"/>
    <n v="6.999999999999984E-2"/>
    <x v="1"/>
  </r>
  <r>
    <x v="2"/>
    <x v="216"/>
    <s v="PLTRAST00020"/>
    <n v="2.4"/>
    <n v="405"/>
    <n v="970"/>
    <n v="4047000"/>
    <n v="2.3950617283950617"/>
    <n v="7.1428571428571397"/>
    <s v="PL"/>
    <n v="9712800"/>
    <n v="1000"/>
    <n v="96.428137390000003"/>
    <n v="57140000"/>
    <n v="1.7627894069701706"/>
    <n v="0.1599999999999997"/>
    <x v="1"/>
  </r>
  <r>
    <x v="2"/>
    <x v="217"/>
    <s v="PLPONAR00012"/>
    <n v="0.02"/>
    <n v="53730"/>
    <n v="1070"/>
    <n v="0"/>
    <n v="1.9914386748557604E-2"/>
    <n v="0"/>
    <s v="PL"/>
    <n v="0"/>
    <n v="1000"/>
    <n v="96.428137390000003"/>
    <n v="57140000"/>
    <n v="0"/>
    <n v="0"/>
    <x v="0"/>
  </r>
  <r>
    <x v="2"/>
    <x v="218"/>
    <s v="CY0102492119"/>
    <n v="6.66"/>
    <n v="0"/>
    <n v="0"/>
    <n v="3329000"/>
    <n v="6.66"/>
    <n v="0"/>
    <s v="CY"/>
    <n v="22171140"/>
    <n v="1000"/>
    <n v="96.428137390000003"/>
    <n v="57140000"/>
    <n v="4.0238706379676952"/>
    <n v="0"/>
    <x v="0"/>
  </r>
  <r>
    <x v="2"/>
    <x v="219"/>
    <s v="PLHGNKA00028"/>
    <n v="1.21"/>
    <n v="195414"/>
    <n v="241150"/>
    <n v="45144000"/>
    <n v="1.2340466906158207"/>
    <n v="-0.81967213114754189"/>
    <s v="PL"/>
    <n v="54624240"/>
    <n v="1000"/>
    <n v="96.428137390000003"/>
    <n v="57140000"/>
    <n v="9.9138283127209732"/>
    <n v="-1.0000000000000009E-2"/>
    <x v="2"/>
  </r>
  <r>
    <x v="2"/>
    <x v="220"/>
    <s v="LU0327357389"/>
    <n v="32.479999999999997"/>
    <n v="39911"/>
    <n v="1293950"/>
    <n v="48500000"/>
    <n v="32.420886472401094"/>
    <n v="-1.5757575757575859"/>
    <s v="LU"/>
    <n v="1575279999.9999998"/>
    <n v="1000"/>
    <n v="96.428137390000003"/>
    <n v="57140000"/>
    <n v="285.89972994522384"/>
    <n v="-0.52000000000000313"/>
    <x v="2"/>
  </r>
  <r>
    <x v="2"/>
    <x v="221"/>
    <s v="PLKETY000011"/>
    <n v="280"/>
    <n v="8308"/>
    <n v="2326150"/>
    <n v="9380000"/>
    <n v="279.9891670678864"/>
    <n v="1.0830324909747224"/>
    <s v="PL"/>
    <n v="2626400000"/>
    <n v="1000"/>
    <n v="96.428137390000003"/>
    <n v="57140000"/>
    <n v="476.66894185677211"/>
    <n v="3"/>
    <x v="1"/>
  </r>
  <r>
    <x v="2"/>
    <x v="222"/>
    <s v="PLKGHM000017"/>
    <n v="108.25"/>
    <n v="770179"/>
    <n v="83823260"/>
    <n v="136410000"/>
    <n v="108.83607576939906"/>
    <n v="-1.5909090909090873"/>
    <s v="PL"/>
    <n v="14766382500"/>
    <n v="1000"/>
    <n v="96.428137390000003"/>
    <n v="57140000"/>
    <n v="2679.9710330975313"/>
    <n v="-1.75"/>
    <x v="2"/>
  </r>
  <r>
    <x v="2"/>
    <x v="223"/>
    <s v="PLKNOPL00014"/>
    <n v="13.04"/>
    <n v="2231"/>
    <n v="28730"/>
    <n v="6739000"/>
    <n v="12.877633348274317"/>
    <n v="2.4351924587588281"/>
    <s v="PL"/>
    <n v="87876560"/>
    <n v="1000"/>
    <n v="96.428137390000003"/>
    <n v="57140000"/>
    <n v="15.948837522545364"/>
    <n v="0.30999999999999872"/>
    <x v="1"/>
  </r>
  <r>
    <x v="2"/>
    <x v="224"/>
    <s v="PLHOOP000010"/>
    <n v="36.19"/>
    <n v="61"/>
    <n v="2100"/>
    <n v="13085000"/>
    <n v="34.42622950819672"/>
    <n v="-4.7631578947368469"/>
    <s v="PL"/>
    <n v="473546150"/>
    <n v="1000"/>
    <n v="96.428137390000003"/>
    <n v="57140000"/>
    <n v="85.944540908029353"/>
    <n v="-1.8100000000000023"/>
    <x v="2"/>
  </r>
  <r>
    <x v="2"/>
    <x v="225"/>
    <s v="PLKGNRC00015"/>
    <n v="52.5"/>
    <n v="50"/>
    <n v="2630"/>
    <n v="7449000"/>
    <n v="52.6"/>
    <n v="0.98095787651470978"/>
    <s v="PL"/>
    <n v="391072500"/>
    <n v="1000"/>
    <n v="96.428137390000003"/>
    <n v="57140000"/>
    <n v="70.976284939187678"/>
    <n v="0.50999999999999801"/>
    <x v="1"/>
  </r>
  <r>
    <x v="2"/>
    <x v="226"/>
    <s v="PLKOMPP00017"/>
    <n v="7.37"/>
    <n v="5"/>
    <n v="40"/>
    <n v="0"/>
    <n v="8"/>
    <n v="-0.13550135501354532"/>
    <s v="PL"/>
    <n v="0"/>
    <n v="1000"/>
    <n v="96.428137390000003"/>
    <n v="57140000"/>
    <n v="0"/>
    <n v="-9.9999999999997868E-3"/>
    <x v="2"/>
  </r>
  <r>
    <x v="2"/>
    <x v="227"/>
    <s v="PLKMPTR00012"/>
    <n v="7.35"/>
    <n v="22524"/>
    <n v="166640"/>
    <n v="4222000"/>
    <n v="7.3983306695080806"/>
    <n v="-2.6490066225165587"/>
    <s v="PL"/>
    <n v="31031700"/>
    <n v="1000"/>
    <n v="96.428137390000003"/>
    <n v="57140000"/>
    <n v="5.6319858372741374"/>
    <n v="-0.20000000000000018"/>
    <x v="2"/>
  </r>
  <r>
    <x v="2"/>
    <x v="228"/>
    <s v="PLKCSTL00010"/>
    <n v="22.48"/>
    <n v="2819"/>
    <n v="62790"/>
    <n v="3459000"/>
    <n v="22.273855977296915"/>
    <n v="7.1496663489037271"/>
    <s v="PL"/>
    <n v="77758320"/>
    <n v="1000"/>
    <n v="96.428137390000003"/>
    <n v="57140000"/>
    <n v="14.112464253335471"/>
    <n v="1.5"/>
    <x v="1"/>
  </r>
  <r>
    <x v="2"/>
    <x v="229"/>
    <s v="PLKOPEX00018"/>
    <n v="10.82"/>
    <n v="12015"/>
    <n v="129910"/>
    <n v="23006000"/>
    <n v="10.812317935913441"/>
    <n v="0.2780352177942591"/>
    <s v="PL"/>
    <n v="248924920"/>
    <n v="1000"/>
    <n v="96.428137390000003"/>
    <n v="57140000"/>
    <n v="45.177725486666787"/>
    <n v="3.0000000000001137E-2"/>
    <x v="1"/>
  </r>
  <r>
    <x v="2"/>
    <x v="230"/>
    <s v="PLKPPD000017"/>
    <n v="29.25"/>
    <n v="0"/>
    <n v="0"/>
    <n v="184000"/>
    <n v="29.25"/>
    <n v="0"/>
    <s v="PL"/>
    <n v="5382000"/>
    <n v="1000"/>
    <n v="96.428137390000003"/>
    <n v="57140000"/>
    <n v="0.97678656909577644"/>
    <n v="0"/>
    <x v="0"/>
  </r>
  <r>
    <x v="2"/>
    <x v="231"/>
    <s v="PLKRKCH00019"/>
    <n v="3.8"/>
    <n v="2082"/>
    <n v="7950"/>
    <n v="4815000"/>
    <n v="3.8184438040345823"/>
    <n v="-1.2987012987013102"/>
    <s v="PL"/>
    <n v="18297000"/>
    <n v="1000"/>
    <n v="96.428137390000003"/>
    <n v="57140000"/>
    <n v="3.3207476504543707"/>
    <n v="-5.0000000000000266E-2"/>
    <x v="2"/>
  </r>
  <r>
    <x v="2"/>
    <x v="232"/>
    <s v="PLKRNRC00012"/>
    <n v="9.31"/>
    <n v="54012"/>
    <n v="502380"/>
    <n v="6713000"/>
    <n v="9.3012663852477235"/>
    <n v="0.32327586206897241"/>
    <s v="PL"/>
    <n v="62498030"/>
    <n v="1000"/>
    <n v="96.428137390000003"/>
    <n v="57140000"/>
    <n v="11.342853269963751"/>
    <n v="3.0000000000001137E-2"/>
    <x v="1"/>
  </r>
  <r>
    <x v="2"/>
    <x v="233"/>
    <s v="PLKRINK00014"/>
    <n v="19.29"/>
    <n v="40004"/>
    <n v="766020"/>
    <n v="10769000"/>
    <n v="19.148585141485853"/>
    <n v="0.78369905956112706"/>
    <s v="PL"/>
    <n v="207734010"/>
    <n v="1000"/>
    <n v="96.428137390000003"/>
    <n v="57140000"/>
    <n v="37.701930678633914"/>
    <n v="0.14999999999999858"/>
    <x v="1"/>
  </r>
  <r>
    <x v="2"/>
    <x v="234"/>
    <s v="PLNFI0200019"/>
    <n v="3.3"/>
    <n v="3997"/>
    <n v="13150"/>
    <n v="11880000"/>
    <n v="3.289967475606705"/>
    <n v="-0.30211480362538623"/>
    <s v="PL"/>
    <n v="39204000"/>
    <n v="1000"/>
    <n v="96.428137390000003"/>
    <n v="57140000"/>
    <n v="7.1151877842495024"/>
    <n v="-1.0000000000000231E-2"/>
    <x v="2"/>
  </r>
  <r>
    <x v="2"/>
    <x v="235"/>
    <s v="SI0031102120"/>
    <n v="260"/>
    <n v="0"/>
    <n v="0"/>
    <n v="1231000"/>
    <n v="260"/>
    <n v="0"/>
    <s v="SI"/>
    <n v="320060000"/>
    <n v="1000"/>
    <n v="96.428137390000003"/>
    <n v="57140000"/>
    <n v="58.088128819173953"/>
    <n v="0"/>
    <x v="0"/>
  </r>
  <r>
    <x v="2"/>
    <x v="236"/>
    <s v="PLKRK0000010"/>
    <n v="113"/>
    <n v="13237"/>
    <n v="1499640"/>
    <n v="14953000"/>
    <n v="113.29153131374179"/>
    <n v="8.857395925596645E-2"/>
    <s v="PL"/>
    <n v="1689689000"/>
    <n v="1000"/>
    <n v="96.428137390000003"/>
    <n v="57140000"/>
    <n v="306.6639764304856"/>
    <n v="9.9999999999994316E-2"/>
    <x v="1"/>
  </r>
  <r>
    <x v="2"/>
    <x v="237"/>
    <s v="PLKRUSZ00016"/>
    <n v="55.8"/>
    <n v="2969"/>
    <n v="162540"/>
    <n v="2418000"/>
    <n v="54.745705624789494"/>
    <n v="3.5634743875278208"/>
    <s v="PL"/>
    <n v="134924400"/>
    <n v="1000"/>
    <n v="96.428137390000003"/>
    <n v="57140000"/>
    <n v="24.487614597418467"/>
    <n v="1.9199999999999946"/>
    <x v="1"/>
  </r>
  <r>
    <x v="2"/>
    <x v="238"/>
    <s v="LU0611262873"/>
    <n v="1.07"/>
    <n v="78957"/>
    <n v="83530"/>
    <n v="5093000"/>
    <n v="1.0579176007193789"/>
    <n v="-4.4642857142857206"/>
    <s v="LU"/>
    <n v="5449510"/>
    <n v="1000"/>
    <n v="96.428137390000003"/>
    <n v="57140000"/>
    <n v="0.9890390516821117"/>
    <n v="-5.0000000000000044E-2"/>
    <x v="2"/>
  </r>
  <r>
    <x v="2"/>
    <x v="239"/>
    <s v="PLLCCRP00017"/>
    <n v="1.8"/>
    <n v="21557"/>
    <n v="39360"/>
    <n v="218198000"/>
    <n v="1.8258570301990074"/>
    <n v="-1.6393442622950838"/>
    <s v="PL"/>
    <n v="392756400"/>
    <n v="1000"/>
    <n v="96.428137390000003"/>
    <n v="57140000"/>
    <n v="71.281898262060281"/>
    <n v="-3.0000000000000027E-2"/>
    <x v="2"/>
  </r>
  <r>
    <x v="2"/>
    <x v="240"/>
    <s v="PLLENAL00015"/>
    <n v="4.26"/>
    <n v="31177"/>
    <n v="132090"/>
    <n v="10150000"/>
    <n v="4.2367771113320716"/>
    <n v="0.94786729857820884"/>
    <s v="PL"/>
    <n v="43239000"/>
    <n v="1000"/>
    <n v="96.428137390000003"/>
    <n v="57140000"/>
    <n v="7.8475054740119434"/>
    <n v="4.0000000000000036E-2"/>
    <x v="1"/>
  </r>
  <r>
    <x v="2"/>
    <x v="241"/>
    <s v="PLLENTX00010"/>
    <n v="8.4"/>
    <n v="4419"/>
    <n v="36850"/>
    <n v="30148000"/>
    <n v="8.3389907218827783"/>
    <n v="0.7194244604316502"/>
    <s v="PL"/>
    <n v="253243200"/>
    <n v="1000"/>
    <n v="96.428137390000003"/>
    <n v="57140000"/>
    <n v="45.96145605255213"/>
    <n v="6.0000000000000497E-2"/>
    <x v="1"/>
  </r>
  <r>
    <x v="2"/>
    <x v="242"/>
    <s v="PLLBT0000013"/>
    <n v="2.4300000000000002"/>
    <n v="10295"/>
    <n v="24850"/>
    <n v="34971000"/>
    <n v="2.4137931034482758"/>
    <n v="-1.619433198380571"/>
    <s v="PL"/>
    <n v="84979530"/>
    <n v="1000"/>
    <n v="96.428137390000003"/>
    <n v="57140000"/>
    <n v="15.423051570433223"/>
    <n v="-4.0000000000000036E-2"/>
    <x v="2"/>
  </r>
  <r>
    <x v="2"/>
    <x v="243"/>
    <s v="PLLVTSF00010"/>
    <n v="27.35"/>
    <n v="197"/>
    <n v="5400"/>
    <n v="5128000"/>
    <n v="27.411167512690355"/>
    <n v="0.88528218369605671"/>
    <s v="PL"/>
    <n v="140250800"/>
    <n v="1000"/>
    <n v="96.428137390000003"/>
    <n v="57140000"/>
    <n v="25.454310246179475"/>
    <n v="0.24000000000000199"/>
    <x v="1"/>
  </r>
  <r>
    <x v="2"/>
    <x v="244"/>
    <s v="PLLOTOS00025"/>
    <n v="24.74"/>
    <n v="342599"/>
    <n v="8468070"/>
    <n v="60796000"/>
    <n v="24.71714745226927"/>
    <n v="-1.82539682539683"/>
    <s v="PL"/>
    <n v="1504093040"/>
    <n v="1000"/>
    <n v="96.428137390000003"/>
    <n v="57140000"/>
    <n v="272.97991084028922"/>
    <n v="-0.46000000000000085"/>
    <x v="2"/>
  </r>
  <r>
    <x v="2"/>
    <x v="245"/>
    <s v="PLLPP0000011"/>
    <n v="7716"/>
    <n v="1542"/>
    <n v="11897000"/>
    <n v="1279000"/>
    <n v="7715.3047989623865"/>
    <n v="-0.42586140147116147"/>
    <s v="PL"/>
    <n v="9868764000"/>
    <n v="1000"/>
    <n v="96.428137390000003"/>
    <n v="57140000"/>
    <n v="1791.0955274574342"/>
    <n v="-33"/>
    <x v="2"/>
  </r>
  <r>
    <x v="2"/>
    <x v="246"/>
    <s v="PLLSSFT00016"/>
    <n v="4.3499999999999996"/>
    <n v="6311"/>
    <n v="26520"/>
    <n v="1827000"/>
    <n v="4.2021866582158136"/>
    <n v="5.5825242718446466"/>
    <s v="PL"/>
    <n v="7947449.9999999991"/>
    <n v="1000"/>
    <n v="96.428137390000003"/>
    <n v="57140000"/>
    <n v="1.4423936117726175"/>
    <n v="0.22999999999999954"/>
    <x v="1"/>
  </r>
  <r>
    <x v="2"/>
    <x v="247"/>
    <s v="PLLUBAW00013"/>
    <n v="1.08"/>
    <n v="231541"/>
    <n v="252530"/>
    <n v="72970000"/>
    <n v="1.0906491722848222"/>
    <n v="-1.8181818181818188"/>
    <s v="PL"/>
    <n v="78807600"/>
    <n v="1000"/>
    <n v="96.428137390000003"/>
    <n v="57140000"/>
    <n v="14.302899521120832"/>
    <n v="-2.0000000000000018E-2"/>
    <x v="2"/>
  </r>
  <r>
    <x v="2"/>
    <x v="248"/>
    <s v="PLMBION00016"/>
    <n v="41.27"/>
    <n v="2761"/>
    <n v="113210"/>
    <n v="5975000"/>
    <n v="41.003259688518654"/>
    <n v="0.9046454767726253"/>
    <s v="PL"/>
    <n v="246588250.00000003"/>
    <n v="1000"/>
    <n v="96.428137390000003"/>
    <n v="57140000"/>
    <n v="44.753640040288303"/>
    <n v="0.37000000000000455"/>
    <x v="1"/>
  </r>
  <r>
    <x v="2"/>
    <x v="249"/>
    <s v="PLMGLAN00018"/>
    <n v="66.150000000000006"/>
    <n v="16593"/>
    <n v="1101450"/>
    <n v="6611000"/>
    <n v="66.380401374073401"/>
    <n v="-4.5330915684493878E-2"/>
    <s v="PL"/>
    <n v="437317650.00000006"/>
    <n v="1000"/>
    <n v="96.428137390000003"/>
    <n v="57140000"/>
    <n v="79.369380703925614"/>
    <n v="-3.0000000000001137E-2"/>
    <x v="2"/>
  </r>
  <r>
    <x v="2"/>
    <x v="250"/>
    <s v="PLMKRNP00015"/>
    <n v="6"/>
    <n v="926"/>
    <n v="5490"/>
    <n v="3832000"/>
    <n v="5.9287257019438444"/>
    <n v="0.50251256281408363"/>
    <s v="PL"/>
    <n v="22992000"/>
    <n v="1000"/>
    <n v="96.428137390000003"/>
    <n v="57140000"/>
    <n v="4.1728496463489577"/>
    <n v="3.0000000000000249E-2"/>
    <x v="1"/>
  </r>
  <r>
    <x v="2"/>
    <x v="251"/>
    <s v="PLMRVPL00016"/>
    <n v="7.58"/>
    <n v="13533"/>
    <n v="102560"/>
    <n v="11888000"/>
    <n v="7.5785117860045812"/>
    <n v="0.39735099337747659"/>
    <s v="PL"/>
    <n v="90111040"/>
    <n v="1000"/>
    <n v="96.428137390000003"/>
    <n v="57140000"/>
    <n v="16.354376365524391"/>
    <n v="3.0000000000000249E-2"/>
    <x v="1"/>
  </r>
  <r>
    <x v="2"/>
    <x v="252"/>
    <s v="PLBRE0000012"/>
    <n v="466.2"/>
    <n v="23300"/>
    <n v="10723720"/>
    <n v="12038000"/>
    <n v="460.24549356223179"/>
    <n v="3.3702882483370278"/>
    <s v="PL"/>
    <n v="5612115600"/>
    <n v="1000"/>
    <n v="96.428137390000003"/>
    <n v="57140000"/>
    <n v="1018.5505652718108"/>
    <n v="15.199999999999989"/>
    <x v="1"/>
  </r>
  <r>
    <x v="2"/>
    <x v="253"/>
    <s v="PLMCIMG00012"/>
    <n v="10.199999999999999"/>
    <n v="25281"/>
    <n v="257200"/>
    <n v="30174000"/>
    <n v="10.173648194296112"/>
    <n v="0"/>
    <s v="PL"/>
    <n v="307774800"/>
    <n v="1000"/>
    <n v="96.428137390000003"/>
    <n v="57140000"/>
    <n v="55.858471004485097"/>
    <n v="0"/>
    <x v="0"/>
  </r>
  <r>
    <x v="2"/>
    <x v="254"/>
    <s v="PLMCSFT00018"/>
    <n v="35"/>
    <n v="350"/>
    <n v="12270"/>
    <n v="689000"/>
    <n v="35.057142857142857"/>
    <n v="0"/>
    <s v="PL"/>
    <n v="24115000"/>
    <n v="1000"/>
    <n v="96.428137390000003"/>
    <n v="57140000"/>
    <n v="4.3766644581465348"/>
    <n v="0"/>
    <x v="0"/>
  </r>
  <r>
    <x v="2"/>
    <x v="255"/>
    <s v="PLSMMDA00012"/>
    <n v="0.51"/>
    <n v="2015"/>
    <n v="950"/>
    <n v="0"/>
    <n v="0.47146401985111663"/>
    <n v="8.5106382978723527"/>
    <s v="PL"/>
    <n v="0"/>
    <n v="1000"/>
    <n v="96.428137390000003"/>
    <n v="57140000"/>
    <n v="0"/>
    <n v="4.0000000000000036E-2"/>
    <x v="1"/>
  </r>
  <r>
    <x v="2"/>
    <x v="256"/>
    <s v="PLMDCLG00015"/>
    <n v="211.5"/>
    <n v="11337"/>
    <n v="2350870"/>
    <n v="2559000"/>
    <n v="207.362617976537"/>
    <n v="5.2762568442010993"/>
    <s v="PL"/>
    <n v="541228500"/>
    <n v="1000"/>
    <n v="96.428137390000003"/>
    <n v="57140000"/>
    <n v="98.228303532488567"/>
    <n v="10.599999999999994"/>
    <x v="1"/>
  </r>
  <r>
    <x v="2"/>
    <x v="257"/>
    <s v="PLMGRON00016"/>
    <n v="21"/>
    <n v="0"/>
    <n v="0"/>
    <n v="0"/>
    <n v="21"/>
    <n v="0"/>
    <s v="PL"/>
    <n v="0"/>
    <n v="1000"/>
    <n v="96.428137390000003"/>
    <n v="57140000"/>
    <n v="0"/>
    <n v="0"/>
    <x v="0"/>
  </r>
  <r>
    <x v="2"/>
    <x v="258"/>
    <s v="PLMNNCP00011"/>
    <n v="14.15"/>
    <n v="16461"/>
    <n v="230390"/>
    <n v="23198000"/>
    <n v="13.996112022355872"/>
    <n v="2.0923520923521011"/>
    <s v="PL"/>
    <n v="328251700"/>
    <n v="1000"/>
    <n v="96.428137390000003"/>
    <n v="57140000"/>
    <n v="59.574851698784109"/>
    <n v="0.29000000000000092"/>
    <x v="1"/>
  </r>
  <r>
    <x v="2"/>
    <x v="259"/>
    <s v="PLMRCTR00015"/>
    <n v="13.67"/>
    <n v="5583"/>
    <n v="74890"/>
    <n v="2276000"/>
    <n v="13.413935160308078"/>
    <n v="0.88560885608854889"/>
    <s v="PL"/>
    <n v="31112920"/>
    <n v="1000"/>
    <n v="96.428137390000003"/>
    <n v="57140000"/>
    <n v="5.6467265665833084"/>
    <n v="0.11999999999999922"/>
    <x v="1"/>
  </r>
  <r>
    <x v="2"/>
    <x v="260"/>
    <s v="PLMRCOR00016"/>
    <n v="8.77"/>
    <n v="2781"/>
    <n v="24220"/>
    <n v="9921000"/>
    <n v="8.7090974469615254"/>
    <n v="-0.34090909090910282"/>
    <s v="PL"/>
    <n v="87007170"/>
    <n v="1000"/>
    <n v="96.428137390000003"/>
    <n v="57140000"/>
    <n v="15.791050737835929"/>
    <n v="-3.0000000000001137E-2"/>
    <x v="2"/>
  </r>
  <r>
    <x v="2"/>
    <x v="261"/>
    <s v="PLMEWA000012"/>
    <n v="7.0000000000000007E-2"/>
    <n v="148991"/>
    <n v="10430"/>
    <n v="0"/>
    <n v="7.0004228443328792E-2"/>
    <n v="0"/>
    <s v="PL"/>
    <n v="0"/>
    <n v="1000"/>
    <n v="96.428137390000003"/>
    <n v="57140000"/>
    <n v="0"/>
    <n v="0"/>
    <x v="0"/>
  </r>
  <r>
    <x v="2"/>
    <x v="262"/>
    <s v="PLMEXPL00010"/>
    <n v="2.0499999999999998"/>
    <n v="12520"/>
    <n v="25070"/>
    <n v="2516000"/>
    <n v="2.0023961661341851"/>
    <n v="2.4999999999999911"/>
    <s v="PL"/>
    <n v="5157800"/>
    <n v="1000"/>
    <n v="96.428137390000003"/>
    <n v="57140000"/>
    <n v="0.93609620328543219"/>
    <n v="4.9999999999999822E-2"/>
    <x v="1"/>
  </r>
  <r>
    <x v="2"/>
    <x v="263"/>
    <s v="PLMFO0000013"/>
    <n v="10.29"/>
    <n v="301"/>
    <n v="3100"/>
    <n v="2000000"/>
    <n v="10.299003322259136"/>
    <n v="2.8999999999999915"/>
    <s v="PL"/>
    <n v="20580000"/>
    <n v="1000"/>
    <n v="96.428137390000003"/>
    <n v="57140000"/>
    <n v="3.735092454847841"/>
    <n v="0.28999999999999915"/>
    <x v="1"/>
  </r>
  <r>
    <x v="2"/>
    <x v="264"/>
    <s v="PLNFI0900014"/>
    <n v="0.56999999999999995"/>
    <n v="495652"/>
    <n v="282320"/>
    <n v="503124000"/>
    <n v="0.56959318231339728"/>
    <n v="0"/>
    <s v="PL"/>
    <n v="286780680"/>
    <n v="1000"/>
    <n v="96.428137390000003"/>
    <n v="57140000"/>
    <n v="52.048219342280525"/>
    <n v="0"/>
    <x v="0"/>
  </r>
  <r>
    <x v="2"/>
    <x v="265"/>
    <s v="NL0009508712"/>
    <n v="2.02"/>
    <n v="172223"/>
    <n v="314970"/>
    <n v="8276000"/>
    <n v="1.8288498051944282"/>
    <n v="27.848101265822777"/>
    <s v="NL"/>
    <n v="16717520"/>
    <n v="1000"/>
    <n v="96.428137390000003"/>
    <n v="57140000"/>
    <n v="3.0340856567428514"/>
    <n v="0.43999999999999995"/>
    <x v="1"/>
  </r>
  <r>
    <x v="2"/>
    <x v="266"/>
    <s v="PLBIG0000016"/>
    <n v="7.5"/>
    <n v="2157338"/>
    <n v="16129520"/>
    <n v="391726000"/>
    <n v="7.4765845685747898"/>
    <n v="3.734439834024883"/>
    <s v="PL"/>
    <n v="2937945000"/>
    <n v="1000"/>
    <n v="96.428137390000003"/>
    <n v="57140000"/>
    <n v="533.21167163546841"/>
    <n v="0.26999999999999957"/>
    <x v="1"/>
  </r>
  <r>
    <x v="2"/>
    <x v="267"/>
    <s v="PLKLSTN00017"/>
    <n v="1.5"/>
    <n v="8416"/>
    <n v="12840"/>
    <n v="3254000"/>
    <n v="1.5256653992395437"/>
    <n v="-2.5974025974025983"/>
    <s v="PL"/>
    <n v="4881000"/>
    <n v="1000"/>
    <n v="96.428137390000003"/>
    <n v="57140000"/>
    <n v="0.88585939125910163"/>
    <n v="-4.0000000000000036E-2"/>
    <x v="2"/>
  </r>
  <r>
    <x v="2"/>
    <x v="268"/>
    <s v="PLMRBUD00015"/>
    <n v="1.31"/>
    <n v="105073"/>
    <n v="138690"/>
    <n v="50027000"/>
    <n v="1.319939470653736"/>
    <n v="-2.2388059701492602"/>
    <s v="PL"/>
    <n v="65535370"/>
    <n v="1000"/>
    <n v="96.428137390000003"/>
    <n v="57140000"/>
    <n v="11.894104276611349"/>
    <n v="-3.0000000000000027E-2"/>
    <x v="2"/>
  </r>
  <r>
    <x v="2"/>
    <x v="269"/>
    <s v="PLPPWK000014"/>
    <n v="0.16"/>
    <n v="65049"/>
    <n v="10410"/>
    <n v="0"/>
    <n v="0.1600332057372135"/>
    <n v="0"/>
    <s v="PL"/>
    <n v="0"/>
    <n v="1000"/>
    <n v="96.428137390000003"/>
    <n v="57140000"/>
    <n v="0"/>
    <n v="0"/>
    <x v="0"/>
  </r>
  <r>
    <x v="2"/>
    <x v="270"/>
    <s v="PLMLPGR00017"/>
    <n v="33.9"/>
    <n v="5"/>
    <n v="170"/>
    <n v="3773000"/>
    <n v="34"/>
    <n v="2.696152681005759"/>
    <s v="PL"/>
    <n v="127904700"/>
    <n v="1000"/>
    <n v="96.428137390000003"/>
    <n v="57140000"/>
    <n v="23.213599606879335"/>
    <n v="0.89000000000000057"/>
    <x v="1"/>
  </r>
  <r>
    <x v="2"/>
    <x v="271"/>
    <s v="PLSZPTL00010"/>
    <n v="1.46"/>
    <n v="905"/>
    <n v="1300"/>
    <n v="42888000"/>
    <n v="1.4364640883977902"/>
    <n v="0.68965517241379448"/>
    <s v="PL"/>
    <n v="62616480"/>
    <n v="1000"/>
    <n v="96.428137390000003"/>
    <n v="57140000"/>
    <n v="11.364350923087013"/>
    <n v="1.0000000000000009E-2"/>
    <x v="1"/>
  </r>
  <r>
    <x v="2"/>
    <x v="272"/>
    <s v="PLMOBRK00013"/>
    <n v="9.75"/>
    <n v="630"/>
    <n v="5970"/>
    <n v="356000"/>
    <n v="9.4761904761904763"/>
    <n v="-2.5000000000000022"/>
    <s v="PL"/>
    <n v="3471000"/>
    <n v="1000"/>
    <n v="96.428137390000003"/>
    <n v="57140000"/>
    <n v="0.62995655543133411"/>
    <n v="-0.25"/>
    <x v="2"/>
  </r>
  <r>
    <x v="2"/>
    <x v="273"/>
    <s v="PLMOJ0000015"/>
    <n v="1.39"/>
    <n v="1600"/>
    <n v="2220"/>
    <n v="4265000"/>
    <n v="1.3875"/>
    <n v="-4.7945205479452131"/>
    <s v="PL"/>
    <n v="5928350"/>
    <n v="1000"/>
    <n v="96.428137390000003"/>
    <n v="57140000"/>
    <n v="1.0759443806947133"/>
    <n v="-7.0000000000000062E-2"/>
    <x v="2"/>
  </r>
  <r>
    <x v="2"/>
    <x v="274"/>
    <s v="HU0000068952"/>
    <n v="154.69999999999999"/>
    <n v="20"/>
    <n v="3090"/>
    <n v="3703000"/>
    <n v="154.5"/>
    <n v="1.5091863517060267"/>
    <s v="HU"/>
    <n v="572854100"/>
    <n v="1000"/>
    <n v="96.428137390000003"/>
    <n v="57140000"/>
    <n v="103.96807709614434"/>
    <n v="2.2999999999999829"/>
    <x v="1"/>
  </r>
  <r>
    <x v="2"/>
    <x v="275"/>
    <s v="PLMNRTR00012"/>
    <n v="12.94"/>
    <n v="98827"/>
    <n v="1276080"/>
    <n v="16905000"/>
    <n v="12.912260819411699"/>
    <n v="1.4901960784313717"/>
    <s v="PL"/>
    <n v="218750700"/>
    <n v="1000"/>
    <n v="96.428137390000003"/>
    <n v="57140000"/>
    <n v="39.701364871850515"/>
    <n v="0.1899999999999995"/>
    <x v="1"/>
  </r>
  <r>
    <x v="2"/>
    <x v="276"/>
    <s v="PLMSTPL00018"/>
    <n v="10.39"/>
    <n v="622"/>
    <n v="6230"/>
    <n v="1026000"/>
    <n v="10.016077170418006"/>
    <n v="-1.0476190476190417"/>
    <s v="PL"/>
    <n v="10660140"/>
    <n v="1000"/>
    <n v="96.428137390000003"/>
    <n v="57140000"/>
    <n v="1.9347234441993033"/>
    <n v="-0.10999999999999943"/>
    <x v="2"/>
  </r>
  <r>
    <x v="2"/>
    <x v="277"/>
    <s v="PLMSTWS00019"/>
    <n v="6.25"/>
    <n v="7541"/>
    <n v="46790"/>
    <n v="9981000"/>
    <n v="6.204747380983954"/>
    <n v="1.6260162601625883"/>
    <s v="PL"/>
    <n v="62381250"/>
    <n v="1000"/>
    <n v="96.428137390000003"/>
    <n v="57140000"/>
    <n v="11.321658707433279"/>
    <n v="9.9999999999999645E-2"/>
    <x v="1"/>
  </r>
  <r>
    <x v="2"/>
    <x v="278"/>
    <s v="PLMSTZB00018"/>
    <n v="2.21"/>
    <n v="420654"/>
    <n v="928270"/>
    <n v="95095000"/>
    <n v="2.2067304720744363"/>
    <n v="2.7906976744185963"/>
    <s v="PL"/>
    <n v="210159950"/>
    <n v="1000"/>
    <n v="96.428137390000003"/>
    <n v="57140000"/>
    <n v="38.142217859873647"/>
    <n v="6.0000000000000053E-2"/>
    <x v="1"/>
  </r>
  <r>
    <x v="2"/>
    <x v="279"/>
    <s v="PLMSTEX00017"/>
    <n v="1.61"/>
    <n v="42457"/>
    <n v="69000"/>
    <n v="9957000"/>
    <n v="1.6251737051605153"/>
    <n v="-0.61728395061728669"/>
    <s v="PL"/>
    <n v="16030770.000000002"/>
    <n v="1000"/>
    <n v="96.428137390000003"/>
    <n v="57140000"/>
    <n v="2.9094464563848947"/>
    <n v="-1.0000000000000009E-2"/>
    <x v="2"/>
  </r>
  <r>
    <x v="2"/>
    <x v="280"/>
    <s v="PLMUZA000019"/>
    <n v="3.34"/>
    <n v="30"/>
    <n v="100"/>
    <n v="1453000"/>
    <n v="3.3333333333333335"/>
    <n v="0"/>
    <s v="PL"/>
    <n v="4853020"/>
    <n v="1000"/>
    <n v="96.428137390000003"/>
    <n v="57140000"/>
    <n v="0.88078126264459045"/>
    <n v="0"/>
    <x v="0"/>
  </r>
  <r>
    <x v="2"/>
    <x v="281"/>
    <s v="PLMWTRD00013"/>
    <n v="17.600000000000001"/>
    <n v="11"/>
    <n v="190"/>
    <n v="2386000"/>
    <n v="17.272727272727273"/>
    <n v="2.8638223261250761"/>
    <s v="PL"/>
    <n v="41993600"/>
    <n v="1000"/>
    <n v="96.428137390000003"/>
    <n v="57140000"/>
    <n v="7.6214761181680419"/>
    <n v="0.49000000000000199"/>
    <x v="1"/>
  </r>
  <r>
    <x v="2"/>
    <x v="282"/>
    <s v="PLNETIA00014"/>
    <n v="5.7"/>
    <n v="22204"/>
    <n v="126380"/>
    <n v="257931000"/>
    <n v="5.6917672491442985"/>
    <n v="0"/>
    <s v="PL"/>
    <n v="1470206700"/>
    <n v="1000"/>
    <n v="96.428137390000003"/>
    <n v="57140000"/>
    <n v="266.82983247020132"/>
    <n v="0"/>
    <x v="0"/>
  </r>
  <r>
    <x v="2"/>
    <x v="283"/>
    <s v="PLNTMDA00018"/>
    <n v="4.78"/>
    <n v="6300"/>
    <n v="30810"/>
    <n v="3499000"/>
    <n v="4.8904761904761909"/>
    <n v="-2.2494887525562279"/>
    <s v="PL"/>
    <n v="16725220"/>
    <n v="1000"/>
    <n v="96.428137390000003"/>
    <n v="57140000"/>
    <n v="3.0354831403143927"/>
    <n v="-0.10999999999999943"/>
    <x v="2"/>
  </r>
  <r>
    <x v="2"/>
    <x v="284"/>
    <s v="PLTRFRM00018"/>
    <n v="242"/>
    <n v="3052"/>
    <n v="749720"/>
    <n v="1930000"/>
    <n v="245.64875491480996"/>
    <n v="-0.6364196263600963"/>
    <s v="PL"/>
    <n v="467060000"/>
    <n v="1000"/>
    <n v="96.428137390000003"/>
    <n v="57140000"/>
    <n v="84.767360639515672"/>
    <n v="-1.5500000000000114"/>
    <x v="2"/>
  </r>
  <r>
    <x v="2"/>
    <x v="285"/>
    <s v="PLNEWAG00012"/>
    <n v="24.25"/>
    <n v="522444"/>
    <n v="12541560"/>
    <n v="25618000"/>
    <n v="24.005558490479363"/>
    <n v="2.320675105485237"/>
    <s v="PL"/>
    <n v="621236500"/>
    <n v="1000"/>
    <n v="96.428137390000003"/>
    <n v="57140000"/>
    <n v="112.74906529767156"/>
    <n v="0.55000000000000071"/>
    <x v="1"/>
  </r>
  <r>
    <x v="2"/>
    <x v="286"/>
    <s v="GB00B42CTW68"/>
    <n v="7.0000000000000007E-2"/>
    <n v="363255"/>
    <n v="25430"/>
    <n v="0"/>
    <n v="7.0005918707244222E-2"/>
    <n v="0"/>
    <s v="GB"/>
    <n v="0"/>
    <n v="1000"/>
    <n v="96.428137390000003"/>
    <n v="57140000"/>
    <n v="0"/>
    <n v="0"/>
    <x v="0"/>
  </r>
  <r>
    <x v="2"/>
    <x v="287"/>
    <s v="PLNFI1500011"/>
    <n v="4.4000000000000004"/>
    <n v="2186"/>
    <n v="9350"/>
    <n v="24936000"/>
    <n v="4.2772186642268988"/>
    <n v="0"/>
    <s v="PL"/>
    <n v="109718400.00000001"/>
    <n v="1000"/>
    <n v="96.428137390000003"/>
    <n v="57140000"/>
    <n v="19.912943051408035"/>
    <n v="0"/>
    <x v="0"/>
  </r>
  <r>
    <x v="2"/>
    <x v="288"/>
    <s v="PLGRNKT00019"/>
    <n v="1.28"/>
    <n v="5187"/>
    <n v="6610"/>
    <n v="4052000"/>
    <n v="1.2743396953923269"/>
    <n v="2.4000000000000021"/>
    <s v="PL"/>
    <n v="5186560"/>
    <n v="1000"/>
    <n v="96.428137390000003"/>
    <n v="57140000"/>
    <n v="0.94131589517082692"/>
    <n v="3.0000000000000027E-2"/>
    <x v="1"/>
  </r>
  <r>
    <x v="2"/>
    <x v="289"/>
    <s v="PLNRTHC00014"/>
    <n v="3.8"/>
    <n v="4145"/>
    <n v="15930"/>
    <n v="1500000"/>
    <n v="3.8431845597104948"/>
    <n v="-0.78328981723237989"/>
    <s v="PL"/>
    <n v="5700000"/>
    <n v="1000"/>
    <n v="96.428137390000003"/>
    <n v="57140000"/>
    <n v="1.0345008256867199"/>
    <n v="-3.0000000000000249E-2"/>
    <x v="2"/>
  </r>
  <r>
    <x v="2"/>
    <x v="290"/>
    <s v="PLNVITA00018"/>
    <n v="50.3"/>
    <n v="292"/>
    <n v="14560"/>
    <n v="297000"/>
    <n v="49.863013698630134"/>
    <n v="1.6161616161616044"/>
    <s v="PL"/>
    <n v="14939100"/>
    <n v="1000"/>
    <n v="96.428137390000003"/>
    <n v="57140000"/>
    <n v="2.7113177693011363"/>
    <n v="0.79999999999999716"/>
    <x v="1"/>
  </r>
  <r>
    <x v="2"/>
    <x v="291"/>
    <s v="PLCRMNG00029"/>
    <n v="1.1499999999999999"/>
    <n v="8000"/>
    <n v="9180"/>
    <n v="36087000"/>
    <n v="1.1475"/>
    <n v="0.87719298245614308"/>
    <s v="PL"/>
    <n v="41500050"/>
    <n v="1000"/>
    <n v="96.428137390000003"/>
    <n v="57140000"/>
    <n v="7.5319010510596769"/>
    <n v="1.0000000000000009E-2"/>
    <x v="1"/>
  </r>
  <r>
    <x v="2"/>
    <x v="292"/>
    <s v="PLNTSYS00013"/>
    <n v="2.02"/>
    <n v="2929"/>
    <n v="5970"/>
    <n v="4803000"/>
    <n v="2.0382383065892795"/>
    <n v="-1.4634146341463317"/>
    <s v="PL"/>
    <n v="9702060"/>
    <n v="1000"/>
    <n v="96.428137390000003"/>
    <n v="57140000"/>
    <n v="1.7608401896249293"/>
    <n v="-2.9999999999999805E-2"/>
    <x v="2"/>
  </r>
  <r>
    <x v="2"/>
    <x v="293"/>
    <s v="PLODLPL00013"/>
    <n v="2.08"/>
    <n v="5"/>
    <n v="10"/>
    <n v="8487000"/>
    <n v="2"/>
    <n v="0.48309178743961567"/>
    <s v="PL"/>
    <n v="17652960"/>
    <n v="1000"/>
    <n v="96.428137390000003"/>
    <n v="57140000"/>
    <n v="3.2038599466341466"/>
    <n v="1.0000000000000231E-2"/>
    <x v="1"/>
  </r>
  <r>
    <x v="2"/>
    <x v="294"/>
    <s v="EE3100084021"/>
    <n v="7.05"/>
    <n v="0"/>
    <n v="0"/>
    <n v="247000"/>
    <n v="7.05"/>
    <n v="0"/>
    <s v="EE"/>
    <n v="1741350"/>
    <n v="1000"/>
    <n v="96.428137390000003"/>
    <n v="57140000"/>
    <n v="0.31604000224729289"/>
    <n v="0"/>
    <x v="0"/>
  </r>
  <r>
    <x v="2"/>
    <x v="295"/>
    <s v="PLONE0000014"/>
    <n v="0.11"/>
    <n v="0"/>
    <n v="0"/>
    <n v="0"/>
    <n v="0.11"/>
    <n v="0"/>
    <s v="PL"/>
    <n v="0"/>
    <n v="1000"/>
    <n v="96.428137390000003"/>
    <n v="57140000"/>
    <n v="0"/>
    <n v="0"/>
    <x v="0"/>
  </r>
  <r>
    <x v="2"/>
    <x v="296"/>
    <s v="PLOPNFN00010"/>
    <n v="2.9"/>
    <n v="15981"/>
    <n v="46540"/>
    <n v="24856000"/>
    <n v="2.9122082472936612"/>
    <n v="0"/>
    <s v="PL"/>
    <n v="72082400"/>
    <n v="1000"/>
    <n v="96.428137390000003"/>
    <n v="57140000"/>
    <n v="13.082333739908844"/>
    <n v="0"/>
    <x v="0"/>
  </r>
  <r>
    <x v="2"/>
    <x v="297"/>
    <s v="PLOPNPL00013"/>
    <n v="9.99"/>
    <n v="3782"/>
    <n v="38100"/>
    <n v="6624000"/>
    <n v="10.074034902168165"/>
    <n v="0.10020040080160886"/>
    <s v="PL"/>
    <n v="66173760"/>
    <n v="1000"/>
    <n v="96.428137390000003"/>
    <n v="57140000"/>
    <n v="12.009966554174531"/>
    <n v="9.9999999999997868E-3"/>
    <x v="1"/>
  </r>
  <r>
    <x v="2"/>
    <x v="298"/>
    <s v="PLOPTEM00012"/>
    <n v="5.3"/>
    <n v="200"/>
    <n v="1060"/>
    <n v="1399000"/>
    <n v="5.3"/>
    <n v="0"/>
    <s v="PL"/>
    <n v="7414700"/>
    <n v="1000"/>
    <n v="96.428137390000003"/>
    <n v="57140000"/>
    <n v="1.3457040828454951"/>
    <n v="0"/>
    <x v="0"/>
  </r>
  <r>
    <x v="2"/>
    <x v="299"/>
    <s v="PLTLKPL00017"/>
    <n v="8.1999999999999993"/>
    <n v="4825359"/>
    <n v="39643700"/>
    <n v="647357000"/>
    <n v="8.2156995987241572"/>
    <n v="4.9935979513444195"/>
    <s v="PL"/>
    <n v="5308327400"/>
    <n v="1000"/>
    <n v="96.428137390000003"/>
    <n v="57140000"/>
    <n v="963.41562777463844"/>
    <n v="0.38999999999999968"/>
    <x v="1"/>
  </r>
  <r>
    <x v="2"/>
    <x v="300"/>
    <s v="PLORBIS00014"/>
    <n v="41"/>
    <n v="956"/>
    <n v="39650"/>
    <n v="21800000"/>
    <n v="41.47489539748954"/>
    <n v="0.46557216368536825"/>
    <s v="PL"/>
    <n v="893800000"/>
    <n v="1000"/>
    <n v="96.428137390000003"/>
    <n v="57140000"/>
    <n v="162.21698912259478"/>
    <n v="0.18999999999999773"/>
    <x v="1"/>
  </r>
  <r>
    <x v="2"/>
    <x v="301"/>
    <s v="LU0122624777"/>
    <n v="1.52"/>
    <n v="3400"/>
    <n v="5170"/>
    <n v="2352000"/>
    <n v="1.5205882352941176"/>
    <n v="1.3333333333333419"/>
    <s v="LU"/>
    <n v="3575040"/>
    <n v="1000"/>
    <n v="96.428137390000003"/>
    <n v="57140000"/>
    <n v="0.64883891787071069"/>
    <n v="2.0000000000000018E-2"/>
    <x v="1"/>
  </r>
  <r>
    <x v="2"/>
    <x v="302"/>
    <s v="PLORZBL00013"/>
    <n v="6.29"/>
    <n v="6579"/>
    <n v="40650"/>
    <n v="6568000"/>
    <n v="6.1787505699954401"/>
    <n v="2.2764227642276369"/>
    <s v="PL"/>
    <n v="41312720"/>
    <n v="1000"/>
    <n v="96.428137390000003"/>
    <n v="57140000"/>
    <n v="7.4979022721691688"/>
    <n v="0.13999999999999968"/>
    <x v="1"/>
  </r>
  <r>
    <x v="2"/>
    <x v="303"/>
    <s v="PLODRTS00017"/>
    <n v="232.05"/>
    <n v="41"/>
    <n v="9510"/>
    <n v="349000"/>
    <n v="231.95121951219511"/>
    <n v="2.4503311258278204"/>
    <s v="PL"/>
    <n v="80985450"/>
    <n v="1000"/>
    <n v="96.428137390000003"/>
    <n v="57140000"/>
    <n v="14.698160507650975"/>
    <n v="5.5500000000000114"/>
    <x v="1"/>
  </r>
  <r>
    <x v="2"/>
    <x v="304"/>
    <s v="PLZPCOT00018"/>
    <n v="8.36"/>
    <n v="325"/>
    <n v="2690"/>
    <n v="6256000"/>
    <n v="8.2769230769230777"/>
    <n v="0"/>
    <s v="PL"/>
    <n v="52300160"/>
    <n v="1000"/>
    <n v="96.428137390000003"/>
    <n v="57140000"/>
    <n v="9.4920278427276408"/>
    <n v="0"/>
    <x v="0"/>
  </r>
  <r>
    <x v="2"/>
    <x v="305"/>
    <s v="NL0009805613"/>
    <n v="73.5"/>
    <n v="30"/>
    <n v="2210"/>
    <n v="1725000"/>
    <n v="73.666666666666671"/>
    <n v="0.68493150684931781"/>
    <s v="NL"/>
    <n v="126787500"/>
    <n v="1000"/>
    <n v="96.428137390000003"/>
    <n v="57140000"/>
    <n v="23.010837445044736"/>
    <n v="0.5"/>
    <x v="1"/>
  </r>
  <r>
    <x v="2"/>
    <x v="306"/>
    <s v="PLPAGED00017"/>
    <n v="48.55"/>
    <n v="3246"/>
    <n v="156690"/>
    <n v="1688000"/>
    <n v="48.271719038817004"/>
    <n v="1.1458333333333348"/>
    <s v="PL"/>
    <n v="81952400"/>
    <n v="1000"/>
    <n v="96.428137390000003"/>
    <n v="57140000"/>
    <n v="14.873653590703217"/>
    <n v="0.54999999999999716"/>
    <x v="1"/>
  </r>
  <r>
    <x v="2"/>
    <x v="307"/>
    <s v="PLPMPOL00031"/>
    <n v="1.1200000000000001"/>
    <n v="2000"/>
    <n v="2240"/>
    <n v="6642000"/>
    <n v="1.1200000000000001"/>
    <n v="1.8181818181818299"/>
    <s v="PL"/>
    <n v="7439040.0000000009"/>
    <n v="1000"/>
    <n v="96.428137390000003"/>
    <n v="57140000"/>
    <n v="1.3501215828625504"/>
    <n v="2.0000000000000018E-2"/>
    <x v="1"/>
  </r>
  <r>
    <x v="2"/>
    <x v="308"/>
    <s v="PLPANVA00013"/>
    <n v="14.85"/>
    <n v="2"/>
    <n v="30"/>
    <n v="5551000"/>
    <n v="15"/>
    <n v="-1.0000000000000009"/>
    <s v="PL"/>
    <n v="82432350"/>
    <n v="1000"/>
    <n v="96.428137390000003"/>
    <n v="57140000"/>
    <n v="14.960760375139769"/>
    <n v="-0.15000000000000036"/>
    <x v="2"/>
  </r>
  <r>
    <x v="2"/>
    <x v="309"/>
    <s v="PLPTNTS00019"/>
    <n v="1.1499999999999999"/>
    <n v="11682"/>
    <n v="13210"/>
    <n v="5959000"/>
    <n v="1.1307995206300292"/>
    <n v="0"/>
    <s v="PL"/>
    <n v="6852849.9999999991"/>
    <n v="1000"/>
    <n v="96.428137390000003"/>
    <n v="57140000"/>
    <n v="1.2437331549661819"/>
    <n v="0"/>
    <x v="0"/>
  </r>
  <r>
    <x v="2"/>
    <x v="310"/>
    <s v="PLPBG0000029"/>
    <n v="1.6"/>
    <n v="25231"/>
    <n v="40500"/>
    <n v="0"/>
    <n v="1.6051682454123894"/>
    <n v="0"/>
    <s v="PL"/>
    <n v="0"/>
    <n v="1000"/>
    <n v="96.428137390000003"/>
    <n v="57140000"/>
    <n v="0"/>
    <n v="0"/>
    <x v="0"/>
  </r>
  <r>
    <x v="2"/>
    <x v="311"/>
    <s v="PLPBONL00013"/>
    <n v="0.27"/>
    <n v="6849"/>
    <n v="1840"/>
    <n v="0"/>
    <n v="0.26865235800846837"/>
    <n v="0"/>
    <s v="PL"/>
    <n v="0"/>
    <n v="1000"/>
    <n v="96.428137390000003"/>
    <n v="57140000"/>
    <n v="0"/>
    <n v="0"/>
    <x v="0"/>
  </r>
  <r>
    <x v="2"/>
    <x v="312"/>
    <s v="PLBEFSN00010"/>
    <n v="3.79"/>
    <n v="100"/>
    <n v="380"/>
    <n v="3736000"/>
    <n v="3.8"/>
    <n v="-0.26315789473683182"/>
    <s v="PL"/>
    <n v="14159440"/>
    <n v="1000"/>
    <n v="96.428137390000003"/>
    <n v="57140000"/>
    <n v="2.5698162054844857"/>
    <n v="-9.9999999999997868E-3"/>
    <x v="2"/>
  </r>
  <r>
    <x v="2"/>
    <x v="313"/>
    <s v="PLPCCEX00010"/>
    <n v="3.31"/>
    <n v="0"/>
    <n v="0"/>
    <n v="0"/>
    <n v="3.31"/>
    <n v="0"/>
    <s v="PL"/>
    <n v="0"/>
    <n v="1000"/>
    <n v="96.428137390000003"/>
    <n v="57140000"/>
    <n v="0"/>
    <n v="0"/>
    <x v="0"/>
  </r>
  <r>
    <x v="2"/>
    <x v="314"/>
    <s v="PLPCCIM00014"/>
    <n v="1.62"/>
    <n v="29"/>
    <n v="50"/>
    <n v="18756000"/>
    <n v="1.7241379310344827"/>
    <n v="0"/>
    <s v="PL"/>
    <n v="30384720.000000004"/>
    <n v="1000"/>
    <n v="96.428137390000003"/>
    <n v="57140000"/>
    <n v="5.5145645488175079"/>
    <n v="0"/>
    <x v="0"/>
  </r>
  <r>
    <x v="2"/>
    <x v="315"/>
    <s v="PLPCCRK00076"/>
    <n v="37.979999999999997"/>
    <n v="399"/>
    <n v="14980"/>
    <n v="3144000"/>
    <n v="37.543859649122808"/>
    <n v="0.76943486335898648"/>
    <s v="PL"/>
    <n v="119409119.99999999"/>
    <n v="1000"/>
    <n v="96.428137390000003"/>
    <n v="57140000"/>
    <n v="21.671725128863965"/>
    <n v="0.28999999999999915"/>
    <x v="1"/>
  </r>
  <r>
    <x v="2"/>
    <x v="316"/>
    <s v="PLGUARD00019"/>
    <n v="0.23"/>
    <n v="16060"/>
    <n v="3690"/>
    <n v="0"/>
    <n v="0.22976338729763388"/>
    <n v="0"/>
    <s v="PL"/>
    <n v="0"/>
    <n v="1000"/>
    <n v="96.428137390000003"/>
    <n v="57140000"/>
    <n v="0"/>
    <n v="0"/>
    <x v="0"/>
  </r>
  <r>
    <x v="2"/>
    <x v="317"/>
    <s v="PLPRMCM00048"/>
    <n v="51.9"/>
    <n v="1439"/>
    <n v="74570"/>
    <n v="4763000"/>
    <n v="51.820708825573313"/>
    <n v="1.7647058823529349"/>
    <s v="PL"/>
    <n v="247199700"/>
    <n v="1000"/>
    <n v="96.428137390000003"/>
    <n v="57140000"/>
    <n v="44.864612940264813"/>
    <n v="0.89999999999999858"/>
    <x v="1"/>
  </r>
  <r>
    <x v="2"/>
    <x v="318"/>
    <s v="LU0275164910"/>
    <n v="100"/>
    <n v="0"/>
    <n v="0"/>
    <n v="826000"/>
    <n v="100"/>
    <n v="0"/>
    <s v="LU"/>
    <n v="82600000"/>
    <n v="1000"/>
    <n v="96.428137390000003"/>
    <n v="57140000"/>
    <n v="14.991187403811063"/>
    <n v="0"/>
    <x v="0"/>
  </r>
  <r>
    <x v="2"/>
    <x v="319"/>
    <s v="NL0010577052"/>
    <n v="7.9"/>
    <n v="5651"/>
    <n v="43310"/>
    <n v="2500000"/>
    <n v="7.6641302424349673"/>
    <n v="4.2216358839050061"/>
    <s v="NL"/>
    <n v="19750000"/>
    <n v="1000"/>
    <n v="96.428137390000003"/>
    <n v="57140000"/>
    <n v="3.5844546153180206"/>
    <n v="0.32000000000000028"/>
    <x v="1"/>
  </r>
  <r>
    <x v="2"/>
    <x v="320"/>
    <s v="PLPEKAS00017"/>
    <n v="10.8"/>
    <n v="0"/>
    <n v="0"/>
    <n v="11288000"/>
    <n v="10.8"/>
    <n v="0"/>
    <s v="PL"/>
    <n v="121910400.00000001"/>
    <n v="1000"/>
    <n v="96.428137390000003"/>
    <n v="57140000"/>
    <n v="22.125685870140053"/>
    <n v="0"/>
    <x v="0"/>
  </r>
  <r>
    <x v="2"/>
    <x v="321"/>
    <s v="PLPEKAO00016"/>
    <n v="179"/>
    <n v="373180"/>
    <n v="67794460"/>
    <n v="122632000"/>
    <n v="181.66691676938743"/>
    <n v="-1.5401540154015514"/>
    <s v="PL"/>
    <n v="21951128000"/>
    <n v="1000"/>
    <n v="96.428137390000003"/>
    <n v="57140000"/>
    <n v="3983.940358027171"/>
    <n v="-2.8000000000000114"/>
    <x v="2"/>
  </r>
  <r>
    <x v="2"/>
    <x v="322"/>
    <s v="PLMEDCS00015"/>
    <n v="85.56"/>
    <n v="1043"/>
    <n v="89400"/>
    <n v="7304000"/>
    <n v="85.714285714285708"/>
    <n v="0.2812939521800395"/>
    <s v="PL"/>
    <n v="624930240"/>
    <n v="1000"/>
    <n v="96.428137390000003"/>
    <n v="57140000"/>
    <n v="113.41944724150876"/>
    <n v="0.24000000000000909"/>
    <x v="1"/>
  </r>
  <r>
    <x v="2"/>
    <x v="323"/>
    <s v="PLPEMUG00016"/>
    <n v="0.49"/>
    <n v="0"/>
    <n v="0"/>
    <n v="0"/>
    <n v="0.49"/>
    <n v="0"/>
    <s v="PL"/>
    <n v="0"/>
    <n v="1000"/>
    <n v="96.428137390000003"/>
    <n v="57140000"/>
    <n v="0"/>
    <n v="0"/>
    <x v="0"/>
  </r>
  <r>
    <x v="2"/>
    <x v="324"/>
    <s v="PLPLSEP00013"/>
    <n v="29.99"/>
    <n v="1"/>
    <n v="30"/>
    <n v="8365000"/>
    <n v="30"/>
    <n v="0.33456005352960894"/>
    <s v="PL"/>
    <n v="250866350"/>
    <n v="1000"/>
    <n v="96.428137390000003"/>
    <n v="57140000"/>
    <n v="45.530078282809413"/>
    <n v="9.9999999999997868E-2"/>
    <x v="1"/>
  </r>
  <r>
    <x v="2"/>
    <x v="325"/>
    <s v="PLPEPES00018"/>
    <n v="0.49"/>
    <n v="19796"/>
    <n v="9580"/>
    <n v="49286000"/>
    <n v="0.48393614871691248"/>
    <n v="0"/>
    <s v="PL"/>
    <n v="24150140"/>
    <n v="1000"/>
    <n v="96.428137390000003"/>
    <n v="57140000"/>
    <n v="4.3830420649912067"/>
    <n v="0"/>
    <x v="0"/>
  </r>
  <r>
    <x v="2"/>
    <x v="326"/>
    <s v="PLPTRLI00018"/>
    <n v="0.16"/>
    <n v="619645"/>
    <n v="99140"/>
    <n v="0"/>
    <n v="0.15999483575272938"/>
    <n v="0"/>
    <s v="PL"/>
    <n v="0"/>
    <n v="1000"/>
    <n v="96.428137390000003"/>
    <n v="57140000"/>
    <n v="0"/>
    <n v="0"/>
    <x v="0"/>
  </r>
  <r>
    <x v="2"/>
    <x v="327"/>
    <s v="PLPGER000010"/>
    <n v="19.07"/>
    <n v="1603463"/>
    <n v="30889170"/>
    <n v="778079000"/>
    <n v="19.264036650674196"/>
    <n v="-1.9537275064267279"/>
    <s v="PL"/>
    <n v="14837966530"/>
    <n v="1000"/>
    <n v="96.428137390000003"/>
    <n v="57140000"/>
    <n v="2692.9629169819145"/>
    <n v="-0.37999999999999901"/>
    <x v="2"/>
  </r>
  <r>
    <x v="2"/>
    <x v="328"/>
    <s v="PLPGNIG00014"/>
    <n v="4.3600000000000003"/>
    <n v="4729266"/>
    <n v="21068110"/>
    <n v="1628262000"/>
    <n v="4.454837177693113"/>
    <n v="-2.2421524663677084"/>
    <s v="PL"/>
    <n v="7099222320.000001"/>
    <n v="1000"/>
    <n v="96.428137390000003"/>
    <n v="57140000"/>
    <n v="1288.4476055743144"/>
    <n v="-9.9999999999999645E-2"/>
    <x v="2"/>
  </r>
  <r>
    <x v="2"/>
    <x v="329"/>
    <s v="PLPGO0000014"/>
    <n v="5.5"/>
    <n v="11949"/>
    <n v="66090"/>
    <n v="31779000"/>
    <n v="5.5310067788099424"/>
    <n v="1.8518518518518379"/>
    <s v="PL"/>
    <n v="174784500"/>
    <n v="1000"/>
    <n v="96.428137390000003"/>
    <n v="57140000"/>
    <n v="31.721878871445696"/>
    <n v="9.9999999999999645E-2"/>
    <x v="1"/>
  </r>
  <r>
    <x v="2"/>
    <x v="330"/>
    <s v="PLPHN0000014"/>
    <n v="25.2"/>
    <n v="264"/>
    <n v="6650"/>
    <n v="13699000"/>
    <n v="25.189393939393938"/>
    <n v="0"/>
    <s v="PL"/>
    <n v="345214800"/>
    <n v="1000"/>
    <n v="96.428137390000003"/>
    <n v="57140000"/>
    <n v="62.653508006890497"/>
    <n v="0"/>
    <x v="0"/>
  </r>
  <r>
    <x v="2"/>
    <x v="331"/>
    <s v="PLPKN0000018"/>
    <n v="53.31"/>
    <n v="1164766"/>
    <n v="61137020"/>
    <n v="309998000"/>
    <n v="52.48867154432736"/>
    <n v="1.138303927148554"/>
    <s v="PL"/>
    <n v="16525993380"/>
    <n v="1000"/>
    <n v="96.428137390000003"/>
    <n v="57140000"/>
    <n v="2999.3252275268887"/>
    <n v="0.60000000000000142"/>
    <x v="1"/>
  </r>
  <r>
    <x v="2"/>
    <x v="332"/>
    <s v="PLPKO0000016"/>
    <n v="33"/>
    <n v="2362022"/>
    <n v="78610550"/>
    <n v="783205000"/>
    <n v="33.281040566091256"/>
    <n v="-1.0494752623688153"/>
    <s v="PL"/>
    <n v="25845765000"/>
    <n v="1000"/>
    <n v="96.428137390000003"/>
    <n v="57140000"/>
    <n v="4690.7833742113908"/>
    <n v="-0.35000000000000142"/>
    <x v="2"/>
  </r>
  <r>
    <x v="2"/>
    <x v="333"/>
    <s v="PLPKPCR00011"/>
    <n v="88.2"/>
    <n v="111464"/>
    <n v="9849160"/>
    <n v="25336000"/>
    <n v="88.361802913945311"/>
    <n v="0.22727272727272041"/>
    <s v="PL"/>
    <n v="2234635200"/>
    <n v="1000"/>
    <n v="96.428137390000003"/>
    <n v="57140000"/>
    <n v="405.56701044010674"/>
    <n v="0.20000000000000284"/>
    <x v="1"/>
  </r>
  <r>
    <x v="2"/>
    <x v="334"/>
    <s v="PLPSTBX00016"/>
    <n v="2.59"/>
    <n v="7160"/>
    <n v="18450"/>
    <n v="17382000"/>
    <n v="2.5768156424581004"/>
    <n v="0.38759689922480689"/>
    <s v="PL"/>
    <n v="45019380"/>
    <n v="1000"/>
    <n v="96.428137390000003"/>
    <n v="57140000"/>
    <n v="8.1706290845445952"/>
    <n v="9.9999999999997868E-3"/>
    <x v="1"/>
  </r>
  <r>
    <x v="2"/>
    <x v="335"/>
    <s v="NL0000686772"/>
    <n v="0.19"/>
    <n v="101576"/>
    <n v="19300"/>
    <n v="0"/>
    <n v="0.19000551311333386"/>
    <n v="-5.0000000000000044"/>
    <s v="NL"/>
    <n v="0"/>
    <n v="1000"/>
    <n v="96.428137390000003"/>
    <n v="57140000"/>
    <n v="0"/>
    <n v="-1.0000000000000009E-2"/>
    <x v="2"/>
  </r>
  <r>
    <x v="2"/>
    <x v="336"/>
    <s v="PLPEKPL00010"/>
    <n v="2.15"/>
    <n v="0"/>
    <n v="0"/>
    <n v="0"/>
    <n v="2.15"/>
    <n v="0"/>
    <s v="PL"/>
    <n v="0"/>
    <n v="1000"/>
    <n v="96.428137390000003"/>
    <n v="57140000"/>
    <n v="0"/>
    <n v="0"/>
    <x v="0"/>
  </r>
  <r>
    <x v="2"/>
    <x v="337"/>
    <s v="PLPCLRT00029"/>
    <n v="0.7"/>
    <n v="0"/>
    <n v="0"/>
    <n v="0"/>
    <n v="0.7"/>
    <n v="0"/>
    <s v="PL"/>
    <n v="0"/>
    <n v="1000"/>
    <n v="96.428137390000003"/>
    <n v="57140000"/>
    <n v="0"/>
    <n v="0"/>
    <x v="0"/>
  </r>
  <r>
    <x v="2"/>
    <x v="338"/>
    <s v="PLZCPLC00036"/>
    <n v="18.5"/>
    <n v="18827"/>
    <n v="335140"/>
    <n v="15164000"/>
    <n v="17.801030435013544"/>
    <n v="5.1136363636363535"/>
    <s v="PL"/>
    <n v="280534000"/>
    <n v="1000"/>
    <n v="96.428137390000003"/>
    <n v="57140000"/>
    <n v="50.914500812841801"/>
    <n v="0.89999999999999858"/>
    <x v="1"/>
  </r>
  <r>
    <x v="2"/>
    <x v="339"/>
    <s v="PLMSTSD00019"/>
    <n v="0.09"/>
    <n v="571477"/>
    <n v="47050"/>
    <n v="0"/>
    <n v="8.2330522488219121E-2"/>
    <n v="0"/>
    <s v="PL"/>
    <n v="0"/>
    <n v="1000"/>
    <n v="96.428137390000003"/>
    <n v="57140000"/>
    <n v="0"/>
    <n v="0"/>
    <x v="0"/>
  </r>
  <r>
    <x v="2"/>
    <x v="340"/>
    <s v="PLPOLMD00011"/>
    <n v="2.19"/>
    <n v="202"/>
    <n v="420"/>
    <n v="0"/>
    <n v="2.0792079207920793"/>
    <n v="-0.90497737556560764"/>
    <s v="PL"/>
    <n v="0"/>
    <n v="1000"/>
    <n v="96.428137390000003"/>
    <n v="57140000"/>
    <n v="0"/>
    <n v="-2.0000000000000018E-2"/>
    <x v="2"/>
  </r>
  <r>
    <x v="2"/>
    <x v="341"/>
    <s v="PLPOLNA00015"/>
    <n v="28.4"/>
    <n v="1773"/>
    <n v="49210"/>
    <n v="794000"/>
    <n v="27.755217146080088"/>
    <n v="4.4117647058823595"/>
    <s v="PL"/>
    <n v="22549600"/>
    <n v="1000"/>
    <n v="96.428137390000003"/>
    <n v="57140000"/>
    <n v="4.0925578629658341"/>
    <n v="1.1999999999999993"/>
    <x v="1"/>
  </r>
  <r>
    <x v="2"/>
    <x v="342"/>
    <s v="PLPOLND00019"/>
    <n v="6.42"/>
    <n v="24087"/>
    <n v="155170"/>
    <n v="25585000"/>
    <n v="6.4420641839996682"/>
    <n v="2.7199999999999891"/>
    <s v="PL"/>
    <n v="164255700"/>
    <n v="1000"/>
    <n v="96.428137390000003"/>
    <n v="57140000"/>
    <n v="29.810992504166691"/>
    <n v="0.16999999999999993"/>
    <x v="1"/>
  </r>
  <r>
    <x v="2"/>
    <x v="343"/>
    <s v="PLPOLWX00026"/>
    <n v="16.649999999999999"/>
    <n v="7185"/>
    <n v="118350"/>
    <n v="5930000"/>
    <n v="16.471816283924845"/>
    <n v="1.8348623853210899"/>
    <s v="PL"/>
    <n v="98734499.999999985"/>
    <n v="1000"/>
    <n v="96.428137390000003"/>
    <n v="57140000"/>
    <n v="17.919459960309723"/>
    <n v="0.29999999999999716"/>
    <x v="1"/>
  </r>
  <r>
    <x v="2"/>
    <x v="344"/>
    <s v="PLPZBDT00013"/>
    <n v="4.4000000000000004"/>
    <n v="2"/>
    <n v="10"/>
    <n v="21432000"/>
    <n v="5"/>
    <n v="0"/>
    <s v="PL"/>
    <n v="94300800.000000015"/>
    <n v="1000"/>
    <n v="96.428137390000003"/>
    <n v="57140000"/>
    <n v="17.114781660161096"/>
    <n v="0"/>
    <x v="0"/>
  </r>
  <r>
    <x v="2"/>
    <x v="345"/>
    <s v="PLPLPGR00010"/>
    <n v="1.25"/>
    <n v="200"/>
    <n v="250"/>
    <n v="0"/>
    <n v="1.25"/>
    <n v="-13.793103448275856"/>
    <s v="PL"/>
    <n v="0"/>
    <n v="1000"/>
    <n v="96.428137390000003"/>
    <n v="57140000"/>
    <n v="0"/>
    <n v="-0.19999999999999996"/>
    <x v="2"/>
  </r>
  <r>
    <x v="2"/>
    <x v="346"/>
    <s v="PLGFPRE00040"/>
    <n v="13"/>
    <n v="2"/>
    <n v="30"/>
    <n v="423000"/>
    <n v="15"/>
    <n v="-1.5151515151515138"/>
    <s v="PL"/>
    <n v="5499000"/>
    <n v="1000"/>
    <n v="96.428137390000003"/>
    <n v="57140000"/>
    <n v="0.99802105972829347"/>
    <n v="-0.19999999999999929"/>
    <x v="2"/>
  </r>
  <r>
    <x v="2"/>
    <x v="347"/>
    <s v="PLPRGNK00017"/>
    <n v="15"/>
    <n v="386"/>
    <n v="5790"/>
    <n v="1032000"/>
    <n v="15"/>
    <n v="0"/>
    <s v="PL"/>
    <n v="15480000"/>
    <n v="1000"/>
    <n v="96.428137390000003"/>
    <n v="57140000"/>
    <n v="2.8094864529176178"/>
    <n v="0"/>
    <x v="0"/>
  </r>
  <r>
    <x v="2"/>
    <x v="348"/>
    <s v="PLPRESC00018"/>
    <n v="2.82"/>
    <n v="489"/>
    <n v="1380"/>
    <n v="2631000"/>
    <n v="2.8220858895705523"/>
    <n v="-0.35335689045937757"/>
    <s v="PL"/>
    <n v="7419420"/>
    <n v="1000"/>
    <n v="96.428137390000003"/>
    <n v="57140000"/>
    <n v="1.3465607221257128"/>
    <n v="-1.0000000000000231E-2"/>
    <x v="2"/>
  </r>
  <r>
    <x v="2"/>
    <x v="349"/>
    <s v="PLPRMMD00012"/>
    <n v="1.2"/>
    <n v="21143"/>
    <n v="25360"/>
    <n v="0"/>
    <n v="1.1994513550584118"/>
    <n v="0.84033613445377853"/>
    <s v="PL"/>
    <n v="0"/>
    <n v="1000"/>
    <n v="96.428137390000003"/>
    <n v="57140000"/>
    <n v="0"/>
    <n v="1.0000000000000009E-2"/>
    <x v="1"/>
  </r>
  <r>
    <x v="2"/>
    <x v="350"/>
    <s v="PLPRCAD00018"/>
    <n v="1.04"/>
    <n v="3426"/>
    <n v="3500"/>
    <n v="0"/>
    <n v="1.0215995329830707"/>
    <n v="0"/>
    <s v="PL"/>
    <n v="0"/>
    <n v="1000"/>
    <n v="96.428137390000003"/>
    <n v="57140000"/>
    <n v="0"/>
    <n v="0"/>
    <x v="0"/>
  </r>
  <r>
    <x v="2"/>
    <x v="351"/>
    <s v="PLPRCHM00014"/>
    <n v="16.5"/>
    <n v="54033"/>
    <n v="864860"/>
    <n v="2716000"/>
    <n v="16.006144393241168"/>
    <n v="1.8518518518518601"/>
    <s v="PL"/>
    <n v="44814000"/>
    <n v="1000"/>
    <n v="96.428137390000003"/>
    <n v="57140000"/>
    <n v="8.1333543863727478"/>
    <n v="0.30000000000000071"/>
    <x v="1"/>
  </r>
  <r>
    <x v="2"/>
    <x v="352"/>
    <s v="PLPRCHK00018"/>
    <n v="1.44"/>
    <n v="321456"/>
    <n v="483840"/>
    <n v="21115000"/>
    <n v="1.5051515604001793"/>
    <n v="-2.0408163265306145"/>
    <s v="PL"/>
    <n v="30405600"/>
    <n v="1000"/>
    <n v="96.428137390000003"/>
    <n v="57140000"/>
    <n v="5.5183540886842328"/>
    <n v="-3.0000000000000027E-2"/>
    <x v="2"/>
  </r>
  <r>
    <x v="2"/>
    <x v="353"/>
    <s v="PLPROJP00018"/>
    <n v="6.15"/>
    <n v="12690"/>
    <n v="79070"/>
    <n v="5439000"/>
    <n v="6.2308904649330179"/>
    <n v="3.7099494097807773"/>
    <s v="PL"/>
    <n v="33449850.000000004"/>
    <n v="1000"/>
    <n v="96.428137390000003"/>
    <n v="57140000"/>
    <n v="6.0708592007187594"/>
    <n v="0.22000000000000064"/>
    <x v="1"/>
  </r>
  <r>
    <x v="2"/>
    <x v="354"/>
    <s v="PLLZPSK00019"/>
    <n v="2.89"/>
    <n v="9040"/>
    <n v="26080"/>
    <n v="14959000"/>
    <n v="2.8849557522123894"/>
    <n v="-1.7006802721088343"/>
    <s v="PL"/>
    <n v="43231510"/>
    <n v="1000"/>
    <n v="96.428137390000003"/>
    <n v="57140000"/>
    <n v="7.8461461036287163"/>
    <n v="-4.9999999999999822E-2"/>
    <x v="2"/>
  </r>
  <r>
    <x v="2"/>
    <x v="355"/>
    <s v="GB00B1YKG049"/>
    <n v="24"/>
    <n v="80"/>
    <n v="1920"/>
    <n v="93000"/>
    <n v="24"/>
    <n v="4.1684035014588616E-2"/>
    <s v="GB"/>
    <n v="2232000"/>
    <n v="1000"/>
    <n v="96.428137390000003"/>
    <n v="57140000"/>
    <n v="0.40508874437416814"/>
    <n v="1.0000000000001563E-2"/>
    <x v="1"/>
  </r>
  <r>
    <x v="2"/>
    <x v="356"/>
    <s v="PLPTIW000014"/>
    <n v="14.48"/>
    <n v="2961"/>
    <n v="42770"/>
    <n v="8907000"/>
    <n v="14.444444444444445"/>
    <n v="0"/>
    <s v="PL"/>
    <n v="128973360"/>
    <n v="1000"/>
    <n v="96.428137390000003"/>
    <n v="57140000"/>
    <n v="23.407552177472027"/>
    <n v="0"/>
    <x v="0"/>
  </r>
  <r>
    <x v="2"/>
    <x v="357"/>
    <s v="PLZAPUL00057"/>
    <n v="140.85"/>
    <n v="124"/>
    <n v="17450"/>
    <n v="3122000"/>
    <n v="140.7258064516129"/>
    <n v="0"/>
    <s v="PL"/>
    <n v="439733700"/>
    <n v="1000"/>
    <n v="96.428137390000003"/>
    <n v="57140000"/>
    <n v="79.807872935487083"/>
    <n v="0"/>
    <x v="0"/>
  </r>
  <r>
    <x v="2"/>
    <x v="358"/>
    <s v="PLPWRMD00011"/>
    <n v="1.19"/>
    <n v="0"/>
    <n v="0"/>
    <n v="0"/>
    <n v="1.19"/>
    <n v="0"/>
    <s v="PL"/>
    <n v="0"/>
    <n v="1000"/>
    <n v="96.428137390000003"/>
    <n v="57140000"/>
    <n v="0"/>
    <n v="0"/>
    <x v="0"/>
  </r>
  <r>
    <x v="2"/>
    <x v="359"/>
    <s v="PLPZU0000011"/>
    <n v="508.65"/>
    <n v="145512"/>
    <n v="73380130"/>
    <n v="55967000"/>
    <n v="504.2891995161911"/>
    <n v="1.7299999999999871"/>
    <s v="PL"/>
    <n v="28467614550"/>
    <n v="1000"/>
    <n v="96.428137390000003"/>
    <n v="57140000"/>
    <n v="5166.6264486502241"/>
    <n v="8.6499999999999773"/>
    <x v="1"/>
  </r>
  <r>
    <x v="2"/>
    <x v="360"/>
    <s v="PLQNTUM00018"/>
    <n v="4.1500000000000004"/>
    <n v="0"/>
    <n v="0"/>
    <n v="0"/>
    <n v="4.1500000000000004"/>
    <n v="0"/>
    <s v="PL"/>
    <n v="0"/>
    <n v="1000"/>
    <n v="96.428137390000003"/>
    <n v="57140000"/>
    <n v="0"/>
    <n v="0"/>
    <x v="0"/>
  </r>
  <r>
    <x v="2"/>
    <x v="361"/>
    <s v="PLQRCUS00012"/>
    <n v="6.4"/>
    <n v="13434"/>
    <n v="84890"/>
    <n v="35376000"/>
    <n v="6.3190412386482064"/>
    <n v="-0.62111801242236142"/>
    <s v="PL"/>
    <n v="226406400"/>
    <n v="1000"/>
    <n v="96.428137390000003"/>
    <n v="57140000"/>
    <n v="41.090808375571541"/>
    <n v="-4.0000000000000036E-2"/>
    <x v="2"/>
  </r>
  <r>
    <x v="2"/>
    <x v="362"/>
    <s v="PLQMKSK00017"/>
    <n v="12.56"/>
    <n v="11818"/>
    <n v="149000"/>
    <n v="10375000"/>
    <n v="12.607886275173465"/>
    <n v="-1.7982799061766919"/>
    <s v="PL"/>
    <n v="130310000"/>
    <n v="1000"/>
    <n v="96.428137390000003"/>
    <n v="57140000"/>
    <n v="23.650140806181835"/>
    <n v="-0.22999999999999865"/>
    <x v="2"/>
  </r>
  <r>
    <x v="2"/>
    <x v="363"/>
    <s v="PLRDPOL00010"/>
    <n v="8.24"/>
    <n v="17230"/>
    <n v="140510"/>
    <n v="19626000"/>
    <n v="8.1549622751015676"/>
    <n v="-0.12121212121212199"/>
    <s v="PL"/>
    <n v="161718240"/>
    <n v="1000"/>
    <n v="96.428137390000003"/>
    <n v="57140000"/>
    <n v="29.350465405018092"/>
    <n v="-9.9999999999997868E-3"/>
    <x v="2"/>
  </r>
  <r>
    <x v="2"/>
    <x v="364"/>
    <s v="PLRAFAK00018"/>
    <n v="5.95"/>
    <n v="30228"/>
    <n v="180360"/>
    <n v="27134000"/>
    <n v="5.9666534339023425"/>
    <n v="-1.3266998341625258"/>
    <s v="PL"/>
    <n v="161447300"/>
    <n v="1000"/>
    <n v="96.428137390000003"/>
    <n v="57140000"/>
    <n v="29.301292132437116"/>
    <n v="-8.0000000000000071E-2"/>
    <x v="2"/>
  </r>
  <r>
    <x v="2"/>
    <x v="365"/>
    <s v="PLRFMET00016"/>
    <n v="15.82"/>
    <n v="138"/>
    <n v="2190"/>
    <n v="1469000"/>
    <n v="15.869565217391305"/>
    <n v="-3.0042918454935563"/>
    <s v="PL"/>
    <n v="23239580"/>
    <n v="1000"/>
    <n v="96.428137390000003"/>
    <n v="57140000"/>
    <n v="4.2177832804583479"/>
    <n v="-0.48999999999999844"/>
    <x v="2"/>
  </r>
  <r>
    <x v="2"/>
    <x v="366"/>
    <s v="PLRNBWT00031"/>
    <n v="17.8"/>
    <n v="148652"/>
    <n v="2651110"/>
    <n v="6355000"/>
    <n v="17.834337916745149"/>
    <n v="1.7142857142857126"/>
    <s v="PL"/>
    <n v="113119000"/>
    <n v="1000"/>
    <n v="96.428137390000003"/>
    <n v="57140000"/>
    <n v="20.530122614185274"/>
    <n v="0.30000000000000071"/>
    <x v="1"/>
  </r>
  <r>
    <x v="2"/>
    <x v="367"/>
    <s v="PLRNKPR00014"/>
    <n v="2.35"/>
    <n v="1256206"/>
    <n v="2640660"/>
    <n v="19987000"/>
    <n v="2.1020915359423533"/>
    <n v="8.2949308755760462"/>
    <s v="PL"/>
    <n v="46969450"/>
    <n v="1000"/>
    <n v="96.428137390000003"/>
    <n v="57140000"/>
    <n v="8.5245499661493156"/>
    <n v="0.18000000000000016"/>
    <x v="1"/>
  </r>
  <r>
    <x v="2"/>
    <x v="368"/>
    <s v="PLKLNR000017"/>
    <n v="6.49"/>
    <n v="108226"/>
    <n v="684060"/>
    <n v="12912000"/>
    <n v="6.3206623177425021"/>
    <n v="0.62015503875969546"/>
    <s v="PL"/>
    <n v="83798880"/>
    <n v="1000"/>
    <n v="96.428137390000003"/>
    <n v="57140000"/>
    <n v="15.208773780986379"/>
    <n v="4.0000000000000036E-2"/>
    <x v="1"/>
  </r>
  <r>
    <x v="2"/>
    <x v="369"/>
    <s v="PLREDAN00019"/>
    <n v="1.96"/>
    <n v="30575"/>
    <n v="61550"/>
    <n v="13353000"/>
    <n v="2.0130825838103026"/>
    <n v="-1.0101010101010055"/>
    <s v="PL"/>
    <n v="26171880"/>
    <n v="1000"/>
    <n v="96.428137390000003"/>
    <n v="57140000"/>
    <n v="4.7499704332936394"/>
    <n v="-2.0000000000000018E-2"/>
    <x v="2"/>
  </r>
  <r>
    <x v="2"/>
    <x v="370"/>
    <s v="PLCMPLX00014"/>
    <n v="5.0999999999999996"/>
    <n v="2595"/>
    <n v="13330"/>
    <n v="0"/>
    <n v="5.136801541425819"/>
    <n v="-12.820512820512819"/>
    <s v="PL"/>
    <n v="0"/>
    <n v="1000"/>
    <n v="96.428137390000003"/>
    <n v="57140000"/>
    <n v="0"/>
    <n v="-0.75"/>
    <x v="2"/>
  </r>
  <r>
    <x v="2"/>
    <x v="371"/>
    <s v="PLPRNTC00017"/>
    <n v="0.04"/>
    <n v="100"/>
    <n v="8"/>
    <n v="6100000"/>
    <n v="0.08"/>
    <n v="0"/>
    <s v="PL"/>
    <n v="244000"/>
    <n v="1000"/>
    <n v="96.428137390000003"/>
    <n v="57140000"/>
    <n v="4.4283894994308709E-2"/>
    <n v="0"/>
    <x v="0"/>
  </r>
  <r>
    <x v="2"/>
    <x v="372"/>
    <s v="SE0001856519"/>
    <n v="0.7"/>
    <n v="4528"/>
    <n v="3110"/>
    <n v="0"/>
    <n v="0.68683745583038869"/>
    <n v="4.4776119402984982"/>
    <s v="SE"/>
    <n v="0"/>
    <n v="1000"/>
    <n v="96.428137390000003"/>
    <n v="57140000"/>
    <n v="0"/>
    <n v="2.9999999999999916E-2"/>
    <x v="1"/>
  </r>
  <r>
    <x v="2"/>
    <x v="373"/>
    <s v="PLRELPL00014"/>
    <n v="5.7"/>
    <n v="2614"/>
    <n v="15040"/>
    <n v="5343000"/>
    <n v="5.7536342769701605"/>
    <n v="-1.7241379310344751"/>
    <s v="PL"/>
    <n v="30455100"/>
    <n v="1000"/>
    <n v="96.428137390000003"/>
    <n v="57140000"/>
    <n v="5.5273379116441443"/>
    <n v="-9.9999999999999645E-2"/>
    <x v="2"/>
  </r>
  <r>
    <x v="2"/>
    <x v="374"/>
    <s v="PLREMAK00016"/>
    <n v="11.6"/>
    <n v="312"/>
    <n v="3620"/>
    <n v="1451000"/>
    <n v="11.602564102564102"/>
    <n v="-4.1322314049586755"/>
    <s v="PL"/>
    <n v="16831600"/>
    <n v="1000"/>
    <n v="96.428137390000003"/>
    <n v="57140000"/>
    <n v="3.0547901925664198"/>
    <n v="-0.5"/>
    <x v="2"/>
  </r>
  <r>
    <x v="2"/>
    <x v="375"/>
    <s v="PLRESBD00016"/>
    <n v="2.41"/>
    <n v="2249"/>
    <n v="5350"/>
    <n v="3055000"/>
    <n v="2.3788350377945755"/>
    <n v="1.26050420168069"/>
    <s v="PL"/>
    <n v="7362550"/>
    <n v="1000"/>
    <n v="96.428137390000003"/>
    <n v="57140000"/>
    <n v="1.3362393077473262"/>
    <n v="3.0000000000000249E-2"/>
    <x v="1"/>
  </r>
  <r>
    <x v="2"/>
    <x v="376"/>
    <s v="PLROBYG00016"/>
    <n v="2.16"/>
    <n v="307173"/>
    <n v="666030"/>
    <n v="121599000"/>
    <n v="2.1682569757107557"/>
    <n v="-0.46082949308754451"/>
    <s v="PL"/>
    <n v="262653840.00000003"/>
    <n v="1000"/>
    <n v="96.428137390000003"/>
    <n v="57140000"/>
    <n v="47.66940602627853"/>
    <n v="-9.9999999999997868E-3"/>
    <x v="2"/>
  </r>
  <r>
    <x v="2"/>
    <x v="377"/>
    <s v="NL0006106007"/>
    <n v="1.44"/>
    <n v="15446"/>
    <n v="22290"/>
    <n v="55661000"/>
    <n v="1.4430920626699468"/>
    <n v="-4.0000000000000036"/>
    <s v="NL"/>
    <n v="80151840"/>
    <n v="1000"/>
    <n v="96.428137390000003"/>
    <n v="57140000"/>
    <n v="14.546867484264887"/>
    <n v="-6.0000000000000053E-2"/>
    <x v="2"/>
  </r>
  <r>
    <x v="2"/>
    <x v="378"/>
    <s v="PLROPCE00017"/>
    <n v="16.600000000000001"/>
    <n v="6"/>
    <n v="100"/>
    <n v="2220000"/>
    <n v="16.666666666666668"/>
    <n v="0.91185410334346795"/>
    <s v="PL"/>
    <n v="36852000"/>
    <n v="1000"/>
    <n v="96.428137390000003"/>
    <n v="57140000"/>
    <n v="6.688320075124035"/>
    <n v="0.15000000000000213"/>
    <x v="1"/>
  </r>
  <r>
    <x v="2"/>
    <x v="379"/>
    <s v="PLCRSNT00011"/>
    <n v="1.4"/>
    <n v="67366"/>
    <n v="94940"/>
    <n v="0"/>
    <n v="1.409316272303536"/>
    <n v="-0.70921985815602939"/>
    <s v="PL"/>
    <n v="0"/>
    <n v="1000"/>
    <n v="96.428137390000003"/>
    <n v="57140000"/>
    <n v="0"/>
    <n v="-1.0000000000000009E-2"/>
    <x v="2"/>
  </r>
  <r>
    <x v="2"/>
    <x v="380"/>
    <s v="PLNFI0500012"/>
    <n v="1.71"/>
    <n v="3776"/>
    <n v="6460"/>
    <n v="2747000"/>
    <n v="1.7108050847457628"/>
    <n v="-0.58139534883721034"/>
    <s v="PL"/>
    <n v="4697370"/>
    <n v="1000"/>
    <n v="96.428137390000003"/>
    <n v="57140000"/>
    <n v="0.8525321304484258"/>
    <n v="-1.0000000000000009E-2"/>
    <x v="2"/>
  </r>
  <r>
    <x v="2"/>
    <x v="381"/>
    <s v="LU0564351582"/>
    <n v="0.79"/>
    <n v="0"/>
    <n v="0"/>
    <n v="0"/>
    <n v="0.79"/>
    <n v="0"/>
    <s v="LU"/>
    <n v="0"/>
    <n v="1000"/>
    <n v="96.428137390000003"/>
    <n v="57140000"/>
    <n v="0"/>
    <n v="0"/>
    <x v="0"/>
  </r>
  <r>
    <x v="2"/>
    <x v="382"/>
    <s v="PLSTLSK00016"/>
    <n v="53.5"/>
    <n v="29982"/>
    <n v="1608950"/>
    <n v="23914000"/>
    <n v="53.663864985658059"/>
    <n v="-1.2732976563941678"/>
    <s v="PL"/>
    <n v="1279399000"/>
    <n v="1000"/>
    <n v="96.428137390000003"/>
    <n v="57140000"/>
    <n v="232.19988103206379"/>
    <n v="-0.68999999999999773"/>
    <x v="2"/>
  </r>
  <r>
    <x v="2"/>
    <x v="383"/>
    <s v="ES0113900J37"/>
    <n v="26.95"/>
    <n v="25"/>
    <n v="670"/>
    <n v="0"/>
    <n v="26.8"/>
    <n v="0"/>
    <s v="ES"/>
    <n v="0"/>
    <n v="1000"/>
    <n v="96.428137390000003"/>
    <n v="57140000"/>
    <n v="0"/>
    <n v="0"/>
    <x v="0"/>
  </r>
  <r>
    <x v="2"/>
    <x v="384"/>
    <s v="PLSANWL00012"/>
    <n v="0.21"/>
    <n v="14891"/>
    <n v="3060"/>
    <n v="0"/>
    <n v="0.20549325095695387"/>
    <n v="0"/>
    <s v="PL"/>
    <n v="0"/>
    <n v="1000"/>
    <n v="96.428137390000003"/>
    <n v="57140000"/>
    <n v="0"/>
    <n v="0"/>
    <x v="0"/>
  </r>
  <r>
    <x v="2"/>
    <x v="385"/>
    <s v="PLSCOPK00012"/>
    <n v="1.74"/>
    <n v="100"/>
    <n v="170"/>
    <n v="3496000"/>
    <n v="1.7"/>
    <n v="0"/>
    <s v="PL"/>
    <n v="6083040"/>
    <n v="1000"/>
    <n v="96.428137390000003"/>
    <n v="57140000"/>
    <n v="1.1040192811728675"/>
    <n v="0"/>
    <x v="0"/>
  </r>
  <r>
    <x v="2"/>
    <x v="386"/>
    <s v="PLWRWCK00013"/>
    <n v="23.73"/>
    <n v="720"/>
    <n v="17090"/>
    <n v="5187000"/>
    <n v="23.736111111111111"/>
    <n v="0.97872340425531057"/>
    <s v="PL"/>
    <n v="123087510"/>
    <n v="1000"/>
    <n v="96.428137390000003"/>
    <n v="57140000"/>
    <n v="22.339321180126735"/>
    <n v="0.23000000000000043"/>
    <x v="1"/>
  </r>
  <r>
    <x v="2"/>
    <x v="387"/>
    <s v="PLSEKO000014"/>
    <n v="6"/>
    <n v="2699"/>
    <n v="16250"/>
    <n v="2500000"/>
    <n v="6.0207484253427195"/>
    <n v="-2.4390243902439046"/>
    <s v="PL"/>
    <n v="15000000"/>
    <n v="1000"/>
    <n v="96.428137390000003"/>
    <n v="57140000"/>
    <n v="2.7223705939124208"/>
    <n v="-0.15000000000000036"/>
    <x v="2"/>
  </r>
  <r>
    <x v="2"/>
    <x v="388"/>
    <s v="PLSELNA00010"/>
    <n v="16.55"/>
    <n v="1670"/>
    <n v="27510"/>
    <n v="5246000"/>
    <n v="16.473053892215567"/>
    <n v="1.6584766584766486"/>
    <s v="PL"/>
    <n v="86821300"/>
    <n v="1000"/>
    <n v="96.428137390000003"/>
    <n v="57140000"/>
    <n v="15.757316936349897"/>
    <n v="0.26999999999999957"/>
    <x v="1"/>
  </r>
  <r>
    <x v="2"/>
    <x v="389"/>
    <s v="PLSELVT00013"/>
    <n v="15.7"/>
    <n v="250"/>
    <n v="3930"/>
    <n v="3182000"/>
    <n v="15.72"/>
    <n v="0.64102564102563875"/>
    <s v="PL"/>
    <n v="49957400"/>
    <n v="1000"/>
    <n v="96.428137390000003"/>
    <n v="57140000"/>
    <n v="9.0668371138880239"/>
    <n v="9.9999999999999645E-2"/>
    <x v="1"/>
  </r>
  <r>
    <x v="2"/>
    <x v="390"/>
    <s v="CA81752K1057"/>
    <n v="3.1"/>
    <n v="165158"/>
    <n v="531090"/>
    <n v="32839000"/>
    <n v="3.2156480461134187"/>
    <n v="-6.0606060606060552"/>
    <s v="CA"/>
    <n v="101800900"/>
    <n v="1000"/>
    <n v="96.428137390000003"/>
    <n v="57140000"/>
    <n v="18.475985106254594"/>
    <n v="-0.19999999999999973"/>
    <x v="2"/>
  </r>
  <r>
    <x v="2"/>
    <x v="391"/>
    <s v="PLSFNKS00011"/>
    <n v="1.9"/>
    <n v="30788"/>
    <n v="57160"/>
    <n v="18377000"/>
    <n v="1.8565674938287644"/>
    <n v="4.9723756906077332"/>
    <s v="PL"/>
    <n v="34916300"/>
    <n v="1000"/>
    <n v="96.428137390000003"/>
    <n v="57140000"/>
    <n v="6.3370072245482829"/>
    <n v="8.9999999999999858E-2"/>
    <x v="1"/>
  </r>
  <r>
    <x v="2"/>
    <x v="392"/>
    <s v="EE3100001751"/>
    <n v="5.38"/>
    <n v="11641"/>
    <n v="62630"/>
    <n v="5448000"/>
    <n v="5.3801219826475393"/>
    <n v="2.281368821292773"/>
    <s v="EE"/>
    <n v="29310240"/>
    <n v="1000"/>
    <n v="96.428137390000003"/>
    <n v="57140000"/>
    <n v="5.3195556984343719"/>
    <n v="0.12000000000000011"/>
    <x v="1"/>
  </r>
  <r>
    <x v="2"/>
    <x v="393"/>
    <s v="PLSIMPL00011"/>
    <n v="9.4499999999999993"/>
    <n v="3"/>
    <n v="30"/>
    <n v="1962000"/>
    <n v="10"/>
    <n v="-1.0471204188481797"/>
    <s v="PL"/>
    <n v="18540900"/>
    <n v="1000"/>
    <n v="96.428137390000003"/>
    <n v="57140000"/>
    <n v="3.3650133963113866"/>
    <n v="-0.10000000000000142"/>
    <x v="2"/>
  </r>
  <r>
    <x v="2"/>
    <x v="394"/>
    <s v="PLSKRBH00014"/>
    <n v="35.65"/>
    <n v="35984"/>
    <n v="1260360"/>
    <n v="1729000"/>
    <n v="35.025566918630503"/>
    <n v="8.0303030303030312"/>
    <s v="PL"/>
    <n v="61638850"/>
    <n v="1000"/>
    <n v="96.428137390000003"/>
    <n v="57140000"/>
    <n v="11.186919512171908"/>
    <n v="2.6499999999999986"/>
    <x v="1"/>
  </r>
  <r>
    <x v="2"/>
    <x v="395"/>
    <s v="PLTFSKK00015"/>
    <n v="1.81"/>
    <n v="0"/>
    <n v="0"/>
    <n v="0"/>
    <n v="1.81"/>
    <n v="0"/>
    <s v="PL"/>
    <n v="0"/>
    <n v="1000"/>
    <n v="96.428137390000003"/>
    <n v="57140000"/>
    <n v="0"/>
    <n v="0"/>
    <x v="0"/>
  </r>
  <r>
    <x v="2"/>
    <x v="396"/>
    <s v="PLSKTAN00010"/>
    <n v="1.05"/>
    <n v="318070"/>
    <n v="332020"/>
    <n v="31508000"/>
    <n v="1.043858270192096"/>
    <n v="2.941176470588247"/>
    <s v="PL"/>
    <n v="33083400"/>
    <n v="1000"/>
    <n v="96.428137390000003"/>
    <n v="57140000"/>
    <n v="6.0043516871094784"/>
    <n v="3.0000000000000027E-2"/>
    <x v="1"/>
  </r>
  <r>
    <x v="2"/>
    <x v="397"/>
    <s v="PLSKLNW00011"/>
    <n v="0.54"/>
    <n v="25961"/>
    <n v="13550"/>
    <n v="0"/>
    <n v="0.52193675128076733"/>
    <n v="-3.5714285714285698"/>
    <s v="PL"/>
    <n v="0"/>
    <n v="1000"/>
    <n v="96.428137390000003"/>
    <n v="57140000"/>
    <n v="0"/>
    <n v="-2.0000000000000018E-2"/>
    <x v="2"/>
  </r>
  <r>
    <x v="2"/>
    <x v="398"/>
    <s v="PLNFI1000012"/>
    <n v="3.6"/>
    <n v="12896"/>
    <n v="45470"/>
    <n v="0"/>
    <n v="3.5258995037220844"/>
    <n v="4.6511627906976827"/>
    <s v="PL"/>
    <n v="0"/>
    <n v="1000"/>
    <n v="96.428137390000003"/>
    <n v="57140000"/>
    <n v="0"/>
    <n v="0.16000000000000014"/>
    <x v="1"/>
  </r>
  <r>
    <x v="2"/>
    <x v="399"/>
    <s v="PLADVPL00029"/>
    <n v="12.06"/>
    <n v="2350"/>
    <n v="28540"/>
    <n v="9601000"/>
    <n v="12.14468085106383"/>
    <n v="-2.741935483870972"/>
    <s v="PL"/>
    <n v="115788060"/>
    <n v="1000"/>
    <n v="96.428137390000003"/>
    <n v="57140000"/>
    <n v="21.014533978011134"/>
    <n v="-0.33999999999999986"/>
    <x v="2"/>
  </r>
  <r>
    <x v="2"/>
    <x v="400"/>
    <s v="PLSNZKA00033"/>
    <n v="41.98"/>
    <n v="4383"/>
    <n v="180590"/>
    <n v="5026000"/>
    <n v="41.202372804015518"/>
    <n v="1.6218833212297223"/>
    <s v="PL"/>
    <n v="210991479.99999997"/>
    <n v="1000"/>
    <n v="96.428137390000003"/>
    <n v="57140000"/>
    <n v="38.293133381204036"/>
    <n v="0.6699999999999946"/>
    <x v="1"/>
  </r>
  <r>
    <x v="2"/>
    <x v="401"/>
    <s v="FR0000060873"/>
    <n v="43.58"/>
    <n v="120"/>
    <n v="5230"/>
    <n v="176000"/>
    <n v="43.583333333333336"/>
    <n v="-2.2941041523294459E-2"/>
    <s v="FR"/>
    <n v="7670080"/>
    <n v="1000"/>
    <n v="96.428137390000003"/>
    <n v="57140000"/>
    <n v="1.3920533496637186"/>
    <n v="-1.0000000000005116E-2"/>
    <x v="2"/>
  </r>
  <r>
    <x v="2"/>
    <x v="402"/>
    <s v="PLSLRCP00021"/>
    <n v="2.4"/>
    <n v="58946"/>
    <n v="142380"/>
    <n v="12010000"/>
    <n v="2.4154310725070403"/>
    <n v="-5.8823529411764719"/>
    <s v="PL"/>
    <n v="28824000"/>
    <n v="1000"/>
    <n v="96.428137390000003"/>
    <n v="57140000"/>
    <n v="5.231307333262107"/>
    <n v="-0.14999999999999991"/>
    <x v="2"/>
  </r>
  <r>
    <x v="2"/>
    <x v="403"/>
    <s v="PLSONEL00011"/>
    <n v="8"/>
    <n v="550"/>
    <n v="4400"/>
    <n v="4755000"/>
    <n v="8"/>
    <n v="-0.74441687344913854"/>
    <s v="PL"/>
    <n v="38040000"/>
    <n v="1000"/>
    <n v="96.428137390000003"/>
    <n v="57140000"/>
    <n v="6.9039318261618989"/>
    <n v="-6.0000000000000497E-2"/>
    <x v="2"/>
  </r>
  <r>
    <x v="2"/>
    <x v="404"/>
    <s v="BG11SOSOBT18"/>
    <n v="8.4"/>
    <n v="0"/>
    <n v="0"/>
    <n v="12000"/>
    <n v="8.4"/>
    <n v="0"/>
    <s v="BG"/>
    <n v="100800"/>
    <n v="1000"/>
    <n v="96.428137390000003"/>
    <n v="57140000"/>
    <n v="1.8294330391091466E-2"/>
    <n v="0"/>
    <x v="0"/>
  </r>
  <r>
    <x v="2"/>
    <x v="405"/>
    <s v="PLSTLEX00019"/>
    <n v="2.68"/>
    <n v="30778"/>
    <n v="82070"/>
    <n v="97338000"/>
    <n v="2.6665150432126845"/>
    <n v="1.132075471698113"/>
    <s v="PL"/>
    <n v="260865840.00000003"/>
    <n v="1000"/>
    <n v="96.428137390000003"/>
    <n v="57140000"/>
    <n v="47.344899451484174"/>
    <n v="3.0000000000000249E-2"/>
    <x v="1"/>
  </r>
  <r>
    <x v="2"/>
    <x v="406"/>
    <s v="PLSTLPD00017"/>
    <n v="353"/>
    <n v="488"/>
    <n v="170730"/>
    <n v="1810000"/>
    <n v="349.85655737704917"/>
    <n v="2.6461180575748866"/>
    <s v="PL"/>
    <n v="638930000"/>
    <n v="1000"/>
    <n v="96.428137390000003"/>
    <n v="57140000"/>
    <n v="115.96028290456418"/>
    <n v="9.1000000000000227"/>
    <x v="1"/>
  </r>
  <r>
    <x v="2"/>
    <x v="407"/>
    <s v="PLSTLPF00012"/>
    <n v="12.45"/>
    <n v="926"/>
    <n v="11490"/>
    <n v="7716000"/>
    <n v="12.408207343412528"/>
    <n v="-1.9685039370078705"/>
    <s v="PL"/>
    <n v="96064200"/>
    <n v="1000"/>
    <n v="96.428137390000003"/>
    <n v="57140000"/>
    <n v="17.434823547181438"/>
    <n v="-0.25"/>
    <x v="2"/>
  </r>
  <r>
    <x v="2"/>
    <x v="408"/>
    <s v="PLSTPRK00019"/>
    <n v="10.5"/>
    <n v="783"/>
    <n v="8220"/>
    <n v="1791000"/>
    <n v="10.498084291187739"/>
    <n v="1.8428709990300662"/>
    <s v="PL"/>
    <n v="18805500"/>
    <n v="1000"/>
    <n v="96.428137390000003"/>
    <n v="57140000"/>
    <n v="3.4130360135880018"/>
    <n v="0.1899999999999995"/>
    <x v="1"/>
  </r>
  <r>
    <x v="2"/>
    <x v="409"/>
    <s v="PLHRDEX00021"/>
    <n v="2.7"/>
    <n v="168911"/>
    <n v="437990"/>
    <n v="0"/>
    <n v="2.5930223608882783"/>
    <n v="12.970711297071125"/>
    <s v="PL"/>
    <n v="0"/>
    <n v="1000"/>
    <n v="96.428137390000003"/>
    <n v="57140000"/>
    <n v="0"/>
    <n v="0.31000000000000005"/>
    <x v="1"/>
  </r>
  <r>
    <x v="2"/>
    <x v="410"/>
    <s v="PLSUWAR00014"/>
    <n v="13.3"/>
    <n v="379"/>
    <n v="4940"/>
    <n v="925000"/>
    <n v="13.034300791556728"/>
    <n v="0"/>
    <s v="PL"/>
    <n v="12302500"/>
    <n v="1000"/>
    <n v="96.428137390000003"/>
    <n v="57140000"/>
    <n v="2.2327976154405036"/>
    <n v="0"/>
    <x v="0"/>
  </r>
  <r>
    <x v="2"/>
    <x v="411"/>
    <s v="PLSWMED00013"/>
    <n v="0.24"/>
    <n v="14278"/>
    <n v="3500"/>
    <n v="0"/>
    <n v="0.24513237148059952"/>
    <n v="0"/>
    <s v="PL"/>
    <n v="0"/>
    <n v="1000"/>
    <n v="96.428137390000003"/>
    <n v="57140000"/>
    <n v="0"/>
    <n v="0"/>
    <x v="0"/>
  </r>
  <r>
    <x v="2"/>
    <x v="412"/>
    <s v="PLCMPLD00016"/>
    <n v="13.6"/>
    <n v="10363"/>
    <n v="139310"/>
    <n v="11886000"/>
    <n v="13.443018430956286"/>
    <n v="3.0303030303030276"/>
    <s v="PL"/>
    <n v="161649600"/>
    <n v="1000"/>
    <n v="96.428137390000003"/>
    <n v="57140000"/>
    <n v="29.338007837180349"/>
    <n v="0.40000000000000036"/>
    <x v="1"/>
  </r>
  <r>
    <x v="2"/>
    <x v="413"/>
    <s v="PLSNKTK00019"/>
    <n v="21"/>
    <n v="19471"/>
    <n v="409050"/>
    <n v="5947000"/>
    <n v="21.008165990447331"/>
    <n v="0"/>
    <s v="PL"/>
    <n v="124887000"/>
    <n v="1000"/>
    <n v="96.428137390000003"/>
    <n v="57140000"/>
    <n v="22.665913090796028"/>
    <n v="0"/>
    <x v="0"/>
  </r>
  <r>
    <x v="2"/>
    <x v="414"/>
    <s v="PLDWORY00019"/>
    <n v="4.07"/>
    <n v="1332264"/>
    <n v="5385470"/>
    <n v="496690000"/>
    <n v="4.0423444602571266"/>
    <n v="0.24630541871923928"/>
    <s v="PL"/>
    <n v="2021528300.0000002"/>
    <n v="1000"/>
    <n v="96.428137390000003"/>
    <n v="57140000"/>
    <n v="366.88994657878442"/>
    <n v="1.0000000000000675E-2"/>
    <x v="1"/>
  </r>
  <r>
    <x v="2"/>
    <x v="415"/>
    <s v="DE000TLX1005"/>
    <n v="109"/>
    <n v="0"/>
    <n v="0"/>
    <n v="142000"/>
    <n v="109"/>
    <n v="0"/>
    <s v="DE"/>
    <n v="15478000"/>
    <n v="1000"/>
    <n v="96.428137390000003"/>
    <n v="57140000"/>
    <n v="2.8091234701717633"/>
    <n v="0"/>
    <x v="0"/>
  </r>
  <r>
    <x v="2"/>
    <x v="416"/>
    <s v="PLTALEX00017"/>
    <n v="21.6"/>
    <n v="5441"/>
    <n v="117440"/>
    <n v="730000"/>
    <n v="21.584267597868038"/>
    <n v="-0.91743119266054496"/>
    <s v="PL"/>
    <n v="15768000.000000002"/>
    <n v="1000"/>
    <n v="96.428137390000003"/>
    <n v="57140000"/>
    <n v="2.8617559683207365"/>
    <n v="-0.19999999999999929"/>
    <x v="2"/>
  </r>
  <r>
    <x v="2"/>
    <x v="417"/>
    <s v="PLTRCZN00016"/>
    <n v="12.75"/>
    <n v="1788"/>
    <n v="22660"/>
    <n v="7000000"/>
    <n v="12.67337807606264"/>
    <n v="0.3937007874015741"/>
    <s v="PL"/>
    <n v="89250000"/>
    <n v="1000"/>
    <n v="96.428137390000003"/>
    <n v="57140000"/>
    <n v="16.198105033778901"/>
    <n v="5.0000000000000711E-2"/>
    <x v="1"/>
  </r>
  <r>
    <x v="2"/>
    <x v="418"/>
    <s v="SK1120010287"/>
    <n v="87"/>
    <n v="0"/>
    <n v="0"/>
    <n v="84000"/>
    <n v="87"/>
    <n v="0"/>
    <s v="SK"/>
    <n v="7308000"/>
    <n v="1000"/>
    <n v="96.428137390000003"/>
    <n v="57140000"/>
    <n v="1.3263389533541314"/>
    <n v="0"/>
    <x v="0"/>
  </r>
  <r>
    <x v="2"/>
    <x v="419"/>
    <s v="PLTAURN00011"/>
    <n v="5.01"/>
    <n v="1875871"/>
    <n v="9435900"/>
    <n v="1043590000"/>
    <n v="5.0301433307514216"/>
    <n v="0"/>
    <s v="PL"/>
    <n v="5228385900"/>
    <n v="1000"/>
    <n v="96.428137390000003"/>
    <n v="57140000"/>
    <n v="948.90693518575506"/>
    <n v="0"/>
    <x v="0"/>
  </r>
  <r>
    <x v="2"/>
    <x v="420"/>
    <s v="PLTHP0000011"/>
    <n v="0.76"/>
    <n v="0"/>
    <n v="0"/>
    <n v="0"/>
    <n v="0.76"/>
    <n v="1.3333333333333419"/>
    <s v="PL"/>
    <n v="0"/>
    <n v="1000"/>
    <n v="96.428137390000003"/>
    <n v="57140000"/>
    <n v="0"/>
    <n v="1.0000000000000009E-2"/>
    <x v="1"/>
  </r>
  <r>
    <x v="2"/>
    <x v="421"/>
    <s v="PLTELL000023"/>
    <n v="9.7899999999999991"/>
    <n v="995"/>
    <n v="9740"/>
    <n v="2847000"/>
    <n v="9.7889447236180906"/>
    <n v="-0.10204081632654294"/>
    <s v="PL"/>
    <n v="27872129.999999996"/>
    <n v="1000"/>
    <n v="96.428137390000003"/>
    <n v="57140000"/>
    <n v="5.0585511401136118"/>
    <n v="-1.0000000000001563E-2"/>
    <x v="2"/>
  </r>
  <r>
    <x v="2"/>
    <x v="422"/>
    <s v="PLPTMED00015"/>
    <n v="16.2"/>
    <n v="231"/>
    <n v="3760"/>
    <n v="448000"/>
    <n v="16.277056277056278"/>
    <n v="-3.167961745367609"/>
    <s v="PL"/>
    <n v="7257600"/>
    <n v="1000"/>
    <n v="96.428137390000003"/>
    <n v="57140000"/>
    <n v="1.3171917881585855"/>
    <n v="-0.53000000000000114"/>
    <x v="2"/>
  </r>
  <r>
    <x v="2"/>
    <x v="423"/>
    <s v="PLTRMRX00011"/>
    <n v="4"/>
    <n v="9861"/>
    <n v="35850"/>
    <n v="19158000"/>
    <n v="3.6355339215089746"/>
    <n v="-1.2345679012345623"/>
    <s v="PL"/>
    <n v="76632000"/>
    <n v="1000"/>
    <n v="96.428137390000003"/>
    <n v="57140000"/>
    <n v="13.908046890179774"/>
    <n v="-4.9999999999999822E-2"/>
    <x v="2"/>
  </r>
  <r>
    <x v="2"/>
    <x v="424"/>
    <s v="PLTSGS000019"/>
    <n v="3.65"/>
    <n v="48"/>
    <n v="180"/>
    <n v="6157000"/>
    <n v="3.75"/>
    <n v="1.1080332409972415"/>
    <s v="PL"/>
    <n v="22473050"/>
    <n v="1000"/>
    <n v="96.428137390000003"/>
    <n v="57140000"/>
    <n v="4.0786646983682351"/>
    <n v="4.0000000000000036E-2"/>
    <x v="1"/>
  </r>
  <r>
    <x v="2"/>
    <x v="425"/>
    <s v="PLTFONE00011"/>
    <n v="6.71"/>
    <n v="3744"/>
    <n v="25130"/>
    <n v="3969000"/>
    <n v="6.7120726495726499"/>
    <n v="-0.44510385756676429"/>
    <s v="PL"/>
    <n v="26631990"/>
    <n v="1000"/>
    <n v="96.428137390000003"/>
    <n v="57140000"/>
    <n v="4.8334764288913092"/>
    <n v="-3.0000000000000249E-2"/>
    <x v="2"/>
  </r>
  <r>
    <x v="2"/>
    <x v="426"/>
    <s v="PLTIM0000016"/>
    <n v="6.39"/>
    <n v="1380"/>
    <n v="8450"/>
    <n v="15008000"/>
    <n v="6.1231884057971016"/>
    <n v="1.4285714285714235"/>
    <s v="PL"/>
    <n v="95901120"/>
    <n v="1000"/>
    <n v="96.428137390000003"/>
    <n v="57140000"/>
    <n v="17.40522593408442"/>
    <n v="8.9999999999999858E-2"/>
    <x v="1"/>
  </r>
  <r>
    <x v="2"/>
    <x v="427"/>
    <s v="PLTORPL00016"/>
    <n v="9.75"/>
    <n v="8408"/>
    <n v="79930"/>
    <n v="14241000"/>
    <n v="9.5064224548049481"/>
    <n v="2.6315789473684292"/>
    <s v="PL"/>
    <n v="138849750"/>
    <n v="1000"/>
    <n v="96.428137390000003"/>
    <n v="57140000"/>
    <n v="25.200031758139406"/>
    <n v="0.25"/>
    <x v="1"/>
  </r>
  <r>
    <x v="2"/>
    <x v="428"/>
    <s v="PLTOYA000011"/>
    <n v="4.8899999999999997"/>
    <n v="29004"/>
    <n v="138540"/>
    <n v="11716000"/>
    <n v="4.7765825403392634"/>
    <n v="1.0330578512396604"/>
    <s v="PL"/>
    <n v="57291239.999999993"/>
    <n v="1000"/>
    <n v="96.428137390000003"/>
    <n v="57140000"/>
    <n v="10.397865804318601"/>
    <n v="4.9999999999999822E-2"/>
    <x v="1"/>
  </r>
  <r>
    <x v="2"/>
    <x v="429"/>
    <s v="PLTRKPL00014"/>
    <n v="8.82"/>
    <n v="51479"/>
    <n v="456210"/>
    <n v="36592000"/>
    <n v="8.8620602575807617"/>
    <n v="-0.5636978579481311"/>
    <s v="PL"/>
    <n v="322741440"/>
    <n v="1000"/>
    <n v="96.428137390000003"/>
    <n v="57140000"/>
    <n v="58.574787046196654"/>
    <n v="-4.9999999999998934E-2"/>
    <x v="2"/>
  </r>
  <r>
    <x v="2"/>
    <x v="430"/>
    <s v="PLTRNSP00013"/>
    <n v="4.93"/>
    <n v="698"/>
    <n v="3440"/>
    <n v="2580000"/>
    <n v="4.9283667621776504"/>
    <n v="5.3418803418803451"/>
    <s v="PL"/>
    <n v="12719400"/>
    <n v="1000"/>
    <n v="96.428137390000003"/>
    <n v="57140000"/>
    <n v="2.3084613688139761"/>
    <n v="0.25"/>
    <x v="1"/>
  </r>
  <r>
    <x v="2"/>
    <x v="431"/>
    <s v="PLTRVPL00011"/>
    <n v="3.96"/>
    <n v="0"/>
    <n v="0"/>
    <n v="0"/>
    <n v="3.96"/>
    <n v="0"/>
    <s v="PL"/>
    <n v="0"/>
    <n v="1000"/>
    <n v="96.428137390000003"/>
    <n v="57140000"/>
    <n v="0"/>
    <n v="0"/>
    <x v="0"/>
  </r>
  <r>
    <x v="2"/>
    <x v="432"/>
    <s v="PLASMOT00030"/>
    <n v="1.95"/>
    <n v="0"/>
    <n v="0"/>
    <n v="3297000"/>
    <n v="1.95"/>
    <n v="0"/>
    <s v="PL"/>
    <n v="6429150"/>
    <n v="1000"/>
    <n v="96.428137390000003"/>
    <n v="57140000"/>
    <n v="1.1668352602568026"/>
    <n v="0"/>
    <x v="0"/>
  </r>
  <r>
    <x v="2"/>
    <x v="433"/>
    <s v="PLTVN0000017"/>
    <n v="17.600000000000001"/>
    <n v="295284"/>
    <n v="5210530"/>
    <n v="163100000"/>
    <n v="17.645825713550344"/>
    <n v="0"/>
    <s v="PL"/>
    <n v="2870560000"/>
    <n v="1000"/>
    <n v="96.428137390000003"/>
    <n v="57140000"/>
    <n v="520.98187547074917"/>
    <n v="0"/>
    <x v="0"/>
  </r>
  <r>
    <x v="2"/>
    <x v="434"/>
    <s v="PLBAUMA00017"/>
    <n v="56"/>
    <n v="29"/>
    <n v="1620"/>
    <n v="1288000"/>
    <n v="55.862068965517238"/>
    <n v="0"/>
    <s v="PL"/>
    <n v="72128000"/>
    <n v="1000"/>
    <n v="96.428137390000003"/>
    <n v="57140000"/>
    <n v="13.090609746514337"/>
    <n v="0"/>
    <x v="0"/>
  </r>
  <r>
    <x v="2"/>
    <x v="435"/>
    <s v="PLUNBEP00015"/>
    <n v="8.6"/>
    <n v="3014"/>
    <n v="26040"/>
    <n v="14002000"/>
    <n v="8.6396814863968157"/>
    <n v="0.11641443538998875"/>
    <s v="PL"/>
    <n v="120417200"/>
    <n v="1000"/>
    <n v="96.428137390000003"/>
    <n v="57140000"/>
    <n v="21.854682952084715"/>
    <n v="9.9999999999997868E-3"/>
    <x v="1"/>
  </r>
  <r>
    <x v="2"/>
    <x v="436"/>
    <s v="IT0004781412"/>
    <n v="24.69"/>
    <n v="2056"/>
    <n v="50750"/>
    <n v="28378000"/>
    <n v="24.683852140077821"/>
    <n v="1.1885245901639419"/>
    <s v="IT"/>
    <n v="700652820"/>
    <n v="1000"/>
    <n v="96.428137390000003"/>
    <n v="57140000"/>
    <n v="127.16244224732081"/>
    <n v="0.2900000000000027"/>
    <x v="1"/>
  </r>
  <r>
    <x v="2"/>
    <x v="437"/>
    <s v="PLUNMST00014"/>
    <n v="2.4"/>
    <n v="847"/>
    <n v="2030"/>
    <n v="0"/>
    <n v="2.3966942148760331"/>
    <n v="0.41841004184099972"/>
    <s v="PL"/>
    <n v="0"/>
    <n v="1000"/>
    <n v="96.428137390000003"/>
    <n v="57140000"/>
    <n v="0"/>
    <n v="9.9999999999997868E-3"/>
    <x v="1"/>
  </r>
  <r>
    <x v="2"/>
    <x v="438"/>
    <s v="PLPMWRM00012"/>
    <n v="2.09"/>
    <n v="53823"/>
    <n v="111770"/>
    <n v="20551000"/>
    <n v="2.0766215186816046"/>
    <n v="0"/>
    <s v="PL"/>
    <n v="42951590"/>
    <n v="1000"/>
    <n v="96.428137390000003"/>
    <n v="57140000"/>
    <n v="7.795343038518852"/>
    <n v="0"/>
    <x v="0"/>
  </r>
  <r>
    <x v="2"/>
    <x v="439"/>
    <s v="PLVTGDL00010"/>
    <n v="2.6"/>
    <n v="4544"/>
    <n v="11390"/>
    <n v="16914000"/>
    <n v="2.5066021126760565"/>
    <n v="-2.6217228464419429"/>
    <s v="PL"/>
    <n v="43976400"/>
    <n v="1000"/>
    <n v="96.428137390000003"/>
    <n v="57140000"/>
    <n v="7.9813372124086772"/>
    <n v="-6.999999999999984E-2"/>
    <x v="2"/>
  </r>
  <r>
    <x v="2"/>
    <x v="440"/>
    <s v="PLVARNT00019"/>
    <n v="1.63"/>
    <n v="20"/>
    <n v="30"/>
    <n v="0"/>
    <n v="1.5"/>
    <n v="0"/>
    <s v="PL"/>
    <n v="0"/>
    <n v="1000"/>
    <n v="96.428137390000003"/>
    <n v="57140000"/>
    <n v="0"/>
    <n v="0"/>
    <x v="0"/>
  </r>
  <r>
    <x v="2"/>
    <x v="441"/>
    <s v="PLVIGOS00015"/>
    <n v="193"/>
    <n v="158"/>
    <n v="30180"/>
    <n v="370000"/>
    <n v="191.01265822784811"/>
    <n v="-0.23261824760919536"/>
    <s v="PL"/>
    <n v="71410000"/>
    <n v="1000"/>
    <n v="96.428137390000003"/>
    <n v="57140000"/>
    <n v="12.960298940752397"/>
    <n v="-0.44999999999998863"/>
    <x v="2"/>
  </r>
  <r>
    <x v="2"/>
    <x v="442"/>
    <s v="PLVNDEX00013"/>
    <n v="4.3499999999999996"/>
    <n v="5"/>
    <n v="20"/>
    <n v="4890000"/>
    <n v="4"/>
    <n v="1.1627906976744207"/>
    <s v="PL"/>
    <n v="21271500"/>
    <n v="1000"/>
    <n v="96.428137390000003"/>
    <n v="57140000"/>
    <n v="3.8605937392272036"/>
    <n v="4.9999999999999822E-2"/>
    <x v="1"/>
  </r>
  <r>
    <x v="2"/>
    <x v="443"/>
    <s v="PLVTLGD00010"/>
    <n v="9.59"/>
    <n v="5453"/>
    <n v="50710"/>
    <n v="4210000"/>
    <n v="9.2994681826517507"/>
    <n v="3.7878787878787845"/>
    <s v="PL"/>
    <n v="40373900"/>
    <n v="1000"/>
    <n v="96.428137390000003"/>
    <n v="57140000"/>
    <n v="7.3275145414373783"/>
    <n v="0.34999999999999964"/>
    <x v="1"/>
  </r>
  <r>
    <x v="2"/>
    <x v="444"/>
    <s v="PLVSTLA00011"/>
    <n v="2.0299999999999998"/>
    <n v="279385"/>
    <n v="569310"/>
    <n v="158887000"/>
    <n v="2.0377257189899245"/>
    <n v="0"/>
    <s v="PL"/>
    <n v="322540609.99999994"/>
    <n v="1000"/>
    <n v="96.428137390000003"/>
    <n v="57140000"/>
    <n v="58.538338133771617"/>
    <n v="0"/>
    <x v="0"/>
  </r>
  <r>
    <x v="2"/>
    <x v="445"/>
    <s v="PLVOTUM00016"/>
    <n v="9.7799999999999994"/>
    <n v="3510"/>
    <n v="34090"/>
    <n v="3957000"/>
    <n v="9.7122507122507127"/>
    <n v="3.0558482613276983"/>
    <s v="PL"/>
    <n v="38699460"/>
    <n v="1000"/>
    <n v="96.428137390000003"/>
    <n v="57140000"/>
    <n v="7.0236181269526643"/>
    <n v="0.28999999999999915"/>
    <x v="1"/>
  </r>
  <r>
    <x v="2"/>
    <x v="446"/>
    <s v="PLVOXEL00014"/>
    <n v="9.35"/>
    <n v="4246"/>
    <n v="39350"/>
    <n v="5328000"/>
    <n v="9.2675459255770143"/>
    <n v="-3.1088082901554515"/>
    <s v="PL"/>
    <n v="49816800"/>
    <n v="1000"/>
    <n v="96.428137390000003"/>
    <n v="57140000"/>
    <n v="9.0413194268544181"/>
    <n v="-0.30000000000000071"/>
    <x v="2"/>
  </r>
  <r>
    <x v="2"/>
    <x v="447"/>
    <s v="PLWADEX00018"/>
    <n v="4.05"/>
    <n v="4683"/>
    <n v="19020"/>
    <n v="0"/>
    <n v="4.0614990390775141"/>
    <n v="-2.877697841726623"/>
    <s v="PL"/>
    <n v="0"/>
    <n v="1000"/>
    <n v="96.428137390000003"/>
    <n v="57140000"/>
    <n v="0"/>
    <n v="-0.12000000000000011"/>
    <x v="2"/>
  </r>
  <r>
    <x v="2"/>
    <x v="448"/>
    <s v="PLWNDLX00024"/>
    <n v="3.15"/>
    <n v="4430"/>
    <n v="13950"/>
    <n v="2113000"/>
    <n v="3.1489841986455982"/>
    <n v="0"/>
    <s v="PL"/>
    <n v="6655950"/>
    <n v="1000"/>
    <n v="96.428137390000003"/>
    <n v="57140000"/>
    <n v="1.2079975036367583"/>
    <n v="0"/>
    <x v="0"/>
  </r>
  <r>
    <x v="2"/>
    <x v="449"/>
    <s v="AT0000827209"/>
    <n v="3.45"/>
    <n v="38182"/>
    <n v="131230"/>
    <n v="13763000"/>
    <n v="3.4369598240008381"/>
    <n v="-1.4285714285714235"/>
    <s v="AT"/>
    <n v="47482350"/>
    <n v="1000"/>
    <n v="96.428137390000003"/>
    <n v="57140000"/>
    <n v="8.6176368913238282"/>
    <n v="-4.9999999999999822E-2"/>
    <x v="2"/>
  </r>
  <r>
    <x v="2"/>
    <x v="450"/>
    <s v="PLHOGA000041"/>
    <n v="1.6"/>
    <n v="96646"/>
    <n v="157270"/>
    <n v="17392000"/>
    <n v="1.6272789354965544"/>
    <n v="0"/>
    <s v="PL"/>
    <n v="27827200"/>
    <n v="1000"/>
    <n v="96.428137390000003"/>
    <n v="57140000"/>
    <n v="5.0503967327279806"/>
    <n v="0"/>
    <x v="0"/>
  </r>
  <r>
    <x v="2"/>
    <x v="451"/>
    <s v="PLWAWEL00013"/>
    <n v="982.05"/>
    <n v="97"/>
    <n v="93970"/>
    <n v="717000"/>
    <n v="968.76288659793818"/>
    <n v="1.7668393782383385"/>
    <s v="PL"/>
    <n v="704129850"/>
    <n v="1000"/>
    <n v="96.428137390000003"/>
    <n v="57140000"/>
    <n v="127.79349319573092"/>
    <n v="17.049999999999955"/>
    <x v="1"/>
  </r>
  <r>
    <x v="2"/>
    <x v="452"/>
    <s v="PLWDMCP00013"/>
    <n v="7.26"/>
    <n v="2927"/>
    <n v="20870"/>
    <n v="0"/>
    <n v="7.1301674069012639"/>
    <n v="-3.2000000000000028"/>
    <s v="PL"/>
    <n v="0"/>
    <n v="1000"/>
    <n v="96.428137390000003"/>
    <n v="57140000"/>
    <n v="0"/>
    <n v="-0.24000000000000021"/>
    <x v="2"/>
  </r>
  <r>
    <x v="2"/>
    <x v="453"/>
    <s v="LU0627170920"/>
    <n v="0.14000000000000001"/>
    <n v="12000"/>
    <n v="1680"/>
    <n v="0"/>
    <n v="0.14000000000000001"/>
    <n v="-12.499999999999989"/>
    <s v="LU"/>
    <n v="0"/>
    <n v="1000"/>
    <n v="96.428137390000003"/>
    <n v="57140000"/>
    <n v="0"/>
    <n v="-1.999999999999999E-2"/>
    <x v="2"/>
  </r>
  <r>
    <x v="2"/>
    <x v="454"/>
    <s v="PLWELTN00012"/>
    <n v="4.4400000000000004"/>
    <n v="99554"/>
    <n v="445780"/>
    <n v="17549000"/>
    <n v="4.4777708580267994"/>
    <n v="-0.67114093959730337"/>
    <s v="PL"/>
    <n v="77917560"/>
    <n v="1000"/>
    <n v="96.428137390000003"/>
    <n v="57140000"/>
    <n v="14.141364939560445"/>
    <n v="-2.9999999999999361E-2"/>
    <x v="2"/>
  </r>
  <r>
    <x v="2"/>
    <x v="455"/>
    <s v="PLELPO000016"/>
    <n v="2.4"/>
    <n v="21"/>
    <n v="50"/>
    <n v="0"/>
    <n v="2.3809523809523809"/>
    <n v="0"/>
    <s v="PL"/>
    <n v="0"/>
    <n v="1000"/>
    <n v="96.428137390000003"/>
    <n v="57140000"/>
    <n v="0"/>
    <n v="0"/>
    <x v="0"/>
  </r>
  <r>
    <x v="2"/>
    <x v="456"/>
    <s v="PLWILBO00019"/>
    <n v="0.86"/>
    <n v="13050"/>
    <n v="10790"/>
    <n v="0"/>
    <n v="0.82681992337164756"/>
    <n v="0"/>
    <s v="PL"/>
    <n v="0"/>
    <n v="1000"/>
    <n v="96.428137390000003"/>
    <n v="57140000"/>
    <n v="0"/>
    <n v="0"/>
    <x v="0"/>
  </r>
  <r>
    <x v="2"/>
    <x v="457"/>
    <s v="PLARIEL00046"/>
    <n v="7.48"/>
    <n v="1"/>
    <n v="10"/>
    <n v="7452000"/>
    <n v="10"/>
    <n v="-0.13351134846462109"/>
    <s v="PL"/>
    <n v="55740960"/>
    <n v="1000"/>
    <n v="96.428137390000003"/>
    <n v="57140000"/>
    <n v="10.116503358696564"/>
    <n v="-9.9999999999997868E-3"/>
    <x v="2"/>
  </r>
  <r>
    <x v="2"/>
    <x v="458"/>
    <s v="PLWSTIL00012"/>
    <n v="38.9"/>
    <n v="0"/>
    <n v="0"/>
    <n v="0"/>
    <n v="38.9"/>
    <n v="0"/>
    <s v="PL"/>
    <n v="0"/>
    <n v="1000"/>
    <n v="96.428137390000003"/>
    <n v="57140000"/>
    <n v="0"/>
    <n v="0"/>
    <x v="0"/>
  </r>
  <r>
    <x v="2"/>
    <x v="459"/>
    <s v="PLWOJAS00014"/>
    <n v="8.69"/>
    <n v="58203"/>
    <n v="501040"/>
    <n v="2046000"/>
    <n v="8.6084909712557778"/>
    <n v="2.2352941176470464"/>
    <s v="PL"/>
    <n v="17779740"/>
    <n v="1000"/>
    <n v="96.428137390000003"/>
    <n v="57140000"/>
    <n v="3.2268694228938948"/>
    <n v="0.1899999999999995"/>
    <x v="1"/>
  </r>
  <r>
    <x v="2"/>
    <x v="460"/>
    <s v="PLWRKSR00019"/>
    <n v="18.11"/>
    <n v="21368"/>
    <n v="388600"/>
    <n v="24711000"/>
    <n v="18.186072631973044"/>
    <n v="0.61111111111111782"/>
    <s v="PL"/>
    <n v="447516210"/>
    <n v="1000"/>
    <n v="96.428137390000003"/>
    <n v="57140000"/>
    <n v="81.22033136020903"/>
    <n v="0.10999999999999943"/>
    <x v="1"/>
  </r>
  <r>
    <x v="2"/>
    <x v="461"/>
    <s v="PLYAWAL00058"/>
    <n v="8.4"/>
    <n v="0"/>
    <n v="0"/>
    <n v="1535000"/>
    <n v="8.4"/>
    <n v="0"/>
    <s v="PL"/>
    <n v="12894000"/>
    <n v="1000"/>
    <n v="96.428137390000003"/>
    <n v="57140000"/>
    <n v="2.3401497625271168"/>
    <n v="0"/>
    <x v="0"/>
  </r>
  <r>
    <x v="2"/>
    <x v="462"/>
    <s v="PLZAMET00010"/>
    <n v="2.85"/>
    <n v="65869"/>
    <n v="181270"/>
    <n v="48149000"/>
    <n v="2.7519774097071461"/>
    <n v="8.365019011406849"/>
    <s v="PL"/>
    <n v="137224650"/>
    <n v="1000"/>
    <n v="96.428137390000003"/>
    <n v="57140000"/>
    <n v="24.905090127994935"/>
    <n v="0.2200000000000002"/>
    <x v="1"/>
  </r>
  <r>
    <x v="2"/>
    <x v="463"/>
    <s v="PLZSTAL00012"/>
    <n v="1.04"/>
    <n v="108647"/>
    <n v="106390"/>
    <n v="23434000"/>
    <n v="0.97922630169263758"/>
    <n v="9.4736842105263221"/>
    <s v="PL"/>
    <n v="24371360"/>
    <n v="1000"/>
    <n v="96.428137390000003"/>
    <n v="57140000"/>
    <n v="4.4231915865102271"/>
    <n v="9.000000000000008E-2"/>
    <x v="1"/>
  </r>
  <r>
    <x v="2"/>
    <x v="464"/>
    <s v="PLZEPAK00012"/>
    <n v="24.62"/>
    <n v="15094"/>
    <n v="371620"/>
    <n v="24622000"/>
    <n v="24.620378958526565"/>
    <n v="2.1576763485477102"/>
    <s v="PL"/>
    <n v="606193640"/>
    <n v="1000"/>
    <n v="96.428137390000003"/>
    <n v="57140000"/>
    <n v="110.01891598351547"/>
    <n v="0.51999999999999957"/>
    <x v="1"/>
  </r>
  <r>
    <x v="2"/>
    <x v="465"/>
    <s v="PLZTKMA00017"/>
    <n v="64.790000000000006"/>
    <n v="876"/>
    <n v="56140"/>
    <n v="3288000"/>
    <n v="64.086757990867582"/>
    <n v="1.1079900124844055"/>
    <s v="PL"/>
    <n v="213029520.00000003"/>
    <n v="1000"/>
    <n v="96.428137390000003"/>
    <n v="57140000"/>
    <n v="38.663020058885195"/>
    <n v="0.71000000000000796"/>
    <x v="1"/>
  </r>
  <r>
    <x v="2"/>
    <x v="466"/>
    <s v="PLZPUE000012"/>
    <n v="284.89999999999998"/>
    <n v="1"/>
    <n v="280"/>
    <n v="699000"/>
    <n v="280"/>
    <n v="-3.5087719298254605E-2"/>
    <s v="PL"/>
    <n v="199145099.99999997"/>
    <n v="1000"/>
    <n v="96.428137390000003"/>
    <n v="57140000"/>
    <n v="36.143117610783221"/>
    <n v="-0.10000000000002274"/>
    <x v="2"/>
  </r>
  <r>
    <x v="2"/>
    <x v="467"/>
    <s v="PLZBMZC00019"/>
    <n v="1.55"/>
    <n v="4185"/>
    <n v="6260"/>
    <n v="6145000"/>
    <n v="1.4958183990442055"/>
    <n v="0.64935064935065512"/>
    <s v="PL"/>
    <n v="9524750"/>
    <n v="1000"/>
    <n v="96.428137390000003"/>
    <n v="57140000"/>
    <n v="1.7286599542911552"/>
    <n v="1.0000000000000009E-2"/>
    <x v="1"/>
  </r>
  <r>
    <x v="2"/>
    <x v="468"/>
    <s v="PLZUE0000015"/>
    <n v="6.36"/>
    <n v="207"/>
    <n v="1320"/>
    <n v="8629000"/>
    <n v="6.3768115942028984"/>
    <n v="-1.3953488372092981"/>
    <s v="PL"/>
    <n v="54880440"/>
    <n v="1000"/>
    <n v="96.428137390000003"/>
    <n v="57140000"/>
    <n v="9.9603264024649967"/>
    <n v="-8.9999999999999858E-2"/>
    <x v="2"/>
  </r>
  <r>
    <x v="2"/>
    <x v="469"/>
    <s v="PLZYWIC00016"/>
    <n v="386"/>
    <n v="7"/>
    <n v="2700"/>
    <n v="0"/>
    <n v="385.71428571428572"/>
    <n v="0"/>
    <s v="PL"/>
    <n v="0"/>
    <n v="1000"/>
    <n v="96.428137390000003"/>
    <n v="57140000"/>
    <n v="0"/>
    <n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0">
  <r>
    <x v="0"/>
    <x v="0"/>
    <s v="PLNFI0600010"/>
    <n v="2.09"/>
    <n v="9"/>
    <n v="18"/>
    <n v="6496000"/>
    <n v="2"/>
    <m/>
    <s v="PL"/>
    <n v="13576640"/>
    <n v="1000"/>
    <n v="96.428137390000003"/>
    <n v="57140000"/>
    <n v="2.464043033342342"/>
    <m/>
    <s v="n"/>
  </r>
  <r>
    <x v="0"/>
    <x v="1"/>
    <s v="PLNFI0800016"/>
    <n v="0.79"/>
    <n v="25"/>
    <n v="21"/>
    <n v="22309000"/>
    <n v="0.84"/>
    <m/>
    <s v="PL"/>
    <n v="17624110"/>
    <n v="1000"/>
    <n v="96.428137390000003"/>
    <n v="57140000"/>
    <n v="3.198623920525189"/>
    <m/>
    <s v="n"/>
  </r>
  <r>
    <x v="0"/>
    <x v="2"/>
    <s v="PL4FNMD00013"/>
    <n v="5.8"/>
    <n v="1090"/>
    <n v="6270"/>
    <n v="1852000"/>
    <n v="5.7522935779816518"/>
    <m/>
    <s v="PL"/>
    <n v="10741600"/>
    <n v="1000"/>
    <n v="96.428137390000003"/>
    <n v="57140000"/>
    <n v="1.9495077314379772"/>
    <m/>
    <s v="n"/>
  </r>
  <r>
    <x v="0"/>
    <x v="3"/>
    <s v="PLABCDT00014"/>
    <n v="3.37"/>
    <n v="10129"/>
    <n v="34090"/>
    <n v="48206000"/>
    <n v="3.3655839668279199"/>
    <m/>
    <s v="PL"/>
    <n v="162454220"/>
    <n v="1000"/>
    <n v="96.428137390000003"/>
    <n v="57140000"/>
    <n v="29.484039425665266"/>
    <m/>
    <s v="n"/>
  </r>
  <r>
    <x v="0"/>
    <x v="4"/>
    <s v="PLABMSD00015"/>
    <n v="0.3"/>
    <n v="0"/>
    <n v="0"/>
    <n v="0"/>
    <n v="0.3"/>
    <m/>
    <s v="PL"/>
    <n v="0"/>
    <n v="1000"/>
    <n v="96.428137390000003"/>
    <n v="57140000"/>
    <n v="0"/>
    <m/>
    <s v="n"/>
  </r>
  <r>
    <x v="0"/>
    <x v="5"/>
    <s v="PLAB00000019"/>
    <n v="32.5"/>
    <n v="894"/>
    <n v="29050"/>
    <n v="13122000"/>
    <n v="32.494407158836687"/>
    <m/>
    <s v="PL"/>
    <n v="426465000"/>
    <n v="1000"/>
    <n v="96.428137390000003"/>
    <n v="57140000"/>
    <n v="77.39971835552403"/>
    <m/>
    <s v="n"/>
  </r>
  <r>
    <x v="0"/>
    <x v="6"/>
    <s v="PLACSA000014"/>
    <n v="27.5"/>
    <n v="718"/>
    <n v="19710"/>
    <n v="8143000"/>
    <n v="27.451253481894149"/>
    <m/>
    <s v="PL"/>
    <n v="223932500"/>
    <n v="1000"/>
    <n v="96.428137390000003"/>
    <n v="57140000"/>
    <n v="40.641816868086202"/>
    <m/>
    <s v="n"/>
  </r>
  <r>
    <x v="0"/>
    <x v="7"/>
    <s v="LU0299378421"/>
    <n v="8.24"/>
    <n v="648"/>
    <n v="5340"/>
    <n v="17461000"/>
    <n v="8.2407407407407405"/>
    <m/>
    <s v="LU"/>
    <n v="143878640"/>
    <n v="1000"/>
    <n v="96.428137390000003"/>
    <n v="57140000"/>
    <n v="26.112731908540756"/>
    <m/>
    <s v="n"/>
  </r>
  <r>
    <x v="0"/>
    <x v="8"/>
    <s v="PLACTIN00018"/>
    <n v="44.89"/>
    <n v="4548"/>
    <n v="204890"/>
    <n v="8852000"/>
    <n v="45.050571679859281"/>
    <m/>
    <s v="PL"/>
    <n v="397366280"/>
    <n v="1000"/>
    <n v="96.428137390000003"/>
    <n v="57140000"/>
    <n v="72.118551712291278"/>
    <m/>
    <s v="n"/>
  </r>
  <r>
    <x v="0"/>
    <x v="9"/>
    <s v="PLMBRST00015"/>
    <n v="0.01"/>
    <n v="0"/>
    <n v="0"/>
    <n v="0"/>
    <n v="0.01"/>
    <m/>
    <s v="PL"/>
    <n v="0"/>
    <n v="1000"/>
    <n v="96.428137390000003"/>
    <n v="57140000"/>
    <n v="0"/>
    <m/>
    <s v="n"/>
  </r>
  <r>
    <x v="0"/>
    <x v="10"/>
    <s v="PLAGORA00067"/>
    <n v="7.95"/>
    <n v="25"/>
    <n v="200"/>
    <n v="43035000"/>
    <n v="8"/>
    <m/>
    <s v="PL"/>
    <n v="342128250"/>
    <n v="1000"/>
    <n v="96.428137390000003"/>
    <n v="57140000"/>
    <n v="62.093325809781142"/>
    <m/>
    <s v="n"/>
  </r>
  <r>
    <x v="0"/>
    <x v="11"/>
    <s v="CY0101062111"/>
    <n v="1.37"/>
    <n v="10228"/>
    <n v="13810"/>
    <n v="0"/>
    <n v="1.3502150958154087"/>
    <m/>
    <s v="CY"/>
    <n v="0"/>
    <n v="1000"/>
    <n v="96.428137390000003"/>
    <n v="57140000"/>
    <n v="0"/>
    <m/>
    <s v="n"/>
  </r>
  <r>
    <x v="0"/>
    <x v="12"/>
    <s v="LT0000127466"/>
    <n v="1"/>
    <n v="0"/>
    <n v="0"/>
    <n v="0"/>
    <n v="1"/>
    <m/>
    <s v="LT"/>
    <n v="0"/>
    <n v="1000"/>
    <n v="96.428137390000003"/>
    <n v="57140000"/>
    <n v="0"/>
    <m/>
    <s v="n"/>
  </r>
  <r>
    <x v="0"/>
    <x v="13"/>
    <s v="PLGRBRN00012"/>
    <n v="5.08"/>
    <n v="1200234"/>
    <n v="6091020"/>
    <n v="29399000"/>
    <n v="5.0748604022215664"/>
    <m/>
    <s v="PL"/>
    <n v="149346920"/>
    <n v="1000"/>
    <n v="96.428137390000003"/>
    <n v="57140000"/>
    <n v="27.105177553292719"/>
    <m/>
    <s v="n"/>
  </r>
  <r>
    <x v="0"/>
    <x v="14"/>
    <s v="PLALIOR00045"/>
    <n v="79.790000000000006"/>
    <n v="62843"/>
    <n v="4999620"/>
    <n v="43097000"/>
    <n v="79.557309485543342"/>
    <m/>
    <s v="PL"/>
    <n v="3438709630.0000005"/>
    <n v="1000"/>
    <n v="96.428137390000003"/>
    <n v="57140000"/>
    <n v="624.09613184769739"/>
    <m/>
    <s v="n"/>
  </r>
  <r>
    <x v="0"/>
    <x v="15"/>
    <s v="PLKRCHM00015"/>
    <n v="14.14"/>
    <n v="408"/>
    <n v="5810"/>
    <n v="3975000"/>
    <n v="14.240196078431373"/>
    <m/>
    <s v="PL"/>
    <n v="56206500"/>
    <n v="1000"/>
    <n v="96.428137390000003"/>
    <n v="57140000"/>
    <n v="10.200994852449231"/>
    <m/>
    <s v="n"/>
  </r>
  <r>
    <x v="0"/>
    <x v="16"/>
    <s v="PLTRNSU00013"/>
    <n v="2.1"/>
    <n v="4664"/>
    <n v="9710"/>
    <n v="7353000"/>
    <n v="2.0819039451114922"/>
    <m/>
    <s v="PL"/>
    <n v="15441300"/>
    <n v="1000"/>
    <n v="96.428137390000003"/>
    <n v="57140000"/>
    <n v="2.8024627367853241"/>
    <m/>
    <s v="n"/>
  </r>
  <r>
    <x v="0"/>
    <x v="17"/>
    <s v="PLSRBEX00014"/>
    <n v="0.64"/>
    <n v="0"/>
    <n v="0"/>
    <n v="0"/>
    <n v="0.64"/>
    <m/>
    <s v="PL"/>
    <n v="0"/>
    <n v="1000"/>
    <n v="96.428137390000003"/>
    <n v="57140000"/>
    <n v="0"/>
    <m/>
    <s v="n"/>
  </r>
  <r>
    <x v="0"/>
    <x v="18"/>
    <s v="PLATTFI00018"/>
    <n v="9"/>
    <n v="232624"/>
    <n v="2099590"/>
    <n v="24397000"/>
    <n v="9.025680927161428"/>
    <m/>
    <s v="PL"/>
    <n v="219573000"/>
    <n v="1000"/>
    <n v="96.428137390000003"/>
    <n v="57140000"/>
    <n v="39.850605227808799"/>
    <m/>
    <s v="n"/>
  </r>
  <r>
    <x v="0"/>
    <x v="19"/>
    <s v="PLALMTL00023"/>
    <n v="44.4"/>
    <n v="2992"/>
    <n v="132870"/>
    <n v="9046000"/>
    <n v="44.408422459893046"/>
    <m/>
    <s v="PL"/>
    <n v="401642400"/>
    <n v="1000"/>
    <n v="96.428137390000003"/>
    <n v="57140000"/>
    <n v="72.894630601893994"/>
    <m/>
    <s v="n"/>
  </r>
  <r>
    <x v="0"/>
    <x v="20"/>
    <s v="PLAMBRA00013"/>
    <n v="8.06"/>
    <n v="860"/>
    <n v="6980"/>
    <n v="9800000"/>
    <n v="8.1162790697674421"/>
    <m/>
    <s v="PL"/>
    <n v="78988000"/>
    <n v="1000"/>
    <n v="96.428137390000003"/>
    <n v="57140000"/>
    <n v="14.335640564796952"/>
    <m/>
    <s v="n"/>
  </r>
  <r>
    <x v="0"/>
    <x v="21"/>
    <s v="PLAMICA00010"/>
    <n v="99"/>
    <n v="13191"/>
    <n v="1299690"/>
    <n v="4659000"/>
    <n v="98.528542187855351"/>
    <m/>
    <s v="PL"/>
    <n v="461241000"/>
    <n v="1000"/>
    <n v="96.428137390000003"/>
    <n v="57140000"/>
    <n v="83.711262340450574"/>
    <m/>
    <s v="n"/>
  </r>
  <r>
    <x v="0"/>
    <x v="22"/>
    <s v="PLAMPLI00019"/>
    <n v="0.26"/>
    <n v="0"/>
    <n v="0"/>
    <n v="0"/>
    <n v="0.26"/>
    <m/>
    <s v="PL"/>
    <n v="0"/>
    <n v="1000"/>
    <n v="96.428137390000003"/>
    <n v="57140000"/>
    <n v="0"/>
    <m/>
    <s v="n"/>
  </r>
  <r>
    <x v="0"/>
    <x v="23"/>
    <s v="NL0000474351"/>
    <n v="104.5"/>
    <n v="332"/>
    <n v="34380"/>
    <n v="14487000"/>
    <n v="103.55421686746988"/>
    <m/>
    <s v="NL"/>
    <n v="1513891500"/>
    <n v="1000"/>
    <n v="96.428137390000003"/>
    <n v="57140000"/>
    <n v="274.75824679826434"/>
    <m/>
    <s v="n"/>
  </r>
  <r>
    <x v="0"/>
    <x v="24"/>
    <s v="PLAPATR00018"/>
    <n v="35.479999999999997"/>
    <n v="765"/>
    <n v="26910"/>
    <n v="25382000"/>
    <n v="35.176470588235297"/>
    <m/>
    <s v="PL"/>
    <n v="900553359.99999988"/>
    <n v="1000"/>
    <n v="96.428137390000003"/>
    <n v="57140000"/>
    <n v="163.44266570086839"/>
    <m/>
    <s v="n"/>
  </r>
  <r>
    <x v="0"/>
    <x v="25"/>
    <s v="PLAPLS000016"/>
    <n v="12.3"/>
    <n v="1"/>
    <n v="10"/>
    <n v="5540000"/>
    <n v="10"/>
    <m/>
    <s v="PL"/>
    <n v="68142000"/>
    <n v="1000"/>
    <n v="96.428137390000003"/>
    <n v="57140000"/>
    <n v="12.367185134025345"/>
    <m/>
    <s v="n"/>
  </r>
  <r>
    <x v="0"/>
    <x v="26"/>
    <s v="PLARTPR00012"/>
    <n v="4.88"/>
    <n v="194121"/>
    <n v="934490"/>
    <n v="22063000"/>
    <n v="4.8139562437860919"/>
    <m/>
    <s v="PL"/>
    <n v="107667440"/>
    <n v="1000"/>
    <n v="96.428137390000003"/>
    <n v="57140000"/>
    <n v="19.540711505188661"/>
    <m/>
    <s v="n"/>
  </r>
  <r>
    <x v="0"/>
    <x v="27"/>
    <s v="PLARCUS00040"/>
    <n v="1.47"/>
    <n v="352"/>
    <n v="490"/>
    <n v="2520000"/>
    <n v="1.3920454545454546"/>
    <m/>
    <s v="PL"/>
    <n v="3704400"/>
    <n v="1000"/>
    <n v="96.428137390000003"/>
    <n v="57140000"/>
    <n v="0.67231664187261131"/>
    <m/>
    <s v="n"/>
  </r>
  <r>
    <x v="0"/>
    <x v="28"/>
    <s v="PLARTER00016"/>
    <n v="14.55"/>
    <n v="5"/>
    <n v="70"/>
    <n v="3286000"/>
    <n v="14"/>
    <m/>
    <s v="PL"/>
    <n v="47811300"/>
    <n v="1000"/>
    <n v="96.428137390000003"/>
    <n v="57140000"/>
    <n v="8.677338478448327"/>
    <m/>
    <s v="n"/>
  </r>
  <r>
    <x v="0"/>
    <x v="29"/>
    <s v="CY1000031710"/>
    <n v="1.94"/>
    <n v="743472"/>
    <n v="1375550"/>
    <n v="32823000"/>
    <n v="1.8501705511438225"/>
    <m/>
    <s v="CY"/>
    <n v="63676620"/>
    <n v="1000"/>
    <n v="96.428137390000003"/>
    <n v="57140000"/>
    <n v="11.556757187182368"/>
    <m/>
    <s v="n"/>
  </r>
  <r>
    <x v="0"/>
    <x v="30"/>
    <s v="PLABS0000018"/>
    <n v="12.95"/>
    <n v="1040"/>
    <n v="13860"/>
    <n v="17889000"/>
    <n v="13.326923076923077"/>
    <m/>
    <s v="PL"/>
    <n v="231662550"/>
    <n v="1000"/>
    <n v="96.428137390000003"/>
    <n v="57140000"/>
    <n v="42.04475425538439"/>
    <m/>
    <s v="n"/>
  </r>
  <r>
    <x v="0"/>
    <x v="31"/>
    <s v="PLSOFTB00016"/>
    <n v="52.98"/>
    <n v="98115"/>
    <n v="5207410"/>
    <n v="74917000"/>
    <n v="53.074555368699997"/>
    <m/>
    <s v="PL"/>
    <n v="3969102660"/>
    <n v="1000"/>
    <n v="96.428137390000003"/>
    <n v="57140000"/>
    <n v="720.35789105357117"/>
    <m/>
    <s v="n"/>
  </r>
  <r>
    <x v="0"/>
    <x v="32"/>
    <s v="PLASSEE00014"/>
    <n v="8.3000000000000007"/>
    <n v="1200"/>
    <n v="9960"/>
    <n v="16750000"/>
    <n v="8.3000000000000007"/>
    <m/>
    <s v="PL"/>
    <n v="139025000"/>
    <n v="1000"/>
    <n v="96.428137390000003"/>
    <n v="57140000"/>
    <n v="25.231838121244952"/>
    <m/>
    <s v="n"/>
  </r>
  <r>
    <x v="0"/>
    <x v="33"/>
    <s v="SK1120009230"/>
    <n v="15.56"/>
    <n v="133"/>
    <n v="2070"/>
    <n v="0"/>
    <n v="15.563909774436091"/>
    <m/>
    <s v="SK"/>
    <n v="0"/>
    <n v="1000"/>
    <n v="96.428137390000003"/>
    <n v="57140000"/>
    <n v="0"/>
    <m/>
    <s v="n"/>
  </r>
  <r>
    <x v="0"/>
    <x v="34"/>
    <s v="NL0000686509"/>
    <n v="26"/>
    <n v="21878"/>
    <n v="569020"/>
    <n v="9253000"/>
    <n v="26.008775939299753"/>
    <m/>
    <s v="NL"/>
    <n v="240578000"/>
    <n v="1000"/>
    <n v="96.428137390000003"/>
    <n v="57140000"/>
    <n v="43.662831516150824"/>
    <m/>
    <s v="n"/>
  </r>
  <r>
    <x v="0"/>
    <x v="35"/>
    <s v="PLATMSI00016"/>
    <n v="2.42"/>
    <n v="1697"/>
    <n v="4100"/>
    <n v="24386000"/>
    <n v="2.4160282852091925"/>
    <m/>
    <s v="PL"/>
    <n v="59014120"/>
    <n v="1000"/>
    <n v="96.428137390000003"/>
    <n v="57140000"/>
    <n v="10.710553660907923"/>
    <m/>
    <s v="n"/>
  </r>
  <r>
    <x v="0"/>
    <x v="36"/>
    <s v="PLATLPL00018"/>
    <n v="6.79"/>
    <n v="1587"/>
    <n v="10560"/>
    <n v="2464000"/>
    <n v="6.6540642722117198"/>
    <m/>
    <s v="PL"/>
    <n v="16730560"/>
    <n v="1000"/>
    <n v="96.428137390000003"/>
    <n v="57140000"/>
    <n v="3.036452304245826"/>
    <m/>
    <s v="n"/>
  </r>
  <r>
    <x v="0"/>
    <x v="37"/>
    <s v="PLATLNT00016"/>
    <n v="0.98"/>
    <n v="19808"/>
    <n v="18970"/>
    <n v="11698000"/>
    <n v="0.95769386106623589"/>
    <m/>
    <s v="PL"/>
    <n v="11464040"/>
    <n v="1000"/>
    <n v="96.428137390000003"/>
    <n v="57140000"/>
    <n v="2.0806243588957161"/>
    <m/>
    <s v="n"/>
  </r>
  <r>
    <x v="0"/>
    <x v="38"/>
    <s v="GB00B0WDBP88"/>
    <n v="1.04"/>
    <n v="10"/>
    <n v="10"/>
    <n v="0"/>
    <n v="1"/>
    <m/>
    <s v="GB"/>
    <n v="0"/>
    <n v="1000"/>
    <n v="96.428137390000003"/>
    <n v="57140000"/>
    <n v="0"/>
    <m/>
    <s v="n"/>
  </r>
  <r>
    <x v="0"/>
    <x v="39"/>
    <s v="PLATMSA00013"/>
    <n v="10.85"/>
    <n v="916"/>
    <n v="9950"/>
    <n v="24981000"/>
    <n v="10.862445414847162"/>
    <m/>
    <s v="PL"/>
    <n v="271043850"/>
    <n v="1000"/>
    <n v="96.428137390000003"/>
    <n v="57140000"/>
    <n v="49.192120460053935"/>
    <m/>
    <s v="n"/>
  </r>
  <r>
    <x v="0"/>
    <x v="40"/>
    <s v="PLATM0000021"/>
    <n v="3.13"/>
    <n v="2856"/>
    <n v="8880"/>
    <n v="39722000"/>
    <n v="3.1092436974789917"/>
    <m/>
    <s v="PL"/>
    <n v="124329860"/>
    <n v="1000"/>
    <n v="96.428137390000003"/>
    <n v="57140000"/>
    <n v="22.564796987283209"/>
    <m/>
    <s v="n"/>
  </r>
  <r>
    <x v="0"/>
    <x v="41"/>
    <s v="PLATREM00017"/>
    <n v="4.33"/>
    <n v="16"/>
    <n v="70"/>
    <n v="3999000"/>
    <n v="4.375"/>
    <m/>
    <s v="PL"/>
    <n v="17315670"/>
    <n v="1000"/>
    <n v="96.428137390000003"/>
    <n v="57140000"/>
    <n v="3.142644721459432"/>
    <m/>
    <s v="n"/>
  </r>
  <r>
    <x v="0"/>
    <x v="42"/>
    <s v="LT0000128555"/>
    <n v="7.23"/>
    <n v="81"/>
    <n v="590"/>
    <n v="15327000"/>
    <n v="7.283950617283951"/>
    <m/>
    <s v="LT"/>
    <n v="110814210"/>
    <n v="1000"/>
    <n v="96.428137390000003"/>
    <n v="57140000"/>
    <n v="20.111823112775713"/>
    <m/>
    <s v="n"/>
  </r>
  <r>
    <x v="0"/>
    <x v="43"/>
    <s v="LT0000128381"/>
    <n v="20.7"/>
    <n v="0"/>
    <n v="0"/>
    <n v="2322000"/>
    <n v="20.7"/>
    <m/>
    <s v="LT"/>
    <n v="48065400"/>
    <n v="1000"/>
    <n v="96.428137390000003"/>
    <n v="57140000"/>
    <n v="8.7234554363092034"/>
    <m/>
    <s v="n"/>
  </r>
  <r>
    <x v="0"/>
    <x v="44"/>
    <s v="PLINSTL00011"/>
    <n v="3"/>
    <n v="0"/>
    <n v="0"/>
    <n v="0"/>
    <n v="3"/>
    <m/>
    <s v="PL"/>
    <n v="0"/>
    <n v="1000"/>
    <n v="96.428137390000003"/>
    <n v="57140000"/>
    <n v="0"/>
    <m/>
    <s v="n"/>
  </r>
  <r>
    <x v="0"/>
    <x v="45"/>
    <s v="PLBSSTM00013"/>
    <n v="2.48"/>
    <n v="3557"/>
    <n v="8780"/>
    <n v="0"/>
    <n v="2.4683722237840877"/>
    <m/>
    <s v="PL"/>
    <n v="0"/>
    <n v="1000"/>
    <n v="96.428137390000003"/>
    <n v="57140000"/>
    <n v="0"/>
    <m/>
    <s v="n"/>
  </r>
  <r>
    <x v="0"/>
    <x v="46"/>
    <s v="PLBKLND00017"/>
    <n v="2.77"/>
    <n v="0"/>
    <n v="0"/>
    <n v="0"/>
    <n v="2.77"/>
    <m/>
    <s v="PL"/>
    <n v="0"/>
    <n v="1000"/>
    <n v="96.428137390000003"/>
    <n v="57140000"/>
    <n v="0"/>
    <m/>
    <s v="n"/>
  </r>
  <r>
    <x v="0"/>
    <x v="47"/>
    <s v="PLBALTN00014"/>
    <n v="7.19"/>
    <n v="1"/>
    <n v="10"/>
    <n v="2174000"/>
    <n v="10"/>
    <m/>
    <s v="PL"/>
    <n v="15631060"/>
    <n v="1000"/>
    <n v="96.428137390000003"/>
    <n v="57140000"/>
    <n v="2.8369025397120455"/>
    <m/>
    <s v="n"/>
  </r>
  <r>
    <x v="0"/>
    <x v="48"/>
    <s v="PLBPH0000019"/>
    <n v="43.5"/>
    <n v="24346"/>
    <n v="1057320"/>
    <n v="7788000"/>
    <n v="43.428900024644705"/>
    <m/>
    <s v="PL"/>
    <n v="338778000"/>
    <n v="1000"/>
    <n v="96.428137390000003"/>
    <n v="57140000"/>
    <n v="61.485284337630802"/>
    <m/>
    <s v="n"/>
  </r>
  <r>
    <x v="0"/>
    <x v="49"/>
    <s v="PLNFI1200018"/>
    <n v="1.1399999999999999"/>
    <n v="15297"/>
    <n v="17180"/>
    <n v="96494000"/>
    <n v="1.1230960319016801"/>
    <m/>
    <s v="PL"/>
    <n v="110003159.99999999"/>
    <n v="1000"/>
    <n v="96.428137390000003"/>
    <n v="57140000"/>
    <n v="19.964624534762866"/>
    <m/>
    <s v="n"/>
  </r>
  <r>
    <x v="0"/>
    <x v="50"/>
    <s v="PLECBDZ00013"/>
    <n v="12.3"/>
    <n v="60"/>
    <n v="740"/>
    <n v="0"/>
    <n v="12.333333333333334"/>
    <m/>
    <s v="PL"/>
    <n v="0"/>
    <n v="1000"/>
    <n v="96.428137390000003"/>
    <n v="57140000"/>
    <n v="0"/>
    <m/>
    <s v="n"/>
  </r>
  <r>
    <x v="0"/>
    <x v="51"/>
    <s v="PLBNFTS00018"/>
    <n v="304.5"/>
    <n v="9298"/>
    <n v="2845390"/>
    <n v="1075000"/>
    <n v="306.02172510217252"/>
    <m/>
    <s v="PL"/>
    <n v="327337500"/>
    <n v="1000"/>
    <n v="96.428137390000003"/>
    <n v="57140000"/>
    <n v="59.408932285653798"/>
    <m/>
    <s v="n"/>
  </r>
  <r>
    <x v="0"/>
    <x v="52"/>
    <s v="PLBRLNG00015"/>
    <n v="3.79"/>
    <n v="5130"/>
    <n v="19440"/>
    <n v="0"/>
    <n v="3.7894736842105261"/>
    <m/>
    <s v="PL"/>
    <n v="0"/>
    <n v="1000"/>
    <n v="96.428137390000003"/>
    <n v="57140000"/>
    <n v="0"/>
    <m/>
    <s v="n"/>
  </r>
  <r>
    <x v="0"/>
    <x v="53"/>
    <s v="PLBEST000010"/>
    <n v="27.9"/>
    <n v="0"/>
    <n v="0"/>
    <n v="0"/>
    <n v="27.9"/>
    <m/>
    <s v="PL"/>
    <n v="0"/>
    <n v="1000"/>
    <n v="96.428137390000003"/>
    <n v="57140000"/>
    <n v="0"/>
    <m/>
    <s v="n"/>
  </r>
  <r>
    <x v="0"/>
    <x v="54"/>
    <s v="PLBTCOM00016"/>
    <n v="11"/>
    <n v="194"/>
    <n v="2110"/>
    <n v="911000"/>
    <n v="10.876288659793815"/>
    <m/>
    <s v="PL"/>
    <n v="10021000"/>
    <n v="1000"/>
    <n v="96.428137390000003"/>
    <n v="57140000"/>
    <n v="1.8187250481064243"/>
    <m/>
    <s v="n"/>
  </r>
  <r>
    <x v="0"/>
    <x v="55"/>
    <s v="PLBGZ0000010"/>
    <n v="79.95"/>
    <n v="0"/>
    <n v="0"/>
    <n v="0"/>
    <n v="79.95"/>
    <m/>
    <s v="PL"/>
    <n v="0"/>
    <n v="1000"/>
    <n v="96.428137390000003"/>
    <n v="57140000"/>
    <n v="0"/>
    <m/>
    <s v="n"/>
  </r>
  <r>
    <x v="0"/>
    <x v="56"/>
    <s v="PLBIOTN00029"/>
    <n v="4"/>
    <n v="54134"/>
    <n v="215930"/>
    <n v="67191000"/>
    <n v="3.9888055565818155"/>
    <m/>
    <s v="PL"/>
    <n v="268764000"/>
    <n v="1000"/>
    <n v="96.428137390000003"/>
    <n v="57140000"/>
    <n v="48.778347353485188"/>
    <m/>
    <s v="n"/>
  </r>
  <r>
    <x v="0"/>
    <x v="57"/>
    <s v="PLBPRMT00011"/>
    <n v="3.49"/>
    <n v="2513"/>
    <n v="8770"/>
    <n v="1797000"/>
    <n v="3.4898527656187825"/>
    <m/>
    <s v="PL"/>
    <n v="6271530"/>
    <n v="1000"/>
    <n v="96.428137390000003"/>
    <n v="57140000"/>
    <n v="1.138228590055971"/>
    <m/>
    <s v="n"/>
  </r>
  <r>
    <x v="0"/>
    <x v="58"/>
    <s v="PLNFI0400015"/>
    <n v="1.2"/>
    <n v="15438"/>
    <n v="18910"/>
    <n v="57095000"/>
    <n v="1.2248995983935742"/>
    <m/>
    <s v="PL"/>
    <n v="68514000"/>
    <n v="1000"/>
    <n v="96.428137390000003"/>
    <n v="57140000"/>
    <n v="12.434699924754373"/>
    <m/>
    <s v="n"/>
  </r>
  <r>
    <x v="0"/>
    <x v="59"/>
    <s v="DE0003304200"/>
    <n v="2.81"/>
    <n v="58"/>
    <n v="160"/>
    <n v="2181000"/>
    <n v="2.7586206896551726"/>
    <m/>
    <s v="DE"/>
    <n v="6128610"/>
    <n v="1000"/>
    <n v="96.428137390000003"/>
    <n v="57140000"/>
    <n v="1.1122898430371733"/>
    <m/>
    <s v="n"/>
  </r>
  <r>
    <x v="0"/>
    <x v="60"/>
    <s v="PLPPAB000011"/>
    <n v="61"/>
    <n v="971"/>
    <n v="59230"/>
    <n v="4735000"/>
    <n v="60.998970133882594"/>
    <m/>
    <s v="PL"/>
    <n v="288835000"/>
    <n v="1000"/>
    <n v="96.428137390000003"/>
    <n v="57140000"/>
    <n v="52.421060699512935"/>
    <m/>
    <s v="n"/>
  </r>
  <r>
    <x v="0"/>
    <x v="61"/>
    <s v="PLLWBGD00016"/>
    <n v="99.4"/>
    <n v="33494"/>
    <n v="3312920"/>
    <n v="34013000"/>
    <n v="98.910849704424677"/>
    <m/>
    <s v="PL"/>
    <n v="3380892200"/>
    <n v="1000"/>
    <n v="96.428137390000003"/>
    <n v="57140000"/>
    <n v="613.60276709785796"/>
    <m/>
    <s v="n"/>
  </r>
  <r>
    <x v="0"/>
    <x v="62"/>
    <s v="PLBRSZW00011"/>
    <n v="5.46"/>
    <n v="266996"/>
    <n v="1465440"/>
    <n v="95414000"/>
    <n v="5.4886215523828072"/>
    <m/>
    <s v="PL"/>
    <n v="520960440"/>
    <n v="1000"/>
    <n v="96.428137390000003"/>
    <n v="57140000"/>
    <n v="94.54982549651173"/>
    <m/>
    <s v="n"/>
  </r>
  <r>
    <x v="0"/>
    <x v="63"/>
    <s v="PLBOS0000019"/>
    <n v="36.64"/>
    <n v="5286"/>
    <n v="190220"/>
    <n v="9289000"/>
    <n v="35.985622398789253"/>
    <m/>
    <s v="PL"/>
    <n v="340348960"/>
    <n v="1000"/>
    <n v="96.428137390000003"/>
    <n v="57140000"/>
    <n v="61.770400024844974"/>
    <m/>
    <s v="n"/>
  </r>
  <r>
    <x v="0"/>
    <x v="64"/>
    <s v="PLBOWM000019"/>
    <n v="1.52"/>
    <n v="0"/>
    <n v="0"/>
    <n v="5226000"/>
    <n v="1.52"/>
    <m/>
    <s v="PL"/>
    <n v="7943520"/>
    <n v="1000"/>
    <n v="96.428137390000003"/>
    <n v="57140000"/>
    <n v="1.4416803506770126"/>
    <m/>
    <s v="n"/>
  </r>
  <r>
    <x v="0"/>
    <x v="65"/>
    <s v="PLBRIJU00010"/>
    <n v="15.25"/>
    <n v="78"/>
    <n v="1200"/>
    <n v="978000"/>
    <n v="15.384615384615385"/>
    <m/>
    <s v="PL"/>
    <n v="14914500"/>
    <n v="1000"/>
    <n v="96.428137390000003"/>
    <n v="57140000"/>
    <n v="2.7068530815271195"/>
    <m/>
    <s v="n"/>
  </r>
  <r>
    <x v="0"/>
    <x v="66"/>
    <s v="PLBSCDO00017"/>
    <n v="25.7"/>
    <n v="105"/>
    <n v="2700"/>
    <n v="2468000"/>
    <n v="25.714285714285715"/>
    <m/>
    <s v="PL"/>
    <n v="63427600"/>
    <n v="1000"/>
    <n v="96.428137390000003"/>
    <n v="57140000"/>
    <n v="11.511562205495963"/>
    <m/>
    <s v="n"/>
  </r>
  <r>
    <x v="0"/>
    <x v="67"/>
    <s v="PLBUDMX00013"/>
    <n v="151.69999999999999"/>
    <n v="2907"/>
    <n v="438180"/>
    <n v="10451000"/>
    <n v="150.73271413828689"/>
    <m/>
    <s v="PL"/>
    <n v="1585416700"/>
    <n v="1000"/>
    <n v="96.428137390000003"/>
    <n v="57140000"/>
    <n v="287.73945354517798"/>
    <m/>
    <s v="n"/>
  </r>
  <r>
    <x v="0"/>
    <x v="68"/>
    <s v="PLBDPWR00014"/>
    <n v="0.05"/>
    <n v="40768"/>
    <n v="2120"/>
    <n v="0"/>
    <n v="5.2001569858712716E-2"/>
    <m/>
    <s v="PL"/>
    <n v="0"/>
    <n v="1000"/>
    <n v="96.428137390000003"/>
    <n v="57140000"/>
    <n v="0"/>
    <m/>
    <s v="n"/>
  </r>
  <r>
    <x v="0"/>
    <x v="69"/>
    <s v="PLBMECH00012"/>
    <n v="1.24"/>
    <n v="1916752"/>
    <n v="1983870"/>
    <n v="6078000"/>
    <n v="1.0350165279597987"/>
    <m/>
    <s v="PL"/>
    <n v="7536720"/>
    <n v="1000"/>
    <n v="96.428137390000003"/>
    <n v="57140000"/>
    <n v="1.3678496601701078"/>
    <m/>
    <s v="n"/>
  </r>
  <r>
    <x v="0"/>
    <x v="70"/>
    <s v="AT00BUWOG001"/>
    <n v="73.36"/>
    <n v="0"/>
    <n v="0"/>
    <n v="6034000"/>
    <n v="73.36"/>
    <m/>
    <s v="AT"/>
    <n v="442654240"/>
    <n v="1000"/>
    <n v="96.428137390000003"/>
    <n v="57140000"/>
    <n v="80.337925749776744"/>
    <m/>
    <s v="n"/>
  </r>
  <r>
    <x v="0"/>
    <x v="71"/>
    <s v="PLBYTOM00010"/>
    <n v="1.69"/>
    <n v="470179"/>
    <n v="808200"/>
    <n v="50108000"/>
    <n v="1.7189198156446801"/>
    <m/>
    <s v="PL"/>
    <n v="84682520"/>
    <n v="1000"/>
    <n v="96.428137390000003"/>
    <n v="57140000"/>
    <n v="15.369146817760027"/>
    <m/>
    <s v="n"/>
  </r>
  <r>
    <x v="0"/>
    <x v="72"/>
    <s v="PLBZ00000044"/>
    <n v="339"/>
    <n v="64174"/>
    <n v="21810080"/>
    <n v="28420000"/>
    <n v="339.85850967681614"/>
    <m/>
    <s v="PL"/>
    <n v="9634380000"/>
    <n v="1000"/>
    <n v="96.428137390000003"/>
    <n v="57140000"/>
    <n v="1748.5568535051966"/>
    <m/>
    <s v="n"/>
  </r>
  <r>
    <x v="0"/>
    <x v="73"/>
    <s v="PLBRSTM00015"/>
    <n v="1.06"/>
    <n v="23085"/>
    <n v="23910"/>
    <n v="0"/>
    <n v="1.0357374918778428"/>
    <m/>
    <s v="PL"/>
    <n v="0"/>
    <n v="1000"/>
    <n v="96.428137390000003"/>
    <n v="57140000"/>
    <n v="0"/>
    <m/>
    <s v="n"/>
  </r>
  <r>
    <x v="0"/>
    <x v="74"/>
    <s v="PLCAMMD00032"/>
    <n v="4.2"/>
    <n v="1114"/>
    <n v="4700"/>
    <n v="4262000"/>
    <n v="4.2190305206463199"/>
    <m/>
    <s v="PL"/>
    <n v="17900400"/>
    <n v="1000"/>
    <n v="96.428137390000003"/>
    <n v="57140000"/>
    <n v="3.2487681719513266"/>
    <m/>
    <s v="n"/>
  </r>
  <r>
    <x v="0"/>
    <x v="75"/>
    <s v="PLCPTLP00015"/>
    <n v="2.4900000000000002"/>
    <n v="30401"/>
    <n v="74680"/>
    <n v="14368000"/>
    <n v="2.456498141508503"/>
    <m/>
    <s v="PL"/>
    <n v="35776320"/>
    <n v="1000"/>
    <n v="96.428137390000003"/>
    <n v="57140000"/>
    <n v="6.493093435093388"/>
    <m/>
    <s v="n"/>
  </r>
  <r>
    <x v="0"/>
    <x v="76"/>
    <s v="PLCASHF00018"/>
    <n v="0.42"/>
    <n v="1049"/>
    <n v="440"/>
    <n v="0"/>
    <n v="0.41944709246901812"/>
    <m/>
    <s v="PL"/>
    <n v="0"/>
    <n v="1000"/>
    <n v="96.428137390000003"/>
    <n v="57140000"/>
    <n v="0"/>
    <m/>
    <s v="n"/>
  </r>
  <r>
    <x v="0"/>
    <x v="77"/>
    <s v="PLCCC0000016"/>
    <n v="146"/>
    <n v="85610"/>
    <n v="12357490"/>
    <n v="22030000"/>
    <n v="144.34633804462095"/>
    <m/>
    <s v="PL"/>
    <n v="3216380000"/>
    <n v="1000"/>
    <n v="96.428137390000003"/>
    <n v="57140000"/>
    <n v="583.74522205653545"/>
    <m/>
    <s v="n"/>
  </r>
  <r>
    <x v="0"/>
    <x v="78"/>
    <s v="PLKAREN00014"/>
    <n v="0.06"/>
    <n v="13097"/>
    <n v="790"/>
    <n v="0"/>
    <n v="6.0319157058868443E-2"/>
    <m/>
    <s v="PL"/>
    <n v="0"/>
    <n v="1000"/>
    <n v="96.428137390000003"/>
    <n v="57140000"/>
    <n v="0"/>
    <m/>
    <s v="n"/>
  </r>
  <r>
    <x v="0"/>
    <x v="79"/>
    <s v="PLOPTTC00011"/>
    <n v="16.04"/>
    <n v="77930"/>
    <n v="1246560"/>
    <n v="60952000"/>
    <n v="15.995893750802002"/>
    <m/>
    <s v="PL"/>
    <n v="977670080"/>
    <n v="1000"/>
    <n v="96.428137390000003"/>
    <n v="57140000"/>
    <n v="177.43868508933357"/>
    <m/>
    <s v="n"/>
  </r>
  <r>
    <x v="0"/>
    <x v="80"/>
    <s v="PLCDRL000043"/>
    <n v="17.649999999999999"/>
    <n v="7037"/>
    <n v="121350"/>
    <n v="1050000"/>
    <n v="17.244564445076026"/>
    <m/>
    <s v="PL"/>
    <n v="18532500"/>
    <n v="1000"/>
    <n v="96.428137390000003"/>
    <n v="57140000"/>
    <n v="3.3634888687787954"/>
    <m/>
    <s v="n"/>
  </r>
  <r>
    <x v="0"/>
    <x v="81"/>
    <s v="PLCELPD00013"/>
    <n v="5.19"/>
    <n v="0"/>
    <n v="0"/>
    <n v="4916000"/>
    <n v="5.19"/>
    <m/>
    <s v="PL"/>
    <n v="25514040.000000004"/>
    <n v="1000"/>
    <n v="96.428137390000003"/>
    <n v="57140000"/>
    <n v="4.6305781485270181"/>
    <m/>
    <s v="n"/>
  </r>
  <r>
    <x v="0"/>
    <x v="82"/>
    <s v="CZ0005112300"/>
    <n v="89.56"/>
    <n v="41034"/>
    <n v="3759570"/>
    <n v="22240000"/>
    <n v="91.620851001608429"/>
    <m/>
    <s v="CZ"/>
    <n v="1991814400"/>
    <n v="1000"/>
    <n v="96.428137390000003"/>
    <n v="57140000"/>
    <n v="361.49713007275409"/>
    <m/>
    <s v="n"/>
  </r>
  <r>
    <x v="0"/>
    <x v="83"/>
    <s v="PLCHMDW00010"/>
    <n v="1.05"/>
    <n v="5951"/>
    <n v="6150"/>
    <n v="10109000"/>
    <n v="1.0334397580238615"/>
    <m/>
    <s v="PL"/>
    <n v="10614450"/>
    <n v="1000"/>
    <n v="96.428137390000003"/>
    <n v="57140000"/>
    <n v="1.9264311033702461"/>
    <m/>
    <s v="n"/>
  </r>
  <r>
    <x v="0"/>
    <x v="84"/>
    <s v="PLCIECH00018"/>
    <n v="46.8"/>
    <n v="44783"/>
    <n v="2077850"/>
    <n v="25747000"/>
    <n v="46.398186811959896"/>
    <m/>
    <s v="PL"/>
    <n v="1204959600"/>
    <n v="1000"/>
    <n v="96.428137390000003"/>
    <n v="57140000"/>
    <n v="218.68977212616485"/>
    <m/>
    <s v="n"/>
  </r>
  <r>
    <x v="0"/>
    <x v="85"/>
    <s v="PLCTINT00018"/>
    <n v="8.02"/>
    <n v="14842"/>
    <n v="119410"/>
    <n v="7558000"/>
    <n v="8.0454116695863096"/>
    <m/>
    <s v="PL"/>
    <n v="60615160"/>
    <n v="1000"/>
    <n v="96.428137390000003"/>
    <n v="57140000"/>
    <n v="11.001128608619759"/>
    <m/>
    <s v="n"/>
  </r>
  <r>
    <x v="0"/>
    <x v="86"/>
    <s v="PLERGPL00014"/>
    <n v="8.25"/>
    <n v="2706"/>
    <n v="22130"/>
    <n v="3648000"/>
    <n v="8.1781226903178119"/>
    <m/>
    <s v="PL"/>
    <n v="30096000"/>
    <n v="1000"/>
    <n v="96.428137390000003"/>
    <n v="57140000"/>
    <n v="5.4621643596258806"/>
    <m/>
    <s v="n"/>
  </r>
  <r>
    <x v="0"/>
    <x v="87"/>
    <s v="LU0646112838"/>
    <n v="0.7"/>
    <n v="2550"/>
    <n v="1770"/>
    <n v="11252000"/>
    <n v="0.69411764705882351"/>
    <m/>
    <s v="LU"/>
    <n v="7876399.9999999991"/>
    <n v="1000"/>
    <n v="96.428137390000003"/>
    <n v="57140000"/>
    <n v="1.4294986497261191"/>
    <m/>
    <s v="n"/>
  </r>
  <r>
    <x v="0"/>
    <x v="88"/>
    <s v="PLCNTSL00014"/>
    <n v="1.37"/>
    <n v="2286"/>
    <n v="3090"/>
    <n v="22530000"/>
    <n v="1.3517060367454068"/>
    <m/>
    <s v="PL"/>
    <n v="30866100.000000004"/>
    <n v="1000"/>
    <n v="96.428137390000003"/>
    <n v="57140000"/>
    <n v="5.6019308659173443"/>
    <m/>
    <s v="n"/>
  </r>
  <r>
    <x v="0"/>
    <x v="89"/>
    <s v="PLJTRZN00011"/>
    <n v="3.56"/>
    <n v="16224"/>
    <n v="58220"/>
    <n v="48753000"/>
    <n v="3.5885108481262327"/>
    <m/>
    <s v="PL"/>
    <n v="173560680"/>
    <n v="1000"/>
    <n v="96.428137390000003"/>
    <n v="57140000"/>
    <n v="31.499766099429575"/>
    <m/>
    <s v="n"/>
  </r>
  <r>
    <x v="0"/>
    <x v="90"/>
    <s v="PLCOMAR00012"/>
    <n v="103.2"/>
    <n v="344"/>
    <n v="35510"/>
    <n v="4610000"/>
    <n v="103.22674418604652"/>
    <m/>
    <s v="PL"/>
    <n v="475752000"/>
    <n v="1000"/>
    <n v="96.428137390000003"/>
    <n v="57140000"/>
    <n v="86.34488365300146"/>
    <m/>
    <s v="n"/>
  </r>
  <r>
    <x v="0"/>
    <x v="91"/>
    <s v="PLCMP0000017"/>
    <n v="53.49"/>
    <n v="730"/>
    <n v="39030"/>
    <n v="4122000"/>
    <n v="53.465753424657535"/>
    <m/>
    <s v="PL"/>
    <n v="220485780"/>
    <n v="1000"/>
    <n v="96.428137390000003"/>
    <n v="57140000"/>
    <n v="40.016266923189555"/>
    <m/>
    <s v="n"/>
  </r>
  <r>
    <x v="0"/>
    <x v="92"/>
    <s v="PLCOMPR00010"/>
    <n v="20.52"/>
    <n v="0"/>
    <n v="0"/>
    <n v="1091000"/>
    <n v="20.52"/>
    <m/>
    <s v="PL"/>
    <n v="22387320"/>
    <n v="1000"/>
    <n v="96.428137390000003"/>
    <n v="57140000"/>
    <n v="4.06310544296716"/>
    <m/>
    <s v="n"/>
  </r>
  <r>
    <x v="0"/>
    <x v="93"/>
    <s v="PLCMRAY00029"/>
    <n v="3.11"/>
    <n v="109064"/>
    <n v="336460"/>
    <n v="20455000"/>
    <n v="3.0849776278148608"/>
    <m/>
    <s v="PL"/>
    <n v="63615050"/>
    <n v="1000"/>
    <n v="96.428137390000003"/>
    <n v="57140000"/>
    <n v="11.545582763351222"/>
    <m/>
    <s v="n"/>
  </r>
  <r>
    <x v="0"/>
    <x v="94"/>
    <s v="PLCPPRK00037"/>
    <n v="4.1500000000000004"/>
    <n v="62251"/>
    <n v="249040"/>
    <n v="26984000"/>
    <n v="4.000578303962989"/>
    <m/>
    <s v="PL"/>
    <n v="111983600.00000001"/>
    <n v="1000"/>
    <n v="96.428137390000003"/>
    <n v="57140000"/>
    <n v="20.3240573093634"/>
    <m/>
    <s v="n"/>
  </r>
  <r>
    <x v="0"/>
    <x v="95"/>
    <s v="PLMCINT00013"/>
    <n v="4.4000000000000004"/>
    <n v="0"/>
    <n v="0"/>
    <n v="0"/>
    <n v="4.4000000000000004"/>
    <m/>
    <s v="PL"/>
    <n v="0"/>
    <n v="1000"/>
    <n v="96.428137390000003"/>
    <n v="57140000"/>
    <n v="0"/>
    <m/>
    <s v="n"/>
  </r>
  <r>
    <x v="0"/>
    <x v="96"/>
    <s v="PLCFRPT00013"/>
    <n v="22.98"/>
    <n v="304471"/>
    <n v="6877610"/>
    <n v="214367000"/>
    <n v="22.588719451113572"/>
    <m/>
    <s v="PL"/>
    <n v="4926153660"/>
    <n v="1000"/>
    <n v="96.428137390000003"/>
    <n v="57140000"/>
    <n v="894.05439100520289"/>
    <m/>
    <s v="n"/>
  </r>
  <r>
    <x v="0"/>
    <x v="97"/>
    <s v="PLCRWTR00022"/>
    <n v="2.2000000000000002"/>
    <n v="105215"/>
    <n v="235860"/>
    <n v="0"/>
    <n v="2.2416955757258945"/>
    <m/>
    <s v="PL"/>
    <n v="0"/>
    <n v="1000"/>
    <n v="96.428137390000003"/>
    <n v="57140000"/>
    <n v="0"/>
    <m/>
    <s v="n"/>
  </r>
  <r>
    <x v="0"/>
    <x v="98"/>
    <s v="PLDEBCA00016"/>
    <n v="89.75"/>
    <n v="18"/>
    <n v="1600"/>
    <n v="2567000"/>
    <n v="88.888888888888886"/>
    <m/>
    <s v="PL"/>
    <n v="230388250"/>
    <n v="1000"/>
    <n v="96.428137390000003"/>
    <n v="57140000"/>
    <n v="41.813479798862879"/>
    <m/>
    <s v="n"/>
  </r>
  <r>
    <x v="0"/>
    <x v="99"/>
    <s v="PLDECOR00013"/>
    <n v="6.25"/>
    <n v="3480"/>
    <n v="21940"/>
    <n v="8556000"/>
    <n v="6.304597701149425"/>
    <m/>
    <s v="PL"/>
    <n v="53475000"/>
    <n v="1000"/>
    <n v="96.428137390000003"/>
    <n v="57140000"/>
    <n v="9.7052511672977797"/>
    <m/>
    <s v="n"/>
  </r>
  <r>
    <x v="0"/>
    <x v="100"/>
    <s v="PLDELKO00019"/>
    <n v="4.8899999999999997"/>
    <n v="0"/>
    <n v="0"/>
    <n v="2659000"/>
    <n v="4.8899999999999997"/>
    <m/>
    <s v="PL"/>
    <n v="13002510"/>
    <n v="1000"/>
    <n v="96.428137390000003"/>
    <n v="57140000"/>
    <n v="2.3598433914034791"/>
    <m/>
    <s v="n"/>
  </r>
  <r>
    <x v="0"/>
    <x v="101"/>
    <s v="PLDGA0000019"/>
    <n v="6.28"/>
    <n v="4981"/>
    <n v="31050"/>
    <n v="0"/>
    <n v="6.2336880144549287"/>
    <m/>
    <s v="PL"/>
    <n v="0"/>
    <n v="1000"/>
    <n v="96.428137390000003"/>
    <n v="57140000"/>
    <n v="0"/>
    <m/>
    <s v="n"/>
  </r>
  <r>
    <x v="0"/>
    <x v="102"/>
    <s v="PLWDM0000029"/>
    <n v="0.72"/>
    <n v="20924"/>
    <n v="14920"/>
    <n v="8257000"/>
    <n v="0.71305677690690117"/>
    <m/>
    <s v="PL"/>
    <n v="5945040"/>
    <n v="1000"/>
    <n v="96.428137390000003"/>
    <n v="57140000"/>
    <n v="1.078973471708873"/>
    <m/>
    <s v="n"/>
  </r>
  <r>
    <x v="0"/>
    <x v="103"/>
    <s v="PLDMDVL00012"/>
    <n v="48.1"/>
    <n v="479"/>
    <n v="22930"/>
    <n v="7229000"/>
    <n v="47.870563674321502"/>
    <m/>
    <s v="PL"/>
    <n v="347714900"/>
    <n v="1000"/>
    <n v="96.428137390000003"/>
    <n v="57140000"/>
    <n v="63.107254588346528"/>
    <m/>
    <s v="n"/>
  </r>
  <r>
    <x v="0"/>
    <x v="104"/>
    <s v="PLADDRG00015"/>
    <n v="2.8"/>
    <n v="957"/>
    <n v="2730"/>
    <n v="0"/>
    <n v="2.8526645768025078"/>
    <m/>
    <s v="PL"/>
    <n v="0"/>
    <n v="1000"/>
    <n v="96.428137390000003"/>
    <n v="57140000"/>
    <n v="0"/>
    <m/>
    <s v="n"/>
  </r>
  <r>
    <x v="0"/>
    <x v="105"/>
    <s v="PLDREWX00012"/>
    <n v="0.21"/>
    <n v="18222"/>
    <n v="3830"/>
    <n v="0"/>
    <n v="0.21018549006695203"/>
    <m/>
    <s v="PL"/>
    <n v="0"/>
    <n v="1000"/>
    <n v="96.428137390000003"/>
    <n v="57140000"/>
    <n v="0"/>
    <m/>
    <s v="n"/>
  </r>
  <r>
    <x v="0"/>
    <x v="106"/>
    <s v="PLDROP000011"/>
    <n v="1.82"/>
    <n v="700"/>
    <n v="1270"/>
    <n v="0"/>
    <n v="1.8142857142857143"/>
    <m/>
    <s v="PL"/>
    <n v="0"/>
    <n v="1000"/>
    <n v="96.428137390000003"/>
    <n v="57140000"/>
    <n v="0"/>
    <m/>
    <s v="n"/>
  </r>
  <r>
    <x v="0"/>
    <x v="107"/>
    <s v="PLDRZPL00032"/>
    <n v="3.35"/>
    <n v="2769"/>
    <n v="9270"/>
    <n v="3196000"/>
    <n v="3.3477789815817984"/>
    <m/>
    <s v="PL"/>
    <n v="10706600"/>
    <n v="1000"/>
    <n v="96.428137390000003"/>
    <n v="57140000"/>
    <n v="1.9431555333855148"/>
    <m/>
    <s v="n"/>
  </r>
  <r>
    <x v="0"/>
    <x v="108"/>
    <s v="PLDLSS000010"/>
    <n v="0.28000000000000003"/>
    <n v="37863"/>
    <n v="10600"/>
    <n v="13003000"/>
    <n v="0.27995668594670259"/>
    <m/>
    <s v="PL"/>
    <n v="3640840.0000000005"/>
    <n v="1000"/>
    <n v="96.428137390000003"/>
    <n v="57140000"/>
    <n v="0.66078105020933986"/>
    <m/>
    <s v="n"/>
  </r>
  <r>
    <x v="0"/>
    <x v="109"/>
    <s v="PLDTP0000010"/>
    <n v="3.97"/>
    <n v="6"/>
    <n v="20"/>
    <n v="0"/>
    <n v="3.3333333333333335"/>
    <m/>
    <s v="PL"/>
    <n v="0"/>
    <n v="1000"/>
    <n v="96.428137390000003"/>
    <n v="57140000"/>
    <n v="0"/>
    <m/>
    <s v="n"/>
  </r>
  <r>
    <x v="0"/>
    <x v="110"/>
    <s v="PLDUDA000016"/>
    <n v="7.25"/>
    <n v="26816"/>
    <n v="193120"/>
    <n v="17743000"/>
    <n v="7.2016706443914078"/>
    <m/>
    <s v="PL"/>
    <n v="128636750"/>
    <n v="1000"/>
    <n v="96.428137390000003"/>
    <n v="57140000"/>
    <n v="23.346460366430907"/>
    <m/>
    <s v="n"/>
  </r>
  <r>
    <x v="0"/>
    <x v="111"/>
    <s v="PLCPENR00035"/>
    <n v="1.92"/>
    <n v="843176"/>
    <n v="1616080"/>
    <n v="45748000"/>
    <n v="1.9166579693919181"/>
    <m/>
    <s v="PL"/>
    <n v="87836160"/>
    <n v="1000"/>
    <n v="96.428137390000003"/>
    <n v="57140000"/>
    <n v="15.941505271079095"/>
    <m/>
    <s v="n"/>
  </r>
  <r>
    <x v="0"/>
    <x v="112"/>
    <s v="PLECARD00012"/>
    <n v="1.66"/>
    <n v="1028"/>
    <n v="1660"/>
    <n v="0"/>
    <n v="1.6147859922178989"/>
    <m/>
    <s v="PL"/>
    <n v="0"/>
    <n v="1000"/>
    <n v="96.428137390000003"/>
    <n v="57140000"/>
    <n v="0"/>
    <m/>
    <s v="n"/>
  </r>
  <r>
    <x v="0"/>
    <x v="113"/>
    <s v="PLECHPS00019"/>
    <n v="6.5"/>
    <n v="1007967"/>
    <n v="6458040"/>
    <n v="223328000"/>
    <n v="6.4069954671135063"/>
    <m/>
    <s v="PL"/>
    <n v="1451632000"/>
    <n v="1000"/>
    <n v="96.428137390000003"/>
    <n v="57140000"/>
    <n v="263.45868466548501"/>
    <m/>
    <s v="n"/>
  </r>
  <r>
    <x v="0"/>
    <x v="114"/>
    <s v="PLEDINV00014"/>
    <n v="2.2400000000000002"/>
    <n v="154"/>
    <n v="340"/>
    <n v="2588000"/>
    <n v="2.2077922077922079"/>
    <m/>
    <s v="PL"/>
    <n v="5797120.0000000009"/>
    <n v="1000"/>
    <n v="96.428137390000003"/>
    <n v="57140000"/>
    <n v="1.0521272678254381"/>
    <m/>
    <s v="n"/>
  </r>
  <r>
    <x v="0"/>
    <x v="115"/>
    <s v="PLEFEKT00018"/>
    <n v="15"/>
    <n v="634"/>
    <n v="9510"/>
    <n v="1039000"/>
    <n v="15"/>
    <m/>
    <s v="PL"/>
    <n v="15585000"/>
    <n v="1000"/>
    <n v="96.428137390000003"/>
    <n v="57140000"/>
    <n v="2.828543047075005"/>
    <m/>
    <s v="n"/>
  </r>
  <r>
    <x v="0"/>
    <x v="116"/>
    <s v="PLEFH0000022"/>
    <n v="0.17"/>
    <n v="27427"/>
    <n v="4500"/>
    <n v="0"/>
    <n v="0.16407189995260146"/>
    <m/>
    <s v="PL"/>
    <n v="0"/>
    <n v="1000"/>
    <n v="96.428137390000003"/>
    <n v="57140000"/>
    <n v="0"/>
    <m/>
    <s v="n"/>
  </r>
  <r>
    <x v="0"/>
    <x v="117"/>
    <s v="PLEKGPF00011"/>
    <n v="0.28000000000000003"/>
    <n v="19097"/>
    <n v="5390"/>
    <n v="0"/>
    <n v="0.28224328428548989"/>
    <m/>
    <s v="PL"/>
    <n v="0"/>
    <n v="1000"/>
    <n v="96.428137390000003"/>
    <n v="57140000"/>
    <n v="0"/>
    <m/>
    <s v="n"/>
  </r>
  <r>
    <x v="0"/>
    <x v="118"/>
    <s v="PLEKEP000019"/>
    <n v="26.86"/>
    <n v="98677"/>
    <n v="2336380"/>
    <n v="7837000"/>
    <n v="23.677047336258703"/>
    <m/>
    <s v="PL"/>
    <n v="210501820"/>
    <n v="1000"/>
    <n v="96.428137390000003"/>
    <n v="57140000"/>
    <n v="38.204264315536363"/>
    <m/>
    <s v="n"/>
  </r>
  <r>
    <x v="0"/>
    <x v="119"/>
    <s v="PLELTBD00017"/>
    <n v="81"/>
    <n v="2556"/>
    <n v="207120"/>
    <n v="4747000"/>
    <n v="81.032863849765263"/>
    <m/>
    <s v="PL"/>
    <n v="384507000"/>
    <n v="1000"/>
    <n v="96.428137390000003"/>
    <n v="57140000"/>
    <n v="69.784703330232205"/>
    <m/>
    <s v="n"/>
  </r>
  <r>
    <x v="0"/>
    <x v="120"/>
    <s v="PLELEKT00016"/>
    <n v="10.71"/>
    <n v="235"/>
    <n v="2520"/>
    <n v="7051000"/>
    <n v="10.723404255319149"/>
    <m/>
    <s v="PL"/>
    <n v="75516210"/>
    <n v="1000"/>
    <n v="96.428137390000003"/>
    <n v="57140000"/>
    <n v="13.705540631181005"/>
    <m/>
    <s v="n"/>
  </r>
  <r>
    <x v="0"/>
    <x v="121"/>
    <s v="PLELMTL00017"/>
    <n v="3.36"/>
    <n v="18650"/>
    <n v="62940"/>
    <n v="110913000"/>
    <n v="3.374798927613941"/>
    <m/>
    <s v="PL"/>
    <n v="372667680"/>
    <n v="1000"/>
    <n v="96.428137390000003"/>
    <n v="57140000"/>
    <n v="67.635968888904259"/>
    <m/>
    <s v="n"/>
  </r>
  <r>
    <x v="0"/>
    <x v="122"/>
    <s v="PLELKOP00013"/>
    <n v="1.45"/>
    <n v="9699"/>
    <n v="13810"/>
    <n v="3333000"/>
    <n v="1.4238581297040933"/>
    <m/>
    <s v="PL"/>
    <n v="4832850"/>
    <n v="1000"/>
    <n v="96.428137390000003"/>
    <n v="57140000"/>
    <n v="0.87712058165264284"/>
    <m/>
    <s v="n"/>
  </r>
  <r>
    <x v="0"/>
    <x v="123"/>
    <s v="PLELZAB00010"/>
    <n v="15.2"/>
    <n v="11828"/>
    <n v="179160"/>
    <n v="2716000"/>
    <n v="15.147108555968888"/>
    <m/>
    <s v="PL"/>
    <n v="41283200"/>
    <n v="1000"/>
    <n v="96.428137390000003"/>
    <n v="57140000"/>
    <n v="7.4925446468403489"/>
    <m/>
    <s v="n"/>
  </r>
  <r>
    <x v="0"/>
    <x v="124"/>
    <s v="PLEMCIM00017"/>
    <n v="13.18"/>
    <n v="947"/>
    <n v="12840"/>
    <n v="3579000"/>
    <n v="13.558606124604013"/>
    <m/>
    <s v="PL"/>
    <n v="47171220"/>
    <n v="1000"/>
    <n v="96.428137390000003"/>
    <n v="57140000"/>
    <n v="8.5611694804648977"/>
    <m/>
    <s v="n"/>
  </r>
  <r>
    <x v="0"/>
    <x v="125"/>
    <s v="PLELDRD00017"/>
    <n v="49.63"/>
    <n v="2708"/>
    <n v="135400"/>
    <n v="13044000"/>
    <n v="50"/>
    <m/>
    <s v="PL"/>
    <n v="647373720"/>
    <n v="1000"/>
    <n v="96.428137390000003"/>
    <n v="57140000"/>
    <n v="117.49274523997953"/>
    <m/>
    <s v="n"/>
  </r>
  <r>
    <x v="0"/>
    <x v="126"/>
    <s v="PLENAP000010"/>
    <n v="1.03"/>
    <n v="1945"/>
    <n v="1960"/>
    <n v="11545000"/>
    <n v="1.0077120822622108"/>
    <m/>
    <s v="PL"/>
    <n v="11891350"/>
    <n v="1000"/>
    <n v="96.428137390000003"/>
    <n v="57140000"/>
    <n v="2.1581774374613643"/>
    <m/>
    <s v="n"/>
  </r>
  <r>
    <x v="0"/>
    <x v="127"/>
    <s v="PLENEA000013"/>
    <n v="16.43"/>
    <n v="296942"/>
    <n v="4802730"/>
    <n v="214078000"/>
    <n v="16.173966633214569"/>
    <m/>
    <s v="PL"/>
    <n v="3517301540"/>
    <n v="1000"/>
    <n v="96.428137390000003"/>
    <n v="57140000"/>
    <n v="638.35988549459148"/>
    <m/>
    <s v="n"/>
  </r>
  <r>
    <x v="0"/>
    <x v="128"/>
    <s v="PLENLMD00017"/>
    <n v="11.55"/>
    <n v="1477"/>
    <n v="17000"/>
    <n v="7353000"/>
    <n v="11.509817197020988"/>
    <m/>
    <s v="PL"/>
    <n v="84927150"/>
    <n v="1000"/>
    <n v="96.428137390000003"/>
    <n v="57140000"/>
    <n v="15.413545052319282"/>
    <m/>
    <s v="n"/>
  </r>
  <r>
    <x v="0"/>
    <x v="129"/>
    <s v="PLENERG00022"/>
    <n v="22.19"/>
    <n v="505916"/>
    <n v="11116730"/>
    <n v="200740000"/>
    <n v="21.973469904094753"/>
    <m/>
    <s v="PL"/>
    <n v="4454420600"/>
    <n v="1000"/>
    <n v="96.428137390000003"/>
    <n v="57140000"/>
    <n v="808.43891029051474"/>
    <m/>
    <s v="n"/>
  </r>
  <r>
    <x v="0"/>
    <x v="130"/>
    <s v="PLERGIN00015"/>
    <n v="10.8"/>
    <n v="76"/>
    <n v="830"/>
    <n v="5047000"/>
    <n v="10.921052631578947"/>
    <m/>
    <s v="PL"/>
    <n v="54507600"/>
    <n v="1000"/>
    <n v="96.428137390000003"/>
    <n v="57140000"/>
    <n v="9.8926591589827098"/>
    <m/>
    <s v="n"/>
  </r>
  <r>
    <x v="0"/>
    <x v="131"/>
    <s v="PLERBUD00012"/>
    <n v="25.2"/>
    <n v="1454"/>
    <n v="36220"/>
    <n v="4986000"/>
    <n v="24.910591471801926"/>
    <m/>
    <s v="PL"/>
    <n v="125647200"/>
    <n v="1000"/>
    <n v="96.428137390000003"/>
    <n v="57140000"/>
    <n v="22.803882832495511"/>
    <m/>
    <s v="n"/>
  </r>
  <r>
    <x v="0"/>
    <x v="132"/>
    <s v="PLERGZB00014"/>
    <n v="16.57"/>
    <n v="1999"/>
    <n v="33370"/>
    <n v="530000"/>
    <n v="16.69334667333667"/>
    <m/>
    <s v="PL"/>
    <n v="8782100"/>
    <n v="1000"/>
    <n v="96.428137390000003"/>
    <n v="57140000"/>
    <n v="1.5938753861865513"/>
    <m/>
    <s v="n"/>
  </r>
  <r>
    <x v="0"/>
    <x v="133"/>
    <s v="PLEUFLM00017"/>
    <n v="4.12"/>
    <n v="16757"/>
    <n v="68920"/>
    <n v="24228000"/>
    <n v="4.1129080384317005"/>
    <m/>
    <s v="PL"/>
    <n v="99819360"/>
    <n v="1000"/>
    <n v="96.428137390000003"/>
    <n v="57140000"/>
    <n v="18.116352691143849"/>
    <m/>
    <s v="n"/>
  </r>
  <r>
    <x v="0"/>
    <x v="134"/>
    <s v="PLESSYS00030"/>
    <n v="2.36"/>
    <n v="786"/>
    <n v="1830"/>
    <n v="13646000"/>
    <n v="2.3282442748091605"/>
    <m/>
    <s v="PL"/>
    <n v="32204560"/>
    <n v="1000"/>
    <n v="96.428137390000003"/>
    <n v="57140000"/>
    <n v="5.8448498089258782"/>
    <m/>
    <s v="n"/>
  </r>
  <r>
    <x v="0"/>
    <x v="135"/>
    <s v="HU0000089198"/>
    <n v="1.69"/>
    <n v="0"/>
    <n v="0"/>
    <n v="0"/>
    <n v="1.69"/>
    <m/>
    <s v="HU"/>
    <n v="0"/>
    <n v="1000"/>
    <n v="96.428137390000003"/>
    <n v="57140000"/>
    <n v="0"/>
    <m/>
    <s v="n"/>
  </r>
  <r>
    <x v="0"/>
    <x v="136"/>
    <s v="PLERPCO00017"/>
    <n v="25.71"/>
    <n v="1807"/>
    <n v="46440"/>
    <n v="2121000"/>
    <n v="25.700055340343109"/>
    <m/>
    <s v="PL"/>
    <n v="54530910"/>
    <n v="1000"/>
    <n v="96.428137390000003"/>
    <n v="57140000"/>
    <n v="9.8968897228856498"/>
    <m/>
    <s v="n"/>
  </r>
  <r>
    <x v="0"/>
    <x v="137"/>
    <s v="PLERPLT00017"/>
    <n v="0.01"/>
    <n v="0"/>
    <n v="0"/>
    <n v="0"/>
    <n v="0.01"/>
    <m/>
    <s v="PL"/>
    <n v="0"/>
    <n v="1000"/>
    <n v="96.428137390000003"/>
    <n v="57140000"/>
    <n v="0"/>
    <m/>
    <s v="n"/>
  </r>
  <r>
    <x v="0"/>
    <x v="138"/>
    <s v="PLEURCH00011"/>
    <n v="35.35"/>
    <n v="232991"/>
    <n v="8200880"/>
    <n v="77963000"/>
    <n v="35.198269461052142"/>
    <m/>
    <s v="PL"/>
    <n v="2755992050"/>
    <n v="1000"/>
    <n v="96.428137390000003"/>
    <n v="57140000"/>
    <n v="500.18878093176068"/>
    <m/>
    <s v="n"/>
  </r>
  <r>
    <x v="0"/>
    <x v="139"/>
    <s v="BG1100114062"/>
    <n v="2.17"/>
    <n v="0"/>
    <n v="0"/>
    <n v="453000"/>
    <n v="2.17"/>
    <m/>
    <s v="BG"/>
    <n v="983010"/>
    <n v="1000"/>
    <n v="96.428137390000003"/>
    <n v="57140000"/>
    <n v="0.17840783450145659"/>
    <m/>
    <s v="n"/>
  </r>
  <r>
    <x v="0"/>
    <x v="140"/>
    <s v="PLERTEL00011"/>
    <n v="13.54"/>
    <n v="5208"/>
    <n v="70960"/>
    <n v="1423000"/>
    <n v="13.625192012288787"/>
    <m/>
    <s v="PL"/>
    <n v="19267420"/>
    <n v="1000"/>
    <n v="96.428137390000003"/>
    <n v="57140000"/>
    <n v="3.4968705085706699"/>
    <m/>
    <s v="n"/>
  </r>
  <r>
    <x v="0"/>
    <x v="141"/>
    <s v="IM00B58FMW76"/>
    <n v="7.14"/>
    <n v="0"/>
    <n v="0"/>
    <n v="14000"/>
    <n v="7.14"/>
    <m/>
    <s v="IM"/>
    <n v="99960"/>
    <n v="1000"/>
    <n v="96.428137390000003"/>
    <n v="57140000"/>
    <n v="1.8141877637832371E-2"/>
    <m/>
    <s v="n"/>
  </r>
  <r>
    <x v="0"/>
    <x v="142"/>
    <s v="PLFAM0000012"/>
    <n v="0.43"/>
    <n v="0"/>
    <n v="0"/>
    <n v="0"/>
    <n v="0.43"/>
    <m/>
    <s v="PL"/>
    <n v="0"/>
    <n v="1000"/>
    <n v="96.428137390000003"/>
    <n v="57140000"/>
    <n v="0"/>
    <m/>
    <s v="n"/>
  </r>
  <r>
    <x v="0"/>
    <x v="143"/>
    <s v="PLFAMUR00012"/>
    <n v="3.26"/>
    <n v="2714"/>
    <n v="8840"/>
    <n v="138273000"/>
    <n v="3.2571849668386146"/>
    <m/>
    <s v="PL"/>
    <n v="450769980"/>
    <n v="1000"/>
    <n v="96.428137390000003"/>
    <n v="57140000"/>
    <n v="81.810862544699319"/>
    <m/>
    <s v="n"/>
  </r>
  <r>
    <x v="0"/>
    <x v="144"/>
    <s v="PLFRMCL00066"/>
    <n v="51"/>
    <n v="1714"/>
    <n v="86040"/>
    <n v="11601000"/>
    <n v="50.198366394399066"/>
    <m/>
    <s v="PL"/>
    <n v="591651000"/>
    <n v="1000"/>
    <n v="96.428137390000003"/>
    <n v="57140000"/>
    <n v="107.37955228392516"/>
    <m/>
    <s v="n"/>
  </r>
  <r>
    <x v="0"/>
    <x v="145"/>
    <s v="PLFSING00010"/>
    <n v="18.489999999999998"/>
    <n v="1579"/>
    <n v="28690"/>
    <n v="1239000"/>
    <n v="18.169727675744141"/>
    <m/>
    <s v="PL"/>
    <n v="22909109.999999996"/>
    <n v="1000"/>
    <n v="96.428137390000003"/>
    <n v="57140000"/>
    <n v="4.1578058264469977"/>
    <m/>
    <s v="n"/>
  </r>
  <r>
    <x v="0"/>
    <x v="146"/>
    <s v="PLFSTFC00012"/>
    <n v="1.47"/>
    <n v="0"/>
    <n v="0"/>
    <n v="0"/>
    <n v="1.47"/>
    <m/>
    <s v="PL"/>
    <n v="0"/>
    <n v="1000"/>
    <n v="96.428137390000003"/>
    <n v="57140000"/>
    <n v="0"/>
    <m/>
    <s v="n"/>
  </r>
  <r>
    <x v="0"/>
    <x v="147"/>
    <s v="PLFEERM00018"/>
    <n v="16.25"/>
    <n v="110"/>
    <n v="1820"/>
    <n v="3144000"/>
    <n v="16.545454545454547"/>
    <m/>
    <s v="PL"/>
    <n v="51090000"/>
    <n v="1000"/>
    <n v="96.428137390000003"/>
    <n v="57140000"/>
    <n v="9.2723942428657047"/>
    <m/>
    <s v="n"/>
  </r>
  <r>
    <x v="0"/>
    <x v="148"/>
    <s v="DE000A13SX89"/>
    <n v="26"/>
    <n v="1"/>
    <n v="30"/>
    <n v="3305000"/>
    <n v="30"/>
    <m/>
    <s v="DE"/>
    <n v="85930000"/>
    <n v="1000"/>
    <n v="96.428137390000003"/>
    <n v="57140000"/>
    <n v="15.59555367565962"/>
    <m/>
    <s v="n"/>
  </r>
  <r>
    <x v="0"/>
    <x v="149"/>
    <s v="PLFERRO00016"/>
    <n v="8.81"/>
    <n v="26757"/>
    <n v="235580"/>
    <n v="17846000"/>
    <n v="8.8044250102776846"/>
    <m/>
    <s v="PL"/>
    <n v="157223260"/>
    <n v="1000"/>
    <n v="96.428137390000003"/>
    <n v="57140000"/>
    <n v="28.534665313536461"/>
    <m/>
    <s v="n"/>
  </r>
  <r>
    <x v="0"/>
    <x v="150"/>
    <s v="PLFERUM00014"/>
    <n v="4.6399999999999997"/>
    <n v="41"/>
    <n v="180"/>
    <n v="4501000"/>
    <n v="4.3902439024390247"/>
    <m/>
    <s v="PL"/>
    <n v="20884640"/>
    <n v="1000"/>
    <n v="96.428137390000003"/>
    <n v="57140000"/>
    <n v="3.790381986696473"/>
    <m/>
    <s v="n"/>
  </r>
  <r>
    <x v="0"/>
    <x v="151"/>
    <s v="PLCASPL00019"/>
    <n v="0.92"/>
    <n v="7024"/>
    <n v="6480"/>
    <n v="11150000"/>
    <n v="0.92255125284738038"/>
    <m/>
    <s v="PL"/>
    <n v="10258000"/>
    <n v="1000"/>
    <n v="96.428137390000003"/>
    <n v="57140000"/>
    <n v="1.8617385034902407"/>
    <m/>
    <s v="n"/>
  </r>
  <r>
    <x v="0"/>
    <x v="152"/>
    <s v="PLFORTE00012"/>
    <n v="50"/>
    <n v="3230"/>
    <n v="160430"/>
    <n v="16737000"/>
    <n v="49.668730650154799"/>
    <m/>
    <s v="PL"/>
    <n v="836850000"/>
    <n v="1000"/>
    <n v="96.428137390000003"/>
    <n v="57140000"/>
    <n v="151.88105543437393"/>
    <m/>
    <s v="n"/>
  </r>
  <r>
    <x v="0"/>
    <x v="153"/>
    <s v="NL0009604859"/>
    <n v="18.73"/>
    <n v="178"/>
    <n v="3330"/>
    <n v="17024000"/>
    <n v="18.707865168539325"/>
    <m/>
    <s v="NL"/>
    <n v="318859520"/>
    <n v="1000"/>
    <n v="96.428137390000003"/>
    <n v="57140000"/>
    <n v="57.870252055801956"/>
    <m/>
    <s v="n"/>
  </r>
  <r>
    <x v="0"/>
    <x v="154"/>
    <s v="PLFOTA000014"/>
    <n v="0.86"/>
    <n v="80752"/>
    <n v="69900"/>
    <n v="0"/>
    <n v="0.8656132355854963"/>
    <m/>
    <s v="PL"/>
    <n v="0"/>
    <n v="1000"/>
    <n v="96.428137390000003"/>
    <n v="57140000"/>
    <n v="0"/>
    <m/>
    <s v="n"/>
  </r>
  <r>
    <x v="0"/>
    <x v="155"/>
    <s v="PLGANT000014"/>
    <n v="0.33"/>
    <n v="10110"/>
    <n v="3340"/>
    <n v="0"/>
    <n v="0.33036597428288822"/>
    <m/>
    <s v="PL"/>
    <n v="0"/>
    <n v="1000"/>
    <n v="96.428137390000003"/>
    <n v="57140000"/>
    <n v="0"/>
    <m/>
    <s v="n"/>
  </r>
  <r>
    <x v="0"/>
    <x v="156"/>
    <s v="PLGSPR000014"/>
    <n v="1.98"/>
    <n v="79169"/>
    <n v="156980"/>
    <n v="293645000"/>
    <n v="1.9828468213568442"/>
    <m/>
    <s v="PL"/>
    <n v="581417100"/>
    <n v="1000"/>
    <n v="96.428137390000003"/>
    <n v="57140000"/>
    <n v="105.52218772252247"/>
    <m/>
    <s v="n"/>
  </r>
  <r>
    <x v="0"/>
    <x v="157"/>
    <s v="PLGETBK00012"/>
    <n v="1.77"/>
    <n v="3861519"/>
    <n v="6824130"/>
    <n v="1095354000"/>
    <n v="1.7672138865560418"/>
    <m/>
    <s v="PL"/>
    <n v="1938776580"/>
    <n v="1000"/>
    <n v="96.428137390000003"/>
    <n v="57140000"/>
    <n v="351.8712233038728"/>
    <m/>
    <s v="n"/>
  </r>
  <r>
    <x v="0"/>
    <x v="158"/>
    <s v="PLGNRSI00015"/>
    <n v="3.4"/>
    <n v="318015"/>
    <n v="1091190"/>
    <n v="43628000"/>
    <n v="3.4312532427715672"/>
    <m/>
    <s v="PL"/>
    <n v="148335200"/>
    <n v="1000"/>
    <n v="96.428137390000003"/>
    <n v="57140000"/>
    <n v="26.921559101474514"/>
    <m/>
    <s v="n"/>
  </r>
  <r>
    <x v="0"/>
    <x v="159"/>
    <s v="PLGLBLC00011"/>
    <n v="6.89"/>
    <n v="2478"/>
    <n v="16950"/>
    <n v="6721000"/>
    <n v="6.8401937046004839"/>
    <m/>
    <s v="PL"/>
    <n v="46307690"/>
    <n v="1000"/>
    <n v="96.428137390000003"/>
    <n v="57140000"/>
    <n v="8.4044462352008171"/>
    <m/>
    <s v="n"/>
  </r>
  <r>
    <x v="0"/>
    <x v="160"/>
    <s v="NL0000687309"/>
    <n v="41.95"/>
    <n v="374"/>
    <n v="15690"/>
    <n v="20769000"/>
    <n v="41.951871657754012"/>
    <m/>
    <s v="NL"/>
    <n v="871259550"/>
    <n v="1000"/>
    <n v="96.428137390000003"/>
    <n v="57140000"/>
    <n v="158.12609190569123"/>
    <m/>
    <s v="n"/>
  </r>
  <r>
    <x v="0"/>
    <x v="161"/>
    <s v="SI0031104076"/>
    <n v="24.3"/>
    <n v="1"/>
    <n v="20"/>
    <n v="1991000"/>
    <n v="20"/>
    <m/>
    <s v="SI"/>
    <n v="48381300"/>
    <n v="1000"/>
    <n v="96.428137390000003"/>
    <n v="57140000"/>
    <n v="8.7807885610169993"/>
    <m/>
    <s v="n"/>
  </r>
  <r>
    <x v="0"/>
    <x v="162"/>
    <s v="PLGPW0000017"/>
    <n v="43.4"/>
    <n v="8995"/>
    <n v="390700"/>
    <n v="27164000"/>
    <n v="43.435241801000558"/>
    <m/>
    <s v="PL"/>
    <n v="1178917600"/>
    <n v="1000"/>
    <n v="96.428137390000003"/>
    <n v="57140000"/>
    <n v="213.96337379238702"/>
    <m/>
    <s v="n"/>
  </r>
  <r>
    <x v="0"/>
    <x v="163"/>
    <s v="PLGRAAL00022"/>
    <n v="17.05"/>
    <n v="80257"/>
    <n v="1368700"/>
    <n v="3502000"/>
    <n v="17.053964140199607"/>
    <m/>
    <s v="PL"/>
    <n v="59709100"/>
    <n v="1000"/>
    <n v="96.428137390000003"/>
    <n v="57140000"/>
    <n v="10.836686535265073"/>
    <m/>
    <s v="n"/>
  </r>
  <r>
    <x v="0"/>
    <x v="164"/>
    <s v="PLZPW0000017"/>
    <n v="30.5"/>
    <n v="65"/>
    <n v="1990"/>
    <n v="17315000"/>
    <n v="30.615384615384617"/>
    <m/>
    <s v="PL"/>
    <n v="528107500"/>
    <n v="1000"/>
    <n v="96.428137390000003"/>
    <n v="57140000"/>
    <n v="95.846955228306911"/>
    <m/>
    <s v="n"/>
  </r>
  <r>
    <x v="0"/>
    <x v="165"/>
    <s v="PLERFKT00010"/>
    <n v="1.51"/>
    <n v="0"/>
    <n v="0"/>
    <n v="0"/>
    <n v="1.51"/>
    <m/>
    <s v="PL"/>
    <n v="0"/>
    <n v="1000"/>
    <n v="96.428137390000003"/>
    <n v="57140000"/>
    <n v="0"/>
    <m/>
    <s v="n"/>
  </r>
  <r>
    <x v="0"/>
    <x v="166"/>
    <s v="PLINTGR00013"/>
    <n v="9.8000000000000007"/>
    <n v="31212"/>
    <n v="306500"/>
    <n v="3233000"/>
    <n v="9.8199410483147513"/>
    <m/>
    <s v="PL"/>
    <n v="31683400.000000004"/>
    <n v="1000"/>
    <n v="96.428137390000003"/>
    <n v="57140000"/>
    <n v="5.7502637650109865"/>
    <m/>
    <s v="n"/>
  </r>
  <r>
    <x v="0"/>
    <x v="167"/>
    <s v="PLZATRM00012"/>
    <n v="71.989999999999995"/>
    <n v="22673"/>
    <n v="1607120"/>
    <n v="40919000"/>
    <n v="70.882547523486082"/>
    <m/>
    <s v="PL"/>
    <n v="2945758810"/>
    <n v="1000"/>
    <n v="96.428137390000003"/>
    <n v="57140000"/>
    <n v="534.62981074016307"/>
    <m/>
    <s v="n"/>
  </r>
  <r>
    <x v="0"/>
    <x v="168"/>
    <s v="PLGTC0000037"/>
    <n v="4.8"/>
    <n v="271444"/>
    <n v="1314780"/>
    <n v="245350000"/>
    <n v="4.8436509924699021"/>
    <m/>
    <s v="PL"/>
    <n v="1177680000"/>
    <n v="1000"/>
    <n v="96.428137390000003"/>
    <n v="57140000"/>
    <n v="213.73876006925195"/>
    <m/>
    <s v="n"/>
  </r>
  <r>
    <x v="0"/>
    <x v="169"/>
    <s v="PLBH00000012"/>
    <n v="103.5"/>
    <n v="83808"/>
    <n v="8680820"/>
    <n v="30584000"/>
    <n v="103.57984917907598"/>
    <m/>
    <s v="PL"/>
    <n v="3165444000"/>
    <n v="1000"/>
    <n v="96.428137390000003"/>
    <n v="57140000"/>
    <n v="574.50077748510057"/>
    <m/>
    <s v="n"/>
  </r>
  <r>
    <x v="0"/>
    <x v="170"/>
    <s v="PLHRPHG00023"/>
    <n v="3.3"/>
    <n v="678"/>
    <n v="2240"/>
    <n v="25500000"/>
    <n v="3.303834808259587"/>
    <m/>
    <s v="PL"/>
    <n v="84150000"/>
    <n v="1000"/>
    <n v="96.428137390000003"/>
    <n v="57140000"/>
    <n v="15.27249903184868"/>
    <m/>
    <s v="n"/>
  </r>
  <r>
    <x v="0"/>
    <x v="171"/>
    <s v="PLVENTS00019"/>
    <n v="1.83"/>
    <n v="704651"/>
    <n v="1242180"/>
    <n v="70928000"/>
    <n v="1.7628301102247779"/>
    <m/>
    <s v="PL"/>
    <n v="129798240"/>
    <n v="1000"/>
    <n v="96.428137390000003"/>
    <n v="57140000"/>
    <n v="23.557260781172459"/>
    <m/>
    <s v="n"/>
  </r>
  <r>
    <x v="0"/>
    <x v="172"/>
    <s v="PLHELIO00014"/>
    <n v="4.87"/>
    <n v="22"/>
    <n v="110"/>
    <n v="1143000"/>
    <n v="5"/>
    <m/>
    <s v="PL"/>
    <n v="5566410"/>
    <n v="1000"/>
    <n v="96.428137390000003"/>
    <n v="57140000"/>
    <n v="1.0102553931773357"/>
    <m/>
    <s v="n"/>
  </r>
  <r>
    <x v="0"/>
    <x v="173"/>
    <s v="PLZRWZW00012"/>
    <n v="3.15"/>
    <n v="398899"/>
    <n v="1248650"/>
    <n v="36119000"/>
    <n v="3.1302409883203519"/>
    <m/>
    <s v="PL"/>
    <n v="113774850"/>
    <n v="1000"/>
    <n v="96.428137390000003"/>
    <n v="57140000"/>
    <n v="20.649153731119771"/>
    <m/>
    <s v="n"/>
  </r>
  <r>
    <x v="0"/>
    <x v="174"/>
    <s v="PLHUTMN00017"/>
    <n v="5.01"/>
    <n v="6119"/>
    <n v="31310"/>
    <n v="4199000"/>
    <n v="5.1168491583592086"/>
    <m/>
    <s v="PL"/>
    <n v="21036990"/>
    <n v="1000"/>
    <n v="96.428137390000003"/>
    <n v="57140000"/>
    <n v="3.8180321973619771"/>
    <m/>
    <s v="n"/>
  </r>
  <r>
    <x v="0"/>
    <x v="175"/>
    <s v="PLHDRTR00013"/>
    <n v="31.24"/>
    <n v="3004"/>
    <n v="93130"/>
    <n v="1839000"/>
    <n v="31.001997336884155"/>
    <m/>
    <s v="PL"/>
    <n v="57450360"/>
    <n v="1000"/>
    <n v="96.428137390000003"/>
    <n v="57140000"/>
    <n v="10.426744711578825"/>
    <m/>
    <s v="n"/>
  </r>
  <r>
    <x v="0"/>
    <x v="176"/>
    <s v="PLHPRON00017"/>
    <n v="3"/>
    <n v="19017"/>
    <n v="55740"/>
    <n v="7831000"/>
    <n v="2.9310616816532575"/>
    <m/>
    <s v="PL"/>
    <n v="23493000"/>
    <n v="1000"/>
    <n v="96.428137390000003"/>
    <n v="57140000"/>
    <n v="4.2637768241856335"/>
    <m/>
    <s v="n"/>
  </r>
  <r>
    <x v="0"/>
    <x v="177"/>
    <s v="PLCNTZP00010"/>
    <n v="0.02"/>
    <n v="0"/>
    <n v="0"/>
    <n v="0"/>
    <n v="0.02"/>
    <m/>
    <s v="PL"/>
    <n v="0"/>
    <n v="1000"/>
    <n v="96.428137390000003"/>
    <n v="57140000"/>
    <n v="0"/>
    <m/>
    <s v="n"/>
  </r>
  <r>
    <x v="0"/>
    <x v="178"/>
    <s v="PLIDMSA00044"/>
    <n v="0.1"/>
    <n v="311505"/>
    <n v="31280"/>
    <n v="0"/>
    <n v="0.10041572366414664"/>
    <m/>
    <s v="PL"/>
    <n v="0"/>
    <n v="1000"/>
    <n v="96.428137390000003"/>
    <n v="57140000"/>
    <n v="0"/>
    <m/>
    <s v="n"/>
  </r>
  <r>
    <x v="0"/>
    <x v="179"/>
    <s v="PLHRMAN00039"/>
    <n v="1.0900000000000001"/>
    <n v="2252"/>
    <n v="2400"/>
    <n v="4084000"/>
    <n v="1.0657193605683837"/>
    <m/>
    <s v="PL"/>
    <n v="4451560"/>
    <n v="1000"/>
    <n v="96.428137390000003"/>
    <n v="57140000"/>
    <n v="0.80791973606911838"/>
    <m/>
    <s v="n"/>
  </r>
  <r>
    <x v="0"/>
    <x v="180"/>
    <s v="PLBDVR000018"/>
    <n v="0.99"/>
    <n v="93994"/>
    <n v="92500"/>
    <n v="5438000"/>
    <n v="0.98410536842777196"/>
    <m/>
    <s v="PL"/>
    <n v="5383620"/>
    <n v="1000"/>
    <n v="96.428137390000003"/>
    <n v="57140000"/>
    <n v="0.97708058511991902"/>
    <m/>
    <s v="n"/>
  </r>
  <r>
    <x v="0"/>
    <x v="181"/>
    <s v="AT0000809058"/>
    <n v="9.01"/>
    <n v="0"/>
    <n v="0"/>
    <n v="15129000"/>
    <n v="9.01"/>
    <m/>
    <s v="AT"/>
    <n v="136312290"/>
    <n v="1000"/>
    <n v="96.428137390000003"/>
    <n v="57140000"/>
    <n v="24.739504658990807"/>
    <m/>
    <s v="n"/>
  </r>
  <r>
    <x v="0"/>
    <x v="182"/>
    <s v="LU0607203980"/>
    <n v="5.9"/>
    <n v="1040"/>
    <n v="6130"/>
    <n v="9809000"/>
    <n v="5.8942307692307692"/>
    <m/>
    <s v="LU"/>
    <n v="57873100"/>
    <n v="1000"/>
    <n v="96.428137390000003"/>
    <n v="57140000"/>
    <n v="10.503468374570195"/>
    <m/>
    <s v="n"/>
  </r>
  <r>
    <x v="0"/>
    <x v="183"/>
    <s v="PLMAKRM00019"/>
    <n v="2.1"/>
    <n v="26"/>
    <n v="50"/>
    <n v="11568000"/>
    <n v="1.9230769230769231"/>
    <m/>
    <s v="PL"/>
    <n v="24292800"/>
    <n v="1000"/>
    <n v="96.428137390000003"/>
    <n v="57140000"/>
    <n v="4.4089336242530432"/>
    <m/>
    <s v="n"/>
  </r>
  <r>
    <x v="0"/>
    <x v="184"/>
    <s v="PLIMPEL00011"/>
    <n v="29.9"/>
    <n v="7"/>
    <n v="210"/>
    <n v="4187000"/>
    <n v="30"/>
    <m/>
    <s v="PL"/>
    <n v="125191300"/>
    <n v="1000"/>
    <n v="96.428137390000003"/>
    <n v="57140000"/>
    <n v="22.721140915577866"/>
    <m/>
    <s v="n"/>
  </r>
  <r>
    <x v="0"/>
    <x v="185"/>
    <s v="PLNFI0700018"/>
    <n v="1.56"/>
    <n v="6"/>
    <n v="10"/>
    <n v="3715000"/>
    <n v="1.6666666666666667"/>
    <m/>
    <s v="PL"/>
    <n v="5795400"/>
    <n v="1000"/>
    <n v="96.428137390000003"/>
    <n v="57140000"/>
    <n v="1.0518151026640028"/>
    <m/>
    <s v="n"/>
  </r>
  <r>
    <x v="0"/>
    <x v="186"/>
    <s v="PLIMPXM00019"/>
    <n v="2.63"/>
    <n v="20351"/>
    <n v="53450"/>
    <n v="93737000"/>
    <n v="2.6264065647879713"/>
    <m/>
    <s v="PL"/>
    <n v="246528310"/>
    <n v="1000"/>
    <n v="96.428137390000003"/>
    <n v="57140000"/>
    <n v="44.742761447395026"/>
    <m/>
    <s v="n"/>
  </r>
  <r>
    <x v="0"/>
    <x v="187"/>
    <s v="PLINTMS00019"/>
    <n v="2.2400000000000002"/>
    <n v="6475"/>
    <n v="14500"/>
    <n v="7444000"/>
    <n v="2.2393822393822393"/>
    <m/>
    <s v="PL"/>
    <n v="16674560.000000002"/>
    <n v="1000"/>
    <n v="96.428137390000003"/>
    <n v="57140000"/>
    <n v="3.0262887873618864"/>
    <m/>
    <s v="n"/>
  </r>
  <r>
    <x v="0"/>
    <x v="188"/>
    <s v="PLINCLT00015"/>
    <n v="1.73"/>
    <n v="5847"/>
    <n v="10000"/>
    <n v="5435000"/>
    <n v="1.7102787754403967"/>
    <m/>
    <s v="PL"/>
    <n v="9402550"/>
    <n v="1000"/>
    <n v="96.428137390000003"/>
    <n v="57140000"/>
    <n v="1.7064817085194153"/>
    <m/>
    <s v="n"/>
  </r>
  <r>
    <x v="0"/>
    <x v="189"/>
    <s v="PLLSTIA00018"/>
    <n v="0.76"/>
    <n v="68752"/>
    <n v="52950"/>
    <n v="23452000"/>
    <n v="0.77015941354433326"/>
    <m/>
    <s v="PL"/>
    <n v="17823520"/>
    <n v="1000"/>
    <n v="96.428137390000003"/>
    <n v="57140000"/>
    <n v="3.2348151152006603"/>
    <m/>
    <s v="n"/>
  </r>
  <r>
    <x v="0"/>
    <x v="190"/>
    <s v="PLINDKP00013"/>
    <n v="56.85"/>
    <n v="750"/>
    <n v="42630"/>
    <n v="1165000"/>
    <n v="56.84"/>
    <m/>
    <s v="PL"/>
    <n v="66230250"/>
    <n v="1000"/>
    <n v="96.428137390000003"/>
    <n v="57140000"/>
    <n v="12.020219001831206"/>
    <m/>
    <s v="n"/>
  </r>
  <r>
    <x v="0"/>
    <x v="191"/>
    <s v="PLBSK0000017"/>
    <n v="137.9"/>
    <n v="101554"/>
    <n v="14003930"/>
    <n v="30454000"/>
    <n v="137.89639009787896"/>
    <m/>
    <s v="PL"/>
    <n v="4199606600"/>
    <n v="1000"/>
    <n v="96.428137390000003"/>
    <n v="57140000"/>
    <n v="762.19236758936802"/>
    <m/>
    <s v="n"/>
  </r>
  <r>
    <x v="0"/>
    <x v="192"/>
    <s v="PLINPRO00015"/>
    <n v="3.5"/>
    <n v="76"/>
    <n v="270"/>
    <n v="12110000"/>
    <n v="3.5526315789473686"/>
    <m/>
    <s v="PL"/>
    <n v="42385000"/>
    <n v="1000"/>
    <n v="96.428137390000003"/>
    <n v="57140000"/>
    <n v="7.6925118415318634"/>
    <m/>
    <s v="n"/>
  </r>
  <r>
    <x v="0"/>
    <x v="193"/>
    <s v="PLINSTK00013"/>
    <n v="16.14"/>
    <n v="510"/>
    <n v="8230"/>
    <n v="6189000"/>
    <n v="16.137254901960784"/>
    <m/>
    <s v="PL"/>
    <n v="99890460"/>
    <n v="1000"/>
    <n v="96.428137390000003"/>
    <n v="57140000"/>
    <n v="18.129256727758992"/>
    <m/>
    <s v="n"/>
  </r>
  <r>
    <x v="0"/>
    <x v="194"/>
    <s v="PLINTKS00013"/>
    <n v="12.97"/>
    <n v="55"/>
    <n v="700"/>
    <n v="0"/>
    <n v="12.727272727272727"/>
    <m/>
    <s v="PL"/>
    <n v="0"/>
    <n v="1000"/>
    <n v="96.428137390000003"/>
    <n v="57140000"/>
    <n v="0"/>
    <m/>
    <s v="n"/>
  </r>
  <r>
    <x v="0"/>
    <x v="195"/>
    <s v="PLINTEG00011"/>
    <n v="159.94999999999999"/>
    <n v="10724"/>
    <n v="1699750"/>
    <n v="5028000"/>
    <n v="158.49962700484895"/>
    <m/>
    <s v="PL"/>
    <n v="804228600"/>
    <n v="1000"/>
    <n v="96.428137390000003"/>
    <n v="57140000"/>
    <n v="145.96055276155698"/>
    <m/>
    <s v="n"/>
  </r>
  <r>
    <x v="0"/>
    <x v="196"/>
    <s v="LT0000128621"/>
    <n v="18.440000000000001"/>
    <n v="728"/>
    <n v="13450"/>
    <n v="4000000"/>
    <n v="18.475274725274726"/>
    <m/>
    <s v="LT"/>
    <n v="73760000"/>
    <n v="1000"/>
    <n v="96.428137390000003"/>
    <n v="57140000"/>
    <n v="13.386803667132009"/>
    <m/>
    <s v="n"/>
  </r>
  <r>
    <x v="0"/>
    <x v="197"/>
    <s v="PLINTBD00014"/>
    <n v="0.92"/>
    <n v="0"/>
    <n v="0"/>
    <n v="0"/>
    <n v="0.92"/>
    <m/>
    <s v="PL"/>
    <n v="0"/>
    <n v="1000"/>
    <n v="96.428137390000003"/>
    <n v="57140000"/>
    <n v="0"/>
    <m/>
    <s v="n"/>
  </r>
  <r>
    <x v="0"/>
    <x v="198"/>
    <s v="PLINTCS00010"/>
    <n v="204"/>
    <n v="6595"/>
    <n v="1344550"/>
    <n v="8393000"/>
    <n v="203.87414708112206"/>
    <m/>
    <s v="PL"/>
    <n v="1712172000"/>
    <n v="1000"/>
    <n v="96.428137390000003"/>
    <n v="57140000"/>
    <n v="310.74444696801447"/>
    <m/>
    <s v="n"/>
  </r>
  <r>
    <x v="0"/>
    <x v="199"/>
    <s v="PLINTFR00023"/>
    <n v="4"/>
    <n v="0"/>
    <n v="0"/>
    <n v="2639000"/>
    <n v="4"/>
    <m/>
    <s v="PL"/>
    <n v="10556000"/>
    <n v="1000"/>
    <n v="96.428137390000003"/>
    <n v="57140000"/>
    <n v="1.9158229326226341"/>
    <m/>
    <s v="n"/>
  </r>
  <r>
    <x v="0"/>
    <x v="200"/>
    <s v="PLINTSP00038"/>
    <n v="1.06"/>
    <n v="15193"/>
    <n v="15860"/>
    <n v="0"/>
    <n v="1.0439017968801421"/>
    <m/>
    <s v="PL"/>
    <n v="0"/>
    <n v="1000"/>
    <n v="96.428137390000003"/>
    <n v="57140000"/>
    <n v="0"/>
    <m/>
    <s v="n"/>
  </r>
  <r>
    <x v="0"/>
    <x v="201"/>
    <s v="PLINTRL00013"/>
    <n v="9.0500000000000007"/>
    <n v="455"/>
    <n v="4120"/>
    <n v="5944000"/>
    <n v="9.0549450549450547"/>
    <m/>
    <s v="PL"/>
    <n v="53793200.000000007"/>
    <n v="1000"/>
    <n v="96.428137390000003"/>
    <n v="57140000"/>
    <n v="9.7630017221633079"/>
    <m/>
    <s v="n"/>
  </r>
  <r>
    <x v="0"/>
    <x v="202"/>
    <s v="PLIDATF00012"/>
    <n v="0.08"/>
    <n v="3550"/>
    <n v="280"/>
    <n v="0"/>
    <n v="7.8873239436619724E-2"/>
    <m/>
    <s v="PL"/>
    <n v="0"/>
    <n v="1000"/>
    <n v="96.428137390000003"/>
    <n v="57140000"/>
    <n v="0"/>
    <m/>
    <s v="n"/>
  </r>
  <r>
    <x v="0"/>
    <x v="203"/>
    <s v="PLECMNG00019"/>
    <n v="2.2000000000000002"/>
    <n v="100"/>
    <n v="220"/>
    <n v="0"/>
    <n v="2.2000000000000002"/>
    <m/>
    <s v="PL"/>
    <n v="0"/>
    <n v="1000"/>
    <n v="96.428137390000003"/>
    <n v="57140000"/>
    <n v="0"/>
    <m/>
    <s v="n"/>
  </r>
  <r>
    <x v="0"/>
    <x v="204"/>
    <s v="PLIPOPM00011"/>
    <n v="4.07"/>
    <n v="11117"/>
    <n v="44830"/>
    <n v="18968000"/>
    <n v="4.0325627417468741"/>
    <m/>
    <s v="PL"/>
    <n v="77199760"/>
    <n v="1000"/>
    <n v="96.428137390000003"/>
    <n v="57140000"/>
    <n v="14.011090432073088"/>
    <m/>
    <s v="n"/>
  </r>
  <r>
    <x v="0"/>
    <x v="205"/>
    <s v="PLIQPRT00017"/>
    <n v="0.83"/>
    <n v="14"/>
    <n v="10"/>
    <n v="8070000"/>
    <n v="0.7142857142857143"/>
    <m/>
    <s v="PL"/>
    <n v="6698100"/>
    <n v="1000"/>
    <n v="96.428137390000003"/>
    <n v="57140000"/>
    <n v="1.2156473650056523"/>
    <m/>
    <s v="n"/>
  </r>
  <r>
    <x v="0"/>
    <x v="206"/>
    <s v="PLMATRX00017"/>
    <n v="3.34"/>
    <n v="404"/>
    <n v="1290"/>
    <n v="3600000"/>
    <n v="3.1930693069306932"/>
    <m/>
    <s v="PL"/>
    <n v="12024000"/>
    <n v="1000"/>
    <n v="96.428137390000003"/>
    <n v="57140000"/>
    <n v="2.1822522680801963"/>
    <m/>
    <s v="n"/>
  </r>
  <r>
    <x v="0"/>
    <x v="207"/>
    <s v="PLIZCJR00017"/>
    <n v="1.62"/>
    <n v="504"/>
    <n v="820"/>
    <n v="0"/>
    <n v="1.626984126984127"/>
    <m/>
    <s v="PL"/>
    <n v="0"/>
    <n v="1000"/>
    <n v="96.428137390000003"/>
    <n v="57140000"/>
    <n v="0"/>
    <m/>
    <s v="n"/>
  </r>
  <r>
    <x v="0"/>
    <x v="208"/>
    <s v="PLIZSTL00015"/>
    <n v="5"/>
    <n v="1"/>
    <n v="5"/>
    <n v="11334000"/>
    <n v="5"/>
    <m/>
    <s v="PL"/>
    <n v="56670000"/>
    <n v="1000"/>
    <n v="96.428137390000003"/>
    <n v="57140000"/>
    <n v="10.285116103801125"/>
    <m/>
    <s v="n"/>
  </r>
  <r>
    <x v="0"/>
    <x v="209"/>
    <s v="PLJHMDL00018"/>
    <n v="1.93"/>
    <n v="10718"/>
    <n v="20230"/>
    <n v="0"/>
    <n v="1.8874790072774772"/>
    <m/>
    <s v="PL"/>
    <n v="0"/>
    <n v="1000"/>
    <n v="96.428137390000003"/>
    <n v="57140000"/>
    <n v="0"/>
    <m/>
    <s v="n"/>
  </r>
  <r>
    <x v="0"/>
    <x v="210"/>
    <s v="DE000A1TNS70"/>
    <n v="22"/>
    <n v="40"/>
    <n v="880"/>
    <n v="0"/>
    <n v="22"/>
    <m/>
    <s v="DE"/>
    <n v="0"/>
    <n v="1000"/>
    <n v="96.428137390000003"/>
    <n v="57140000"/>
    <n v="0"/>
    <m/>
    <s v="n"/>
  </r>
  <r>
    <x v="0"/>
    <x v="211"/>
    <s v="PLJSW0000015"/>
    <n v="20.89"/>
    <n v="347328"/>
    <n v="7153770"/>
    <n v="52636000"/>
    <n v="20.596583056937533"/>
    <m/>
    <s v="PL"/>
    <n v="1099566040"/>
    <n v="1000"/>
    <n v="96.428137390000003"/>
    <n v="57140000"/>
    <n v="199.56175022404858"/>
    <m/>
    <s v="n"/>
  </r>
  <r>
    <x v="0"/>
    <x v="212"/>
    <s v="PLNFI0300017"/>
    <n v="0.28999999999999998"/>
    <n v="2216"/>
    <n v="640"/>
    <n v="0"/>
    <n v="0.28880866425992779"/>
    <m/>
    <s v="PL"/>
    <n v="0"/>
    <n v="1000"/>
    <n v="96.428137390000003"/>
    <n v="57140000"/>
    <n v="0"/>
    <m/>
    <s v="n"/>
  </r>
  <r>
    <x v="0"/>
    <x v="213"/>
    <s v="PLJWC0000019"/>
    <n v="2.6"/>
    <n v="23437"/>
    <n v="61320"/>
    <n v="32447000"/>
    <n v="2.6163758160174084"/>
    <m/>
    <s v="PL"/>
    <n v="84362200"/>
    <n v="1000"/>
    <n v="96.428137390000003"/>
    <n v="57140000"/>
    <n v="15.311011501183895"/>
    <m/>
    <s v="n"/>
  </r>
  <r>
    <x v="0"/>
    <x v="214"/>
    <s v="PLK2ITR00010"/>
    <n v="9.65"/>
    <n v="1036"/>
    <n v="9900"/>
    <n v="1509000"/>
    <n v="9.5559845559845566"/>
    <m/>
    <s v="PL"/>
    <n v="14561850"/>
    <n v="1000"/>
    <n v="96.428137390000003"/>
    <n v="57140000"/>
    <n v="2.6428501488642384"/>
    <m/>
    <s v="n"/>
  </r>
  <r>
    <x v="0"/>
    <x v="215"/>
    <s v="PLIZNS000022"/>
    <n v="2.87"/>
    <n v="47950"/>
    <n v="135790"/>
    <n v="26333000"/>
    <n v="2.8319082377476539"/>
    <m/>
    <s v="PL"/>
    <n v="75575710"/>
    <n v="1000"/>
    <n v="96.428137390000003"/>
    <n v="57140000"/>
    <n v="13.716339367870191"/>
    <m/>
    <s v="n"/>
  </r>
  <r>
    <x v="0"/>
    <x v="216"/>
    <s v="PLTRAST00020"/>
    <n v="2.2400000000000002"/>
    <n v="5"/>
    <n v="10"/>
    <n v="4047000"/>
    <n v="2"/>
    <m/>
    <s v="PL"/>
    <n v="9065280"/>
    <n v="1000"/>
    <n v="96.428137390000003"/>
    <n v="57140000"/>
    <n v="1.6452701131721592"/>
    <m/>
    <s v="n"/>
  </r>
  <r>
    <x v="0"/>
    <x v="217"/>
    <s v="PLPONAR00012"/>
    <n v="0.02"/>
    <n v="0"/>
    <n v="0"/>
    <n v="0"/>
    <n v="0.02"/>
    <m/>
    <s v="PL"/>
    <n v="0"/>
    <n v="1000"/>
    <n v="96.428137390000003"/>
    <n v="57140000"/>
    <n v="0"/>
    <m/>
    <s v="n"/>
  </r>
  <r>
    <x v="0"/>
    <x v="218"/>
    <s v="CY0102492119"/>
    <n v="6.66"/>
    <n v="0"/>
    <n v="0"/>
    <n v="3329000"/>
    <n v="6.66"/>
    <m/>
    <s v="CY"/>
    <n v="22171140"/>
    <n v="1000"/>
    <n v="96.428137390000003"/>
    <n v="57140000"/>
    <n v="4.0238706379676952"/>
    <m/>
    <s v="n"/>
  </r>
  <r>
    <x v="0"/>
    <x v="219"/>
    <s v="PLHGNKA00028"/>
    <n v="1.22"/>
    <n v="368872"/>
    <n v="444170"/>
    <n v="45144000"/>
    <n v="1.2041304300678826"/>
    <m/>
    <s v="PL"/>
    <n v="55075680"/>
    <n v="1000"/>
    <n v="96.428137390000003"/>
    <n v="57140000"/>
    <n v="9.9957607781153612"/>
    <m/>
    <s v="n"/>
  </r>
  <r>
    <x v="0"/>
    <x v="220"/>
    <s v="LU0327357389"/>
    <n v="33.4"/>
    <n v="97681"/>
    <n v="3223540"/>
    <n v="48500000"/>
    <n v="33.000685906163945"/>
    <m/>
    <s v="LU"/>
    <n v="1619900000"/>
    <n v="1000"/>
    <n v="96.428137390000003"/>
    <n v="57140000"/>
    <n v="293.99787500524866"/>
    <m/>
    <s v="n"/>
  </r>
  <r>
    <x v="0"/>
    <x v="221"/>
    <s v="PLKETY000011"/>
    <n v="271"/>
    <n v="5543"/>
    <n v="1501260"/>
    <n v="9380000"/>
    <n v="270.83889590474473"/>
    <m/>
    <s v="PL"/>
    <n v="2541980000"/>
    <n v="1000"/>
    <n v="96.428137390000003"/>
    <n v="57140000"/>
    <n v="461.34744015423303"/>
    <m/>
    <s v="n"/>
  </r>
  <r>
    <x v="0"/>
    <x v="222"/>
    <s v="PLKGHM000017"/>
    <n v="107.5"/>
    <n v="956444"/>
    <n v="101259470"/>
    <n v="136410000"/>
    <n v="105.87077758865129"/>
    <m/>
    <s v="PL"/>
    <n v="14664075000"/>
    <n v="1000"/>
    <n v="96.428137390000003"/>
    <n v="57140000"/>
    <n v="2661.4031044617523"/>
    <m/>
    <s v="n"/>
  </r>
  <r>
    <x v="0"/>
    <x v="223"/>
    <s v="PLKNOPL00014"/>
    <n v="12.64"/>
    <n v="46733"/>
    <n v="574930"/>
    <n v="6739000"/>
    <n v="12.302441529540154"/>
    <m/>
    <s v="PL"/>
    <n v="85180960"/>
    <n v="1000"/>
    <n v="96.428137390000003"/>
    <n v="57140000"/>
    <n v="15.45960937768201"/>
    <m/>
    <s v="n"/>
  </r>
  <r>
    <x v="0"/>
    <x v="224"/>
    <s v="PLHOOP000010"/>
    <n v="39.24"/>
    <n v="37"/>
    <n v="1350"/>
    <n v="13085000"/>
    <n v="36.486486486486484"/>
    <m/>
    <s v="PL"/>
    <n v="513455400"/>
    <n v="1000"/>
    <n v="96.428137390000003"/>
    <n v="57140000"/>
    <n v="93.187725483035962"/>
    <m/>
    <s v="n"/>
  </r>
  <r>
    <x v="0"/>
    <x v="225"/>
    <s v="PLKGNRC00015"/>
    <n v="51.75"/>
    <n v="63"/>
    <n v="3260"/>
    <n v="7449000"/>
    <n v="51.746031746031747"/>
    <m/>
    <s v="PL"/>
    <n v="385485750"/>
    <n v="1000"/>
    <n v="96.428137390000003"/>
    <n v="57140000"/>
    <n v="69.962338011484988"/>
    <m/>
    <s v="n"/>
  </r>
  <r>
    <x v="0"/>
    <x v="226"/>
    <s v="PLKOMPP00017"/>
    <n v="7.38"/>
    <n v="5"/>
    <n v="40"/>
    <n v="0"/>
    <n v="8"/>
    <m/>
    <s v="PL"/>
    <n v="0"/>
    <n v="1000"/>
    <n v="96.428137390000003"/>
    <n v="57140000"/>
    <n v="0"/>
    <m/>
    <s v="n"/>
  </r>
  <r>
    <x v="0"/>
    <x v="227"/>
    <s v="PLKMPTR00012"/>
    <n v="7.6"/>
    <n v="8098"/>
    <n v="61590"/>
    <n v="4222000"/>
    <n v="7.6055816250926158"/>
    <m/>
    <s v="PL"/>
    <n v="32087200"/>
    <n v="1000"/>
    <n v="96.428137390000003"/>
    <n v="57140000"/>
    <n v="5.8235499813991076"/>
    <m/>
    <s v="n"/>
  </r>
  <r>
    <x v="0"/>
    <x v="228"/>
    <s v="PLKCSTL00010"/>
    <n v="20.98"/>
    <n v="131265"/>
    <n v="2690930"/>
    <n v="3459000"/>
    <n v="20.499980954557575"/>
    <m/>
    <s v="PL"/>
    <n v="72569820"/>
    <n v="1000"/>
    <n v="96.428137390000003"/>
    <n v="57140000"/>
    <n v="13.170796264901163"/>
    <m/>
    <s v="n"/>
  </r>
  <r>
    <x v="0"/>
    <x v="229"/>
    <s v="PLKOPEX00018"/>
    <n v="10.73"/>
    <n v="16767"/>
    <n v="179990"/>
    <n v="23006000"/>
    <n v="10.734776644599512"/>
    <m/>
    <s v="PL"/>
    <n v="246854380"/>
    <n v="1000"/>
    <n v="96.428137390000003"/>
    <n v="57140000"/>
    <n v="44.801940339365494"/>
    <m/>
    <s v="n"/>
  </r>
  <r>
    <x v="0"/>
    <x v="230"/>
    <s v="PLKPPD000017"/>
    <n v="29.25"/>
    <n v="240"/>
    <n v="7020"/>
    <n v="184000"/>
    <n v="29.25"/>
    <m/>
    <s v="PL"/>
    <n v="5382000"/>
    <n v="1000"/>
    <n v="96.428137390000003"/>
    <n v="57140000"/>
    <n v="0.97678656909577644"/>
    <m/>
    <s v="n"/>
  </r>
  <r>
    <x v="0"/>
    <x v="231"/>
    <s v="PLKRKCH00019"/>
    <n v="3.84"/>
    <n v="390"/>
    <n v="1500"/>
    <n v="4815000"/>
    <n v="3.8461538461538463"/>
    <m/>
    <s v="PL"/>
    <n v="18489600"/>
    <n v="1000"/>
    <n v="96.428137390000003"/>
    <n v="57140000"/>
    <n v="3.3557028888802058"/>
    <m/>
    <s v="n"/>
  </r>
  <r>
    <x v="0"/>
    <x v="232"/>
    <s v="PLKRNRC00012"/>
    <n v="9.3800000000000008"/>
    <n v="1766"/>
    <n v="16480"/>
    <n v="6713000"/>
    <n v="9.3318233295583237"/>
    <m/>
    <s v="PL"/>
    <n v="62967940.000000007"/>
    <n v="1000"/>
    <n v="96.428137390000003"/>
    <n v="57140000"/>
    <n v="11.428137881016113"/>
    <m/>
    <s v="n"/>
  </r>
  <r>
    <x v="0"/>
    <x v="233"/>
    <s v="PLKRINK00014"/>
    <n v="19.14"/>
    <n v="443"/>
    <n v="8330"/>
    <n v="10769000"/>
    <n v="18.803611738148984"/>
    <m/>
    <s v="PL"/>
    <n v="206118660"/>
    <n v="1000"/>
    <n v="96.428137390000003"/>
    <n v="57140000"/>
    <n v="37.408758589375488"/>
    <m/>
    <s v="n"/>
  </r>
  <r>
    <x v="0"/>
    <x v="234"/>
    <s v="PLNFI0200019"/>
    <n v="3.33"/>
    <n v="15993"/>
    <n v="52860"/>
    <n v="11880000"/>
    <n v="3.3051960232601765"/>
    <m/>
    <s v="PL"/>
    <n v="39560400"/>
    <n v="1000"/>
    <n v="96.428137390000003"/>
    <n v="57140000"/>
    <n v="7.1798713095608617"/>
    <m/>
    <s v="n"/>
  </r>
  <r>
    <x v="0"/>
    <x v="235"/>
    <s v="SI0031102120"/>
    <n v="260"/>
    <n v="0"/>
    <n v="0"/>
    <n v="1231000"/>
    <n v="260"/>
    <m/>
    <s v="SI"/>
    <n v="320060000"/>
    <n v="1000"/>
    <n v="96.428137390000003"/>
    <n v="57140000"/>
    <n v="58.088128819173953"/>
    <m/>
    <s v="n"/>
  </r>
  <r>
    <x v="0"/>
    <x v="236"/>
    <s v="PLKRK0000010"/>
    <n v="115"/>
    <n v="8413"/>
    <n v="969190"/>
    <n v="14953000"/>
    <n v="115.20147390942589"/>
    <m/>
    <s v="PL"/>
    <n v="1719595000"/>
    <n v="1000"/>
    <n v="96.428137390000003"/>
    <n v="57140000"/>
    <n v="312.09165742925529"/>
    <m/>
    <s v="n"/>
  </r>
  <r>
    <x v="0"/>
    <x v="237"/>
    <s v="PLKRUSZ00016"/>
    <n v="52"/>
    <n v="1186"/>
    <n v="61860"/>
    <n v="2418000"/>
    <n v="52.158516020236085"/>
    <m/>
    <s v="PL"/>
    <n v="125736000"/>
    <n v="1000"/>
    <n v="96.428137390000003"/>
    <n v="57140000"/>
    <n v="22.819999266411472"/>
    <m/>
    <s v="n"/>
  </r>
  <r>
    <x v="0"/>
    <x v="238"/>
    <s v="LU0611262873"/>
    <n v="1.1000000000000001"/>
    <n v="39264"/>
    <n v="42250"/>
    <n v="5093000"/>
    <n v="1.0760493072534638"/>
    <m/>
    <s v="LU"/>
    <n v="5602300"/>
    <n v="1000"/>
    <n v="96.428137390000003"/>
    <n v="57140000"/>
    <n v="1.0167691185517036"/>
    <m/>
    <s v="n"/>
  </r>
  <r>
    <x v="0"/>
    <x v="239"/>
    <s v="PLLCCRP00017"/>
    <n v="1.77"/>
    <n v="59884"/>
    <n v="105420"/>
    <n v="218198000"/>
    <n v="1.7604034466635494"/>
    <m/>
    <s v="PL"/>
    <n v="386210460"/>
    <n v="1000"/>
    <n v="96.428137390000003"/>
    <n v="57140000"/>
    <n v="70.093866624359279"/>
    <m/>
    <s v="n"/>
  </r>
  <r>
    <x v="0"/>
    <x v="240"/>
    <s v="PLLENAL00015"/>
    <n v="4.22"/>
    <n v="21572"/>
    <n v="91010"/>
    <n v="10150000"/>
    <n v="4.2188948637122197"/>
    <m/>
    <s v="PL"/>
    <n v="42833000"/>
    <n v="1000"/>
    <n v="96.428137390000003"/>
    <n v="57140000"/>
    <n v="7.7738199766033809"/>
    <m/>
    <s v="n"/>
  </r>
  <r>
    <x v="0"/>
    <x v="241"/>
    <s v="PLLENTX00010"/>
    <n v="8.31"/>
    <n v="2966"/>
    <n v="24650"/>
    <n v="30148000"/>
    <n v="8.3108563722184758"/>
    <m/>
    <s v="PL"/>
    <n v="250529880.00000003"/>
    <n v="1000"/>
    <n v="96.428137390000003"/>
    <n v="57140000"/>
    <n v="45.469011880560501"/>
    <m/>
    <s v="n"/>
  </r>
  <r>
    <x v="0"/>
    <x v="242"/>
    <s v="PLLBT0000013"/>
    <n v="2.4500000000000002"/>
    <n v="40672"/>
    <n v="98030"/>
    <n v="34971000"/>
    <n v="2.4102576711250983"/>
    <m/>
    <s v="PL"/>
    <n v="85678950"/>
    <n v="1000"/>
    <n v="96.428137390000003"/>
    <n v="57140000"/>
    <n v="15.549990266486173"/>
    <m/>
    <s v="n"/>
  </r>
  <r>
    <x v="0"/>
    <x v="243"/>
    <s v="PLLVTSF00010"/>
    <n v="27.4"/>
    <n v="6092"/>
    <n v="164600"/>
    <n v="5128000"/>
    <n v="27.019041365725542"/>
    <m/>
    <s v="PL"/>
    <n v="140507200"/>
    <n v="1000"/>
    <n v="96.428137390000003"/>
    <n v="57140000"/>
    <n v="25.500844634198085"/>
    <m/>
    <s v="n"/>
  </r>
  <r>
    <x v="0"/>
    <x v="244"/>
    <s v="PLLOTOS00025"/>
    <n v="24.38"/>
    <n v="246690"/>
    <n v="5975090"/>
    <n v="60796000"/>
    <n v="24.221046657748591"/>
    <m/>
    <s v="PL"/>
    <n v="1482206480"/>
    <n v="1000"/>
    <n v="96.428137390000003"/>
    <n v="57140000"/>
    <n v="269.00768901722921"/>
    <m/>
    <s v="n"/>
  </r>
  <r>
    <x v="0"/>
    <x v="245"/>
    <s v="PLLPP0000011"/>
    <n v="7539"/>
    <n v="2159"/>
    <n v="16161920"/>
    <n v="1279000"/>
    <n v="7485.8360352014824"/>
    <m/>
    <s v="PL"/>
    <n v="9642381000"/>
    <n v="1000"/>
    <n v="96.428137390000003"/>
    <n v="57140000"/>
    <n v="1750.0089659799894"/>
    <m/>
    <s v="n"/>
  </r>
  <r>
    <x v="0"/>
    <x v="246"/>
    <s v="PLLSSFT00016"/>
    <n v="4.0999999999999996"/>
    <n v="6185"/>
    <n v="24870"/>
    <n v="1827000"/>
    <n v="4.0210185933710587"/>
    <m/>
    <s v="PL"/>
    <n v="7490699.9999999991"/>
    <n v="1000"/>
    <n v="96.428137390000003"/>
    <n v="57140000"/>
    <n v="1.3594974271879845"/>
    <m/>
    <s v="n"/>
  </r>
  <r>
    <x v="0"/>
    <x v="247"/>
    <s v="PLLUBAW00013"/>
    <n v="1.07"/>
    <n v="179615"/>
    <n v="194270"/>
    <n v="72970000"/>
    <n v="1.0815911811374328"/>
    <m/>
    <s v="PL"/>
    <n v="78077900"/>
    <n v="1000"/>
    <n v="96.428137390000003"/>
    <n v="57140000"/>
    <n v="14.170465266295638"/>
    <m/>
    <s v="n"/>
  </r>
  <r>
    <x v="0"/>
    <x v="248"/>
    <s v="PLMBION00016"/>
    <n v="41.22"/>
    <n v="1558"/>
    <n v="64880"/>
    <n v="5975000"/>
    <n v="41.643132220795891"/>
    <m/>
    <s v="PL"/>
    <n v="246289500"/>
    <n v="1000"/>
    <n v="96.428137390000003"/>
    <n v="57140000"/>
    <n v="44.699419492626205"/>
    <m/>
    <s v="n"/>
  </r>
  <r>
    <x v="0"/>
    <x v="249"/>
    <s v="PLMGLAN00018"/>
    <n v="66.05"/>
    <n v="5155"/>
    <n v="340320"/>
    <n v="6611000"/>
    <n v="66.017458777885551"/>
    <m/>
    <s v="PL"/>
    <n v="436656550"/>
    <n v="1000"/>
    <n v="96.428137390000003"/>
    <n v="57140000"/>
    <n v="79.249396757283236"/>
    <m/>
    <s v="n"/>
  </r>
  <r>
    <x v="0"/>
    <x v="250"/>
    <s v="PLMKRNP00015"/>
    <n v="5.84"/>
    <n v="11"/>
    <n v="60"/>
    <n v="3832000"/>
    <n v="5.4545454545454541"/>
    <m/>
    <s v="PL"/>
    <n v="22378880"/>
    <n v="1000"/>
    <n v="96.428137390000003"/>
    <n v="57140000"/>
    <n v="4.0615736557796529"/>
    <m/>
    <s v="n"/>
  </r>
  <r>
    <x v="0"/>
    <x v="251"/>
    <s v="PLMRVPL00016"/>
    <n v="7.5"/>
    <n v="4397"/>
    <n v="33160"/>
    <n v="11888000"/>
    <n v="7.5415055719808963"/>
    <m/>
    <s v="PL"/>
    <n v="89160000"/>
    <n v="1000"/>
    <n v="96.428137390000003"/>
    <n v="57140000"/>
    <n v="16.181770810215429"/>
    <m/>
    <s v="n"/>
  </r>
  <r>
    <x v="0"/>
    <x v="252"/>
    <s v="PLBRE0000012"/>
    <n v="452.1"/>
    <n v="39445"/>
    <n v="17512530"/>
    <n v="12038000"/>
    <n v="443.97338065661046"/>
    <m/>
    <s v="PL"/>
    <n v="5442379800"/>
    <n v="1000"/>
    <n v="96.428137390000003"/>
    <n v="57140000"/>
    <n v="987.74498189486405"/>
    <m/>
    <s v="n"/>
  </r>
  <r>
    <x v="0"/>
    <x v="253"/>
    <s v="PLMCIMG00012"/>
    <n v="10.26"/>
    <n v="69138"/>
    <n v="701790"/>
    <n v="30174000"/>
    <n v="10.150568428360669"/>
    <m/>
    <s v="PL"/>
    <n v="309585240"/>
    <n v="1000"/>
    <n v="96.428137390000003"/>
    <n v="57140000"/>
    <n v="56.187050245687949"/>
    <m/>
    <s v="n"/>
  </r>
  <r>
    <x v="0"/>
    <x v="254"/>
    <s v="PLMCSFT00018"/>
    <n v="35.200000000000003"/>
    <n v="103"/>
    <n v="3630"/>
    <n v="689000"/>
    <n v="35.242718446601941"/>
    <m/>
    <s v="PL"/>
    <n v="24252800.000000004"/>
    <n v="1000"/>
    <n v="96.428137390000003"/>
    <n v="57140000"/>
    <n v="4.4016739693359437"/>
    <m/>
    <s v="n"/>
  </r>
  <r>
    <x v="0"/>
    <x v="255"/>
    <s v="PLSMMDA00012"/>
    <n v="0.5"/>
    <n v="3174"/>
    <n v="1590"/>
    <n v="0"/>
    <n v="0.50094517958412099"/>
    <m/>
    <s v="PL"/>
    <n v="0"/>
    <n v="1000"/>
    <n v="96.428137390000003"/>
    <n v="57140000"/>
    <n v="0"/>
    <m/>
    <s v="n"/>
  </r>
  <r>
    <x v="0"/>
    <x v="256"/>
    <s v="PLMDCLG00015"/>
    <n v="201.7"/>
    <n v="827"/>
    <n v="165650"/>
    <n v="2559000"/>
    <n v="200.30229746070134"/>
    <m/>
    <s v="PL"/>
    <n v="516150300"/>
    <n v="1000"/>
    <n v="96.428137390000003"/>
    <n v="57140000"/>
    <n v="93.676826583938265"/>
    <m/>
    <s v="n"/>
  </r>
  <r>
    <x v="0"/>
    <x v="257"/>
    <s v="PLMGRON00016"/>
    <n v="21"/>
    <n v="0"/>
    <n v="0"/>
    <n v="0"/>
    <n v="21"/>
    <m/>
    <s v="PL"/>
    <n v="0"/>
    <n v="1000"/>
    <n v="96.428137390000003"/>
    <n v="57140000"/>
    <n v="0"/>
    <m/>
    <s v="n"/>
  </r>
  <r>
    <x v="0"/>
    <x v="258"/>
    <s v="PLMNNCP00011"/>
    <n v="13.25"/>
    <n v="609"/>
    <n v="8100"/>
    <n v="23198000"/>
    <n v="13.300492610837438"/>
    <m/>
    <s v="PL"/>
    <n v="307373500"/>
    <n v="1000"/>
    <n v="96.428137390000003"/>
    <n v="57140000"/>
    <n v="55.785638516529289"/>
    <m/>
    <s v="n"/>
  </r>
  <r>
    <x v="0"/>
    <x v="259"/>
    <s v="PLMRCTR00015"/>
    <n v="13.69"/>
    <n v="304"/>
    <n v="4120"/>
    <n v="2276000"/>
    <n v="13.552631578947368"/>
    <m/>
    <s v="PL"/>
    <n v="31158440"/>
    <n v="1000"/>
    <n v="96.428137390000003"/>
    <n v="57140000"/>
    <n v="5.6549880538789674"/>
    <m/>
    <s v="n"/>
  </r>
  <r>
    <x v="0"/>
    <x v="260"/>
    <s v="PLMRCOR00016"/>
    <n v="8.5"/>
    <n v="7558"/>
    <n v="63090"/>
    <n v="9921000"/>
    <n v="8.3474464143953426"/>
    <m/>
    <s v="PL"/>
    <n v="84328500"/>
    <n v="1000"/>
    <n v="96.428137390000003"/>
    <n v="57140000"/>
    <n v="15.304895241916238"/>
    <m/>
    <s v="n"/>
  </r>
  <r>
    <x v="0"/>
    <x v="261"/>
    <s v="PLMEWA000012"/>
    <n v="7.0000000000000007E-2"/>
    <n v="1000"/>
    <n v="70"/>
    <n v="0"/>
    <n v="7.0000000000000007E-2"/>
    <m/>
    <s v="PL"/>
    <n v="0"/>
    <n v="1000"/>
    <n v="96.428137390000003"/>
    <n v="57140000"/>
    <n v="0"/>
    <m/>
    <s v="n"/>
  </r>
  <r>
    <x v="0"/>
    <x v="262"/>
    <s v="PLMEXPL00010"/>
    <n v="2.09"/>
    <n v="22656"/>
    <n v="45360"/>
    <n v="2516000"/>
    <n v="2.0021186440677967"/>
    <m/>
    <s v="PL"/>
    <n v="5258440"/>
    <n v="1000"/>
    <n v="96.428137390000003"/>
    <n v="57140000"/>
    <n v="0.95436149505685519"/>
    <m/>
    <s v="n"/>
  </r>
  <r>
    <x v="0"/>
    <x v="263"/>
    <s v="PLMFO0000013"/>
    <n v="10.52"/>
    <n v="0"/>
    <n v="0"/>
    <n v="2000000"/>
    <n v="10.52"/>
    <m/>
    <s v="PL"/>
    <n v="21040000"/>
    <n v="1000"/>
    <n v="96.428137390000003"/>
    <n v="57140000"/>
    <n v="3.8185784863944883"/>
    <m/>
    <s v="n"/>
  </r>
  <r>
    <x v="0"/>
    <x v="264"/>
    <s v="PLNFI0900014"/>
    <n v="0.56000000000000005"/>
    <n v="514069"/>
    <n v="286230"/>
    <n v="503124000"/>
    <n v="0.55679295969996245"/>
    <m/>
    <s v="PL"/>
    <n v="281749440"/>
    <n v="1000"/>
    <n v="96.428137390000003"/>
    <n v="57140000"/>
    <n v="51.135092687152792"/>
    <m/>
    <s v="n"/>
  </r>
  <r>
    <x v="0"/>
    <x v="265"/>
    <s v="NL0009508712"/>
    <n v="1.54"/>
    <n v="4015"/>
    <n v="6320"/>
    <n v="8276000"/>
    <n v="1.5740971357409714"/>
    <m/>
    <s v="NL"/>
    <n v="12745040"/>
    <n v="1000"/>
    <n v="96.428137390000003"/>
    <n v="57140000"/>
    <n v="2.3131148076158374"/>
    <m/>
    <s v="n"/>
  </r>
  <r>
    <x v="0"/>
    <x v="266"/>
    <s v="PLBIG0000016"/>
    <n v="7.09"/>
    <n v="721057"/>
    <n v="5046670"/>
    <n v="391726000"/>
    <n v="6.9989889842273216"/>
    <m/>
    <s v="PL"/>
    <n v="2777337340"/>
    <n v="1000"/>
    <n v="96.428137390000003"/>
    <n v="57140000"/>
    <n v="504.0627669193961"/>
    <m/>
    <s v="n"/>
  </r>
  <r>
    <x v="0"/>
    <x v="267"/>
    <s v="PLKLSTN00017"/>
    <n v="1.5"/>
    <n v="9343"/>
    <n v="13970"/>
    <n v="3254000"/>
    <n v="1.4952370758856899"/>
    <m/>
    <s v="PL"/>
    <n v="4881000"/>
    <n v="1000"/>
    <n v="96.428137390000003"/>
    <n v="57140000"/>
    <n v="0.88585939125910163"/>
    <m/>
    <s v="n"/>
  </r>
  <r>
    <x v="0"/>
    <x v="268"/>
    <s v="PLMRBUD00015"/>
    <n v="1.34"/>
    <n v="68803"/>
    <n v="91760"/>
    <n v="50027000"/>
    <n v="1.3336627763324274"/>
    <m/>
    <s v="PL"/>
    <n v="67036180.000000007"/>
    <n v="1000"/>
    <n v="96.428137390000003"/>
    <n v="57140000"/>
    <n v="12.166488344014663"/>
    <m/>
    <s v="n"/>
  </r>
  <r>
    <x v="0"/>
    <x v="269"/>
    <s v="PLPPWK000014"/>
    <n v="0.16"/>
    <n v="332230"/>
    <n v="53160"/>
    <n v="0"/>
    <n v="0.16000963188152786"/>
    <m/>
    <s v="PL"/>
    <n v="0"/>
    <n v="1000"/>
    <n v="96.428137390000003"/>
    <n v="57140000"/>
    <n v="0"/>
    <m/>
    <s v="n"/>
  </r>
  <r>
    <x v="0"/>
    <x v="270"/>
    <s v="PLMLPGR00017"/>
    <n v="33.799999999999997"/>
    <n v="146"/>
    <n v="4930"/>
    <n v="3773000"/>
    <n v="33.767123287671232"/>
    <m/>
    <s v="PL"/>
    <n v="127527399.99999999"/>
    <n v="1000"/>
    <n v="96.428137390000003"/>
    <n v="57140000"/>
    <n v="23.145122911873784"/>
    <m/>
    <s v="n"/>
  </r>
  <r>
    <x v="0"/>
    <x v="271"/>
    <s v="PLSZPTL00010"/>
    <n v="1.46"/>
    <n v="4440"/>
    <n v="6480"/>
    <n v="42888000"/>
    <n v="1.4594594594594594"/>
    <m/>
    <s v="PL"/>
    <n v="62616480"/>
    <n v="1000"/>
    <n v="96.428137390000003"/>
    <n v="57140000"/>
    <n v="11.364350923087013"/>
    <m/>
    <s v="n"/>
  </r>
  <r>
    <x v="0"/>
    <x v="272"/>
    <s v="PLMOBRK00013"/>
    <n v="10"/>
    <n v="0"/>
    <n v="0"/>
    <n v="356000"/>
    <n v="10"/>
    <m/>
    <s v="PL"/>
    <n v="3560000"/>
    <n v="1000"/>
    <n v="96.428137390000003"/>
    <n v="57140000"/>
    <n v="0.64610928762188113"/>
    <m/>
    <s v="n"/>
  </r>
  <r>
    <x v="0"/>
    <x v="273"/>
    <s v="PLMOJ0000015"/>
    <n v="1.46"/>
    <n v="0"/>
    <n v="0"/>
    <n v="4265000"/>
    <n v="1.46"/>
    <m/>
    <s v="PL"/>
    <n v="6226900"/>
    <n v="1000"/>
    <n v="96.428137390000003"/>
    <n v="57140000"/>
    <n v="1.1301286300822169"/>
    <m/>
    <s v="n"/>
  </r>
  <r>
    <x v="0"/>
    <x v="274"/>
    <s v="HU0000068952"/>
    <n v="149.9"/>
    <n v="113"/>
    <n v="16940"/>
    <n v="3703000"/>
    <n v="149.91150442477877"/>
    <m/>
    <s v="HU"/>
    <n v="555079700"/>
    <n v="1000"/>
    <n v="96.428137390000003"/>
    <n v="57140000"/>
    <n v="100.74217683718189"/>
    <m/>
    <s v="n"/>
  </r>
  <r>
    <x v="0"/>
    <x v="275"/>
    <s v="PLMNRTR00012"/>
    <n v="12.5"/>
    <n v="233865"/>
    <n v="2899770"/>
    <n v="16905000"/>
    <n v="12.399332948495926"/>
    <m/>
    <s v="PL"/>
    <n v="211312500"/>
    <n v="1000"/>
    <n v="96.428137390000003"/>
    <n v="57140000"/>
    <n v="38.351395741741229"/>
    <m/>
    <s v="n"/>
  </r>
  <r>
    <x v="0"/>
    <x v="276"/>
    <s v="PLMSTPL00018"/>
    <n v="10.5"/>
    <n v="137"/>
    <n v="1380"/>
    <n v="1026000"/>
    <n v="10.072992700729927"/>
    <m/>
    <s v="PL"/>
    <n v="10773000"/>
    <n v="1000"/>
    <n v="96.428137390000003"/>
    <n v="57140000"/>
    <n v="1.9552065605479003"/>
    <m/>
    <s v="n"/>
  </r>
  <r>
    <x v="0"/>
    <x v="277"/>
    <s v="PLMSTWS00019"/>
    <n v="6.13"/>
    <n v="8681"/>
    <n v="53100"/>
    <n v="9981000"/>
    <n v="6.1168068194908418"/>
    <m/>
    <s v="PL"/>
    <n v="61183530"/>
    <n v="1000"/>
    <n v="96.428137390000003"/>
    <n v="57140000"/>
    <n v="11.10428286025056"/>
    <m/>
    <s v="n"/>
  </r>
  <r>
    <x v="0"/>
    <x v="278"/>
    <s v="PLMSTZB00018"/>
    <n v="2.16"/>
    <n v="339582"/>
    <n v="730420"/>
    <n v="95095000"/>
    <n v="2.1509385067524192"/>
    <m/>
    <s v="PL"/>
    <n v="205405200"/>
    <n v="1000"/>
    <n v="96.428137390000003"/>
    <n v="57140000"/>
    <n v="37.279271754446633"/>
    <m/>
    <s v="n"/>
  </r>
  <r>
    <x v="0"/>
    <x v="279"/>
    <s v="PLMSTEX00017"/>
    <n v="1.64"/>
    <n v="13933"/>
    <n v="22920"/>
    <n v="9957000"/>
    <n v="1.645015430991172"/>
    <m/>
    <s v="PL"/>
    <n v="16329479.999999998"/>
    <n v="1000"/>
    <n v="96.428137390000003"/>
    <n v="57140000"/>
    <n v="2.9636597443920656"/>
    <m/>
    <s v="n"/>
  </r>
  <r>
    <x v="0"/>
    <x v="280"/>
    <s v="PLMUZA000019"/>
    <n v="3.05"/>
    <n v="723"/>
    <n v="2330"/>
    <n v="1453000"/>
    <n v="3.2226832641770402"/>
    <m/>
    <s v="PL"/>
    <n v="4431650"/>
    <n v="1000"/>
    <n v="96.428137390000003"/>
    <n v="57140000"/>
    <n v="0.80430624283413188"/>
    <m/>
    <s v="n"/>
  </r>
  <r>
    <x v="0"/>
    <x v="281"/>
    <s v="PLMWTRD00013"/>
    <n v="17.5"/>
    <n v="3671"/>
    <n v="63550"/>
    <n v="2386000"/>
    <n v="17.31135930264233"/>
    <m/>
    <s v="PL"/>
    <n v="41755000"/>
    <n v="1000"/>
    <n v="96.428137390000003"/>
    <n v="57140000"/>
    <n v="7.5781722765875417"/>
    <m/>
    <s v="n"/>
  </r>
  <r>
    <x v="0"/>
    <x v="282"/>
    <s v="PLNETIA00014"/>
    <n v="5.59"/>
    <n v="7080"/>
    <n v="39600"/>
    <n v="257931000"/>
    <n v="5.593220338983051"/>
    <m/>
    <s v="PL"/>
    <n v="1441834290"/>
    <n v="1000"/>
    <n v="96.428137390000003"/>
    <n v="57140000"/>
    <n v="261.68048482603956"/>
    <m/>
    <s v="n"/>
  </r>
  <r>
    <x v="0"/>
    <x v="283"/>
    <s v="PLNTMDA00018"/>
    <n v="4.92"/>
    <n v="882"/>
    <n v="4250"/>
    <n v="3499000"/>
    <n v="4.8185941043083904"/>
    <m/>
    <s v="PL"/>
    <n v="17215080"/>
    <n v="1000"/>
    <n v="96.428137390000003"/>
    <n v="57140000"/>
    <n v="3.1243885042566557"/>
    <m/>
    <s v="n"/>
  </r>
  <r>
    <x v="0"/>
    <x v="284"/>
    <s v="PLTRFRM00018"/>
    <n v="244.45"/>
    <n v="8582"/>
    <n v="2093130"/>
    <n v="1930000"/>
    <n v="243.89769284549055"/>
    <m/>
    <s v="PL"/>
    <n v="471788500"/>
    <n v="1000"/>
    <n v="96.428137390000003"/>
    <n v="57140000"/>
    <n v="85.625542596403335"/>
    <m/>
    <s v="n"/>
  </r>
  <r>
    <x v="0"/>
    <x v="285"/>
    <s v="PLNEWAG00012"/>
    <n v="23.7"/>
    <n v="11400"/>
    <n v="270440"/>
    <n v="25618000"/>
    <n v="23.722807017543861"/>
    <m/>
    <s v="PL"/>
    <n v="607146600"/>
    <n v="1000"/>
    <n v="96.428137390000003"/>
    <n v="57140000"/>
    <n v="110.19187000226046"/>
    <m/>
    <s v="n"/>
  </r>
  <r>
    <x v="0"/>
    <x v="286"/>
    <s v="GB00B42CTW68"/>
    <n v="7.0000000000000007E-2"/>
    <n v="25961"/>
    <n v="1820"/>
    <n v="0"/>
    <n v="7.0105157736604903E-2"/>
    <m/>
    <s v="GB"/>
    <n v="0"/>
    <n v="1000"/>
    <n v="96.428137390000003"/>
    <n v="57140000"/>
    <n v="0"/>
    <m/>
    <s v="n"/>
  </r>
  <r>
    <x v="0"/>
    <x v="287"/>
    <s v="PLNFI1500011"/>
    <n v="4.28"/>
    <n v="5696"/>
    <n v="25180"/>
    <n v="24936000"/>
    <n v="4.4206460674157304"/>
    <m/>
    <s v="PL"/>
    <n v="106726080"/>
    <n v="1000"/>
    <n v="96.428137390000003"/>
    <n v="57140000"/>
    <n v="19.369862786369634"/>
    <m/>
    <s v="n"/>
  </r>
  <r>
    <x v="0"/>
    <x v="288"/>
    <s v="PLGRNKT00019"/>
    <n v="1.2"/>
    <n v="165"/>
    <n v="200"/>
    <n v="4052000"/>
    <n v="1.2121212121212122"/>
    <m/>
    <s v="PL"/>
    <n v="4862400"/>
    <n v="1000"/>
    <n v="96.428137390000003"/>
    <n v="57140000"/>
    <n v="0.8824836517226502"/>
    <m/>
    <s v="n"/>
  </r>
  <r>
    <x v="0"/>
    <x v="289"/>
    <s v="PLNRTHC00014"/>
    <n v="3.87"/>
    <n v="20"/>
    <n v="80"/>
    <n v="1500000"/>
    <n v="4"/>
    <m/>
    <s v="PL"/>
    <n v="5805000"/>
    <n v="1000"/>
    <n v="96.428137390000003"/>
    <n v="57140000"/>
    <n v="1.0535574198441069"/>
    <m/>
    <s v="n"/>
  </r>
  <r>
    <x v="0"/>
    <x v="290"/>
    <s v="PLNVITA00018"/>
    <n v="49.2"/>
    <n v="120"/>
    <n v="5890"/>
    <n v="297000"/>
    <n v="49.083333333333336"/>
    <m/>
    <s v="PL"/>
    <n v="14612400"/>
    <n v="1000"/>
    <n v="96.428137390000003"/>
    <n v="57140000"/>
    <n v="2.6520245377657234"/>
    <m/>
    <s v="n"/>
  </r>
  <r>
    <x v="0"/>
    <x v="291"/>
    <s v="PLCRMNG00029"/>
    <n v="1.1499999999999999"/>
    <n v="8538"/>
    <n v="9790"/>
    <n v="36087000"/>
    <n v="1.1466385570391193"/>
    <m/>
    <s v="PL"/>
    <n v="41500050"/>
    <n v="1000"/>
    <n v="96.428137390000003"/>
    <n v="57140000"/>
    <n v="7.5319010510596769"/>
    <m/>
    <s v="n"/>
  </r>
  <r>
    <x v="0"/>
    <x v="292"/>
    <s v="PLNTSYS00013"/>
    <n v="2.1"/>
    <n v="46"/>
    <n v="100"/>
    <n v="4803000"/>
    <n v="2.1739130434782608"/>
    <m/>
    <s v="PL"/>
    <n v="10086300"/>
    <n v="1000"/>
    <n v="96.428137390000003"/>
    <n v="57140000"/>
    <n v="1.8305764347585898"/>
    <m/>
    <s v="n"/>
  </r>
  <r>
    <x v="0"/>
    <x v="293"/>
    <s v="PLODLPL00013"/>
    <n v="2.0699999999999998"/>
    <n v="0"/>
    <n v="0"/>
    <n v="8487000"/>
    <n v="2.0699999999999998"/>
    <m/>
    <s v="PL"/>
    <n v="17568090"/>
    <n v="1000"/>
    <n v="96.428137390000003"/>
    <n v="57140000"/>
    <n v="3.1884567738137903"/>
    <m/>
    <s v="n"/>
  </r>
  <r>
    <x v="0"/>
    <x v="294"/>
    <s v="EE3100084021"/>
    <n v="7.05"/>
    <n v="0"/>
    <n v="0"/>
    <n v="247000"/>
    <n v="7.05"/>
    <m/>
    <s v="EE"/>
    <n v="1741350"/>
    <n v="1000"/>
    <n v="96.428137390000003"/>
    <n v="57140000"/>
    <n v="0.31604000224729289"/>
    <m/>
    <s v="n"/>
  </r>
  <r>
    <x v="0"/>
    <x v="295"/>
    <s v="PLONE0000014"/>
    <n v="0.11"/>
    <n v="0"/>
    <n v="0"/>
    <n v="0"/>
    <n v="0.11"/>
    <m/>
    <s v="PL"/>
    <n v="0"/>
    <n v="1000"/>
    <n v="96.428137390000003"/>
    <n v="57140000"/>
    <n v="0"/>
    <m/>
    <s v="n"/>
  </r>
  <r>
    <x v="0"/>
    <x v="296"/>
    <s v="PLOPNFN00010"/>
    <n v="2.8"/>
    <n v="42898"/>
    <n v="122320"/>
    <n v="24856000"/>
    <n v="2.8514149843815564"/>
    <m/>
    <s v="PL"/>
    <n v="69596800"/>
    <n v="1000"/>
    <n v="96.428137390000003"/>
    <n v="57140000"/>
    <n v="12.631218783360264"/>
    <m/>
    <s v="n"/>
  </r>
  <r>
    <x v="0"/>
    <x v="297"/>
    <s v="PLOPNPL00013"/>
    <n v="10"/>
    <n v="883"/>
    <n v="8770"/>
    <n v="6624000"/>
    <n v="9.9320498301245745"/>
    <m/>
    <s v="PL"/>
    <n v="66240000"/>
    <n v="1000"/>
    <n v="96.428137390000003"/>
    <n v="57140000"/>
    <n v="12.021988542717249"/>
    <m/>
    <s v="n"/>
  </r>
  <r>
    <x v="0"/>
    <x v="298"/>
    <s v="PLOPTEM00012"/>
    <n v="5.1100000000000003"/>
    <n v="1535"/>
    <n v="7840"/>
    <n v="1399000"/>
    <n v="5.107491856677524"/>
    <m/>
    <s v="PL"/>
    <n v="7148890"/>
    <n v="1000"/>
    <n v="96.428137390000003"/>
    <n v="57140000"/>
    <n v="1.2974618610076376"/>
    <m/>
    <s v="n"/>
  </r>
  <r>
    <x v="0"/>
    <x v="299"/>
    <s v="PLTLKPL00017"/>
    <n v="7.78"/>
    <n v="2730298"/>
    <n v="21095360"/>
    <n v="647357000"/>
    <n v="7.7263947012377407"/>
    <m/>
    <s v="PL"/>
    <n v="5036437460"/>
    <n v="1000"/>
    <n v="96.428137390000003"/>
    <n v="57140000"/>
    <n v="914.06994927886421"/>
    <m/>
    <s v="n"/>
  </r>
  <r>
    <x v="0"/>
    <x v="300"/>
    <s v="PLORBIS00014"/>
    <n v="41"/>
    <n v="50325"/>
    <n v="2076330"/>
    <n v="21800000"/>
    <n v="41.258420268256337"/>
    <m/>
    <s v="PL"/>
    <n v="893800000"/>
    <n v="1000"/>
    <n v="96.428137390000003"/>
    <n v="57140000"/>
    <n v="162.21698912259478"/>
    <m/>
    <s v="n"/>
  </r>
  <r>
    <x v="0"/>
    <x v="301"/>
    <s v="LU0122624777"/>
    <n v="1.52"/>
    <n v="8500"/>
    <n v="12960"/>
    <n v="2352000"/>
    <n v="1.5247058823529411"/>
    <m/>
    <s v="LU"/>
    <n v="3575040"/>
    <n v="1000"/>
    <n v="96.428137390000003"/>
    <n v="57140000"/>
    <n v="0.64883891787071069"/>
    <m/>
    <s v="n"/>
  </r>
  <r>
    <x v="0"/>
    <x v="302"/>
    <s v="PLORZBL00013"/>
    <n v="6.15"/>
    <n v="668"/>
    <n v="4110"/>
    <n v="6568000"/>
    <n v="6.1526946107784433"/>
    <m/>
    <s v="PL"/>
    <n v="40393200"/>
    <n v="1000"/>
    <n v="96.428137390000003"/>
    <n v="57140000"/>
    <n v="7.3310173249348791"/>
    <m/>
    <s v="n"/>
  </r>
  <r>
    <x v="0"/>
    <x v="303"/>
    <s v="PLODRTS00017"/>
    <n v="226.5"/>
    <n v="60"/>
    <n v="13690"/>
    <n v="349000"/>
    <n v="228.16666666666666"/>
    <m/>
    <s v="PL"/>
    <n v="79048500"/>
    <n v="1000"/>
    <n v="96.428137390000003"/>
    <n v="57140000"/>
    <n v="14.346620792859065"/>
    <m/>
    <s v="n"/>
  </r>
  <r>
    <x v="0"/>
    <x v="304"/>
    <s v="PLZPCOT00018"/>
    <n v="8.2100000000000009"/>
    <n v="755"/>
    <n v="6220"/>
    <n v="6256000"/>
    <n v="8.2384105960264904"/>
    <m/>
    <s v="PL"/>
    <n v="51361760.000000007"/>
    <n v="1000"/>
    <n v="96.428137390000003"/>
    <n v="57140000"/>
    <n v="9.3217163383724824"/>
    <m/>
    <s v="n"/>
  </r>
  <r>
    <x v="0"/>
    <x v="305"/>
    <s v="NL0009805613"/>
    <n v="73.5"/>
    <n v="300"/>
    <n v="22050"/>
    <n v="1725000"/>
    <n v="73.5"/>
    <m/>
    <s v="NL"/>
    <n v="126787500"/>
    <n v="1000"/>
    <n v="96.428137390000003"/>
    <n v="57140000"/>
    <n v="23.010837445044736"/>
    <m/>
    <s v="n"/>
  </r>
  <r>
    <x v="0"/>
    <x v="306"/>
    <s v="PLPAGED00017"/>
    <n v="47.5"/>
    <n v="686"/>
    <n v="32630"/>
    <n v="1688000"/>
    <n v="47.565597667638485"/>
    <m/>
    <s v="PL"/>
    <n v="80180000"/>
    <n v="1000"/>
    <n v="96.428137390000003"/>
    <n v="57140000"/>
    <n v="14.551978281326525"/>
    <m/>
    <s v="n"/>
  </r>
  <r>
    <x v="0"/>
    <x v="307"/>
    <s v="PLPMPOL00031"/>
    <n v="1.1499999999999999"/>
    <n v="5970"/>
    <n v="6750"/>
    <n v="6642000"/>
    <n v="1.1306532663316582"/>
    <m/>
    <s v="PL"/>
    <n v="7638299.9999999991"/>
    <n v="1000"/>
    <n v="96.428137390000003"/>
    <n v="57140000"/>
    <n v="1.3862855538320826"/>
    <m/>
    <s v="n"/>
  </r>
  <r>
    <x v="0"/>
    <x v="308"/>
    <s v="PLPANVA00013"/>
    <n v="15"/>
    <n v="695"/>
    <n v="10430"/>
    <n v="5551000"/>
    <n v="15.007194244604317"/>
    <m/>
    <s v="PL"/>
    <n v="83265000"/>
    <n v="1000"/>
    <n v="96.428137390000003"/>
    <n v="57140000"/>
    <n v="15.111879166807848"/>
    <m/>
    <s v="n"/>
  </r>
  <r>
    <x v="0"/>
    <x v="309"/>
    <s v="PLPTNTS00019"/>
    <n v="1.1499999999999999"/>
    <n v="5537"/>
    <n v="6400"/>
    <n v="5959000"/>
    <n v="1.1558605743182229"/>
    <m/>
    <s v="PL"/>
    <n v="6852849.9999999991"/>
    <n v="1000"/>
    <n v="96.428137390000003"/>
    <n v="57140000"/>
    <n v="1.2437331549661819"/>
    <m/>
    <s v="n"/>
  </r>
  <r>
    <x v="0"/>
    <x v="310"/>
    <s v="PLPBG0000029"/>
    <n v="1.62"/>
    <n v="38265"/>
    <n v="61110"/>
    <n v="0"/>
    <n v="1.5970207761662094"/>
    <m/>
    <s v="PL"/>
    <n v="0"/>
    <n v="1000"/>
    <n v="96.428137390000003"/>
    <n v="57140000"/>
    <n v="0"/>
    <m/>
    <s v="n"/>
  </r>
  <r>
    <x v="0"/>
    <x v="311"/>
    <s v="PLPBONL00013"/>
    <n v="0.26"/>
    <n v="0"/>
    <n v="0"/>
    <n v="0"/>
    <n v="0.26"/>
    <m/>
    <s v="PL"/>
    <n v="0"/>
    <n v="1000"/>
    <n v="96.428137390000003"/>
    <n v="57140000"/>
    <n v="0"/>
    <m/>
    <s v="n"/>
  </r>
  <r>
    <x v="0"/>
    <x v="312"/>
    <s v="PLBEFSN00010"/>
    <n v="3.8"/>
    <n v="324"/>
    <n v="1180"/>
    <n v="3736000"/>
    <n v="3.6419753086419755"/>
    <m/>
    <s v="PL"/>
    <n v="14196800"/>
    <n v="1000"/>
    <n v="96.428137390000003"/>
    <n v="57140000"/>
    <n v="2.5765967231770568"/>
    <m/>
    <s v="n"/>
  </r>
  <r>
    <x v="0"/>
    <x v="313"/>
    <s v="PLPCCEX00010"/>
    <n v="3.23"/>
    <n v="10"/>
    <n v="30"/>
    <n v="0"/>
    <n v="3"/>
    <m/>
    <s v="PL"/>
    <n v="0"/>
    <n v="1000"/>
    <n v="96.428137390000003"/>
    <n v="57140000"/>
    <n v="0"/>
    <m/>
    <s v="n"/>
  </r>
  <r>
    <x v="0"/>
    <x v="314"/>
    <s v="PLPCCIM00014"/>
    <n v="1.54"/>
    <n v="30"/>
    <n v="50"/>
    <n v="18756000"/>
    <n v="1.6666666666666667"/>
    <m/>
    <s v="PL"/>
    <n v="28884240"/>
    <n v="1000"/>
    <n v="96.428137390000003"/>
    <n v="57140000"/>
    <n v="5.2422403735672605"/>
    <m/>
    <s v="n"/>
  </r>
  <r>
    <x v="0"/>
    <x v="315"/>
    <s v="PLPCCRK00076"/>
    <n v="37.44"/>
    <n v="49291"/>
    <n v="1823550"/>
    <n v="3144000"/>
    <n v="36.995597573593557"/>
    <m/>
    <s v="PL"/>
    <n v="117711360"/>
    <n v="1000"/>
    <n v="96.428137390000003"/>
    <n v="57140000"/>
    <n v="21.363596335562583"/>
    <m/>
    <s v="n"/>
  </r>
  <r>
    <x v="0"/>
    <x v="316"/>
    <s v="PLGUARD00019"/>
    <n v="0.22"/>
    <n v="18496"/>
    <n v="4070"/>
    <n v="0"/>
    <n v="0.22004757785467127"/>
    <m/>
    <s v="PL"/>
    <n v="0"/>
    <n v="1000"/>
    <n v="96.428137390000003"/>
    <n v="57140000"/>
    <n v="0"/>
    <m/>
    <s v="n"/>
  </r>
  <r>
    <x v="0"/>
    <x v="317"/>
    <s v="PLPRMCM00048"/>
    <n v="50.95"/>
    <n v="92"/>
    <n v="4680"/>
    <n v="4763000"/>
    <n v="50.869565217391305"/>
    <m/>
    <s v="PL"/>
    <n v="242674850"/>
    <n v="1000"/>
    <n v="96.428137390000003"/>
    <n v="57140000"/>
    <n v="44.043391701473837"/>
    <m/>
    <s v="n"/>
  </r>
  <r>
    <x v="0"/>
    <x v="318"/>
    <s v="LU0275164910"/>
    <n v="100"/>
    <n v="203"/>
    <n v="20300"/>
    <n v="826000"/>
    <n v="100"/>
    <m/>
    <s v="LU"/>
    <n v="82600000"/>
    <n v="1000"/>
    <n v="96.428137390000003"/>
    <n v="57140000"/>
    <n v="14.991187403811063"/>
    <m/>
    <s v="n"/>
  </r>
  <r>
    <x v="0"/>
    <x v="319"/>
    <s v="NL0010577052"/>
    <n v="7.3"/>
    <n v="14343"/>
    <n v="108660"/>
    <n v="2500000"/>
    <n v="7.5758209579585865"/>
    <m/>
    <s v="NL"/>
    <n v="18250000"/>
    <n v="1000"/>
    <n v="96.428137390000003"/>
    <n v="57140000"/>
    <n v="3.3122175559267784"/>
    <m/>
    <s v="n"/>
  </r>
  <r>
    <x v="0"/>
    <x v="320"/>
    <s v="PLPEKAS00017"/>
    <n v="10.8"/>
    <n v="20821"/>
    <n v="224450"/>
    <n v="11288000"/>
    <n v="10.779981749195525"/>
    <m/>
    <s v="PL"/>
    <n v="121910400.00000001"/>
    <n v="1000"/>
    <n v="96.428137390000003"/>
    <n v="57140000"/>
    <n v="22.125685870140053"/>
    <m/>
    <s v="n"/>
  </r>
  <r>
    <x v="0"/>
    <x v="321"/>
    <s v="PLPEKAO00016"/>
    <n v="178"/>
    <n v="396390"/>
    <n v="70283160"/>
    <n v="122632000"/>
    <n v="177.30810565352306"/>
    <m/>
    <s v="PL"/>
    <n v="21828496000"/>
    <n v="1000"/>
    <n v="96.428137390000003"/>
    <n v="57140000"/>
    <n v="3961.6837079823263"/>
    <m/>
    <s v="n"/>
  </r>
  <r>
    <x v="0"/>
    <x v="322"/>
    <s v="PLMEDCS00015"/>
    <n v="87.39"/>
    <n v="68"/>
    <n v="5900"/>
    <n v="7304000"/>
    <n v="86.764705882352942"/>
    <m/>
    <s v="PL"/>
    <n v="638296560"/>
    <n v="1000"/>
    <n v="96.428137390000003"/>
    <n v="57140000"/>
    <n v="115.845319009297"/>
    <m/>
    <s v="n"/>
  </r>
  <r>
    <x v="0"/>
    <x v="323"/>
    <s v="PLPEMUG00016"/>
    <n v="0.49"/>
    <n v="0"/>
    <n v="0"/>
    <n v="0"/>
    <n v="0.49"/>
    <m/>
    <s v="PL"/>
    <n v="0"/>
    <n v="1000"/>
    <n v="96.428137390000003"/>
    <n v="57140000"/>
    <n v="0"/>
    <m/>
    <s v="n"/>
  </r>
  <r>
    <x v="0"/>
    <x v="324"/>
    <s v="PLPLSEP00013"/>
    <n v="29.99"/>
    <n v="1"/>
    <n v="30"/>
    <n v="8365000"/>
    <n v="30"/>
    <m/>
    <s v="PL"/>
    <n v="250866350"/>
    <n v="1000"/>
    <n v="96.428137390000003"/>
    <n v="57140000"/>
    <n v="45.530078282809413"/>
    <m/>
    <s v="n"/>
  </r>
  <r>
    <x v="0"/>
    <x v="325"/>
    <s v="PLPEPES00018"/>
    <n v="0.49"/>
    <n v="25057"/>
    <n v="12010"/>
    <n v="49286000"/>
    <n v="0.47930717963044261"/>
    <m/>
    <s v="PL"/>
    <n v="24150140"/>
    <n v="1000"/>
    <n v="96.428137390000003"/>
    <n v="57140000"/>
    <n v="4.3830420649912067"/>
    <m/>
    <s v="n"/>
  </r>
  <r>
    <x v="0"/>
    <x v="326"/>
    <s v="PLPTRLI00018"/>
    <n v="0.16"/>
    <n v="416157"/>
    <n v="66590"/>
    <n v="0"/>
    <n v="0.16001172634366356"/>
    <m/>
    <s v="PL"/>
    <n v="0"/>
    <n v="1000"/>
    <n v="96.428137390000003"/>
    <n v="57140000"/>
    <n v="0"/>
    <m/>
    <s v="n"/>
  </r>
  <r>
    <x v="0"/>
    <x v="327"/>
    <s v="PLPGER000010"/>
    <n v="19.190000000000001"/>
    <n v="2011781"/>
    <n v="38539850"/>
    <n v="778079000"/>
    <n v="19.157080218970155"/>
    <m/>
    <s v="PL"/>
    <n v="14931336010.000002"/>
    <n v="1000"/>
    <n v="96.428137390000003"/>
    <n v="57140000"/>
    <n v="2709.9086720966411"/>
    <m/>
    <s v="n"/>
  </r>
  <r>
    <x v="0"/>
    <x v="328"/>
    <s v="PLPGNIG00014"/>
    <n v="4.3899999999999997"/>
    <n v="3242000"/>
    <n v="14177480"/>
    <n v="1628262000"/>
    <n v="4.373066008636644"/>
    <m/>
    <s v="PL"/>
    <n v="7148070179.999999"/>
    <n v="1000"/>
    <n v="96.428137390000003"/>
    <n v="57140000"/>
    <n v="1297.3130707502839"/>
    <m/>
    <s v="n"/>
  </r>
  <r>
    <x v="0"/>
    <x v="329"/>
    <s v="PLPGO0000014"/>
    <n v="5.2"/>
    <n v="1"/>
    <n v="10"/>
    <n v="31779000"/>
    <n v="10"/>
    <m/>
    <s v="PL"/>
    <n v="165250800"/>
    <n v="1000"/>
    <n v="96.428137390000003"/>
    <n v="57140000"/>
    <n v="29.991594569366843"/>
    <m/>
    <s v="n"/>
  </r>
  <r>
    <x v="0"/>
    <x v="330"/>
    <s v="PLPHN0000014"/>
    <n v="25.1"/>
    <n v="399"/>
    <n v="9940"/>
    <n v="13699000"/>
    <n v="24.912280701754387"/>
    <m/>
    <s v="PL"/>
    <n v="343844900"/>
    <n v="1000"/>
    <n v="96.428137390000003"/>
    <n v="57140000"/>
    <n v="62.404882975117118"/>
    <m/>
    <s v="n"/>
  </r>
  <r>
    <x v="0"/>
    <x v="331"/>
    <s v="PLPKN0000018"/>
    <n v="53"/>
    <n v="1100900"/>
    <n v="57857050"/>
    <n v="309998000"/>
    <n v="52.554319193387229"/>
    <m/>
    <s v="PL"/>
    <n v="16429894000"/>
    <n v="1000"/>
    <n v="96.428137390000003"/>
    <n v="57140000"/>
    <n v="2981.8840191132081"/>
    <m/>
    <s v="n"/>
  </r>
  <r>
    <x v="0"/>
    <x v="332"/>
    <s v="PLPKO0000016"/>
    <n v="33.17"/>
    <n v="4930790"/>
    <n v="160083160"/>
    <n v="783205000"/>
    <n v="32.466026742165049"/>
    <m/>
    <s v="PL"/>
    <n v="25978909850"/>
    <n v="1000"/>
    <n v="96.428137390000003"/>
    <n v="57140000"/>
    <n v="4714.9480158361148"/>
    <m/>
    <s v="n"/>
  </r>
  <r>
    <x v="0"/>
    <x v="333"/>
    <s v="PLPKPCR00011"/>
    <n v="88.4"/>
    <n v="51644"/>
    <n v="4539480"/>
    <n v="25336000"/>
    <n v="87.899465571992877"/>
    <m/>
    <s v="PL"/>
    <n v="2239702400"/>
    <n v="1000"/>
    <n v="96.428137390000003"/>
    <n v="57140000"/>
    <n v="406.48666352500487"/>
    <m/>
    <s v="n"/>
  </r>
  <r>
    <x v="0"/>
    <x v="334"/>
    <s v="PLPSTBX00016"/>
    <n v="2.4700000000000002"/>
    <n v="5085"/>
    <n v="12450"/>
    <n v="17382000"/>
    <n v="2.4483775811209441"/>
    <m/>
    <s v="PL"/>
    <n v="42933540"/>
    <n v="1000"/>
    <n v="96.428137390000003"/>
    <n v="57140000"/>
    <n v="7.7920671192375108"/>
    <m/>
    <s v="n"/>
  </r>
  <r>
    <x v="0"/>
    <x v="335"/>
    <s v="NL0000686772"/>
    <n v="0.2"/>
    <n v="67220"/>
    <n v="13440"/>
    <n v="0"/>
    <n v="0.19994049390062482"/>
    <m/>
    <s v="NL"/>
    <n v="0"/>
    <n v="1000"/>
    <n v="96.428137390000003"/>
    <n v="57140000"/>
    <n v="0"/>
    <m/>
    <s v="n"/>
  </r>
  <r>
    <x v="0"/>
    <x v="336"/>
    <s v="PLPEKPL00010"/>
    <n v="2.25"/>
    <n v="2200"/>
    <n v="4960"/>
    <n v="0"/>
    <n v="2.2545454545454544"/>
    <m/>
    <s v="PL"/>
    <n v="0"/>
    <n v="1000"/>
    <n v="96.428137390000003"/>
    <n v="57140000"/>
    <n v="0"/>
    <m/>
    <s v="n"/>
  </r>
  <r>
    <x v="0"/>
    <x v="337"/>
    <s v="PLPCLRT00029"/>
    <n v="0.7"/>
    <n v="62"/>
    <n v="40"/>
    <n v="0"/>
    <n v="0.64516129032258063"/>
    <m/>
    <s v="PL"/>
    <n v="0"/>
    <n v="1000"/>
    <n v="96.428137390000003"/>
    <n v="57140000"/>
    <n v="0"/>
    <m/>
    <s v="n"/>
  </r>
  <r>
    <x v="0"/>
    <x v="338"/>
    <s v="PLZCPLC00036"/>
    <n v="17.399999999999999"/>
    <n v="4454"/>
    <n v="78070"/>
    <n v="15164000"/>
    <n v="17.528064660978895"/>
    <m/>
    <s v="PL"/>
    <n v="263853599.99999997"/>
    <n v="1000"/>
    <n v="96.428137390000003"/>
    <n v="57140000"/>
    <n v="47.887152115862008"/>
    <m/>
    <s v="n"/>
  </r>
  <r>
    <x v="0"/>
    <x v="339"/>
    <s v="PLMSTSD00019"/>
    <n v="0.09"/>
    <n v="3509132"/>
    <n v="315820"/>
    <n v="0"/>
    <n v="8.9999464254978151E-2"/>
    <m/>
    <s v="PL"/>
    <n v="0"/>
    <n v="1000"/>
    <n v="96.428137390000003"/>
    <n v="57140000"/>
    <n v="0"/>
    <m/>
    <s v="n"/>
  </r>
  <r>
    <x v="0"/>
    <x v="340"/>
    <s v="PLPOLMD00011"/>
    <n v="2.11"/>
    <n v="3"/>
    <n v="10"/>
    <n v="0"/>
    <n v="3.3333333333333335"/>
    <m/>
    <s v="PL"/>
    <n v="0"/>
    <n v="1000"/>
    <n v="96.428137390000003"/>
    <n v="57140000"/>
    <n v="0"/>
    <m/>
    <s v="n"/>
  </r>
  <r>
    <x v="0"/>
    <x v="341"/>
    <s v="PLPOLNA00015"/>
    <n v="26.65"/>
    <n v="748"/>
    <n v="20220"/>
    <n v="794000"/>
    <n v="27.032085561497325"/>
    <m/>
    <s v="PL"/>
    <n v="21160100"/>
    <n v="1000"/>
    <n v="96.428137390000003"/>
    <n v="57140000"/>
    <n v="3.8403756002830804"/>
    <m/>
    <s v="n"/>
  </r>
  <r>
    <x v="0"/>
    <x v="342"/>
    <s v="PLPOLND00019"/>
    <n v="6.25"/>
    <n v="24081"/>
    <n v="151740"/>
    <n v="25585000"/>
    <n v="6.3012333374859848"/>
    <m/>
    <s v="PL"/>
    <n v="159906250"/>
    <n v="1000"/>
    <n v="96.428137390000003"/>
    <n v="57140000"/>
    <n v="29.021604852187199"/>
    <m/>
    <s v="n"/>
  </r>
  <r>
    <x v="0"/>
    <x v="343"/>
    <s v="PLPOLWX00026"/>
    <n v="16.079999999999998"/>
    <n v="483"/>
    <n v="7750"/>
    <n v="5930000"/>
    <n v="16.045548654244307"/>
    <m/>
    <s v="PL"/>
    <n v="95354399.999999985"/>
    <n v="1000"/>
    <n v="96.428137390000003"/>
    <n v="57140000"/>
    <n v="17.306000970677498"/>
    <m/>
    <s v="n"/>
  </r>
  <r>
    <x v="0"/>
    <x v="344"/>
    <s v="PLPZBDT00013"/>
    <n v="4.4400000000000004"/>
    <n v="510"/>
    <n v="2230"/>
    <n v="21432000"/>
    <n v="4.3725490196078427"/>
    <m/>
    <s v="PL"/>
    <n v="95158080.000000015"/>
    <n v="1000"/>
    <n v="96.428137390000003"/>
    <n v="57140000"/>
    <n v="17.270370584344377"/>
    <m/>
    <s v="n"/>
  </r>
  <r>
    <x v="0"/>
    <x v="345"/>
    <s v="PLPLPGR00010"/>
    <n v="1.34"/>
    <n v="590"/>
    <n v="790"/>
    <n v="0"/>
    <n v="1.3389830508474576"/>
    <m/>
    <s v="PL"/>
    <n v="0"/>
    <n v="1000"/>
    <n v="96.428137390000003"/>
    <n v="57140000"/>
    <n v="0"/>
    <m/>
    <s v="n"/>
  </r>
  <r>
    <x v="0"/>
    <x v="346"/>
    <s v="PLGFPRE00040"/>
    <n v="13"/>
    <n v="0"/>
    <n v="0"/>
    <n v="423000"/>
    <n v="13"/>
    <m/>
    <s v="PL"/>
    <n v="5499000"/>
    <n v="1000"/>
    <n v="96.428137390000003"/>
    <n v="57140000"/>
    <n v="0.99802105972829347"/>
    <m/>
    <s v="n"/>
  </r>
  <r>
    <x v="0"/>
    <x v="347"/>
    <s v="PLPRGNK00017"/>
    <n v="15.05"/>
    <n v="85"/>
    <n v="1280"/>
    <n v="1032000"/>
    <n v="15.058823529411764"/>
    <m/>
    <s v="PL"/>
    <n v="15531600"/>
    <n v="1000"/>
    <n v="96.428137390000003"/>
    <n v="57140000"/>
    <n v="2.8188514077606768"/>
    <m/>
    <s v="n"/>
  </r>
  <r>
    <x v="0"/>
    <x v="348"/>
    <s v="PLPRESC00018"/>
    <n v="2.83"/>
    <n v="2845"/>
    <n v="8050"/>
    <n v="2631000"/>
    <n v="2.829525483304042"/>
    <m/>
    <s v="PL"/>
    <n v="7445730"/>
    <n v="1000"/>
    <n v="96.428137390000003"/>
    <n v="57140000"/>
    <n v="1.3513357601474352"/>
    <m/>
    <s v="n"/>
  </r>
  <r>
    <x v="0"/>
    <x v="349"/>
    <s v="PLPRMMD00012"/>
    <n v="1.1299999999999999"/>
    <n v="8963"/>
    <n v="10180"/>
    <n v="0"/>
    <n v="1.1357804306593775"/>
    <m/>
    <s v="PL"/>
    <n v="0"/>
    <n v="1000"/>
    <n v="96.428137390000003"/>
    <n v="57140000"/>
    <n v="0"/>
    <m/>
    <s v="n"/>
  </r>
  <r>
    <x v="0"/>
    <x v="350"/>
    <s v="PLPRCAD00018"/>
    <n v="1.04"/>
    <n v="4008"/>
    <n v="4010"/>
    <n v="0"/>
    <n v="1.0004990019960081"/>
    <m/>
    <s v="PL"/>
    <n v="0"/>
    <n v="1000"/>
    <n v="96.428137390000003"/>
    <n v="57140000"/>
    <n v="0"/>
    <m/>
    <s v="n"/>
  </r>
  <r>
    <x v="0"/>
    <x v="351"/>
    <s v="PLPRCHM00014"/>
    <n v="16.2"/>
    <n v="1132"/>
    <n v="18060"/>
    <n v="2716000"/>
    <n v="15.954063604240282"/>
    <m/>
    <s v="PL"/>
    <n v="43999200"/>
    <n v="1000"/>
    <n v="96.428137390000003"/>
    <n v="57140000"/>
    <n v="7.9854752157114248"/>
    <m/>
    <s v="n"/>
  </r>
  <r>
    <x v="0"/>
    <x v="352"/>
    <s v="PLPRCHK00018"/>
    <n v="1.37"/>
    <n v="316487"/>
    <n v="453350"/>
    <n v="21115000"/>
    <n v="1.4324443026095859"/>
    <m/>
    <s v="PL"/>
    <n v="28927550.000000004"/>
    <n v="1000"/>
    <n v="96.428137390000003"/>
    <n v="57140000"/>
    <n v="5.2501007649287503"/>
    <m/>
    <s v="n"/>
  </r>
  <r>
    <x v="0"/>
    <x v="353"/>
    <s v="PLPROJP00018"/>
    <n v="5.88"/>
    <n v="4915"/>
    <n v="28490"/>
    <n v="5439000"/>
    <n v="5.7965412004069172"/>
    <m/>
    <s v="PL"/>
    <n v="31981320"/>
    <n v="1000"/>
    <n v="96.428137390000003"/>
    <n v="57140000"/>
    <n v="5.8043336748335452"/>
    <m/>
    <s v="n"/>
  </r>
  <r>
    <x v="0"/>
    <x v="354"/>
    <s v="PLLZPSK00019"/>
    <n v="2.94"/>
    <n v="7770"/>
    <n v="22700"/>
    <n v="14959000"/>
    <n v="2.9214929214929213"/>
    <m/>
    <s v="PL"/>
    <n v="43979460"/>
    <n v="1000"/>
    <n v="96.428137390000003"/>
    <n v="57140000"/>
    <n v="7.9818925760098365"/>
    <m/>
    <s v="n"/>
  </r>
  <r>
    <x v="0"/>
    <x v="355"/>
    <s v="GB00B1YKG049"/>
    <n v="23.75"/>
    <n v="85"/>
    <n v="2030"/>
    <n v="93000"/>
    <n v="23.882352941176471"/>
    <m/>
    <s v="GB"/>
    <n v="2208750"/>
    <n v="1000"/>
    <n v="96.428137390000003"/>
    <n v="57140000"/>
    <n v="0.40086906995360394"/>
    <m/>
    <s v="n"/>
  </r>
  <r>
    <x v="0"/>
    <x v="356"/>
    <s v="PLPTIW000014"/>
    <n v="14.58"/>
    <n v="10189"/>
    <n v="147490"/>
    <n v="8907000"/>
    <n v="14.475414662871724"/>
    <m/>
    <s v="PL"/>
    <n v="129864060"/>
    <n v="1000"/>
    <n v="96.428137390000003"/>
    <n v="57140000"/>
    <n v="23.569206543338545"/>
    <m/>
    <s v="n"/>
  </r>
  <r>
    <x v="0"/>
    <x v="357"/>
    <s v="PLZAPUL00057"/>
    <n v="139"/>
    <n v="65"/>
    <n v="9070"/>
    <n v="3122000"/>
    <n v="139.53846153846155"/>
    <m/>
    <s v="PL"/>
    <n v="433958000"/>
    <n v="1000"/>
    <n v="96.428137390000003"/>
    <n v="57140000"/>
    <n v="78.759633212869744"/>
    <m/>
    <s v="n"/>
  </r>
  <r>
    <x v="0"/>
    <x v="358"/>
    <s v="PLPWRMD00011"/>
    <n v="1.19"/>
    <n v="25"/>
    <n v="30"/>
    <n v="0"/>
    <n v="1.2"/>
    <m/>
    <s v="PL"/>
    <n v="0"/>
    <n v="1000"/>
    <n v="96.428137390000003"/>
    <n v="57140000"/>
    <n v="0"/>
    <m/>
    <s v="n"/>
  </r>
  <r>
    <x v="0"/>
    <x v="359"/>
    <s v="PLPZU0000011"/>
    <n v="485.5"/>
    <n v="125505"/>
    <n v="60438680"/>
    <n v="55967000"/>
    <n v="481.56392175610534"/>
    <m/>
    <s v="PL"/>
    <n v="27171978500"/>
    <n v="1000"/>
    <n v="96.428137390000003"/>
    <n v="57140000"/>
    <n v="4931.479683121368"/>
    <m/>
    <s v="n"/>
  </r>
  <r>
    <x v="0"/>
    <x v="360"/>
    <s v="PLQNTUM00018"/>
    <n v="4.2"/>
    <n v="0"/>
    <n v="0"/>
    <n v="0"/>
    <n v="4.2"/>
    <m/>
    <s v="PL"/>
    <n v="0"/>
    <n v="1000"/>
    <n v="96.428137390000003"/>
    <n v="57140000"/>
    <n v="0"/>
    <m/>
    <s v="n"/>
  </r>
  <r>
    <x v="0"/>
    <x v="361"/>
    <s v="PLQRCUS00012"/>
    <n v="6.47"/>
    <n v="14994"/>
    <n v="96410"/>
    <n v="35376000"/>
    <n v="6.4299052954515137"/>
    <m/>
    <s v="PL"/>
    <n v="228882720"/>
    <n v="1000"/>
    <n v="96.428137390000003"/>
    <n v="57140000"/>
    <n v="41.540239092179355"/>
    <m/>
    <s v="n"/>
  </r>
  <r>
    <x v="0"/>
    <x v="362"/>
    <s v="PLQMKSK00017"/>
    <n v="12.8"/>
    <n v="673"/>
    <n v="8620"/>
    <n v="10375000"/>
    <n v="12.808320950965825"/>
    <m/>
    <s v="PL"/>
    <n v="132800000"/>
    <n v="1000"/>
    <n v="96.428137390000003"/>
    <n v="57140000"/>
    <n v="24.102054324771299"/>
    <m/>
    <s v="n"/>
  </r>
  <r>
    <x v="0"/>
    <x v="363"/>
    <s v="PLRDPOL00010"/>
    <n v="8.0299999999999994"/>
    <n v="28039"/>
    <n v="218920"/>
    <n v="19626000"/>
    <n v="7.8076964228396166"/>
    <m/>
    <s v="PL"/>
    <n v="157596780"/>
    <n v="1000"/>
    <n v="96.428137390000003"/>
    <n v="57140000"/>
    <n v="28.602455971152338"/>
    <m/>
    <s v="n"/>
  </r>
  <r>
    <x v="0"/>
    <x v="364"/>
    <s v="PLRAFAK00018"/>
    <n v="5.97"/>
    <n v="14489"/>
    <n v="85090"/>
    <n v="27134000"/>
    <n v="5.8727310373386707"/>
    <m/>
    <s v="PL"/>
    <n v="161989980"/>
    <n v="1000"/>
    <n v="96.428137390000003"/>
    <n v="57140000"/>
    <n v="29.399783870697409"/>
    <m/>
    <s v="n"/>
  </r>
  <r>
    <x v="0"/>
    <x v="365"/>
    <s v="PLRFMET00016"/>
    <n v="16.309999999999999"/>
    <n v="23"/>
    <n v="380"/>
    <n v="1469000"/>
    <n v="16.521739130434781"/>
    <m/>
    <s v="PL"/>
    <n v="23959389.999999996"/>
    <n v="1000"/>
    <n v="96.428137390000003"/>
    <n v="57140000"/>
    <n v="4.3484225856052863"/>
    <m/>
    <s v="n"/>
  </r>
  <r>
    <x v="0"/>
    <x v="366"/>
    <s v="PLRNBWT00031"/>
    <n v="18.350000000000001"/>
    <n v="9551"/>
    <n v="177690"/>
    <n v="6355000"/>
    <n v="18.604334624646633"/>
    <m/>
    <s v="PL"/>
    <n v="116614250.00000001"/>
    <n v="1000"/>
    <n v="96.428137390000003"/>
    <n v="57140000"/>
    <n v="21.164480335410101"/>
    <m/>
    <s v="n"/>
  </r>
  <r>
    <x v="0"/>
    <x v="367"/>
    <s v="PLRNKPR00014"/>
    <n v="2.1800000000000002"/>
    <n v="24179"/>
    <n v="53260"/>
    <n v="19987000"/>
    <n v="2.2027379130650564"/>
    <m/>
    <s v="PL"/>
    <n v="43571660"/>
    <n v="1000"/>
    <n v="96.428137390000003"/>
    <n v="57140000"/>
    <n v="7.9078803941300038"/>
    <m/>
    <s v="n"/>
  </r>
  <r>
    <x v="0"/>
    <x v="368"/>
    <s v="PLKLNR000017"/>
    <n v="6.41"/>
    <n v="4717"/>
    <n v="30250"/>
    <n v="12912000"/>
    <n v="6.4129743481026074"/>
    <m/>
    <s v="PL"/>
    <n v="82765920"/>
    <n v="1000"/>
    <n v="96.428137390000003"/>
    <n v="57140000"/>
    <n v="15.021300452407193"/>
    <m/>
    <s v="n"/>
  </r>
  <r>
    <x v="0"/>
    <x v="369"/>
    <s v="PLREDAN00019"/>
    <n v="1.98"/>
    <n v="18975"/>
    <n v="38040"/>
    <n v="13353000"/>
    <n v="2.0047430830039525"/>
    <m/>
    <s v="PL"/>
    <n v="26438940"/>
    <n v="1000"/>
    <n v="96.428137390000003"/>
    <n v="57140000"/>
    <n v="4.7984395193476566"/>
    <m/>
    <s v="n"/>
  </r>
  <r>
    <x v="0"/>
    <x v="370"/>
    <s v="PLCMPLX00014"/>
    <n v="5.75"/>
    <n v="8"/>
    <n v="50"/>
    <n v="0"/>
    <n v="6.25"/>
    <m/>
    <s v="PL"/>
    <n v="0"/>
    <n v="1000"/>
    <n v="96.428137390000003"/>
    <n v="57140000"/>
    <n v="0"/>
    <m/>
    <s v="n"/>
  </r>
  <r>
    <x v="0"/>
    <x v="371"/>
    <s v="PLPRNTC00017"/>
    <n v="0.04"/>
    <n v="13925"/>
    <n v="440"/>
    <n v="6100000"/>
    <n v="3.1597845601436268E-2"/>
    <m/>
    <s v="PL"/>
    <n v="244000"/>
    <n v="1000"/>
    <n v="96.428137390000003"/>
    <n v="57140000"/>
    <n v="4.4283894994308709E-2"/>
    <m/>
    <s v="n"/>
  </r>
  <r>
    <x v="0"/>
    <x v="372"/>
    <s v="SE0001856519"/>
    <n v="0.69"/>
    <n v="127"/>
    <n v="90"/>
    <n v="0"/>
    <n v="0.70866141732283461"/>
    <m/>
    <s v="SE"/>
    <n v="0"/>
    <n v="1000"/>
    <n v="96.428137390000003"/>
    <n v="57140000"/>
    <n v="0"/>
    <m/>
    <s v="n"/>
  </r>
  <r>
    <x v="0"/>
    <x v="373"/>
    <s v="PLRELPL00014"/>
    <n v="5.85"/>
    <n v="2831"/>
    <n v="16150"/>
    <n v="5343000"/>
    <n v="5.7046979865771812"/>
    <m/>
    <s v="PL"/>
    <n v="31256549.999999996"/>
    <n v="1000"/>
    <n v="96.428137390000003"/>
    <n v="57140000"/>
    <n v="5.672794172476884"/>
    <m/>
    <s v="n"/>
  </r>
  <r>
    <x v="0"/>
    <x v="374"/>
    <s v="PLREMAK00016"/>
    <n v="12.1"/>
    <n v="266"/>
    <n v="3160"/>
    <n v="1451000"/>
    <n v="11.8796992481203"/>
    <m/>
    <s v="PL"/>
    <n v="17557100"/>
    <n v="1000"/>
    <n v="96.428137390000003"/>
    <n v="57140000"/>
    <n v="3.1864621836253173"/>
    <m/>
    <s v="n"/>
  </r>
  <r>
    <x v="0"/>
    <x v="375"/>
    <s v="PLRESBD00016"/>
    <n v="2.38"/>
    <n v="23039"/>
    <n v="53120"/>
    <n v="3055000"/>
    <n v="2.3056556274143842"/>
    <m/>
    <s v="PL"/>
    <n v="7270900"/>
    <n v="1000"/>
    <n v="96.428137390000003"/>
    <n v="57140000"/>
    <n v="1.3196056234185212"/>
    <m/>
    <s v="n"/>
  </r>
  <r>
    <x v="0"/>
    <x v="376"/>
    <s v="PLROBYG00016"/>
    <n v="2.1800000000000002"/>
    <n v="27934"/>
    <n v="60390"/>
    <n v="121599000"/>
    <n v="2.161881578005298"/>
    <m/>
    <s v="PL"/>
    <n v="265085820.00000003"/>
    <n v="1000"/>
    <n v="96.428137390000003"/>
    <n v="57140000"/>
    <n v="48.110789415410743"/>
    <m/>
    <s v="n"/>
  </r>
  <r>
    <x v="0"/>
    <x v="377"/>
    <s v="NL0006106007"/>
    <n v="1.45"/>
    <n v="4388"/>
    <n v="6460"/>
    <n v="55661000"/>
    <n v="1.4721969006381039"/>
    <m/>
    <s v="NL"/>
    <n v="80708450"/>
    <n v="1000"/>
    <n v="96.428137390000003"/>
    <n v="57140000"/>
    <n v="14.647887397350059"/>
    <m/>
    <s v="n"/>
  </r>
  <r>
    <x v="0"/>
    <x v="378"/>
    <s v="PLROPCE00017"/>
    <n v="16.3"/>
    <n v="110"/>
    <n v="1790"/>
    <n v="2220000"/>
    <n v="16.272727272727273"/>
    <m/>
    <s v="PL"/>
    <n v="36186000"/>
    <n v="1000"/>
    <n v="96.428137390000003"/>
    <n v="57140000"/>
    <n v="6.5674468207543235"/>
    <m/>
    <s v="n"/>
  </r>
  <r>
    <x v="0"/>
    <x v="379"/>
    <s v="PLCRSNT00011"/>
    <n v="1.41"/>
    <n v="7680"/>
    <n v="10770"/>
    <n v="0"/>
    <n v="1.40234375"/>
    <m/>
    <s v="PL"/>
    <n v="0"/>
    <n v="1000"/>
    <n v="96.428137390000003"/>
    <n v="57140000"/>
    <n v="0"/>
    <m/>
    <s v="n"/>
  </r>
  <r>
    <x v="0"/>
    <x v="380"/>
    <s v="PLNFI0500012"/>
    <n v="1.72"/>
    <n v="2005"/>
    <n v="3450"/>
    <n v="2747000"/>
    <n v="1.7206982543640899"/>
    <m/>
    <s v="PL"/>
    <n v="4724840"/>
    <n v="1000"/>
    <n v="96.428137390000003"/>
    <n v="57140000"/>
    <n v="0.85751769846274406"/>
    <m/>
    <s v="n"/>
  </r>
  <r>
    <x v="0"/>
    <x v="381"/>
    <s v="LU0564351582"/>
    <n v="0.79"/>
    <n v="0"/>
    <n v="0"/>
    <n v="0"/>
    <n v="0.79"/>
    <m/>
    <s v="LU"/>
    <n v="0"/>
    <n v="1000"/>
    <n v="96.428137390000003"/>
    <n v="57140000"/>
    <n v="0"/>
    <m/>
    <s v="n"/>
  </r>
  <r>
    <x v="0"/>
    <x v="382"/>
    <s v="PLSTLSK00016"/>
    <n v="53.55"/>
    <n v="43658"/>
    <n v="2260100"/>
    <n v="23914000"/>
    <n v="51.76828988959641"/>
    <m/>
    <s v="PL"/>
    <n v="1280594700"/>
    <n v="1000"/>
    <n v="96.428137390000003"/>
    <n v="57140000"/>
    <n v="232.41689026667319"/>
    <m/>
    <s v="n"/>
  </r>
  <r>
    <x v="0"/>
    <x v="383"/>
    <s v="ES0113900J37"/>
    <n v="25.35"/>
    <n v="352"/>
    <n v="9020"/>
    <n v="0"/>
    <n v="25.625"/>
    <m/>
    <s v="ES"/>
    <n v="0"/>
    <n v="1000"/>
    <n v="96.428137390000003"/>
    <n v="57140000"/>
    <n v="0"/>
    <m/>
    <s v="n"/>
  </r>
  <r>
    <x v="0"/>
    <x v="384"/>
    <s v="PLSANWL00012"/>
    <n v="0.19"/>
    <n v="3633"/>
    <n v="690"/>
    <n v="0"/>
    <n v="0.18992568125516102"/>
    <m/>
    <s v="PL"/>
    <n v="0"/>
    <n v="1000"/>
    <n v="96.428137390000003"/>
    <n v="57140000"/>
    <n v="0"/>
    <m/>
    <s v="n"/>
  </r>
  <r>
    <x v="0"/>
    <x v="385"/>
    <s v="PLSCOPK00012"/>
    <n v="1.9"/>
    <n v="50"/>
    <n v="100"/>
    <n v="3496000"/>
    <n v="2"/>
    <m/>
    <s v="PL"/>
    <n v="6642400"/>
    <n v="1000"/>
    <n v="96.428137390000003"/>
    <n v="57140000"/>
    <n v="1.2055382955335907"/>
    <m/>
    <s v="n"/>
  </r>
  <r>
    <x v="0"/>
    <x v="386"/>
    <s v="PLWRWCK00013"/>
    <n v="23.41"/>
    <n v="203"/>
    <n v="4750"/>
    <n v="5187000"/>
    <n v="23.399014778325125"/>
    <m/>
    <s v="PL"/>
    <n v="121427670"/>
    <n v="1000"/>
    <n v="96.428137390000003"/>
    <n v="57140000"/>
    <n v="22.038074539686761"/>
    <m/>
    <s v="n"/>
  </r>
  <r>
    <x v="0"/>
    <x v="387"/>
    <s v="PLSEKO000014"/>
    <n v="6.2"/>
    <n v="20"/>
    <n v="120"/>
    <n v="2500000"/>
    <n v="6"/>
    <m/>
    <s v="PL"/>
    <n v="15500000"/>
    <n v="1000"/>
    <n v="96.428137390000003"/>
    <n v="57140000"/>
    <n v="2.813116280376168"/>
    <m/>
    <s v="n"/>
  </r>
  <r>
    <x v="0"/>
    <x v="388"/>
    <s v="PLSELNA00010"/>
    <n v="16.54"/>
    <n v="1005"/>
    <n v="16560"/>
    <n v="5246000"/>
    <n v="16.477611940298509"/>
    <m/>
    <s v="PL"/>
    <n v="86768840"/>
    <n v="1000"/>
    <n v="96.428137390000003"/>
    <n v="57140000"/>
    <n v="15.747795898926119"/>
    <m/>
    <s v="n"/>
  </r>
  <r>
    <x v="0"/>
    <x v="389"/>
    <s v="PLSELVT00013"/>
    <n v="15.75"/>
    <n v="1452"/>
    <n v="22400"/>
    <n v="3182000"/>
    <n v="15.426997245179063"/>
    <m/>
    <s v="PL"/>
    <n v="50116500"/>
    <n v="1000"/>
    <n v="96.428137390000003"/>
    <n v="57140000"/>
    <n v="9.095712391320788"/>
    <m/>
    <s v="n"/>
  </r>
  <r>
    <x v="0"/>
    <x v="390"/>
    <s v="CA81752K1057"/>
    <n v="3.35"/>
    <n v="121741"/>
    <n v="410370"/>
    <n v="32839000"/>
    <n v="3.3708446620284045"/>
    <m/>
    <s v="CA"/>
    <n v="110010650"/>
    <n v="1000"/>
    <n v="96.428137390000003"/>
    <n v="57140000"/>
    <n v="19.965983905146096"/>
    <m/>
    <s v="n"/>
  </r>
  <r>
    <x v="0"/>
    <x v="391"/>
    <s v="PLSFNKS00011"/>
    <n v="1.88"/>
    <n v="33353"/>
    <n v="64320"/>
    <n v="18377000"/>
    <n v="1.9284622072976945"/>
    <m/>
    <s v="PL"/>
    <n v="34548760"/>
    <n v="1000"/>
    <n v="96.428137390000003"/>
    <n v="57140000"/>
    <n v="6.2703018853425121"/>
    <m/>
    <s v="n"/>
  </r>
  <r>
    <x v="0"/>
    <x v="392"/>
    <s v="EE3100001751"/>
    <n v="5.26"/>
    <n v="0"/>
    <n v="0"/>
    <n v="5448000"/>
    <n v="5.26"/>
    <m/>
    <s v="EE"/>
    <n v="28656480"/>
    <n v="1000"/>
    <n v="96.428137390000003"/>
    <n v="57140000"/>
    <n v="5.2009038984692939"/>
    <m/>
    <s v="n"/>
  </r>
  <r>
    <x v="0"/>
    <x v="393"/>
    <s v="PLSIMPL00011"/>
    <n v="9.5500000000000007"/>
    <n v="400"/>
    <n v="3820"/>
    <n v="1962000"/>
    <n v="9.5500000000000007"/>
    <m/>
    <s v="PL"/>
    <n v="18737100"/>
    <n v="1000"/>
    <n v="96.428137390000003"/>
    <n v="57140000"/>
    <n v="3.4006220036797612"/>
    <m/>
    <s v="n"/>
  </r>
  <r>
    <x v="0"/>
    <x v="394"/>
    <s v="PLSKRBH00014"/>
    <n v="32.1"/>
    <n v="75"/>
    <n v="2440"/>
    <n v="1729000"/>
    <n v="32.533333333333331"/>
    <m/>
    <s v="PL"/>
    <n v="55500900"/>
    <n v="1000"/>
    <n v="96.428137390000003"/>
    <n v="57140000"/>
    <n v="10.072934539711589"/>
    <m/>
    <s v="n"/>
  </r>
  <r>
    <x v="0"/>
    <x v="395"/>
    <s v="PLTFSKK00015"/>
    <n v="1.83"/>
    <n v="13615"/>
    <n v="25270"/>
    <n v="0"/>
    <n v="1.8560411311053984"/>
    <m/>
    <s v="PL"/>
    <n v="0"/>
    <n v="1000"/>
    <n v="96.428137390000003"/>
    <n v="57140000"/>
    <n v="0"/>
    <m/>
    <s v="n"/>
  </r>
  <r>
    <x v="0"/>
    <x v="396"/>
    <s v="PLSKTAN00010"/>
    <n v="1.06"/>
    <n v="131014"/>
    <n v="136550"/>
    <n v="31508000"/>
    <n v="1.0422550261804082"/>
    <m/>
    <s v="PL"/>
    <n v="33398480"/>
    <n v="1000"/>
    <n v="96.428137390000003"/>
    <n v="57140000"/>
    <n v="6.0615359888914728"/>
    <m/>
    <s v="n"/>
  </r>
  <r>
    <x v="0"/>
    <x v="397"/>
    <s v="PLSKLNW00011"/>
    <n v="0.53"/>
    <n v="46752"/>
    <n v="25570"/>
    <n v="0"/>
    <n v="0.5469284736481862"/>
    <m/>
    <s v="PL"/>
    <n v="0"/>
    <n v="1000"/>
    <n v="96.428137390000003"/>
    <n v="57140000"/>
    <n v="0"/>
    <m/>
    <s v="n"/>
  </r>
  <r>
    <x v="0"/>
    <x v="398"/>
    <s v="PLNFI1000012"/>
    <n v="3"/>
    <n v="2162"/>
    <n v="6320"/>
    <n v="0"/>
    <n v="2.9232192414431082"/>
    <m/>
    <s v="PL"/>
    <n v="0"/>
    <n v="1000"/>
    <n v="96.428137390000003"/>
    <n v="57140000"/>
    <n v="0"/>
    <m/>
    <s v="n"/>
  </r>
  <r>
    <x v="0"/>
    <x v="399"/>
    <s v="PLADVPL00029"/>
    <n v="12.25"/>
    <n v="41889"/>
    <n v="513200"/>
    <n v="9601000"/>
    <n v="12.251426388789419"/>
    <m/>
    <s v="PL"/>
    <n v="117612250"/>
    <n v="1000"/>
    <n v="96.428137390000003"/>
    <n v="57140000"/>
    <n v="21.345608725591738"/>
    <m/>
    <s v="n"/>
  </r>
  <r>
    <x v="0"/>
    <x v="400"/>
    <s v="PLSNZKA00033"/>
    <n v="40.35"/>
    <n v="422"/>
    <n v="17440"/>
    <n v="5026000"/>
    <n v="41.327014218009481"/>
    <m/>
    <s v="PL"/>
    <n v="202799100"/>
    <n v="1000"/>
    <n v="96.428137390000003"/>
    <n v="57140000"/>
    <n v="36.806287087460291"/>
    <m/>
    <s v="n"/>
  </r>
  <r>
    <x v="0"/>
    <x v="401"/>
    <s v="FR0000060873"/>
    <n v="43"/>
    <n v="76"/>
    <n v="3270"/>
    <n v="176000"/>
    <n v="43.026315789473685"/>
    <m/>
    <s v="FR"/>
    <n v="7568000"/>
    <n v="1000"/>
    <n v="96.428137390000003"/>
    <n v="57140000"/>
    <n v="1.3735267103152797"/>
    <m/>
    <s v="n"/>
  </r>
  <r>
    <x v="0"/>
    <x v="402"/>
    <s v="PLSLRCP00021"/>
    <n v="2.6"/>
    <n v="11025"/>
    <n v="29010"/>
    <n v="12010000"/>
    <n v="2.6312925170068029"/>
    <m/>
    <s v="PL"/>
    <n v="31226000"/>
    <n v="1000"/>
    <n v="96.428137390000003"/>
    <n v="57140000"/>
    <n v="5.6672496110339496"/>
    <m/>
    <s v="n"/>
  </r>
  <r>
    <x v="0"/>
    <x v="403"/>
    <s v="PLSONEL00011"/>
    <n v="7.9"/>
    <n v="1057"/>
    <n v="8360"/>
    <n v="4755000"/>
    <n v="7.9091769157994323"/>
    <m/>
    <s v="PL"/>
    <n v="37564500"/>
    <n v="1000"/>
    <n v="96.428137390000003"/>
    <n v="57140000"/>
    <n v="6.8176326783348751"/>
    <m/>
    <s v="n"/>
  </r>
  <r>
    <x v="0"/>
    <x v="404"/>
    <s v="BG11SOSOBT18"/>
    <n v="8.4"/>
    <n v="54"/>
    <n v="450"/>
    <n v="12000"/>
    <n v="8.3333333333333339"/>
    <m/>
    <s v="BG"/>
    <n v="100800"/>
    <n v="1000"/>
    <n v="96.428137390000003"/>
    <n v="57140000"/>
    <n v="1.8294330391091466E-2"/>
    <m/>
    <s v="n"/>
  </r>
  <r>
    <x v="0"/>
    <x v="405"/>
    <s v="PLSTLEX00019"/>
    <n v="2.66"/>
    <n v="16449"/>
    <n v="43980"/>
    <n v="97338000"/>
    <n v="2.673718767098304"/>
    <m/>
    <s v="PL"/>
    <n v="258919080"/>
    <n v="1000"/>
    <n v="96.428137390000003"/>
    <n v="57140000"/>
    <n v="46.991579306323835"/>
    <m/>
    <s v="n"/>
  </r>
  <r>
    <x v="0"/>
    <x v="406"/>
    <s v="PLSTLPD00017"/>
    <n v="338.75"/>
    <n v="164"/>
    <n v="54790"/>
    <n v="1810000"/>
    <n v="334.08536585365852"/>
    <m/>
    <s v="PL"/>
    <n v="613137500"/>
    <n v="1000"/>
    <n v="96.428137390000003"/>
    <n v="57140000"/>
    <n v="111.27916666833178"/>
    <m/>
    <s v="n"/>
  </r>
  <r>
    <x v="0"/>
    <x v="407"/>
    <s v="PLSTLPF00012"/>
    <n v="12.68"/>
    <n v="830"/>
    <n v="10540"/>
    <n v="7716000"/>
    <n v="12.698795180722891"/>
    <m/>
    <s v="PL"/>
    <n v="97838880"/>
    <n v="1000"/>
    <n v="96.428137390000003"/>
    <n v="57140000"/>
    <n v="17.756912656888403"/>
    <m/>
    <s v="n"/>
  </r>
  <r>
    <x v="0"/>
    <x v="408"/>
    <s v="PLSTPRK00019"/>
    <n v="10.1"/>
    <n v="557"/>
    <n v="5790"/>
    <n v="1791000"/>
    <n v="10.394973070017953"/>
    <m/>
    <s v="PL"/>
    <n v="18089100"/>
    <n v="1000"/>
    <n v="96.428137390000003"/>
    <n v="57140000"/>
    <n v="3.2830155940227446"/>
    <m/>
    <s v="n"/>
  </r>
  <r>
    <x v="0"/>
    <x v="409"/>
    <s v="PLHRDEX00021"/>
    <n v="2.25"/>
    <n v="27899"/>
    <n v="63960"/>
    <n v="0"/>
    <n v="2.2925552887200258"/>
    <m/>
    <s v="PL"/>
    <n v="0"/>
    <n v="1000"/>
    <n v="96.428137390000003"/>
    <n v="57140000"/>
    <n v="0"/>
    <m/>
    <s v="n"/>
  </r>
  <r>
    <x v="0"/>
    <x v="410"/>
    <s v="PLSUWAR00014"/>
    <n v="13.3"/>
    <n v="1937"/>
    <n v="25630"/>
    <n v="925000"/>
    <n v="13.231801755291688"/>
    <m/>
    <s v="PL"/>
    <n v="12302500"/>
    <n v="1000"/>
    <n v="96.428137390000003"/>
    <n v="57140000"/>
    <n v="2.2327976154405036"/>
    <m/>
    <s v="n"/>
  </r>
  <r>
    <x v="0"/>
    <x v="411"/>
    <s v="PLSWMED00013"/>
    <n v="0.22"/>
    <n v="20450"/>
    <n v="4650"/>
    <n v="0"/>
    <n v="0.22738386308068459"/>
    <m/>
    <s v="PL"/>
    <n v="0"/>
    <n v="1000"/>
    <n v="96.428137390000003"/>
    <n v="57140000"/>
    <n v="0"/>
    <m/>
    <s v="n"/>
  </r>
  <r>
    <x v="0"/>
    <x v="412"/>
    <s v="PLCMPLD00016"/>
    <n v="13.19"/>
    <n v="3923"/>
    <n v="51280"/>
    <n v="11886000"/>
    <n v="13.071628855467754"/>
    <m/>
    <s v="PL"/>
    <n v="156776340"/>
    <n v="1000"/>
    <n v="96.428137390000003"/>
    <n v="57140000"/>
    <n v="28.453553189147705"/>
    <m/>
    <s v="n"/>
  </r>
  <r>
    <x v="0"/>
    <x v="413"/>
    <s v="PLSNKTK00019"/>
    <n v="21.6"/>
    <n v="2871"/>
    <n v="61830"/>
    <n v="5947000"/>
    <n v="21.536050156739812"/>
    <m/>
    <s v="PL"/>
    <n v="128455200.00000001"/>
    <n v="1000"/>
    <n v="96.428137390000003"/>
    <n v="57140000"/>
    <n v="23.313510607675919"/>
    <m/>
    <s v="n"/>
  </r>
  <r>
    <x v="0"/>
    <x v="414"/>
    <s v="PLDWORY00019"/>
    <n v="3.97"/>
    <n v="682646"/>
    <n v="2722930"/>
    <n v="496690000"/>
    <n v="3.9887877465040447"/>
    <m/>
    <s v="PL"/>
    <n v="1971859300"/>
    <n v="1000"/>
    <n v="96.428137390000003"/>
    <n v="57140000"/>
    <n v="357.87545157684866"/>
    <m/>
    <s v="n"/>
  </r>
  <r>
    <x v="0"/>
    <x v="415"/>
    <s v="DE000TLX1005"/>
    <n v="109"/>
    <n v="0"/>
    <n v="0"/>
    <n v="142000"/>
    <n v="109"/>
    <m/>
    <s v="DE"/>
    <n v="15478000"/>
    <n v="1000"/>
    <n v="96.428137390000003"/>
    <n v="57140000"/>
    <n v="2.8091234701717633"/>
    <m/>
    <s v="n"/>
  </r>
  <r>
    <x v="0"/>
    <x v="416"/>
    <s v="PLTALEX00017"/>
    <n v="22.2"/>
    <n v="382"/>
    <n v="8440"/>
    <n v="730000"/>
    <n v="22.094240837696336"/>
    <m/>
    <s v="PL"/>
    <n v="16206000"/>
    <n v="1000"/>
    <n v="96.428137390000003"/>
    <n v="57140000"/>
    <n v="2.9412491896629791"/>
    <m/>
    <s v="n"/>
  </r>
  <r>
    <x v="0"/>
    <x v="417"/>
    <s v="PLTRCZN00016"/>
    <n v="12.35"/>
    <n v="642"/>
    <n v="7930"/>
    <n v="7000000"/>
    <n v="12.35202492211838"/>
    <m/>
    <s v="PL"/>
    <n v="86450000"/>
    <n v="1000"/>
    <n v="96.428137390000003"/>
    <n v="57140000"/>
    <n v="15.689929189581918"/>
    <m/>
    <s v="n"/>
  </r>
  <r>
    <x v="0"/>
    <x v="418"/>
    <s v="SK1120010287"/>
    <n v="87"/>
    <n v="0"/>
    <n v="0"/>
    <n v="84000"/>
    <n v="87"/>
    <m/>
    <s v="SK"/>
    <n v="7308000"/>
    <n v="1000"/>
    <n v="96.428137390000003"/>
    <n v="57140000"/>
    <n v="1.3263389533541314"/>
    <m/>
    <s v="n"/>
  </r>
  <r>
    <x v="0"/>
    <x v="419"/>
    <s v="PLTAURN00011"/>
    <n v="4.95"/>
    <n v="2248960"/>
    <n v="11012910"/>
    <n v="1043590000"/>
    <n v="4.8968901180990327"/>
    <m/>
    <s v="PL"/>
    <n v="5165770500"/>
    <n v="1000"/>
    <n v="96.428137390000003"/>
    <n v="57140000"/>
    <n v="937.54278027335079"/>
    <m/>
    <s v="n"/>
  </r>
  <r>
    <x v="0"/>
    <x v="420"/>
    <s v="PLTHP0000011"/>
    <n v="0.7"/>
    <n v="1746"/>
    <n v="1220"/>
    <n v="0"/>
    <n v="0.69873997709049251"/>
    <m/>
    <s v="PL"/>
    <n v="0"/>
    <n v="1000"/>
    <n v="96.428137390000003"/>
    <n v="57140000"/>
    <n v="0"/>
    <m/>
    <s v="n"/>
  </r>
  <r>
    <x v="0"/>
    <x v="421"/>
    <s v="PLTELL000023"/>
    <n v="9.59"/>
    <n v="1523"/>
    <n v="14300"/>
    <n v="2847000"/>
    <n v="9.3893630991464221"/>
    <m/>
    <s v="PL"/>
    <n v="27302730"/>
    <n v="1000"/>
    <n v="96.428137390000003"/>
    <n v="57140000"/>
    <n v="4.9552099523686977"/>
    <m/>
    <s v="n"/>
  </r>
  <r>
    <x v="0"/>
    <x v="422"/>
    <s v="PLPTMED00015"/>
    <n v="16.48"/>
    <n v="135"/>
    <n v="2190"/>
    <n v="448000"/>
    <n v="16.222222222222221"/>
    <m/>
    <s v="PL"/>
    <n v="7383040"/>
    <n v="1000"/>
    <n v="96.428137390000003"/>
    <n v="57140000"/>
    <n v="1.3399580659786103"/>
    <m/>
    <s v="n"/>
  </r>
  <r>
    <x v="0"/>
    <x v="423"/>
    <s v="PLTRMRX00011"/>
    <n v="4.5"/>
    <n v="2819"/>
    <n v="12730"/>
    <n v="19158000"/>
    <n v="4.51578573962398"/>
    <m/>
    <s v="PL"/>
    <n v="86211000"/>
    <n v="1000"/>
    <n v="96.428137390000003"/>
    <n v="57140000"/>
    <n v="15.646552751452246"/>
    <m/>
    <s v="n"/>
  </r>
  <r>
    <x v="0"/>
    <x v="424"/>
    <s v="PLTSGS000019"/>
    <n v="3.65"/>
    <n v="2106"/>
    <n v="7630"/>
    <n v="6157000"/>
    <n v="3.6229819563152899"/>
    <m/>
    <s v="PL"/>
    <n v="22473050"/>
    <n v="1000"/>
    <n v="96.428137390000003"/>
    <n v="57140000"/>
    <n v="4.0786646983682351"/>
    <m/>
    <s v="n"/>
  </r>
  <r>
    <x v="0"/>
    <x v="425"/>
    <s v="PLTFONE00011"/>
    <n v="6.8"/>
    <n v="7469"/>
    <n v="49800"/>
    <n v="3969000"/>
    <n v="6.6675592448788326"/>
    <m/>
    <s v="PL"/>
    <n v="26989200"/>
    <n v="1000"/>
    <n v="96.428137390000003"/>
    <n v="57140000"/>
    <n v="4.8983069622147397"/>
    <m/>
    <s v="n"/>
  </r>
  <r>
    <x v="0"/>
    <x v="426"/>
    <s v="PLTIM0000016"/>
    <n v="6.2"/>
    <n v="2492"/>
    <n v="15490"/>
    <n v="15008000"/>
    <n v="6.2158908507223112"/>
    <m/>
    <s v="PL"/>
    <n v="93049600"/>
    <n v="1000"/>
    <n v="96.428137390000003"/>
    <n v="57140000"/>
    <n v="16.887699654354211"/>
    <m/>
    <s v="n"/>
  </r>
  <r>
    <x v="0"/>
    <x v="427"/>
    <s v="PLTORPL00016"/>
    <n v="9.57"/>
    <n v="288"/>
    <n v="2740"/>
    <n v="14241000"/>
    <n v="9.5138888888888893"/>
    <m/>
    <s v="PL"/>
    <n v="136286370"/>
    <n v="1000"/>
    <n v="96.428137390000003"/>
    <n v="57140000"/>
    <n v="24.734800402604527"/>
    <m/>
    <s v="n"/>
  </r>
  <r>
    <x v="0"/>
    <x v="428"/>
    <s v="PLTOYA000011"/>
    <n v="4.53"/>
    <n v="12"/>
    <n v="50"/>
    <n v="11716000"/>
    <n v="4.166666666666667"/>
    <m/>
    <s v="PL"/>
    <n v="53073480"/>
    <n v="1000"/>
    <n v="96.428137390000003"/>
    <n v="57140000"/>
    <n v="9.6323787512399317"/>
    <m/>
    <s v="n"/>
  </r>
  <r>
    <x v="0"/>
    <x v="429"/>
    <s v="PLTRKPL00014"/>
    <n v="8.85"/>
    <n v="315031"/>
    <n v="2768260"/>
    <n v="36592000"/>
    <n v="8.7872622059416372"/>
    <m/>
    <s v="PL"/>
    <n v="323839200"/>
    <n v="1000"/>
    <n v="96.428137390000003"/>
    <n v="57140000"/>
    <n v="58.774021015741546"/>
    <m/>
    <s v="n"/>
  </r>
  <r>
    <x v="0"/>
    <x v="430"/>
    <s v="PLTRNSP00013"/>
    <n v="4.2699999999999996"/>
    <n v="0"/>
    <n v="0"/>
    <n v="2580000"/>
    <n v="4.2699999999999996"/>
    <m/>
    <s v="PL"/>
    <n v="11016599.999999998"/>
    <n v="1000"/>
    <n v="96.428137390000003"/>
    <n v="57140000"/>
    <n v="1.999417858993038"/>
    <m/>
    <s v="n"/>
  </r>
  <r>
    <x v="0"/>
    <x v="431"/>
    <s v="PLTRVPL00011"/>
    <n v="3.96"/>
    <n v="0"/>
    <n v="0"/>
    <n v="0"/>
    <n v="3.96"/>
    <m/>
    <s v="PL"/>
    <n v="0"/>
    <n v="1000"/>
    <n v="96.428137390000003"/>
    <n v="57140000"/>
    <n v="0"/>
    <m/>
    <s v="n"/>
  </r>
  <r>
    <x v="0"/>
    <x v="432"/>
    <s v="PLASMOT00030"/>
    <n v="1.95"/>
    <n v="112"/>
    <n v="220"/>
    <n v="3297000"/>
    <n v="1.9642857142857142"/>
    <m/>
    <s v="PL"/>
    <n v="6429150"/>
    <n v="1000"/>
    <n v="96.428137390000003"/>
    <n v="57140000"/>
    <n v="1.1668352602568026"/>
    <m/>
    <s v="n"/>
  </r>
  <r>
    <x v="0"/>
    <x v="433"/>
    <s v="PLTVN0000017"/>
    <n v="17.48"/>
    <n v="72400"/>
    <n v="1275520"/>
    <n v="163100000"/>
    <n v="17.617679558011051"/>
    <m/>
    <s v="PL"/>
    <n v="2850988000"/>
    <n v="1000"/>
    <n v="96.428137390000003"/>
    <n v="57140000"/>
    <n v="517.42972631981229"/>
    <m/>
    <s v="n"/>
  </r>
  <r>
    <x v="0"/>
    <x v="434"/>
    <s v="PLBAUMA00017"/>
    <n v="56.69"/>
    <n v="0"/>
    <n v="0"/>
    <n v="1288000"/>
    <n v="56.69"/>
    <m/>
    <s v="PL"/>
    <n v="73016720"/>
    <n v="1000"/>
    <n v="96.428137390000003"/>
    <n v="57140000"/>
    <n v="13.251904759462462"/>
    <m/>
    <s v="n"/>
  </r>
  <r>
    <x v="0"/>
    <x v="435"/>
    <s v="PLUNBEP00015"/>
    <n v="8.59"/>
    <n v="13535"/>
    <n v="115040"/>
    <n v="14002000"/>
    <n v="8.499445881049132"/>
    <m/>
    <s v="PL"/>
    <n v="120277180"/>
    <n v="1000"/>
    <n v="96.428137390000003"/>
    <n v="57140000"/>
    <n v="21.829270530047406"/>
    <m/>
    <s v="n"/>
  </r>
  <r>
    <x v="0"/>
    <x v="436"/>
    <s v="IT0004781412"/>
    <n v="23.4"/>
    <n v="519"/>
    <n v="12140"/>
    <n v="28378000"/>
    <n v="23.391136801541425"/>
    <m/>
    <s v="IT"/>
    <n v="664045200"/>
    <n v="1000"/>
    <n v="96.428137390000003"/>
    <n v="57140000"/>
    <n v="120.51847503391281"/>
    <m/>
    <s v="n"/>
  </r>
  <r>
    <x v="0"/>
    <x v="437"/>
    <s v="PLUNMST00014"/>
    <n v="2.38"/>
    <n v="200"/>
    <n v="480"/>
    <n v="0"/>
    <n v="2.4"/>
    <m/>
    <s v="PL"/>
    <n v="0"/>
    <n v="1000"/>
    <n v="96.428137390000003"/>
    <n v="57140000"/>
    <n v="0"/>
    <m/>
    <s v="n"/>
  </r>
  <r>
    <x v="0"/>
    <x v="438"/>
    <s v="PLPMWRM00012"/>
    <n v="2.0699999999999998"/>
    <n v="32307"/>
    <n v="66900"/>
    <n v="20551000"/>
    <n v="2.0707586591141238"/>
    <m/>
    <s v="PL"/>
    <n v="42540570"/>
    <n v="1000"/>
    <n v="96.428137390000003"/>
    <n v="57140000"/>
    <n v="7.7207464544181938"/>
    <m/>
    <s v="n"/>
  </r>
  <r>
    <x v="0"/>
    <x v="439"/>
    <s v="PLVTGDL00010"/>
    <n v="2.67"/>
    <n v="24"/>
    <n v="60"/>
    <n v="16914000"/>
    <n v="2.5"/>
    <m/>
    <s v="PL"/>
    <n v="45160380"/>
    <n v="1000"/>
    <n v="96.428137390000003"/>
    <n v="57140000"/>
    <n v="8.1962193681273732"/>
    <m/>
    <s v="n"/>
  </r>
  <r>
    <x v="0"/>
    <x v="440"/>
    <s v="PLVARNT00019"/>
    <n v="1.63"/>
    <n v="0"/>
    <n v="0"/>
    <n v="0"/>
    <n v="1.63"/>
    <m/>
    <s v="PL"/>
    <n v="0"/>
    <n v="1000"/>
    <n v="96.428137390000003"/>
    <n v="57140000"/>
    <n v="0"/>
    <m/>
    <s v="n"/>
  </r>
  <r>
    <x v="0"/>
    <x v="441"/>
    <s v="PLVIGOS00015"/>
    <n v="193.5"/>
    <n v="154"/>
    <n v="29370"/>
    <n v="370000"/>
    <n v="190.71428571428572"/>
    <m/>
    <s v="PL"/>
    <n v="71595000"/>
    <n v="1000"/>
    <n v="96.428137390000003"/>
    <n v="57140000"/>
    <n v="12.993874844743983"/>
    <m/>
    <s v="n"/>
  </r>
  <r>
    <x v="0"/>
    <x v="442"/>
    <s v="PLVNDEX00013"/>
    <n v="4.29"/>
    <n v="4855"/>
    <n v="20480"/>
    <n v="4890000"/>
    <n v="4.2183316168898042"/>
    <m/>
    <s v="PL"/>
    <n v="20978100"/>
    <n v="1000"/>
    <n v="96.428137390000003"/>
    <n v="57140000"/>
    <n v="3.8073441704102766"/>
    <m/>
    <s v="n"/>
  </r>
  <r>
    <x v="0"/>
    <x v="443"/>
    <s v="PLVTLGD00010"/>
    <n v="9.15"/>
    <n v="5327"/>
    <n v="48050"/>
    <n v="4210000"/>
    <n v="9.020086352543645"/>
    <m/>
    <s v="PL"/>
    <n v="38521500"/>
    <n v="1000"/>
    <n v="96.428137390000003"/>
    <n v="57140000"/>
    <n v="6.991319922226487"/>
    <m/>
    <s v="n"/>
  </r>
  <r>
    <x v="0"/>
    <x v="444"/>
    <s v="PLVSTLA00011"/>
    <n v="1.97"/>
    <n v="447897"/>
    <n v="875600"/>
    <n v="158887000"/>
    <n v="1.9549137413289217"/>
    <m/>
    <s v="PL"/>
    <n v="313007390"/>
    <n v="1000"/>
    <n v="96.428137390000003"/>
    <n v="57140000"/>
    <n v="56.80814094755177"/>
    <m/>
    <s v="n"/>
  </r>
  <r>
    <x v="0"/>
    <x v="445"/>
    <s v="PLVOTUM00016"/>
    <n v="9.1999999999999993"/>
    <n v="1236"/>
    <n v="11310"/>
    <n v="3957000"/>
    <n v="9.150485436893204"/>
    <m/>
    <s v="PL"/>
    <n v="36404400"/>
    <n v="1000"/>
    <n v="96.428137390000003"/>
    <n v="57140000"/>
    <n v="6.6070845366016888"/>
    <m/>
    <s v="n"/>
  </r>
  <r>
    <x v="0"/>
    <x v="446"/>
    <s v="PLVOXEL00014"/>
    <n v="9.76"/>
    <n v="3315"/>
    <n v="32560"/>
    <n v="5328000"/>
    <n v="9.8220211161387638"/>
    <m/>
    <s v="PL"/>
    <n v="52001280"/>
    <n v="1000"/>
    <n v="96.428137390000003"/>
    <n v="57140000"/>
    <n v="9.4377837011870724"/>
    <m/>
    <s v="n"/>
  </r>
  <r>
    <x v="0"/>
    <x v="447"/>
    <s v="PLWADEX00018"/>
    <n v="4.18"/>
    <n v="1125"/>
    <n v="4700"/>
    <n v="0"/>
    <n v="4.177777777777778"/>
    <m/>
    <s v="PL"/>
    <n v="0"/>
    <n v="1000"/>
    <n v="96.428137390000003"/>
    <n v="57140000"/>
    <n v="0"/>
    <m/>
    <s v="n"/>
  </r>
  <r>
    <x v="0"/>
    <x v="448"/>
    <s v="PLWNDLX00024"/>
    <n v="3.14"/>
    <n v="2461"/>
    <n v="7730"/>
    <n v="2113000"/>
    <n v="3.1409995936611135"/>
    <m/>
    <s v="PL"/>
    <n v="6634820"/>
    <n v="1000"/>
    <n v="96.428137390000003"/>
    <n v="57140000"/>
    <n v="1.2041625909268006"/>
    <m/>
    <s v="n"/>
  </r>
  <r>
    <x v="0"/>
    <x v="449"/>
    <s v="AT0000827209"/>
    <n v="3.46"/>
    <n v="105"/>
    <n v="360"/>
    <n v="13763000"/>
    <n v="3.4285714285714284"/>
    <m/>
    <s v="AT"/>
    <n v="47619980"/>
    <n v="1000"/>
    <n v="96.428137390000003"/>
    <n v="57140000"/>
    <n v="8.6426155489798404"/>
    <m/>
    <s v="n"/>
  </r>
  <r>
    <x v="0"/>
    <x v="450"/>
    <s v="PLHOGA000041"/>
    <n v="1.46"/>
    <n v="10309"/>
    <n v="14790"/>
    <n v="17392000"/>
    <n v="1.4346687360558734"/>
    <m/>
    <s v="PL"/>
    <n v="25392320"/>
    <n v="1000"/>
    <n v="96.428137390000003"/>
    <n v="57140000"/>
    <n v="4.6084870186142828"/>
    <m/>
    <s v="n"/>
  </r>
  <r>
    <x v="0"/>
    <x v="451"/>
    <s v="PLWAWEL00013"/>
    <n v="955"/>
    <n v="10799"/>
    <n v="10367730"/>
    <n v="717000"/>
    <n v="960.0638948050746"/>
    <m/>
    <s v="PL"/>
    <n v="684735000"/>
    <n v="1000"/>
    <n v="96.428137390000003"/>
    <n v="57140000"/>
    <n v="124.27349524150809"/>
    <m/>
    <s v="n"/>
  </r>
  <r>
    <x v="0"/>
    <x v="452"/>
    <s v="PLWDMCP00013"/>
    <n v="7.13"/>
    <n v="2142"/>
    <n v="15120"/>
    <n v="0"/>
    <n v="7.0588235294117645"/>
    <m/>
    <s v="PL"/>
    <n v="0"/>
    <n v="1000"/>
    <n v="96.428137390000003"/>
    <n v="57140000"/>
    <n v="0"/>
    <m/>
    <s v="n"/>
  </r>
  <r>
    <x v="0"/>
    <x v="453"/>
    <s v="LU0627170920"/>
    <n v="0.16"/>
    <n v="7923"/>
    <n v="1280"/>
    <n v="0"/>
    <n v="0.16155496655307333"/>
    <m/>
    <s v="LU"/>
    <n v="0"/>
    <n v="1000"/>
    <n v="96.428137390000003"/>
    <n v="57140000"/>
    <n v="0"/>
    <m/>
    <s v="n"/>
  </r>
  <r>
    <x v="0"/>
    <x v="454"/>
    <s v="PLWELTN00012"/>
    <n v="4.0999999999999996"/>
    <n v="113649"/>
    <n v="464150"/>
    <n v="17549000"/>
    <n v="4.0840658518772717"/>
    <m/>
    <s v="PL"/>
    <n v="71950900"/>
    <n v="1000"/>
    <n v="96.428137390000003"/>
    <n v="57140000"/>
    <n v="13.058467624368879"/>
    <m/>
    <s v="n"/>
  </r>
  <r>
    <x v="0"/>
    <x v="455"/>
    <s v="PLELPO000016"/>
    <n v="2"/>
    <n v="1"/>
    <n v="2"/>
    <n v="0"/>
    <n v="2"/>
    <m/>
    <s v="PL"/>
    <n v="0"/>
    <n v="1000"/>
    <n v="96.428137390000003"/>
    <n v="57140000"/>
    <n v="0"/>
    <m/>
    <s v="n"/>
  </r>
  <r>
    <x v="0"/>
    <x v="456"/>
    <s v="PLWILBO00019"/>
    <n v="0.86"/>
    <n v="6000"/>
    <n v="5160"/>
    <n v="0"/>
    <n v="0.86"/>
    <m/>
    <s v="PL"/>
    <n v="0"/>
    <n v="1000"/>
    <n v="96.428137390000003"/>
    <n v="57140000"/>
    <n v="0"/>
    <m/>
    <s v="n"/>
  </r>
  <r>
    <x v="0"/>
    <x v="457"/>
    <s v="PLARIEL00046"/>
    <n v="7.49"/>
    <n v="3"/>
    <n v="20"/>
    <n v="7452000"/>
    <n v="6.666666666666667"/>
    <m/>
    <s v="PL"/>
    <n v="55815480"/>
    <n v="1000"/>
    <n v="96.428137390000003"/>
    <n v="57140000"/>
    <n v="10.130028095807122"/>
    <m/>
    <s v="n"/>
  </r>
  <r>
    <x v="0"/>
    <x v="458"/>
    <s v="PLWSTIL00012"/>
    <n v="38.9"/>
    <n v="150"/>
    <n v="5840"/>
    <n v="0"/>
    <n v="38.93333333333333"/>
    <m/>
    <s v="PL"/>
    <n v="0"/>
    <n v="1000"/>
    <n v="96.428137390000003"/>
    <n v="57140000"/>
    <n v="0"/>
    <m/>
    <s v="n"/>
  </r>
  <r>
    <x v="0"/>
    <x v="459"/>
    <s v="PLWOJAS00014"/>
    <n v="8.3000000000000007"/>
    <n v="30952"/>
    <n v="254700"/>
    <n v="2046000"/>
    <n v="8.228870509175497"/>
    <m/>
    <s v="PL"/>
    <n v="16981800"/>
    <n v="1000"/>
    <n v="96.428137390000003"/>
    <n v="57140000"/>
    <n v="3.0820501967801297"/>
    <m/>
    <s v="n"/>
  </r>
  <r>
    <x v="0"/>
    <x v="460"/>
    <s v="PLWRKSR00019"/>
    <n v="18"/>
    <n v="39597"/>
    <n v="712660"/>
    <n v="24711000"/>
    <n v="17.997828118291789"/>
    <m/>
    <s v="PL"/>
    <n v="444798000"/>
    <n v="1000"/>
    <n v="96.428137390000003"/>
    <n v="57140000"/>
    <n v="80.726999695403791"/>
    <m/>
    <s v="n"/>
  </r>
  <r>
    <x v="0"/>
    <x v="461"/>
    <s v="PLYAWAL00058"/>
    <n v="8.4"/>
    <n v="200"/>
    <n v="1680"/>
    <n v="1535000"/>
    <n v="8.4"/>
    <m/>
    <s v="PL"/>
    <n v="12894000"/>
    <n v="1000"/>
    <n v="96.428137390000003"/>
    <n v="57140000"/>
    <n v="2.3401497625271168"/>
    <m/>
    <s v="n"/>
  </r>
  <r>
    <x v="0"/>
    <x v="462"/>
    <s v="PLZAMET00010"/>
    <n v="2.69"/>
    <n v="1828"/>
    <n v="4940"/>
    <n v="48149000"/>
    <n v="2.7024070021881839"/>
    <m/>
    <s v="PL"/>
    <n v="129520810"/>
    <n v="1000"/>
    <n v="96.428137390000003"/>
    <n v="57140000"/>
    <n v="23.506909629581184"/>
    <m/>
    <s v="n"/>
  </r>
  <r>
    <x v="0"/>
    <x v="463"/>
    <s v="PLZSTAL00012"/>
    <n v="0.92"/>
    <n v="219424"/>
    <n v="198130"/>
    <n v="23434000"/>
    <n v="0.90295500947936413"/>
    <m/>
    <s v="PL"/>
    <n v="21559280"/>
    <n v="1000"/>
    <n v="96.428137390000003"/>
    <n v="57140000"/>
    <n v="3.9128233265282777"/>
    <m/>
    <s v="n"/>
  </r>
  <r>
    <x v="0"/>
    <x v="464"/>
    <s v="PLZEPAK00012"/>
    <n v="23.28"/>
    <n v="61806"/>
    <n v="1418850"/>
    <n v="24622000"/>
    <n v="22.956509076788663"/>
    <m/>
    <s v="PL"/>
    <n v="573200160"/>
    <n v="1000"/>
    <n v="96.428137390000003"/>
    <n v="57140000"/>
    <n v="104.03088400065963"/>
    <m/>
    <s v="n"/>
  </r>
  <r>
    <x v="0"/>
    <x v="465"/>
    <s v="PLZTKMA00017"/>
    <n v="64.989999999999995"/>
    <n v="39"/>
    <n v="2480"/>
    <n v="3288000"/>
    <n v="63.589743589743591"/>
    <m/>
    <s v="PL"/>
    <n v="213687119.99999997"/>
    <n v="1000"/>
    <n v="96.428137390000003"/>
    <n v="57140000"/>
    <n v="38.782368785722305"/>
    <m/>
    <s v="n"/>
  </r>
  <r>
    <x v="0"/>
    <x v="466"/>
    <s v="PLZPUE000012"/>
    <n v="285"/>
    <n v="14"/>
    <n v="3990"/>
    <n v="699000"/>
    <n v="285"/>
    <m/>
    <s v="PL"/>
    <n v="199215000"/>
    <n v="1000"/>
    <n v="96.428137390000003"/>
    <n v="57140000"/>
    <n v="36.155803857750854"/>
    <m/>
    <s v="n"/>
  </r>
  <r>
    <x v="0"/>
    <x v="467"/>
    <s v="PLZBMZC00019"/>
    <n v="1.55"/>
    <n v="3559"/>
    <n v="5440"/>
    <n v="6145000"/>
    <n v="1.5285192469794886"/>
    <m/>
    <s v="PL"/>
    <n v="9524750"/>
    <n v="1000"/>
    <n v="96.428137390000003"/>
    <n v="57140000"/>
    <n v="1.7286599542911552"/>
    <m/>
    <s v="n"/>
  </r>
  <r>
    <x v="0"/>
    <x v="468"/>
    <s v="PLZUE0000015"/>
    <n v="6.27"/>
    <n v="7"/>
    <n v="40"/>
    <n v="8629000"/>
    <n v="5.7142857142857144"/>
    <m/>
    <s v="PL"/>
    <n v="54103830"/>
    <n v="1000"/>
    <n v="96.428137390000003"/>
    <n v="57140000"/>
    <n v="9.8193783873357763"/>
    <m/>
    <s v="n"/>
  </r>
  <r>
    <x v="0"/>
    <x v="469"/>
    <s v="PLZYWIC00016"/>
    <n v="391"/>
    <n v="20"/>
    <n v="7820"/>
    <n v="0"/>
    <n v="391"/>
    <m/>
    <s v="PL"/>
    <n v="0"/>
    <n v="1000"/>
    <n v="96.428137390000003"/>
    <n v="57140000"/>
    <n v="0"/>
    <m/>
    <s v="n"/>
  </r>
  <r>
    <x v="1"/>
    <x v="0"/>
    <s v="PLNFI0600010"/>
    <n v="2.2599999999999998"/>
    <n v="20"/>
    <n v="40"/>
    <n v="6496000"/>
    <n v="2"/>
    <m/>
    <s v="PL"/>
    <n v="14680959.999999998"/>
    <n v="1000"/>
    <n v="96.428137390000003"/>
    <n v="57140000"/>
    <n v="2.6644675862936325"/>
    <n v="0.16999999999999993"/>
    <s v="r"/>
  </r>
  <r>
    <x v="1"/>
    <x v="1"/>
    <s v="PLNFI0800016"/>
    <n v="0.79"/>
    <n v="87"/>
    <n v="70"/>
    <n v="22309000"/>
    <n v="0.8045977011494253"/>
    <m/>
    <s v="PL"/>
    <n v="17624110"/>
    <n v="1000"/>
    <n v="96.428137390000003"/>
    <n v="57140000"/>
    <n v="3.198623920525189"/>
    <n v="0"/>
    <s v="n"/>
  </r>
  <r>
    <x v="1"/>
    <x v="2"/>
    <s v="PL4FNMD00013"/>
    <n v="5.85"/>
    <n v="638"/>
    <n v="3680"/>
    <n v="1852000"/>
    <n v="5.7680250783699059"/>
    <m/>
    <s v="PL"/>
    <n v="10834200"/>
    <n v="1000"/>
    <n v="96.428137390000003"/>
    <n v="57140000"/>
    <n v="1.9663138325710632"/>
    <n v="4.9999999999999822E-2"/>
    <s v="r"/>
  </r>
  <r>
    <x v="1"/>
    <x v="3"/>
    <s v="PLABCDT00014"/>
    <n v="3.43"/>
    <n v="17268"/>
    <n v="58130"/>
    <n v="48206000"/>
    <n v="3.3663423673847581"/>
    <m/>
    <s v="PL"/>
    <n v="165346580"/>
    <n v="1000"/>
    <n v="96.428137390000003"/>
    <n v="57140000"/>
    <n v="30.008977813065837"/>
    <n v="6.0000000000000053E-2"/>
    <s v="r"/>
  </r>
  <r>
    <x v="1"/>
    <x v="4"/>
    <s v="PLABMSD00015"/>
    <n v="0.3"/>
    <n v="0"/>
    <n v="0"/>
    <n v="0"/>
    <n v="0.3"/>
    <m/>
    <s v="PL"/>
    <n v="0"/>
    <n v="1000"/>
    <n v="96.428137390000003"/>
    <n v="57140000"/>
    <n v="0"/>
    <n v="0"/>
    <s v="n"/>
  </r>
  <r>
    <x v="1"/>
    <x v="5"/>
    <s v="PLAB00000019"/>
    <n v="34.99"/>
    <n v="20654"/>
    <n v="669900"/>
    <n v="13122000"/>
    <n v="32.434395274523098"/>
    <m/>
    <s v="PL"/>
    <n v="459138780"/>
    <n v="1000"/>
    <n v="96.428137390000003"/>
    <n v="57140000"/>
    <n v="83.329727546454947"/>
    <n v="2.490000000000002"/>
    <s v="r"/>
  </r>
  <r>
    <x v="1"/>
    <x v="6"/>
    <s v="PLACSA000014"/>
    <n v="27.51"/>
    <n v="4"/>
    <n v="110"/>
    <n v="8143000"/>
    <n v="27.5"/>
    <m/>
    <s v="PL"/>
    <n v="224013930"/>
    <n v="1000"/>
    <n v="96.428137390000003"/>
    <n v="57140000"/>
    <n v="40.656595710583694"/>
    <n v="1.0000000000001563E-2"/>
    <s v="r"/>
  </r>
  <r>
    <x v="1"/>
    <x v="7"/>
    <s v="LU0299378421"/>
    <n v="8"/>
    <n v="10793"/>
    <n v="88910"/>
    <n v="17461000"/>
    <n v="8.2377466876679328"/>
    <m/>
    <s v="LU"/>
    <n v="139688000"/>
    <n v="1000"/>
    <n v="96.428137390000003"/>
    <n v="57140000"/>
    <n v="25.352166901495881"/>
    <n v="-0.24000000000000021"/>
    <s v="m"/>
  </r>
  <r>
    <x v="1"/>
    <x v="8"/>
    <s v="PLACTIN00018"/>
    <n v="45.85"/>
    <n v="706"/>
    <n v="31870"/>
    <n v="8852000"/>
    <n v="45.141643059490086"/>
    <m/>
    <s v="PL"/>
    <n v="405864200"/>
    <n v="1000"/>
    <n v="96.428137390000003"/>
    <n v="57140000"/>
    <n v="73.660850880119298"/>
    <n v="0.96000000000000085"/>
    <s v="r"/>
  </r>
  <r>
    <x v="1"/>
    <x v="9"/>
    <s v="PLMBRST00015"/>
    <n v="0.01"/>
    <n v="4200"/>
    <n v="40"/>
    <n v="0"/>
    <n v="9.5238095238095247E-3"/>
    <m/>
    <s v="PL"/>
    <n v="0"/>
    <n v="1000"/>
    <n v="96.428137390000003"/>
    <n v="57140000"/>
    <n v="0"/>
    <n v="0"/>
    <s v="n"/>
  </r>
  <r>
    <x v="1"/>
    <x v="10"/>
    <s v="PLAGORA00067"/>
    <n v="8.1"/>
    <n v="213603"/>
    <n v="1682130"/>
    <n v="43035000"/>
    <n v="7.8750298450864458"/>
    <m/>
    <s v="PL"/>
    <n v="348583500"/>
    <n v="1000"/>
    <n v="96.428137390000003"/>
    <n v="57140000"/>
    <n v="63.264897994871355"/>
    <n v="0.14999999999999947"/>
    <s v="r"/>
  </r>
  <r>
    <x v="1"/>
    <x v="11"/>
    <s v="CY0101062111"/>
    <n v="1.41"/>
    <n v="70408"/>
    <n v="98630"/>
    <n v="0"/>
    <n v="1.4008351323713215"/>
    <m/>
    <s v="CY"/>
    <n v="0"/>
    <n v="1000"/>
    <n v="96.428137390000003"/>
    <n v="57140000"/>
    <n v="0"/>
    <n v="3.9999999999999813E-2"/>
    <s v="r"/>
  </r>
  <r>
    <x v="1"/>
    <x v="12"/>
    <s v="LT0000127466"/>
    <n v="1"/>
    <n v="0"/>
    <n v="0"/>
    <n v="0"/>
    <n v="1"/>
    <m/>
    <s v="LT"/>
    <n v="0"/>
    <n v="1000"/>
    <n v="96.428137390000003"/>
    <n v="57140000"/>
    <n v="0"/>
    <n v="0"/>
    <s v="n"/>
  </r>
  <r>
    <x v="1"/>
    <x v="13"/>
    <s v="PLGRBRN00012"/>
    <n v="5.08"/>
    <n v="1120106"/>
    <n v="5657820"/>
    <n v="29399000"/>
    <n v="5.0511469450212747"/>
    <m/>
    <s v="PL"/>
    <n v="149346920"/>
    <n v="1000"/>
    <n v="96.428137390000003"/>
    <n v="57140000"/>
    <n v="27.105177553292719"/>
    <n v="0"/>
    <s v="n"/>
  </r>
  <r>
    <x v="1"/>
    <x v="14"/>
    <s v="PLALIOR00045"/>
    <n v="84"/>
    <n v="194224"/>
    <n v="15997670"/>
    <n v="43097000"/>
    <n v="82.367112200345986"/>
    <m/>
    <s v="PL"/>
    <n v="3620148000"/>
    <n v="1000"/>
    <n v="96.428137390000003"/>
    <n v="57140000"/>
    <n v="657.02563072072405"/>
    <n v="4.2099999999999937"/>
    <s v="r"/>
  </r>
  <r>
    <x v="1"/>
    <x v="15"/>
    <s v="PLKRCHM00015"/>
    <n v="14.15"/>
    <n v="1039"/>
    <n v="14690"/>
    <n v="3975000"/>
    <n v="14.138594802694898"/>
    <m/>
    <s v="PL"/>
    <n v="56246250"/>
    <n v="1000"/>
    <n v="96.428137390000003"/>
    <n v="57140000"/>
    <n v="10.208209134523099"/>
    <n v="9.9999999999997868E-3"/>
    <s v="r"/>
  </r>
  <r>
    <x v="1"/>
    <x v="16"/>
    <s v="PLTRNSU00013"/>
    <n v="2.08"/>
    <n v="1980"/>
    <n v="4060"/>
    <n v="7353000"/>
    <n v="2.0505050505050506"/>
    <m/>
    <s v="PL"/>
    <n v="15294240"/>
    <n v="1000"/>
    <n v="96.428137390000003"/>
    <n v="57140000"/>
    <n v="2.7757726154826066"/>
    <n v="-2.0000000000000018E-2"/>
    <s v="m"/>
  </r>
  <r>
    <x v="1"/>
    <x v="17"/>
    <s v="PLSRBEX00014"/>
    <n v="0.64"/>
    <n v="0"/>
    <n v="0"/>
    <n v="0"/>
    <n v="0.64"/>
    <m/>
    <s v="PL"/>
    <n v="0"/>
    <n v="1000"/>
    <n v="96.428137390000003"/>
    <n v="57140000"/>
    <n v="0"/>
    <n v="0"/>
    <s v="n"/>
  </r>
  <r>
    <x v="1"/>
    <x v="18"/>
    <s v="PLATTFI00018"/>
    <n v="9.1"/>
    <n v="117048"/>
    <n v="1062830"/>
    <n v="24397000"/>
    <n v="9.0802918460802413"/>
    <m/>
    <s v="PL"/>
    <n v="222012700"/>
    <n v="1000"/>
    <n v="96.428137390000003"/>
    <n v="57140000"/>
    <n v="40.293389730340003"/>
    <n v="9.9999999999999645E-2"/>
    <s v="r"/>
  </r>
  <r>
    <x v="1"/>
    <x v="19"/>
    <s v="PLALMTL00023"/>
    <n v="45.7"/>
    <n v="5386"/>
    <n v="243420"/>
    <n v="9046000"/>
    <n v="45.194949870033419"/>
    <m/>
    <s v="PL"/>
    <n v="413402200"/>
    <n v="1000"/>
    <n v="96.428137390000003"/>
    <n v="57140000"/>
    <n v="75.028932849246743"/>
    <n v="1.3000000000000043"/>
    <s v="r"/>
  </r>
  <r>
    <x v="1"/>
    <x v="20"/>
    <s v="PLAMBRA00013"/>
    <n v="8.02"/>
    <n v="2114"/>
    <n v="17060"/>
    <n v="9800000"/>
    <n v="8.0700094607379373"/>
    <m/>
    <s v="PL"/>
    <n v="78596000"/>
    <n v="1000"/>
    <n v="96.428137390000003"/>
    <n v="57140000"/>
    <n v="14.264495946609374"/>
    <n v="-4.0000000000000924E-2"/>
    <s v="m"/>
  </r>
  <r>
    <x v="1"/>
    <x v="21"/>
    <s v="PLAMICA00010"/>
    <n v="99.5"/>
    <n v="31650"/>
    <n v="3138890"/>
    <n v="4659000"/>
    <n v="99.175039494470781"/>
    <m/>
    <s v="PL"/>
    <n v="463570500"/>
    <n v="1000"/>
    <n v="96.428137390000003"/>
    <n v="57140000"/>
    <n v="84.134046493685176"/>
    <n v="0.5"/>
    <s v="r"/>
  </r>
  <r>
    <x v="1"/>
    <x v="22"/>
    <s v="PLAMPLI00019"/>
    <n v="0.26"/>
    <n v="0"/>
    <n v="0"/>
    <n v="0"/>
    <n v="0.26"/>
    <m/>
    <s v="PL"/>
    <n v="0"/>
    <n v="1000"/>
    <n v="96.428137390000003"/>
    <n v="57140000"/>
    <n v="0"/>
    <n v="0"/>
    <s v="n"/>
  </r>
  <r>
    <x v="1"/>
    <x v="23"/>
    <s v="NL0000474351"/>
    <n v="108"/>
    <n v="17841"/>
    <n v="1906540"/>
    <n v="14487000"/>
    <n v="106.86284401098594"/>
    <m/>
    <s v="NL"/>
    <n v="1564596000"/>
    <n v="1000"/>
    <n v="96.428137390000003"/>
    <n v="57140000"/>
    <n v="283.96067611686647"/>
    <n v="3.5"/>
    <s v="r"/>
  </r>
  <r>
    <x v="1"/>
    <x v="24"/>
    <s v="PLAPATR00018"/>
    <n v="35.17"/>
    <n v="1405"/>
    <n v="49850"/>
    <n v="25382000"/>
    <n v="35.480427046263344"/>
    <m/>
    <s v="PL"/>
    <n v="892684940"/>
    <n v="1000"/>
    <n v="96.428137390000003"/>
    <n v="57140000"/>
    <n v="162.01461535229825"/>
    <n v="-0.30999999999999517"/>
    <s v="m"/>
  </r>
  <r>
    <x v="1"/>
    <x v="25"/>
    <s v="PLAPLS000016"/>
    <n v="12.3"/>
    <n v="45"/>
    <n v="550"/>
    <n v="5540000"/>
    <n v="12.222222222222221"/>
    <m/>
    <s v="PL"/>
    <n v="68142000"/>
    <n v="1000"/>
    <n v="96.428137390000003"/>
    <n v="57140000"/>
    <n v="12.367185134025345"/>
    <n v="0"/>
    <s v="n"/>
  </r>
  <r>
    <x v="1"/>
    <x v="26"/>
    <s v="PLARTPR00012"/>
    <n v="4.8"/>
    <n v="49208"/>
    <n v="238770"/>
    <n v="22063000"/>
    <n v="4.8522597951552591"/>
    <m/>
    <s v="PL"/>
    <n v="105902400"/>
    <n v="1000"/>
    <n v="96.428137390000003"/>
    <n v="57140000"/>
    <n v="19.220371972316716"/>
    <n v="-8.0000000000000071E-2"/>
    <s v="m"/>
  </r>
  <r>
    <x v="1"/>
    <x v="27"/>
    <s v="PLARCUS00040"/>
    <n v="1.47"/>
    <n v="2996"/>
    <n v="4220"/>
    <n v="2520000"/>
    <n v="1.4085447263017357"/>
    <m/>
    <s v="PL"/>
    <n v="3704400"/>
    <n v="1000"/>
    <n v="96.428137390000003"/>
    <n v="57140000"/>
    <n v="0.67231664187261131"/>
    <n v="0"/>
    <s v="n"/>
  </r>
  <r>
    <x v="1"/>
    <x v="28"/>
    <s v="PLARTER00016"/>
    <n v="14.89"/>
    <n v="588"/>
    <n v="8750"/>
    <n v="3286000"/>
    <n v="14.880952380952381"/>
    <m/>
    <s v="PL"/>
    <n v="48928540"/>
    <n v="1000"/>
    <n v="96.428137390000003"/>
    <n v="57140000"/>
    <n v="8.8801078999378404"/>
    <n v="0.33999999999999986"/>
    <s v="r"/>
  </r>
  <r>
    <x v="1"/>
    <x v="29"/>
    <s v="CY1000031710"/>
    <n v="1.95"/>
    <n v="750865"/>
    <n v="1490750"/>
    <n v="32823000"/>
    <n v="1.9853768653486312"/>
    <m/>
    <s v="CY"/>
    <n v="64004850"/>
    <n v="1000"/>
    <n v="96.428137390000003"/>
    <n v="57140000"/>
    <n v="11.616328100518359"/>
    <n v="1.0000000000000009E-2"/>
    <s v="r"/>
  </r>
  <r>
    <x v="1"/>
    <x v="30"/>
    <s v="PLABS0000018"/>
    <n v="13.2"/>
    <n v="282"/>
    <n v="3710"/>
    <n v="17889000"/>
    <n v="13.156028368794326"/>
    <m/>
    <s v="PL"/>
    <n v="236134800"/>
    <n v="1000"/>
    <n v="96.428137390000003"/>
    <n v="57140000"/>
    <n v="42.856429047959374"/>
    <n v="0.25"/>
    <s v="r"/>
  </r>
  <r>
    <x v="1"/>
    <x v="31"/>
    <s v="PLSOFTB00016"/>
    <n v="54"/>
    <n v="85264"/>
    <n v="4567480"/>
    <n v="74917000"/>
    <n v="53.56868080315256"/>
    <m/>
    <s v="PL"/>
    <n v="4045518000"/>
    <n v="1000"/>
    <n v="96.428137390000003"/>
    <n v="57140000"/>
    <n v="734.22661602289247"/>
    <n v="1.0200000000000031"/>
    <s v="r"/>
  </r>
  <r>
    <x v="1"/>
    <x v="32"/>
    <s v="PLASSEE00014"/>
    <n v="8.3000000000000007"/>
    <n v="100"/>
    <n v="830"/>
    <n v="16750000"/>
    <n v="8.3000000000000007"/>
    <m/>
    <s v="PL"/>
    <n v="139025000"/>
    <n v="1000"/>
    <n v="96.428137390000003"/>
    <n v="57140000"/>
    <n v="25.231838121244952"/>
    <n v="0"/>
    <s v="n"/>
  </r>
  <r>
    <x v="1"/>
    <x v="33"/>
    <s v="SK1120009230"/>
    <n v="16.02"/>
    <n v="3"/>
    <n v="50"/>
    <n v="0"/>
    <n v="16.666666666666668"/>
    <m/>
    <s v="SK"/>
    <n v="0"/>
    <n v="1000"/>
    <n v="96.428137390000003"/>
    <n v="57140000"/>
    <n v="0"/>
    <n v="0.45999999999999908"/>
    <s v="r"/>
  </r>
  <r>
    <x v="1"/>
    <x v="34"/>
    <s v="NL0000686509"/>
    <n v="26.5"/>
    <n v="11520"/>
    <n v="305320"/>
    <n v="9253000"/>
    <n v="26.503472222222221"/>
    <m/>
    <s v="NL"/>
    <n v="245204500"/>
    <n v="1000"/>
    <n v="96.428137390000003"/>
    <n v="57140000"/>
    <n v="44.502501352999872"/>
    <n v="0.5"/>
    <s v="r"/>
  </r>
  <r>
    <x v="1"/>
    <x v="35"/>
    <s v="PLATMSI00016"/>
    <n v="2.5"/>
    <n v="3370"/>
    <n v="8410"/>
    <n v="24386000"/>
    <n v="2.4955489614243325"/>
    <m/>
    <s v="PL"/>
    <n v="60965000"/>
    <n v="1000"/>
    <n v="96.428137390000003"/>
    <n v="57140000"/>
    <n v="11.064621550524715"/>
    <n v="8.0000000000000071E-2"/>
    <s v="r"/>
  </r>
  <r>
    <x v="1"/>
    <x v="36"/>
    <s v="PLATLPL00018"/>
    <n v="6.87"/>
    <n v="4231"/>
    <n v="28930"/>
    <n v="2464000"/>
    <n v="6.837627038525171"/>
    <m/>
    <s v="PL"/>
    <n v="16927680"/>
    <n v="1000"/>
    <n v="96.428137390000003"/>
    <n v="57140000"/>
    <n v="3.0722278836772934"/>
    <n v="8.0000000000000071E-2"/>
    <s v="r"/>
  </r>
  <r>
    <x v="1"/>
    <x v="37"/>
    <s v="PLATLNT00016"/>
    <n v="0.99"/>
    <n v="5919"/>
    <n v="5790"/>
    <n v="11698000"/>
    <n v="0.97820577800304109"/>
    <m/>
    <s v="PL"/>
    <n v="11581020"/>
    <n v="1000"/>
    <n v="96.428137390000003"/>
    <n v="57140000"/>
    <n v="2.1018552197007745"/>
    <n v="1.0000000000000009E-2"/>
    <s v="r"/>
  </r>
  <r>
    <x v="1"/>
    <x v="38"/>
    <s v="GB00B0WDBP88"/>
    <n v="1.05"/>
    <n v="5"/>
    <n v="10"/>
    <n v="0"/>
    <n v="2"/>
    <m/>
    <s v="GB"/>
    <n v="0"/>
    <n v="1000"/>
    <n v="96.428137390000003"/>
    <n v="57140000"/>
    <n v="0"/>
    <n v="1.0000000000000009E-2"/>
    <s v="r"/>
  </r>
  <r>
    <x v="1"/>
    <x v="39"/>
    <s v="PLATMSA00013"/>
    <n v="11.19"/>
    <n v="2021"/>
    <n v="22080"/>
    <n v="24981000"/>
    <n v="10.925284512617516"/>
    <m/>
    <s v="PL"/>
    <n v="279537390"/>
    <n v="1000"/>
    <n v="96.428137390000003"/>
    <n v="57140000"/>
    <n v="50.733624695668524"/>
    <n v="0.33999999999999986"/>
    <s v="r"/>
  </r>
  <r>
    <x v="1"/>
    <x v="40"/>
    <s v="PLATM0000021"/>
    <n v="3.23"/>
    <n v="35000"/>
    <n v="110330"/>
    <n v="39722000"/>
    <n v="3.1522857142857141"/>
    <m/>
    <s v="PL"/>
    <n v="128302060"/>
    <n v="1000"/>
    <n v="96.428137390000003"/>
    <n v="57140000"/>
    <n v="23.2857170188258"/>
    <n v="0.10000000000000009"/>
    <s v="r"/>
  </r>
  <r>
    <x v="1"/>
    <x v="41"/>
    <s v="PLATREM00017"/>
    <n v="4.33"/>
    <n v="974"/>
    <n v="4220"/>
    <n v="3999000"/>
    <n v="4.3326488706365502"/>
    <m/>
    <s v="PL"/>
    <n v="17315670"/>
    <n v="1000"/>
    <n v="96.428137390000003"/>
    <n v="57140000"/>
    <n v="3.142644721459432"/>
    <n v="0"/>
    <s v="n"/>
  </r>
  <r>
    <x v="1"/>
    <x v="42"/>
    <s v="LT0000128555"/>
    <n v="7.24"/>
    <n v="250008"/>
    <n v="1775060"/>
    <n v="15327000"/>
    <n v="7.100012799590413"/>
    <m/>
    <s v="LT"/>
    <n v="110967480"/>
    <n v="1000"/>
    <n v="96.428137390000003"/>
    <n v="57140000"/>
    <n v="20.139640295504307"/>
    <n v="9.9999999999997868E-3"/>
    <s v="r"/>
  </r>
  <r>
    <x v="1"/>
    <x v="43"/>
    <s v="LT0000128381"/>
    <n v="20.7"/>
    <n v="0"/>
    <n v="0"/>
    <n v="2322000"/>
    <n v="20.7"/>
    <m/>
    <s v="LT"/>
    <n v="48065400"/>
    <n v="1000"/>
    <n v="96.428137390000003"/>
    <n v="57140000"/>
    <n v="8.7234554363092034"/>
    <n v="0"/>
    <s v="n"/>
  </r>
  <r>
    <x v="1"/>
    <x v="44"/>
    <s v="PLINSTL00011"/>
    <n v="3"/>
    <n v="701"/>
    <n v="1970"/>
    <n v="0"/>
    <n v="2.810271041369472"/>
    <m/>
    <s v="PL"/>
    <n v="0"/>
    <n v="1000"/>
    <n v="96.428137390000003"/>
    <n v="57140000"/>
    <n v="0"/>
    <n v="0"/>
    <s v="n"/>
  </r>
  <r>
    <x v="1"/>
    <x v="45"/>
    <s v="PLBSSTM00013"/>
    <n v="2.5499999999999998"/>
    <n v="2"/>
    <n v="10"/>
    <n v="0"/>
    <n v="5"/>
    <m/>
    <s v="PL"/>
    <n v="0"/>
    <n v="1000"/>
    <n v="96.428137390000003"/>
    <n v="57140000"/>
    <n v="0"/>
    <n v="6.999999999999984E-2"/>
    <s v="r"/>
  </r>
  <r>
    <x v="1"/>
    <x v="46"/>
    <s v="PLBKLND00017"/>
    <n v="2.77"/>
    <n v="0"/>
    <n v="0"/>
    <n v="0"/>
    <n v="2.77"/>
    <m/>
    <s v="PL"/>
    <n v="0"/>
    <n v="1000"/>
    <n v="96.428137390000003"/>
    <n v="57140000"/>
    <n v="0"/>
    <n v="0"/>
    <s v="n"/>
  </r>
  <r>
    <x v="1"/>
    <x v="47"/>
    <s v="PLBALTN00014"/>
    <n v="7.19"/>
    <n v="1"/>
    <n v="10"/>
    <n v="2174000"/>
    <n v="10"/>
    <m/>
    <s v="PL"/>
    <n v="15631060"/>
    <n v="1000"/>
    <n v="96.428137390000003"/>
    <n v="57140000"/>
    <n v="2.8369025397120455"/>
    <n v="0"/>
    <s v="n"/>
  </r>
  <r>
    <x v="1"/>
    <x v="48"/>
    <s v="PLBPH0000019"/>
    <n v="43"/>
    <n v="17210"/>
    <n v="744390"/>
    <n v="7788000"/>
    <n v="43.253341080766994"/>
    <m/>
    <s v="PL"/>
    <n v="334884000"/>
    <n v="1000"/>
    <n v="96.428137390000003"/>
    <n v="57140000"/>
    <n v="60.778556931451135"/>
    <n v="-0.5"/>
    <s v="m"/>
  </r>
  <r>
    <x v="1"/>
    <x v="49"/>
    <s v="PLNFI1200018"/>
    <n v="1.1399999999999999"/>
    <n v="14109"/>
    <n v="15850"/>
    <n v="96494000"/>
    <n v="1.1233964136366859"/>
    <m/>
    <s v="PL"/>
    <n v="110003159.99999999"/>
    <n v="1000"/>
    <n v="96.428137390000003"/>
    <n v="57140000"/>
    <n v="19.964624534762866"/>
    <n v="0"/>
    <s v="n"/>
  </r>
  <r>
    <x v="1"/>
    <x v="50"/>
    <s v="PLECBDZ00013"/>
    <n v="13"/>
    <n v="49"/>
    <n v="640"/>
    <n v="0"/>
    <n v="13.061224489795919"/>
    <m/>
    <s v="PL"/>
    <n v="0"/>
    <n v="1000"/>
    <n v="96.428137390000003"/>
    <n v="57140000"/>
    <n v="0"/>
    <n v="0.69999999999999929"/>
    <s v="r"/>
  </r>
  <r>
    <x v="1"/>
    <x v="51"/>
    <s v="PLBNFTS00018"/>
    <n v="306.05"/>
    <n v="82"/>
    <n v="25440"/>
    <n v="1075000"/>
    <n v="310.2439024390244"/>
    <m/>
    <s v="PL"/>
    <n v="329003750"/>
    <n v="1000"/>
    <n v="96.428137390000003"/>
    <n v="57140000"/>
    <n v="59.711342285794238"/>
    <n v="1.5500000000000114"/>
    <s v="r"/>
  </r>
  <r>
    <x v="1"/>
    <x v="52"/>
    <s v="PLBRLNG00015"/>
    <n v="3.77"/>
    <n v="1302"/>
    <n v="4930"/>
    <n v="0"/>
    <n v="3.7864823348694316"/>
    <m/>
    <s v="PL"/>
    <n v="0"/>
    <n v="1000"/>
    <n v="96.428137390000003"/>
    <n v="57140000"/>
    <n v="0"/>
    <n v="-2.0000000000000018E-2"/>
    <s v="m"/>
  </r>
  <r>
    <x v="1"/>
    <x v="53"/>
    <s v="PLBEST000010"/>
    <n v="27.9"/>
    <n v="0"/>
    <n v="0"/>
    <n v="0"/>
    <n v="27.9"/>
    <m/>
    <s v="PL"/>
    <n v="0"/>
    <n v="1000"/>
    <n v="96.428137390000003"/>
    <n v="57140000"/>
    <n v="0"/>
    <n v="0"/>
    <s v="n"/>
  </r>
  <r>
    <x v="1"/>
    <x v="54"/>
    <s v="PLBTCOM00016"/>
    <n v="11.02"/>
    <n v="1002"/>
    <n v="11030"/>
    <n v="911000"/>
    <n v="11.007984031936127"/>
    <m/>
    <s v="PL"/>
    <n v="10039220"/>
    <n v="1000"/>
    <n v="96.428137390000003"/>
    <n v="57140000"/>
    <n v="1.8220318209211632"/>
    <n v="1.9999999999999574E-2"/>
    <s v="r"/>
  </r>
  <r>
    <x v="1"/>
    <x v="55"/>
    <s v="PLBGZ0000010"/>
    <n v="79.95"/>
    <n v="0"/>
    <n v="0"/>
    <n v="0"/>
    <n v="79.95"/>
    <m/>
    <s v="PL"/>
    <n v="0"/>
    <n v="1000"/>
    <n v="96.428137390000003"/>
    <n v="57140000"/>
    <n v="0"/>
    <n v="0"/>
    <s v="n"/>
  </r>
  <r>
    <x v="1"/>
    <x v="56"/>
    <s v="PLBIOTN00029"/>
    <n v="4"/>
    <n v="97499"/>
    <n v="388340"/>
    <n v="67191000"/>
    <n v="3.9830152104124146"/>
    <m/>
    <s v="PL"/>
    <n v="268764000"/>
    <n v="1000"/>
    <n v="96.428137390000003"/>
    <n v="57140000"/>
    <n v="48.778347353485188"/>
    <n v="0"/>
    <s v="n"/>
  </r>
  <r>
    <x v="1"/>
    <x v="57"/>
    <s v="PLBPRMT00011"/>
    <n v="3.49"/>
    <n v="46908"/>
    <n v="163710"/>
    <n v="1797000"/>
    <n v="3.4900230237912511"/>
    <m/>
    <s v="PL"/>
    <n v="6271530"/>
    <n v="1000"/>
    <n v="96.428137390000003"/>
    <n v="57140000"/>
    <n v="1.138228590055971"/>
    <n v="0"/>
    <s v="n"/>
  </r>
  <r>
    <x v="1"/>
    <x v="58"/>
    <s v="PLNFI0400015"/>
    <n v="1.24"/>
    <n v="13102"/>
    <n v="15720"/>
    <n v="57095000"/>
    <n v="1.1998168218592582"/>
    <m/>
    <s v="PL"/>
    <n v="70797800"/>
    <n v="1000"/>
    <n v="96.428137390000003"/>
    <n v="57140000"/>
    <n v="12.849189922246184"/>
    <n v="4.0000000000000036E-2"/>
    <s v="r"/>
  </r>
  <r>
    <x v="1"/>
    <x v="59"/>
    <s v="DE0003304200"/>
    <n v="2.65"/>
    <n v="345"/>
    <n v="920"/>
    <n v="2181000"/>
    <n v="2.6666666666666665"/>
    <m/>
    <s v="DE"/>
    <n v="5779650"/>
    <n v="1000"/>
    <n v="96.428137390000003"/>
    <n v="57140000"/>
    <n v="1.0489566135403947"/>
    <n v="-0.16000000000000014"/>
    <s v="m"/>
  </r>
  <r>
    <x v="1"/>
    <x v="60"/>
    <s v="PLPPAB000011"/>
    <n v="61.5"/>
    <n v="3375"/>
    <n v="207140"/>
    <n v="4735000"/>
    <n v="61.374814814814812"/>
    <m/>
    <s v="PL"/>
    <n v="291202500"/>
    <n v="1000"/>
    <n v="96.428137390000003"/>
    <n v="57140000"/>
    <n v="52.850741524918774"/>
    <n v="0.5"/>
    <s v="r"/>
  </r>
  <r>
    <x v="1"/>
    <x v="61"/>
    <s v="PLLWBGD00016"/>
    <n v="98.7"/>
    <n v="48309"/>
    <n v="4768460"/>
    <n v="34013000"/>
    <n v="98.707487217702706"/>
    <m/>
    <s v="PL"/>
    <n v="3357083100"/>
    <n v="1000"/>
    <n v="96.428137390000003"/>
    <n v="57140000"/>
    <n v="609.28162085069005"/>
    <n v="-0.70000000000000284"/>
    <s v="m"/>
  </r>
  <r>
    <x v="1"/>
    <x v="62"/>
    <s v="PLBRSZW00011"/>
    <n v="5.36"/>
    <n v="679096"/>
    <n v="3637800"/>
    <n v="95414000"/>
    <n v="5.3568273116024834"/>
    <m/>
    <s v="PL"/>
    <n v="511419040.00000006"/>
    <n v="1000"/>
    <n v="96.428137390000003"/>
    <n v="57140000"/>
    <n v="92.818143710861349"/>
    <n v="-9.9999999999999645E-2"/>
    <s v="m"/>
  </r>
  <r>
    <x v="1"/>
    <x v="63"/>
    <s v="PLBOS0000019"/>
    <n v="35.6"/>
    <n v="3197"/>
    <n v="114510"/>
    <n v="9289000"/>
    <n v="35.817954332186424"/>
    <m/>
    <s v="PL"/>
    <n v="330688400"/>
    <n v="1000"/>
    <n v="96.428137390000003"/>
    <n v="57140000"/>
    <n v="60.017091727196544"/>
    <n v="-1.0399999999999991"/>
    <s v="m"/>
  </r>
  <r>
    <x v="1"/>
    <x v="64"/>
    <s v="PLBOWM000019"/>
    <n v="1.52"/>
    <n v="0"/>
    <n v="0"/>
    <n v="5226000"/>
    <n v="1.52"/>
    <m/>
    <s v="PL"/>
    <n v="7943520"/>
    <n v="1000"/>
    <n v="96.428137390000003"/>
    <n v="57140000"/>
    <n v="1.4416803506770126"/>
    <n v="0"/>
    <s v="n"/>
  </r>
  <r>
    <x v="1"/>
    <x v="65"/>
    <s v="PLBRIJU00010"/>
    <n v="15.9"/>
    <n v="99846"/>
    <n v="1596910"/>
    <n v="978000"/>
    <n v="15.993730344730885"/>
    <m/>
    <s v="PL"/>
    <n v="15550200"/>
    <n v="1000"/>
    <n v="96.428137390000003"/>
    <n v="57140000"/>
    <n v="2.8222271472971281"/>
    <n v="0.65000000000000036"/>
    <s v="r"/>
  </r>
  <r>
    <x v="1"/>
    <x v="66"/>
    <s v="PLBSCDO00017"/>
    <n v="27.7"/>
    <n v="1056"/>
    <n v="28100"/>
    <n v="2468000"/>
    <n v="26.609848484848484"/>
    <m/>
    <s v="PL"/>
    <n v="68363600"/>
    <n v="1000"/>
    <n v="96.428137390000003"/>
    <n v="57140000"/>
    <n v="12.407403622266076"/>
    <n v="2"/>
    <s v="r"/>
  </r>
  <r>
    <x v="1"/>
    <x v="67"/>
    <s v="PLBUDMX00013"/>
    <n v="150"/>
    <n v="3992"/>
    <n v="601540"/>
    <n v="10451000"/>
    <n v="150.68637274549098"/>
    <m/>
    <s v="PL"/>
    <n v="1567650000"/>
    <n v="1000"/>
    <n v="96.428137390000003"/>
    <n v="57140000"/>
    <n v="284.51495076978705"/>
    <n v="-1.6999999999999886"/>
    <s v="m"/>
  </r>
  <r>
    <x v="1"/>
    <x v="68"/>
    <s v="PLBDPWR00014"/>
    <n v="0.06"/>
    <n v="16100"/>
    <n v="970"/>
    <n v="0"/>
    <n v="6.0248447204968941E-2"/>
    <m/>
    <s v="PL"/>
    <n v="0"/>
    <n v="1000"/>
    <n v="96.428137390000003"/>
    <n v="57140000"/>
    <n v="0"/>
    <n v="9.999999999999995E-3"/>
    <s v="r"/>
  </r>
  <r>
    <x v="1"/>
    <x v="69"/>
    <s v="PLBMECH00012"/>
    <n v="1.33"/>
    <n v="1747685"/>
    <n v="2300860"/>
    <n v="6078000"/>
    <n v="1.3165187090350949"/>
    <m/>
    <s v="PL"/>
    <n v="8083740"/>
    <n v="1000"/>
    <n v="96.428137390000003"/>
    <n v="57140000"/>
    <n v="1.4671290709889062"/>
    <n v="9.000000000000008E-2"/>
    <s v="r"/>
  </r>
  <r>
    <x v="1"/>
    <x v="70"/>
    <s v="AT00BUWOG001"/>
    <n v="73.36"/>
    <n v="0"/>
    <n v="0"/>
    <n v="6034000"/>
    <n v="73.36"/>
    <m/>
    <s v="AT"/>
    <n v="442654240"/>
    <n v="1000"/>
    <n v="96.428137390000003"/>
    <n v="57140000"/>
    <n v="80.337925749776744"/>
    <n v="0"/>
    <s v="n"/>
  </r>
  <r>
    <x v="1"/>
    <x v="71"/>
    <s v="PLBYTOM00010"/>
    <n v="1.72"/>
    <n v="485978"/>
    <n v="845850"/>
    <n v="50108000"/>
    <n v="1.7405108873241175"/>
    <m/>
    <s v="PL"/>
    <n v="86185760"/>
    <n v="1000"/>
    <n v="96.428137390000003"/>
    <n v="57140000"/>
    <n v="15.641971909199556"/>
    <n v="3.0000000000000027E-2"/>
    <s v="r"/>
  </r>
  <r>
    <x v="1"/>
    <x v="72"/>
    <s v="PLBZ00000044"/>
    <n v="332.4"/>
    <n v="91224"/>
    <n v="30594760"/>
    <n v="28420000"/>
    <n v="335.38060159607119"/>
    <m/>
    <s v="PL"/>
    <n v="9446808000"/>
    <n v="1000"/>
    <n v="96.428137390000003"/>
    <n v="57140000"/>
    <n v="1714.5141537024404"/>
    <n v="-6.6000000000000227"/>
    <s v="m"/>
  </r>
  <r>
    <x v="1"/>
    <x v="73"/>
    <s v="PLBRSTM00015"/>
    <n v="1.06"/>
    <n v="6"/>
    <n v="10"/>
    <n v="0"/>
    <n v="1.6666666666666667"/>
    <m/>
    <s v="PL"/>
    <n v="0"/>
    <n v="1000"/>
    <n v="96.428137390000003"/>
    <n v="57140000"/>
    <n v="0"/>
    <n v="0"/>
    <s v="n"/>
  </r>
  <r>
    <x v="1"/>
    <x v="74"/>
    <s v="PLCAMMD00032"/>
    <n v="4"/>
    <n v="400"/>
    <n v="1630"/>
    <n v="4262000"/>
    <n v="4.0750000000000002"/>
    <m/>
    <s v="PL"/>
    <n v="17048000"/>
    <n v="1000"/>
    <n v="96.428137390000003"/>
    <n v="57140000"/>
    <n v="3.0940649256679293"/>
    <n v="-0.20000000000000018"/>
    <s v="m"/>
  </r>
  <r>
    <x v="1"/>
    <x v="75"/>
    <s v="PLCPTLP00015"/>
    <n v="2.5"/>
    <n v="17875"/>
    <n v="44650"/>
    <n v="14368000"/>
    <n v="2.4979020979020978"/>
    <m/>
    <s v="PL"/>
    <n v="35920000"/>
    <n v="1000"/>
    <n v="96.428137390000003"/>
    <n v="57140000"/>
    <n v="6.5191701155556094"/>
    <n v="9.9999999999997868E-3"/>
    <s v="r"/>
  </r>
  <r>
    <x v="1"/>
    <x v="76"/>
    <s v="PLCASHF00018"/>
    <n v="0.43"/>
    <n v="528"/>
    <n v="230"/>
    <n v="0"/>
    <n v="0.43560606060606061"/>
    <m/>
    <s v="PL"/>
    <n v="0"/>
    <n v="1000"/>
    <n v="96.428137390000003"/>
    <n v="57140000"/>
    <n v="0"/>
    <n v="1.0000000000000009E-2"/>
    <s v="r"/>
  </r>
  <r>
    <x v="1"/>
    <x v="77"/>
    <s v="PLCCC0000016"/>
    <n v="146.1"/>
    <n v="20588"/>
    <n v="3007910"/>
    <n v="22030000"/>
    <n v="146.10015543034777"/>
    <m/>
    <s v="PL"/>
    <n v="3218583000"/>
    <n v="1000"/>
    <n v="96.428137390000003"/>
    <n v="57140000"/>
    <n v="584.14504755109465"/>
    <n v="9.9999999999994316E-2"/>
    <s v="r"/>
  </r>
  <r>
    <x v="1"/>
    <x v="78"/>
    <s v="PLKAREN00014"/>
    <n v="0.06"/>
    <n v="9040"/>
    <n v="540"/>
    <n v="0"/>
    <n v="5.9734513274336286E-2"/>
    <m/>
    <s v="PL"/>
    <n v="0"/>
    <n v="1000"/>
    <n v="96.428137390000003"/>
    <n v="57140000"/>
    <n v="0"/>
    <n v="0"/>
    <s v="n"/>
  </r>
  <r>
    <x v="1"/>
    <x v="79"/>
    <s v="PLOPTTC00011"/>
    <n v="16.3"/>
    <n v="164551"/>
    <n v="2683320"/>
    <n v="60952000"/>
    <n v="16.306920043026174"/>
    <m/>
    <s v="PL"/>
    <n v="993517600"/>
    <n v="1000"/>
    <n v="96.428137390000003"/>
    <n v="57140000"/>
    <n v="180.31487325162951"/>
    <n v="0.26000000000000156"/>
    <s v="r"/>
  </r>
  <r>
    <x v="1"/>
    <x v="80"/>
    <s v="PLCDRL000043"/>
    <n v="17"/>
    <n v="240"/>
    <n v="4140"/>
    <n v="1050000"/>
    <n v="17.25"/>
    <m/>
    <s v="PL"/>
    <n v="17850000"/>
    <n v="1000"/>
    <n v="96.428137390000003"/>
    <n v="57140000"/>
    <n v="3.2396210067557805"/>
    <n v="-0.64999999999999858"/>
    <s v="m"/>
  </r>
  <r>
    <x v="1"/>
    <x v="81"/>
    <s v="PLCELPD00013"/>
    <n v="4.75"/>
    <n v="850"/>
    <n v="4050"/>
    <n v="4916000"/>
    <n v="4.7647058823529411"/>
    <m/>
    <s v="PL"/>
    <n v="23351000"/>
    <n v="1000"/>
    <n v="96.428137390000003"/>
    <n v="57140000"/>
    <n v="4.2380050492299288"/>
    <n v="-0.44000000000000039"/>
    <s v="m"/>
  </r>
  <r>
    <x v="1"/>
    <x v="82"/>
    <s v="CZ0005112300"/>
    <n v="88.5"/>
    <n v="7548"/>
    <n v="678370"/>
    <n v="22240000"/>
    <n v="89.874138844727085"/>
    <m/>
    <s v="CZ"/>
    <n v="1968240000"/>
    <n v="1000"/>
    <n v="96.428137390000003"/>
    <n v="57140000"/>
    <n v="357.2185798508122"/>
    <n v="-1.0600000000000023"/>
    <s v="m"/>
  </r>
  <r>
    <x v="1"/>
    <x v="83"/>
    <s v="PLCHMDW00010"/>
    <n v="1.03"/>
    <n v="10424"/>
    <n v="10710"/>
    <n v="10109000"/>
    <n v="1.0274366845740599"/>
    <m/>
    <s v="PL"/>
    <n v="10412270"/>
    <n v="1000"/>
    <n v="96.428137390000003"/>
    <n v="57140000"/>
    <n v="1.8897371775917653"/>
    <n v="-2.0000000000000018E-2"/>
    <s v="m"/>
  </r>
  <r>
    <x v="1"/>
    <x v="84"/>
    <s v="PLCIECH00018"/>
    <n v="47.5"/>
    <n v="55060"/>
    <n v="2587710"/>
    <n v="25747000"/>
    <n v="46.998002179440611"/>
    <m/>
    <s v="PL"/>
    <n v="1222982500"/>
    <n v="1000"/>
    <n v="96.428137390000003"/>
    <n v="57140000"/>
    <n v="221.96077299129979"/>
    <n v="0.70000000000000284"/>
    <s v="r"/>
  </r>
  <r>
    <x v="1"/>
    <x v="85"/>
    <s v="PLCTINT00018"/>
    <n v="8.19"/>
    <n v="14877"/>
    <n v="121510"/>
    <n v="7558000"/>
    <n v="8.1676413255360618"/>
    <m/>
    <s v="PL"/>
    <n v="61900019.999999993"/>
    <n v="1000"/>
    <n v="96.428137390000003"/>
    <n v="57140000"/>
    <n v="11.23431961403938"/>
    <n v="0.16999999999999993"/>
    <s v="r"/>
  </r>
  <r>
    <x v="1"/>
    <x v="86"/>
    <s v="PLERGPL00014"/>
    <n v="8.4700000000000006"/>
    <n v="5030"/>
    <n v="41580"/>
    <n v="3648000"/>
    <n v="8.2664015904572565"/>
    <m/>
    <s v="PL"/>
    <n v="30898560.000000004"/>
    <n v="1000"/>
    <n v="96.428137390000003"/>
    <n v="57140000"/>
    <n v="5.607822075882571"/>
    <n v="0.22000000000000064"/>
    <s v="r"/>
  </r>
  <r>
    <x v="1"/>
    <x v="87"/>
    <s v="LU0646112838"/>
    <n v="0.71"/>
    <n v="10"/>
    <n v="10"/>
    <n v="11252000"/>
    <n v="1"/>
    <m/>
    <s v="LU"/>
    <n v="7988920"/>
    <n v="1000"/>
    <n v="96.428137390000003"/>
    <n v="57140000"/>
    <n v="1.4499200590079209"/>
    <n v="1.0000000000000009E-2"/>
    <s v="r"/>
  </r>
  <r>
    <x v="1"/>
    <x v="88"/>
    <s v="PLCNTSL00014"/>
    <n v="1.36"/>
    <n v="7379"/>
    <n v="9910"/>
    <n v="22530000"/>
    <n v="1.3430004065591543"/>
    <m/>
    <s v="PL"/>
    <n v="30640800.000000004"/>
    <n v="1000"/>
    <n v="96.428137390000003"/>
    <n v="57140000"/>
    <n v="5.5610408595967806"/>
    <n v="-1.0000000000000009E-2"/>
    <s v="m"/>
  </r>
  <r>
    <x v="1"/>
    <x v="89"/>
    <s v="PLJTRZN00011"/>
    <n v="3.6"/>
    <n v="4826"/>
    <n v="17190"/>
    <n v="48753000"/>
    <n v="3.5619560712805636"/>
    <m/>
    <s v="PL"/>
    <n v="175510800"/>
    <n v="1000"/>
    <n v="96.428137390000003"/>
    <n v="57140000"/>
    <n v="31.853696055602938"/>
    <n v="4.0000000000000036E-2"/>
    <s v="r"/>
  </r>
  <r>
    <x v="1"/>
    <x v="90"/>
    <s v="PLCOMAR00012"/>
    <n v="105.85"/>
    <n v="4619"/>
    <n v="485220"/>
    <n v="4610000"/>
    <n v="105.04871184239013"/>
    <m/>
    <s v="PL"/>
    <n v="487968500"/>
    <n v="1000"/>
    <n v="96.428137390000003"/>
    <n v="57140000"/>
    <n v="88.562073010370199"/>
    <n v="2.6499999999999915"/>
    <s v="r"/>
  </r>
  <r>
    <x v="1"/>
    <x v="91"/>
    <s v="PLCMP0000017"/>
    <n v="54.45"/>
    <n v="514"/>
    <n v="27770"/>
    <n v="4122000"/>
    <n v="54.027237354085607"/>
    <m/>
    <s v="PL"/>
    <n v="224442900"/>
    <n v="1000"/>
    <n v="96.428137390000003"/>
    <n v="57140000"/>
    <n v="40.734450064828401"/>
    <n v="0.96000000000000085"/>
    <s v="r"/>
  </r>
  <r>
    <x v="1"/>
    <x v="92"/>
    <s v="PLCOMPR00010"/>
    <n v="20.9"/>
    <n v="35"/>
    <n v="730"/>
    <n v="1091000"/>
    <n v="20.857142857142858"/>
    <m/>
    <s v="PL"/>
    <n v="22801900"/>
    <n v="1000"/>
    <n v="96.428137390000003"/>
    <n v="57140000"/>
    <n v="4.1383481363554413"/>
    <n v="0.37999999999999901"/>
    <s v="r"/>
  </r>
  <r>
    <x v="1"/>
    <x v="93"/>
    <s v="PLCMRAY00029"/>
    <n v="3.38"/>
    <n v="73465"/>
    <n v="245170"/>
    <n v="20455000"/>
    <n v="3.3372354182263662"/>
    <m/>
    <s v="PL"/>
    <n v="69137900"/>
    <n v="1000"/>
    <n v="96.428137390000003"/>
    <n v="57140000"/>
    <n v="12.547932392323837"/>
    <n v="0.27"/>
    <s v="r"/>
  </r>
  <r>
    <x v="1"/>
    <x v="94"/>
    <s v="PLCPPRK00037"/>
    <n v="4.0999999999999996"/>
    <n v="2183"/>
    <n v="8850"/>
    <n v="26984000"/>
    <n v="4.0540540540540544"/>
    <m/>
    <s v="PL"/>
    <n v="110634399.99999999"/>
    <n v="1000"/>
    <n v="96.428137390000003"/>
    <n v="57140000"/>
    <n v="20.079189149009618"/>
    <n v="-5.0000000000000711E-2"/>
    <s v="m"/>
  </r>
  <r>
    <x v="1"/>
    <x v="95"/>
    <s v="PLMCINT00013"/>
    <n v="4.5999999999999996"/>
    <n v="50"/>
    <n v="230"/>
    <n v="0"/>
    <n v="4.5999999999999996"/>
    <m/>
    <s v="PL"/>
    <n v="0"/>
    <n v="1000"/>
    <n v="96.428137390000003"/>
    <n v="57140000"/>
    <n v="0"/>
    <n v="0.19999999999999929"/>
    <s v="r"/>
  </r>
  <r>
    <x v="1"/>
    <x v="96"/>
    <s v="PLCFRPT00013"/>
    <n v="22.47"/>
    <n v="343172"/>
    <n v="7814590"/>
    <n v="214367000"/>
    <n v="22.771642208571794"/>
    <m/>
    <s v="PL"/>
    <n v="4816826490"/>
    <n v="1000"/>
    <n v="96.428137390000003"/>
    <n v="57140000"/>
    <n v="874.21245282362531"/>
    <n v="-0.51000000000000156"/>
    <s v="m"/>
  </r>
  <r>
    <x v="1"/>
    <x v="97"/>
    <s v="PLCRWTR00022"/>
    <n v="2.59"/>
    <n v="274719"/>
    <n v="672790"/>
    <n v="0"/>
    <n v="2.4490115354234692"/>
    <m/>
    <s v="PL"/>
    <n v="0"/>
    <n v="1000"/>
    <n v="96.428137390000003"/>
    <n v="57140000"/>
    <n v="0"/>
    <n v="0.38999999999999968"/>
    <s v="r"/>
  </r>
  <r>
    <x v="1"/>
    <x v="98"/>
    <s v="PLDEBCA00016"/>
    <n v="89.7"/>
    <n v="2126"/>
    <n v="190710"/>
    <n v="2567000"/>
    <n v="89.703668861712131"/>
    <m/>
    <s v="PL"/>
    <n v="230259900"/>
    <n v="1000"/>
    <n v="96.428137390000003"/>
    <n v="57140000"/>
    <n v="41.790185381147637"/>
    <n v="-4.9999999999997158E-2"/>
    <s v="m"/>
  </r>
  <r>
    <x v="1"/>
    <x v="99"/>
    <s v="PLDECOR00013"/>
    <n v="6.26"/>
    <n v="1698"/>
    <n v="10750"/>
    <n v="8556000"/>
    <n v="6.3309776207302706"/>
    <m/>
    <s v="PL"/>
    <n v="53560560"/>
    <n v="1000"/>
    <n v="96.428137390000003"/>
    <n v="57140000"/>
    <n v="9.7207795691654546"/>
    <n v="9.9999999999997868E-3"/>
    <s v="r"/>
  </r>
  <r>
    <x v="1"/>
    <x v="100"/>
    <s v="PLDELKO00019"/>
    <n v="5.0599999999999996"/>
    <n v="20"/>
    <n v="100"/>
    <n v="2659000"/>
    <n v="5"/>
    <m/>
    <s v="PL"/>
    <n v="13454539.999999998"/>
    <n v="1000"/>
    <n v="96.428137390000003"/>
    <n v="57140000"/>
    <n v="2.441882936707894"/>
    <n v="0.16999999999999993"/>
    <s v="r"/>
  </r>
  <r>
    <x v="1"/>
    <x v="101"/>
    <s v="PLDGA0000019"/>
    <n v="6.28"/>
    <n v="91"/>
    <n v="570"/>
    <n v="0"/>
    <n v="6.2637362637362637"/>
    <m/>
    <s v="PL"/>
    <n v="0"/>
    <n v="1000"/>
    <n v="96.428137390000003"/>
    <n v="57140000"/>
    <n v="0"/>
    <n v="0"/>
    <s v="n"/>
  </r>
  <r>
    <x v="1"/>
    <x v="102"/>
    <s v="PLWDM0000029"/>
    <n v="0.72"/>
    <n v="1564"/>
    <n v="1110"/>
    <n v="8257000"/>
    <n v="0.70971867007672629"/>
    <m/>
    <s v="PL"/>
    <n v="5945040"/>
    <n v="1000"/>
    <n v="96.428137390000003"/>
    <n v="57140000"/>
    <n v="1.078973471708873"/>
    <n v="0"/>
    <s v="n"/>
  </r>
  <r>
    <x v="1"/>
    <x v="103"/>
    <s v="PLDMDVL00012"/>
    <n v="46.65"/>
    <n v="285"/>
    <n v="13470"/>
    <n v="7229000"/>
    <n v="47.263157894736842"/>
    <m/>
    <s v="PL"/>
    <n v="337232850"/>
    <n v="1000"/>
    <n v="96.428137390000003"/>
    <n v="57140000"/>
    <n v="61.204852942751877"/>
    <n v="-1.4500000000000028"/>
    <s v="m"/>
  </r>
  <r>
    <x v="1"/>
    <x v="104"/>
    <s v="PLADDRG00015"/>
    <n v="2.85"/>
    <n v="697"/>
    <n v="1920"/>
    <n v="0"/>
    <n v="2.7546628407460547"/>
    <m/>
    <s v="PL"/>
    <n v="0"/>
    <n v="1000"/>
    <n v="96.428137390000003"/>
    <n v="57140000"/>
    <n v="0"/>
    <n v="5.0000000000000266E-2"/>
    <s v="r"/>
  </r>
  <r>
    <x v="1"/>
    <x v="105"/>
    <s v="PLDREWX00012"/>
    <n v="0.21"/>
    <n v="26499"/>
    <n v="5560"/>
    <n v="0"/>
    <n v="0.20981923846182876"/>
    <m/>
    <s v="PL"/>
    <n v="0"/>
    <n v="1000"/>
    <n v="96.428137390000003"/>
    <n v="57140000"/>
    <n v="0"/>
    <n v="0"/>
    <s v="n"/>
  </r>
  <r>
    <x v="1"/>
    <x v="106"/>
    <s v="PLDROP000011"/>
    <n v="1.82"/>
    <n v="0"/>
    <n v="0"/>
    <n v="0"/>
    <n v="1.82"/>
    <m/>
    <s v="PL"/>
    <n v="0"/>
    <n v="1000"/>
    <n v="96.428137390000003"/>
    <n v="57140000"/>
    <n v="0"/>
    <n v="0"/>
    <s v="n"/>
  </r>
  <r>
    <x v="1"/>
    <x v="107"/>
    <s v="PLDRZPL00032"/>
    <n v="3.3"/>
    <n v="47"/>
    <n v="160"/>
    <n v="3196000"/>
    <n v="3.4042553191489362"/>
    <m/>
    <s v="PL"/>
    <n v="10546800"/>
    <n v="1000"/>
    <n v="96.428137390000003"/>
    <n v="57140000"/>
    <n v="1.9141532119917011"/>
    <n v="-5.0000000000000266E-2"/>
    <s v="m"/>
  </r>
  <r>
    <x v="1"/>
    <x v="108"/>
    <s v="PLDLSS000010"/>
    <n v="0.28000000000000003"/>
    <n v="11990"/>
    <n v="3360"/>
    <n v="13003000"/>
    <n v="0.28023352793994993"/>
    <m/>
    <s v="PL"/>
    <n v="3640840.0000000005"/>
    <n v="1000"/>
    <n v="96.428137390000003"/>
    <n v="57140000"/>
    <n v="0.66078105020933986"/>
    <n v="0"/>
    <s v="n"/>
  </r>
  <r>
    <x v="1"/>
    <x v="109"/>
    <s v="PLDTP0000010"/>
    <n v="3.97"/>
    <n v="22"/>
    <n v="90"/>
    <n v="0"/>
    <n v="4.0909090909090908"/>
    <m/>
    <s v="PL"/>
    <n v="0"/>
    <n v="1000"/>
    <n v="96.428137390000003"/>
    <n v="57140000"/>
    <n v="0"/>
    <n v="0"/>
    <s v="n"/>
  </r>
  <r>
    <x v="1"/>
    <x v="110"/>
    <s v="PLDUDA000016"/>
    <n v="7.17"/>
    <n v="2735"/>
    <n v="19700"/>
    <n v="17743000"/>
    <n v="7.2029250457038394"/>
    <m/>
    <s v="PL"/>
    <n v="127217310"/>
    <n v="1000"/>
    <n v="96.428137390000003"/>
    <n v="57140000"/>
    <n v="23.088844252042701"/>
    <n v="-8.0000000000000071E-2"/>
    <s v="m"/>
  </r>
  <r>
    <x v="1"/>
    <x v="111"/>
    <s v="PLCPENR00035"/>
    <n v="1.95"/>
    <n v="130855"/>
    <n v="254540"/>
    <n v="45748000"/>
    <n v="1.9452065263077452"/>
    <m/>
    <s v="PL"/>
    <n v="89208600"/>
    <n v="1000"/>
    <n v="96.428137390000003"/>
    <n v="57140000"/>
    <n v="16.190591290939704"/>
    <n v="3.0000000000000027E-2"/>
    <s v="r"/>
  </r>
  <r>
    <x v="1"/>
    <x v="112"/>
    <s v="PLECARD00012"/>
    <n v="1.66"/>
    <n v="0"/>
    <n v="0"/>
    <n v="0"/>
    <n v="1.66"/>
    <m/>
    <s v="PL"/>
    <n v="0"/>
    <n v="1000"/>
    <n v="96.428137390000003"/>
    <n v="57140000"/>
    <n v="0"/>
    <n v="0"/>
    <s v="n"/>
  </r>
  <r>
    <x v="1"/>
    <x v="113"/>
    <s v="PLECHPS00019"/>
    <n v="6.54"/>
    <n v="190678"/>
    <n v="1247150"/>
    <n v="223328000"/>
    <n v="6.5406077261141817"/>
    <m/>
    <s v="PL"/>
    <n v="1460565120"/>
    <n v="1000"/>
    <n v="96.428137390000003"/>
    <n v="57140000"/>
    <n v="265.07996887881109"/>
    <n v="4.0000000000000036E-2"/>
    <s v="r"/>
  </r>
  <r>
    <x v="1"/>
    <x v="114"/>
    <s v="PLEDINV00014"/>
    <n v="2.2200000000000002"/>
    <n v="22"/>
    <n v="50"/>
    <n v="2588000"/>
    <n v="2.2727272727272729"/>
    <m/>
    <s v="PL"/>
    <n v="5745360.0000000009"/>
    <n v="1000"/>
    <n v="96.428137390000003"/>
    <n v="57140000"/>
    <n v="1.0427332743627111"/>
    <n v="-2.0000000000000018E-2"/>
    <s v="m"/>
  </r>
  <r>
    <x v="1"/>
    <x v="115"/>
    <s v="PLEFEKT00018"/>
    <n v="14.7"/>
    <n v="365"/>
    <n v="5680"/>
    <n v="1039000"/>
    <n v="15.561643835616438"/>
    <m/>
    <s v="PL"/>
    <n v="15273300"/>
    <n v="1000"/>
    <n v="96.428137390000003"/>
    <n v="57140000"/>
    <n v="2.7719721861335049"/>
    <n v="-0.30000000000000071"/>
    <s v="m"/>
  </r>
  <r>
    <x v="1"/>
    <x v="116"/>
    <s v="PLEFH0000022"/>
    <n v="0.17"/>
    <n v="4370"/>
    <n v="740"/>
    <n v="0"/>
    <n v="0.16933638443935928"/>
    <m/>
    <s v="PL"/>
    <n v="0"/>
    <n v="1000"/>
    <n v="96.428137390000003"/>
    <n v="57140000"/>
    <n v="0"/>
    <n v="0"/>
    <s v="n"/>
  </r>
  <r>
    <x v="1"/>
    <x v="117"/>
    <s v="PLEKGPF00011"/>
    <n v="0.26"/>
    <n v="544299"/>
    <n v="141520"/>
    <n v="0"/>
    <n v="0.26000415212961991"/>
    <m/>
    <s v="PL"/>
    <n v="0"/>
    <n v="1000"/>
    <n v="96.428137390000003"/>
    <n v="57140000"/>
    <n v="0"/>
    <n v="-2.0000000000000018E-2"/>
    <s v="m"/>
  </r>
  <r>
    <x v="1"/>
    <x v="118"/>
    <s v="PLEKEP000019"/>
    <n v="26.27"/>
    <n v="142406"/>
    <n v="3993110"/>
    <n v="7837000"/>
    <n v="28.040321334775221"/>
    <m/>
    <s v="PL"/>
    <n v="205877990"/>
    <n v="1000"/>
    <n v="96.428137390000003"/>
    <n v="57140000"/>
    <n v="37.365079060653024"/>
    <n v="-0.58999999999999986"/>
    <s v="m"/>
  </r>
  <r>
    <x v="1"/>
    <x v="119"/>
    <s v="PLELTBD00017"/>
    <n v="82"/>
    <n v="187"/>
    <n v="15270"/>
    <n v="4747000"/>
    <n v="81.657754010695186"/>
    <m/>
    <s v="PL"/>
    <n v="389254000"/>
    <n v="1000"/>
    <n v="96.428137390000003"/>
    <n v="57140000"/>
    <n v="70.646242877519029"/>
    <n v="1"/>
    <s v="r"/>
  </r>
  <r>
    <x v="1"/>
    <x v="120"/>
    <s v="PLELEKT00016"/>
    <n v="10.7"/>
    <n v="575"/>
    <n v="6150"/>
    <n v="7051000"/>
    <n v="10.695652173913043"/>
    <m/>
    <s v="PL"/>
    <n v="75445700"/>
    <n v="1000"/>
    <n v="96.428137390000003"/>
    <n v="57140000"/>
    <n v="13.692743674475887"/>
    <n v="-1.0000000000001563E-2"/>
    <s v="m"/>
  </r>
  <r>
    <x v="1"/>
    <x v="121"/>
    <s v="PLELMTL00017"/>
    <n v="3.4"/>
    <n v="90972"/>
    <n v="306610"/>
    <n v="110913000"/>
    <n v="3.3703776986325464"/>
    <m/>
    <s v="PL"/>
    <n v="377104200"/>
    <n v="1000"/>
    <n v="96.428137390000003"/>
    <n v="57140000"/>
    <n v="68.44115899472456"/>
    <n v="4.0000000000000036E-2"/>
    <s v="r"/>
  </r>
  <r>
    <x v="1"/>
    <x v="122"/>
    <s v="PLELKOP00013"/>
    <n v="1.38"/>
    <n v="10996"/>
    <n v="15300"/>
    <n v="3333000"/>
    <n v="1.391415060021826"/>
    <m/>
    <s v="PL"/>
    <n v="4599540"/>
    <n v="1000"/>
    <n v="96.428137390000003"/>
    <n v="57140000"/>
    <n v="0.83477682943492904"/>
    <n v="-7.0000000000000062E-2"/>
    <s v="m"/>
  </r>
  <r>
    <x v="1"/>
    <x v="123"/>
    <s v="PLELZAB00010"/>
    <n v="15.3"/>
    <n v="16599"/>
    <n v="249530"/>
    <n v="2716000"/>
    <n v="15.032833303211037"/>
    <m/>
    <s v="PL"/>
    <n v="41554800"/>
    <n v="1000"/>
    <n v="96.428137390000003"/>
    <n v="57140000"/>
    <n v="7.5418377037274569"/>
    <n v="0.10000000000000142"/>
    <s v="r"/>
  </r>
  <r>
    <x v="1"/>
    <x v="124"/>
    <s v="PLEMCIM00017"/>
    <n v="13.34"/>
    <n v="1594"/>
    <n v="21120"/>
    <n v="3579000"/>
    <n v="13.249686323713927"/>
    <m/>
    <s v="PL"/>
    <n v="47743860"/>
    <n v="1000"/>
    <n v="96.428137390000003"/>
    <n v="57140000"/>
    <n v="8.6650987002580973"/>
    <n v="0.16000000000000014"/>
    <s v="r"/>
  </r>
  <r>
    <x v="1"/>
    <x v="125"/>
    <s v="PLELDRD00017"/>
    <n v="50.98"/>
    <n v="27855"/>
    <n v="1392850"/>
    <n v="13044000"/>
    <n v="50.003590019745111"/>
    <m/>
    <s v="PL"/>
    <n v="664983120"/>
    <n v="1000"/>
    <n v="96.428137390000003"/>
    <n v="57140000"/>
    <n v="120.68869942240896"/>
    <n v="1.3499999999999943"/>
    <s v="r"/>
  </r>
  <r>
    <x v="1"/>
    <x v="126"/>
    <s v="PLENAP000010"/>
    <n v="1.03"/>
    <n v="27631"/>
    <n v="28260"/>
    <n v="11545000"/>
    <n v="1.0227642864898121"/>
    <m/>
    <s v="PL"/>
    <n v="11891350"/>
    <n v="1000"/>
    <n v="96.428137390000003"/>
    <n v="57140000"/>
    <n v="2.1581774374613643"/>
    <n v="0"/>
    <s v="n"/>
  </r>
  <r>
    <x v="1"/>
    <x v="127"/>
    <s v="PLENEA000013"/>
    <n v="16.5"/>
    <n v="370058"/>
    <n v="6094640"/>
    <n v="214078000"/>
    <n v="16.46941830740046"/>
    <m/>
    <s v="PL"/>
    <n v="3532287000"/>
    <n v="1000"/>
    <n v="96.428137390000003"/>
    <n v="57140000"/>
    <n v="641.07961720394144"/>
    <n v="7.0000000000000284E-2"/>
    <s v="r"/>
  </r>
  <r>
    <x v="1"/>
    <x v="128"/>
    <s v="PLENLMD00017"/>
    <n v="11.5"/>
    <n v="860"/>
    <n v="9890"/>
    <n v="7353000"/>
    <n v="11.5"/>
    <m/>
    <s v="PL"/>
    <n v="84559500"/>
    <n v="1000"/>
    <n v="96.428137390000003"/>
    <n v="57140000"/>
    <n v="15.346819749062488"/>
    <n v="-5.0000000000000711E-2"/>
    <s v="m"/>
  </r>
  <r>
    <x v="1"/>
    <x v="129"/>
    <s v="PLENERG00022"/>
    <n v="22.84"/>
    <n v="803257"/>
    <n v="18269210"/>
    <n v="200740000"/>
    <n v="22.743916330638886"/>
    <m/>
    <s v="PL"/>
    <n v="4584901600"/>
    <n v="1000"/>
    <n v="96.428137390000003"/>
    <n v="57140000"/>
    <n v="832.12008612146712"/>
    <n v="0.64999999999999858"/>
    <s v="r"/>
  </r>
  <r>
    <x v="1"/>
    <x v="130"/>
    <s v="PLERGIN00015"/>
    <n v="11.44"/>
    <n v="146"/>
    <n v="1540"/>
    <n v="5047000"/>
    <n v="10.547945205479452"/>
    <m/>
    <s v="PL"/>
    <n v="57737680"/>
    <n v="1000"/>
    <n v="96.428137390000003"/>
    <n v="57140000"/>
    <n v="10.478890812848352"/>
    <n v="0.63999999999999879"/>
    <s v="r"/>
  </r>
  <r>
    <x v="1"/>
    <x v="131"/>
    <s v="PLERBUD00012"/>
    <n v="26.02"/>
    <n v="13621"/>
    <n v="356660"/>
    <n v="4986000"/>
    <n v="26.184567946553116"/>
    <m/>
    <s v="PL"/>
    <n v="129735720"/>
    <n v="1000"/>
    <n v="96.428137390000003"/>
    <n v="57140000"/>
    <n v="23.54591394053703"/>
    <n v="0.82000000000000028"/>
    <s v="r"/>
  </r>
  <r>
    <x v="1"/>
    <x v="132"/>
    <s v="PLERGZB00014"/>
    <n v="16.27"/>
    <n v="438"/>
    <n v="7200"/>
    <n v="530000"/>
    <n v="16.438356164383563"/>
    <m/>
    <s v="PL"/>
    <n v="8623100"/>
    <n v="1000"/>
    <n v="96.428137390000003"/>
    <n v="57140000"/>
    <n v="1.5650182578910796"/>
    <n v="-0.30000000000000071"/>
    <s v="m"/>
  </r>
  <r>
    <x v="1"/>
    <x v="133"/>
    <s v="PLEUFLM00017"/>
    <n v="4.13"/>
    <n v="10859"/>
    <n v="44830"/>
    <n v="24228000"/>
    <n v="4.1283727783405473"/>
    <m/>
    <s v="PL"/>
    <n v="100061640"/>
    <n v="1000"/>
    <n v="96.428137390000003"/>
    <n v="57140000"/>
    <n v="18.160324420976721"/>
    <n v="9.9999999999997868E-3"/>
    <s v="r"/>
  </r>
  <r>
    <x v="1"/>
    <x v="134"/>
    <s v="PLESSYS00030"/>
    <n v="2.41"/>
    <n v="786"/>
    <n v="1830"/>
    <n v="13646000"/>
    <n v="2.3282442748091605"/>
    <m/>
    <s v="PL"/>
    <n v="32886860.000000004"/>
    <n v="1000"/>
    <n v="96.428137390000003"/>
    <n v="57140000"/>
    <n v="5.9686813726743093"/>
    <n v="5.0000000000000266E-2"/>
    <s v="r"/>
  </r>
  <r>
    <x v="1"/>
    <x v="135"/>
    <s v="HU0000089198"/>
    <n v="1.69"/>
    <n v="0"/>
    <n v="0"/>
    <n v="0"/>
    <n v="1.69"/>
    <m/>
    <s v="HU"/>
    <n v="0"/>
    <n v="1000"/>
    <n v="96.428137390000003"/>
    <n v="57140000"/>
    <n v="0"/>
    <n v="0"/>
    <s v="n"/>
  </r>
  <r>
    <x v="1"/>
    <x v="136"/>
    <s v="PLERPCO00017"/>
    <n v="25.45"/>
    <n v="848"/>
    <n v="21810"/>
    <n v="2121000"/>
    <n v="25.71933962264151"/>
    <m/>
    <s v="PL"/>
    <n v="53979450"/>
    <n v="1000"/>
    <n v="96.428137390000003"/>
    <n v="57140000"/>
    <n v="9.7968044903710538"/>
    <n v="-0.26000000000000156"/>
    <s v="m"/>
  </r>
  <r>
    <x v="1"/>
    <x v="137"/>
    <s v="PLERPLT00017"/>
    <n v="0.01"/>
    <n v="41500"/>
    <n v="420"/>
    <n v="0"/>
    <n v="1.0120481927710843E-2"/>
    <m/>
    <s v="PL"/>
    <n v="0"/>
    <n v="1000"/>
    <n v="96.428137390000003"/>
    <n v="57140000"/>
    <n v="0"/>
    <n v="0"/>
    <s v="n"/>
  </r>
  <r>
    <x v="1"/>
    <x v="138"/>
    <s v="PLEURCH00011"/>
    <n v="36.22"/>
    <n v="521114"/>
    <n v="18675240"/>
    <n v="77963000"/>
    <n v="35.837148877213046"/>
    <m/>
    <s v="PL"/>
    <n v="2823819860"/>
    <n v="1000"/>
    <n v="96.428137390000003"/>
    <n v="57140000"/>
    <n v="512.49894329132587"/>
    <n v="0.86999999999999744"/>
    <s v="r"/>
  </r>
  <r>
    <x v="1"/>
    <x v="139"/>
    <s v="BG1100114062"/>
    <n v="2.17"/>
    <n v="0"/>
    <n v="0"/>
    <n v="453000"/>
    <n v="2.17"/>
    <m/>
    <s v="BG"/>
    <n v="983010"/>
    <n v="1000"/>
    <n v="96.428137390000003"/>
    <n v="57140000"/>
    <n v="0.17840783450145659"/>
    <n v="0"/>
    <s v="n"/>
  </r>
  <r>
    <x v="1"/>
    <x v="140"/>
    <s v="PLERTEL00011"/>
    <n v="13.59"/>
    <n v="4522"/>
    <n v="61040"/>
    <n v="1423000"/>
    <n v="13.4984520123839"/>
    <m/>
    <s v="PL"/>
    <n v="19338570"/>
    <n v="1000"/>
    <n v="96.428137390000003"/>
    <n v="57140000"/>
    <n v="3.5097836197544612"/>
    <n v="5.0000000000000711E-2"/>
    <s v="r"/>
  </r>
  <r>
    <x v="1"/>
    <x v="141"/>
    <s v="IM00B58FMW76"/>
    <n v="7.14"/>
    <n v="0"/>
    <n v="0"/>
    <n v="14000"/>
    <n v="7.14"/>
    <m/>
    <s v="IM"/>
    <n v="99960"/>
    <n v="1000"/>
    <n v="96.428137390000003"/>
    <n v="57140000"/>
    <n v="1.8141877637832371E-2"/>
    <n v="0"/>
    <s v="n"/>
  </r>
  <r>
    <x v="1"/>
    <x v="142"/>
    <s v="PLFAM0000012"/>
    <n v="0.44"/>
    <n v="3359"/>
    <n v="1480"/>
    <n v="0"/>
    <n v="0.44060732360821675"/>
    <m/>
    <s v="PL"/>
    <n v="0"/>
    <n v="1000"/>
    <n v="96.428137390000003"/>
    <n v="57140000"/>
    <n v="0"/>
    <n v="1.0000000000000009E-2"/>
    <s v="r"/>
  </r>
  <r>
    <x v="1"/>
    <x v="143"/>
    <s v="PLFAMUR00012"/>
    <n v="3.3"/>
    <n v="3776"/>
    <n v="12400"/>
    <n v="138273000"/>
    <n v="3.2838983050847457"/>
    <m/>
    <s v="PL"/>
    <n v="456300900"/>
    <n v="1000"/>
    <n v="96.428137390000003"/>
    <n v="57140000"/>
    <n v="82.814676809051463"/>
    <n v="4.0000000000000036E-2"/>
    <s v="r"/>
  </r>
  <r>
    <x v="1"/>
    <x v="144"/>
    <s v="PLFRMCL00066"/>
    <n v="50.71"/>
    <n v="569"/>
    <n v="29120"/>
    <n v="11601000"/>
    <n v="51.177504393673111"/>
    <m/>
    <s v="PL"/>
    <n v="588286710"/>
    <n v="1000"/>
    <n v="96.428137390000003"/>
    <n v="57140000"/>
    <n v="106.76896267289892"/>
    <n v="-0.28999999999999915"/>
    <s v="m"/>
  </r>
  <r>
    <x v="1"/>
    <x v="145"/>
    <s v="PLFSING00010"/>
    <n v="18.489999999999998"/>
    <n v="303"/>
    <n v="5600"/>
    <n v="1239000"/>
    <n v="18.481848184818482"/>
    <m/>
    <s v="PL"/>
    <n v="22909109.999999996"/>
    <n v="1000"/>
    <n v="96.428137390000003"/>
    <n v="57140000"/>
    <n v="4.1578058264469977"/>
    <n v="0"/>
    <s v="n"/>
  </r>
  <r>
    <x v="1"/>
    <x v="146"/>
    <s v="PLFSTFC00012"/>
    <n v="1.48"/>
    <n v="1000"/>
    <n v="1470"/>
    <n v="0"/>
    <n v="1.47"/>
    <m/>
    <s v="PL"/>
    <n v="0"/>
    <n v="1000"/>
    <n v="96.428137390000003"/>
    <n v="57140000"/>
    <n v="0"/>
    <n v="1.0000000000000009E-2"/>
    <s v="r"/>
  </r>
  <r>
    <x v="1"/>
    <x v="147"/>
    <s v="PLFEERM00018"/>
    <n v="15.7"/>
    <n v="71"/>
    <n v="1130"/>
    <n v="3144000"/>
    <n v="15.915492957746478"/>
    <m/>
    <s v="PL"/>
    <n v="49360800"/>
    <n v="1000"/>
    <n v="96.428137390000003"/>
    <n v="57140000"/>
    <n v="8.9585593607994802"/>
    <n v="-0.55000000000000071"/>
    <s v="m"/>
  </r>
  <r>
    <x v="1"/>
    <x v="148"/>
    <s v="DE000A13SX89"/>
    <n v="25.9"/>
    <n v="3"/>
    <n v="80"/>
    <n v="3305000"/>
    <n v="26.666666666666668"/>
    <m/>
    <s v="DE"/>
    <n v="85599500"/>
    <n v="1000"/>
    <n v="96.428137390000003"/>
    <n v="57140000"/>
    <n v="15.535570776907083"/>
    <n v="-0.10000000000000142"/>
    <s v="m"/>
  </r>
  <r>
    <x v="1"/>
    <x v="149"/>
    <s v="PLFERRO00016"/>
    <n v="8.8000000000000007"/>
    <n v="36885"/>
    <n v="324770"/>
    <n v="17846000"/>
    <n v="8.8049342551172565"/>
    <m/>
    <s v="PL"/>
    <n v="157044800"/>
    <n v="1000"/>
    <n v="96.428137390000003"/>
    <n v="57140000"/>
    <n v="28.502276363123819"/>
    <n v="-9.9999999999997868E-3"/>
    <s v="m"/>
  </r>
  <r>
    <x v="1"/>
    <x v="150"/>
    <s v="PLFERUM00014"/>
    <n v="4.55"/>
    <n v="1184"/>
    <n v="5290"/>
    <n v="4501000"/>
    <n v="4.4679054054054053"/>
    <m/>
    <s v="PL"/>
    <n v="20479550"/>
    <n v="1000"/>
    <n v="96.428137390000003"/>
    <n v="57140000"/>
    <n v="3.7168616464372741"/>
    <n v="-8.9999999999999858E-2"/>
    <s v="m"/>
  </r>
  <r>
    <x v="1"/>
    <x v="151"/>
    <s v="PLCASPL00019"/>
    <n v="0.93"/>
    <n v="8501"/>
    <n v="7930"/>
    <n v="11150000"/>
    <n v="0.93283143159628279"/>
    <m/>
    <s v="PL"/>
    <n v="10369500"/>
    <n v="1000"/>
    <n v="96.428137390000003"/>
    <n v="57140000"/>
    <n v="1.8819747915716563"/>
    <n v="1.0000000000000009E-2"/>
    <s v="r"/>
  </r>
  <r>
    <x v="1"/>
    <x v="152"/>
    <s v="PLFORTE00012"/>
    <n v="49.5"/>
    <n v="43812"/>
    <n v="2161740"/>
    <n v="16737000"/>
    <n v="49.341276362640372"/>
    <m/>
    <s v="PL"/>
    <n v="828481500"/>
    <n v="1000"/>
    <n v="96.428137390000003"/>
    <n v="57140000"/>
    <n v="150.3622448800302"/>
    <n v="-0.5"/>
    <s v="m"/>
  </r>
  <r>
    <x v="1"/>
    <x v="153"/>
    <s v="NL0009604859"/>
    <n v="18.73"/>
    <n v="0"/>
    <n v="0"/>
    <n v="17024000"/>
    <n v="18.73"/>
    <m/>
    <s v="NL"/>
    <n v="318859520"/>
    <n v="1000"/>
    <n v="96.428137390000003"/>
    <n v="57140000"/>
    <n v="57.870252055801956"/>
    <n v="0"/>
    <s v="n"/>
  </r>
  <r>
    <x v="1"/>
    <x v="154"/>
    <s v="PLFOTA000014"/>
    <n v="0.85"/>
    <n v="127157"/>
    <n v="108740"/>
    <n v="0"/>
    <n v="0.85516330205965851"/>
    <m/>
    <s v="PL"/>
    <n v="0"/>
    <n v="1000"/>
    <n v="96.428137390000003"/>
    <n v="57140000"/>
    <n v="0"/>
    <n v="-1.0000000000000009E-2"/>
    <s v="m"/>
  </r>
  <r>
    <x v="1"/>
    <x v="155"/>
    <s v="PLGANT000014"/>
    <n v="0.35"/>
    <n v="1072"/>
    <n v="380"/>
    <n v="0"/>
    <n v="0.35447761194029853"/>
    <m/>
    <s v="PL"/>
    <n v="0"/>
    <n v="1000"/>
    <n v="96.428137390000003"/>
    <n v="57140000"/>
    <n v="0"/>
    <n v="1.9999999999999962E-2"/>
    <s v="r"/>
  </r>
  <r>
    <x v="1"/>
    <x v="156"/>
    <s v="PLGSPR000014"/>
    <n v="2"/>
    <n v="106503"/>
    <n v="212440"/>
    <n v="293645000"/>
    <n v="1.9946855957109189"/>
    <m/>
    <s v="PL"/>
    <n v="587290000"/>
    <n v="1000"/>
    <n v="96.428137390000003"/>
    <n v="57140000"/>
    <n v="106.58806840658836"/>
    <n v="2.0000000000000018E-2"/>
    <s v="r"/>
  </r>
  <r>
    <x v="1"/>
    <x v="157"/>
    <s v="PLGETBK00012"/>
    <n v="1.81"/>
    <n v="3554369"/>
    <n v="6423540"/>
    <n v="1095354000"/>
    <n v="1.8072237294439604"/>
    <m/>
    <s v="PL"/>
    <n v="1982590740"/>
    <n v="1000"/>
    <n v="96.428137390000003"/>
    <n v="57140000"/>
    <n v="359.82311535593772"/>
    <n v="4.0000000000000036E-2"/>
    <s v="r"/>
  </r>
  <r>
    <x v="1"/>
    <x v="158"/>
    <s v="PLGNRSI00015"/>
    <n v="3.4"/>
    <n v="48766"/>
    <n v="165490"/>
    <n v="43628000"/>
    <n v="3.3935528852069066"/>
    <m/>
    <s v="PL"/>
    <n v="148335200"/>
    <n v="1000"/>
    <n v="96.428137390000003"/>
    <n v="57140000"/>
    <n v="26.921559101474514"/>
    <n v="0"/>
    <s v="n"/>
  </r>
  <r>
    <x v="1"/>
    <x v="159"/>
    <s v="PLGLBLC00011"/>
    <n v="6.83"/>
    <n v="2154"/>
    <n v="14670"/>
    <n v="6721000"/>
    <n v="6.8105849582172704"/>
    <m/>
    <s v="PL"/>
    <n v="45904430"/>
    <n v="1000"/>
    <n v="96.428137390000003"/>
    <n v="57140000"/>
    <n v="8.3312580241540761"/>
    <n v="-5.9999999999999609E-2"/>
    <s v="m"/>
  </r>
  <r>
    <x v="1"/>
    <x v="160"/>
    <s v="NL0000687309"/>
    <n v="42.2"/>
    <n v="638"/>
    <n v="26850"/>
    <n v="20769000"/>
    <n v="42.084639498432601"/>
    <m/>
    <s v="NL"/>
    <n v="876451800"/>
    <n v="1000"/>
    <n v="96.428137390000003"/>
    <n v="57140000"/>
    <n v="159.06844048677402"/>
    <n v="0.25"/>
    <s v="r"/>
  </r>
  <r>
    <x v="1"/>
    <x v="161"/>
    <s v="SI0031104076"/>
    <n v="24.99"/>
    <n v="601"/>
    <n v="14800"/>
    <n v="1991000"/>
    <n v="24.625623960066555"/>
    <m/>
    <s v="SI"/>
    <n v="49755090"/>
    <n v="1000"/>
    <n v="96.428137390000003"/>
    <n v="57140000"/>
    <n v="9.0301195942310635"/>
    <n v="0.68999999999999773"/>
    <s v="r"/>
  </r>
  <r>
    <x v="1"/>
    <x v="162"/>
    <s v="PLGPW0000017"/>
    <n v="43.4"/>
    <n v="78340"/>
    <n v="3400770"/>
    <n v="27164000"/>
    <n v="43.410390605054886"/>
    <m/>
    <s v="PL"/>
    <n v="1178917600"/>
    <n v="1000"/>
    <n v="96.428137390000003"/>
    <n v="57140000"/>
    <n v="213.96337379238702"/>
    <n v="0"/>
    <s v="n"/>
  </r>
  <r>
    <x v="1"/>
    <x v="163"/>
    <s v="PLGRAAL00022"/>
    <n v="16.95"/>
    <n v="65960"/>
    <n v="1122120"/>
    <n v="3502000"/>
    <n v="17.012128562765312"/>
    <m/>
    <s v="PL"/>
    <n v="59358900"/>
    <n v="1000"/>
    <n v="96.428137390000003"/>
    <n v="57140000"/>
    <n v="10.773128256465865"/>
    <n v="-0.10000000000000142"/>
    <s v="m"/>
  </r>
  <r>
    <x v="1"/>
    <x v="164"/>
    <s v="PLZPW0000017"/>
    <n v="29.7"/>
    <n v="2124"/>
    <n v="63460"/>
    <n v="17315000"/>
    <n v="29.87758945386064"/>
    <m/>
    <s v="PL"/>
    <n v="514255500"/>
    <n v="1000"/>
    <n v="96.428137390000003"/>
    <n v="57140000"/>
    <n v="93.332936730515257"/>
    <n v="-0.80000000000000071"/>
    <s v="m"/>
  </r>
  <r>
    <x v="1"/>
    <x v="165"/>
    <s v="PLERFKT00010"/>
    <n v="1.51"/>
    <n v="0"/>
    <n v="0"/>
    <n v="0"/>
    <n v="1.51"/>
    <m/>
    <s v="PL"/>
    <n v="0"/>
    <n v="1000"/>
    <n v="96.428137390000003"/>
    <n v="57140000"/>
    <n v="0"/>
    <n v="0"/>
    <s v="n"/>
  </r>
  <r>
    <x v="1"/>
    <x v="166"/>
    <s v="PLINTGR00013"/>
    <n v="11.49"/>
    <n v="263769"/>
    <n v="2811530"/>
    <n v="3233000"/>
    <n v="10.659061527321255"/>
    <m/>
    <s v="PL"/>
    <n v="37147170"/>
    <n v="1000"/>
    <n v="96.428137390000003"/>
    <n v="57140000"/>
    <n v="6.7418908836710436"/>
    <n v="1.6899999999999995"/>
    <s v="r"/>
  </r>
  <r>
    <x v="1"/>
    <x v="167"/>
    <s v="PLZATRM00012"/>
    <n v="71"/>
    <n v="16310"/>
    <n v="1156910"/>
    <n v="40919000"/>
    <n v="70.932556713672597"/>
    <m/>
    <s v="PL"/>
    <n v="2905249000"/>
    <n v="1000"/>
    <n v="96.428137390000003"/>
    <n v="57140000"/>
    <n v="527.2776297062311"/>
    <n v="-0.98999999999999488"/>
    <s v="m"/>
  </r>
  <r>
    <x v="1"/>
    <x v="168"/>
    <s v="PLGTC0000037"/>
    <n v="4.95"/>
    <n v="609449"/>
    <n v="2992240"/>
    <n v="245350000"/>
    <n v="4.9097463446490188"/>
    <m/>
    <s v="PL"/>
    <n v="1214482500"/>
    <n v="1000"/>
    <n v="96.428137390000003"/>
    <n v="57140000"/>
    <n v="220.4180963214161"/>
    <n v="0.15000000000000036"/>
    <s v="r"/>
  </r>
  <r>
    <x v="1"/>
    <x v="169"/>
    <s v="PLBH00000012"/>
    <n v="106.65"/>
    <n v="76303"/>
    <n v="8014240"/>
    <n v="30584000"/>
    <n v="105.03178118815774"/>
    <m/>
    <s v="PL"/>
    <n v="3261783600"/>
    <n v="1000"/>
    <n v="96.428137390000003"/>
    <n v="57140000"/>
    <n v="591.98558375638618"/>
    <n v="3.1500000000000057"/>
    <s v="r"/>
  </r>
  <r>
    <x v="1"/>
    <x v="170"/>
    <s v="PLHRPHG00023"/>
    <n v="3.3"/>
    <n v="847"/>
    <n v="2800"/>
    <n v="25500000"/>
    <n v="3.3057851239669422"/>
    <m/>
    <s v="PL"/>
    <n v="84150000"/>
    <n v="1000"/>
    <n v="96.428137390000003"/>
    <n v="57140000"/>
    <n v="15.27249903184868"/>
    <n v="0"/>
    <s v="n"/>
  </r>
  <r>
    <x v="1"/>
    <x v="171"/>
    <s v="PLVENTS00019"/>
    <n v="1.89"/>
    <n v="800156"/>
    <n v="1509490"/>
    <n v="70928000"/>
    <n v="1.8864946335464585"/>
    <m/>
    <s v="PL"/>
    <n v="134053920"/>
    <n v="1000"/>
    <n v="96.428137390000003"/>
    <n v="57140000"/>
    <n v="24.32962998711254"/>
    <n v="5.9999999999999831E-2"/>
    <s v="r"/>
  </r>
  <r>
    <x v="1"/>
    <x v="172"/>
    <s v="PLHELIO00014"/>
    <n v="5.03"/>
    <n v="105"/>
    <n v="530"/>
    <n v="1143000"/>
    <n v="5.0476190476190474"/>
    <m/>
    <s v="PL"/>
    <n v="5749290"/>
    <n v="1000"/>
    <n v="96.428137390000003"/>
    <n v="57140000"/>
    <n v="1.043446535458316"/>
    <n v="0.16000000000000014"/>
    <s v="r"/>
  </r>
  <r>
    <x v="1"/>
    <x v="173"/>
    <s v="PLZRWZW00012"/>
    <n v="3.29"/>
    <n v="153454"/>
    <n v="502560"/>
    <n v="36119000"/>
    <n v="3.2749879442699439"/>
    <m/>
    <s v="PL"/>
    <n v="118831510"/>
    <n v="1000"/>
    <n v="96.428137390000003"/>
    <n v="57140000"/>
    <n v="21.566893896947317"/>
    <n v="0.14000000000000012"/>
    <s v="r"/>
  </r>
  <r>
    <x v="1"/>
    <x v="174"/>
    <s v="PLHUTMN00017"/>
    <n v="5.14"/>
    <n v="10"/>
    <n v="50"/>
    <n v="4199000"/>
    <n v="5"/>
    <m/>
    <s v="PL"/>
    <n v="21582860"/>
    <n v="1000"/>
    <n v="96.428137390000003"/>
    <n v="57140000"/>
    <n v="3.9171028931019078"/>
    <n v="0.12999999999999989"/>
    <s v="r"/>
  </r>
  <r>
    <x v="1"/>
    <x v="175"/>
    <s v="PLHDRTR00013"/>
    <n v="31.28"/>
    <n v="3679"/>
    <n v="113760"/>
    <n v="1839000"/>
    <n v="30.921446045120955"/>
    <m/>
    <s v="PL"/>
    <n v="57523920"/>
    <n v="1000"/>
    <n v="96.428137390000003"/>
    <n v="57140000"/>
    <n v="10.440095216971372"/>
    <n v="4.00000000000027E-2"/>
    <s v="r"/>
  </r>
  <r>
    <x v="1"/>
    <x v="176"/>
    <s v="PLHPRON00017"/>
    <n v="3.07"/>
    <n v="8103"/>
    <n v="24550"/>
    <n v="7831000"/>
    <n v="3.0297420708379614"/>
    <m/>
    <s v="PL"/>
    <n v="24041170"/>
    <n v="1000"/>
    <n v="96.428137390000003"/>
    <n v="57140000"/>
    <n v="4.3632649500832983"/>
    <n v="6.999999999999984E-2"/>
    <s v="r"/>
  </r>
  <r>
    <x v="1"/>
    <x v="177"/>
    <s v="PLCNTZP00010"/>
    <n v="0.02"/>
    <n v="100000"/>
    <n v="2000"/>
    <n v="0"/>
    <n v="0.02"/>
    <m/>
    <s v="PL"/>
    <n v="0"/>
    <n v="1000"/>
    <n v="96.428137390000003"/>
    <n v="57140000"/>
    <n v="0"/>
    <n v="0"/>
    <s v="n"/>
  </r>
  <r>
    <x v="1"/>
    <x v="178"/>
    <s v="PLIDMSA00044"/>
    <n v="0.11"/>
    <n v="146389"/>
    <n v="16100"/>
    <n v="0"/>
    <n v="0.10998094119093647"/>
    <m/>
    <s v="PL"/>
    <n v="0"/>
    <n v="1000"/>
    <n v="96.428137390000003"/>
    <n v="57140000"/>
    <n v="0"/>
    <n v="9.999999999999995E-3"/>
    <s v="r"/>
  </r>
  <r>
    <x v="1"/>
    <x v="179"/>
    <s v="PLHRMAN00039"/>
    <n v="1.1000000000000001"/>
    <n v="3744"/>
    <n v="4030"/>
    <n v="4084000"/>
    <n v="1.0763888888888888"/>
    <m/>
    <s v="PL"/>
    <n v="4492400"/>
    <n v="1000"/>
    <n v="96.428137390000003"/>
    <n v="57140000"/>
    <n v="0.8153318437394772"/>
    <n v="1.0000000000000009E-2"/>
    <s v="r"/>
  </r>
  <r>
    <x v="1"/>
    <x v="180"/>
    <s v="PLBDVR000018"/>
    <n v="0.98"/>
    <n v="23255"/>
    <n v="22980"/>
    <n v="5438000"/>
    <n v="0.9881745861105139"/>
    <m/>
    <s v="PL"/>
    <n v="5329240"/>
    <n v="1000"/>
    <n v="96.428137390000003"/>
    <n v="57140000"/>
    <n v="0.96721108426012181"/>
    <n v="-1.0000000000000009E-2"/>
    <s v="m"/>
  </r>
  <r>
    <x v="1"/>
    <x v="181"/>
    <s v="AT0000809058"/>
    <n v="9"/>
    <n v="590"/>
    <n v="5280"/>
    <n v="15129000"/>
    <n v="8.9491525423728806"/>
    <m/>
    <s v="AT"/>
    <n v="136161000"/>
    <n v="1000"/>
    <n v="96.428137390000003"/>
    <n v="57140000"/>
    <n v="24.712046829180608"/>
    <n v="-9.9999999999997868E-3"/>
    <s v="m"/>
  </r>
  <r>
    <x v="1"/>
    <x v="182"/>
    <s v="LU0607203980"/>
    <n v="5.8"/>
    <n v="2625"/>
    <n v="15380"/>
    <n v="9809000"/>
    <n v="5.8590476190476188"/>
    <m/>
    <s v="LU"/>
    <n v="56892200"/>
    <n v="1000"/>
    <n v="96.428137390000003"/>
    <n v="57140000"/>
    <n v="10.325443486865614"/>
    <n v="-0.10000000000000053"/>
    <s v="m"/>
  </r>
  <r>
    <x v="1"/>
    <x v="183"/>
    <s v="PLMAKRM00019"/>
    <n v="2.2000000000000002"/>
    <n v="5702"/>
    <n v="12480"/>
    <n v="11568000"/>
    <n v="2.1887057172921782"/>
    <m/>
    <s v="PL"/>
    <n v="25449600.000000004"/>
    <n v="1000"/>
    <n v="96.428137390000003"/>
    <n v="57140000"/>
    <n v="4.6188828444555705"/>
    <n v="0.10000000000000009"/>
    <s v="r"/>
  </r>
  <r>
    <x v="1"/>
    <x v="184"/>
    <s v="PLIMPEL00011"/>
    <n v="29.9"/>
    <n v="2"/>
    <n v="60"/>
    <n v="4187000"/>
    <n v="30"/>
    <m/>
    <s v="PL"/>
    <n v="125191300"/>
    <n v="1000"/>
    <n v="96.428137390000003"/>
    <n v="57140000"/>
    <n v="22.721140915577866"/>
    <n v="0"/>
    <s v="n"/>
  </r>
  <r>
    <x v="1"/>
    <x v="185"/>
    <s v="PLNFI0700018"/>
    <n v="1.54"/>
    <n v="6126"/>
    <n v="9560"/>
    <n v="3715000"/>
    <n v="1.5605615409729023"/>
    <m/>
    <s v="PL"/>
    <n v="5721100"/>
    <n v="1000"/>
    <n v="96.428137390000003"/>
    <n v="57140000"/>
    <n v="1.0383302936554899"/>
    <n v="-2.0000000000000018E-2"/>
    <s v="m"/>
  </r>
  <r>
    <x v="1"/>
    <x v="186"/>
    <s v="PLIMPXM00019"/>
    <n v="2.61"/>
    <n v="12326"/>
    <n v="32210"/>
    <n v="93737000"/>
    <n v="2.6131754015901345"/>
    <m/>
    <s v="PL"/>
    <n v="244653570"/>
    <n v="1000"/>
    <n v="96.428137390000003"/>
    <n v="57140000"/>
    <n v="44.402512310912932"/>
    <n v="-2.0000000000000018E-2"/>
    <s v="m"/>
  </r>
  <r>
    <x v="1"/>
    <x v="187"/>
    <s v="PLINTMS00019"/>
    <n v="2.25"/>
    <n v="12468"/>
    <n v="27920"/>
    <n v="7444000"/>
    <n v="2.2393326916907283"/>
    <m/>
    <s v="PL"/>
    <n v="16749000"/>
    <n v="1000"/>
    <n v="96.428137390000003"/>
    <n v="57140000"/>
    <n v="3.0397990051626089"/>
    <n v="9.9999999999997868E-3"/>
    <s v="r"/>
  </r>
  <r>
    <x v="1"/>
    <x v="188"/>
    <s v="PLINCLT00015"/>
    <n v="1.73"/>
    <n v="1716"/>
    <n v="2860"/>
    <n v="5435000"/>
    <n v="1.6666666666666667"/>
    <m/>
    <s v="PL"/>
    <n v="9402550"/>
    <n v="1000"/>
    <n v="96.428137390000003"/>
    <n v="57140000"/>
    <n v="1.7064817085194153"/>
    <n v="0"/>
    <s v="n"/>
  </r>
  <r>
    <x v="1"/>
    <x v="189"/>
    <s v="PLLSTIA00018"/>
    <n v="0.77"/>
    <n v="53583"/>
    <n v="40440"/>
    <n v="23452000"/>
    <n v="0.75471698113207553"/>
    <m/>
    <s v="PL"/>
    <n v="18058040"/>
    <n v="1000"/>
    <n v="96.428137390000003"/>
    <n v="57140000"/>
    <n v="3.2773784719796164"/>
    <n v="1.0000000000000009E-2"/>
    <s v="r"/>
  </r>
  <r>
    <x v="1"/>
    <x v="190"/>
    <s v="PLINDKP00013"/>
    <n v="56.85"/>
    <n v="1"/>
    <n v="60"/>
    <n v="1165000"/>
    <n v="60"/>
    <m/>
    <s v="PL"/>
    <n v="66230250"/>
    <n v="1000"/>
    <n v="96.428137390000003"/>
    <n v="57140000"/>
    <n v="12.020219001831206"/>
    <n v="0"/>
    <s v="n"/>
  </r>
  <r>
    <x v="1"/>
    <x v="191"/>
    <s v="PLBSK0000017"/>
    <n v="136.05000000000001"/>
    <n v="22125"/>
    <n v="3038750"/>
    <n v="30454000"/>
    <n v="137.34463276836158"/>
    <m/>
    <s v="PL"/>
    <n v="4143266700.0000005"/>
    <n v="1000"/>
    <n v="96.428137390000003"/>
    <n v="57140000"/>
    <n v="751.96716178777046"/>
    <n v="-1.8499999999999943"/>
    <s v="m"/>
  </r>
  <r>
    <x v="1"/>
    <x v="192"/>
    <s v="PLINPRO00015"/>
    <n v="3.46"/>
    <n v="299"/>
    <n v="1030"/>
    <n v="12110000"/>
    <n v="3.4448160535117056"/>
    <m/>
    <s v="PL"/>
    <n v="41900600"/>
    <n v="1000"/>
    <n v="96.428137390000003"/>
    <n v="57140000"/>
    <n v="7.6045974204857849"/>
    <n v="-4.0000000000000036E-2"/>
    <s v="m"/>
  </r>
  <r>
    <x v="1"/>
    <x v="193"/>
    <s v="PLINSTK00013"/>
    <n v="16.399999999999999"/>
    <n v="1101"/>
    <n v="17860"/>
    <n v="6189000"/>
    <n v="16.221616712079928"/>
    <m/>
    <s v="PL"/>
    <n v="101499599.99999999"/>
    <n v="1000"/>
    <n v="96.428137390000003"/>
    <n v="57140000"/>
    <n v="18.421301755591539"/>
    <n v="0.25999999999999801"/>
    <s v="r"/>
  </r>
  <r>
    <x v="1"/>
    <x v="194"/>
    <s v="PLINTKS00013"/>
    <n v="13"/>
    <n v="469"/>
    <n v="6100"/>
    <n v="0"/>
    <n v="13.00639658848614"/>
    <m/>
    <s v="PL"/>
    <n v="0"/>
    <n v="1000"/>
    <n v="96.428137390000003"/>
    <n v="57140000"/>
    <n v="0"/>
    <n v="2.9999999999999361E-2"/>
    <s v="r"/>
  </r>
  <r>
    <x v="1"/>
    <x v="195"/>
    <s v="PLINTEG00011"/>
    <n v="167"/>
    <n v="117940"/>
    <n v="19095170"/>
    <n v="5028000"/>
    <n v="161.90579955909786"/>
    <m/>
    <s v="PL"/>
    <n v="839676000"/>
    <n v="1000"/>
    <n v="96.428137390000003"/>
    <n v="57140000"/>
    <n v="152.39395005426704"/>
    <n v="7.0500000000000114"/>
    <s v="r"/>
  </r>
  <r>
    <x v="1"/>
    <x v="196"/>
    <s v="LT0000128621"/>
    <n v="18.649999999999999"/>
    <n v="1011"/>
    <n v="18850"/>
    <n v="4000000"/>
    <n v="18.644906033630068"/>
    <m/>
    <s v="LT"/>
    <n v="74600000"/>
    <n v="1000"/>
    <n v="96.428137390000003"/>
    <n v="57140000"/>
    <n v="13.539256420391105"/>
    <n v="0.2099999999999973"/>
    <s v="r"/>
  </r>
  <r>
    <x v="1"/>
    <x v="197"/>
    <s v="PLINTBD00014"/>
    <n v="0.93"/>
    <n v="7000"/>
    <n v="6350"/>
    <n v="0"/>
    <n v="0.90714285714285714"/>
    <m/>
    <s v="PL"/>
    <n v="0"/>
    <n v="1000"/>
    <n v="96.428137390000003"/>
    <n v="57140000"/>
    <n v="0"/>
    <n v="1.0000000000000009E-2"/>
    <s v="r"/>
  </r>
  <r>
    <x v="1"/>
    <x v="198"/>
    <s v="PLINTCS00010"/>
    <n v="206"/>
    <n v="15062"/>
    <n v="3075810"/>
    <n v="8393000"/>
    <n v="204.20993227990971"/>
    <m/>
    <s v="PL"/>
    <n v="1728958000"/>
    <n v="1000"/>
    <n v="96.428137390000003"/>
    <n v="57140000"/>
    <n v="313.79096115397539"/>
    <n v="2"/>
    <s v="r"/>
  </r>
  <r>
    <x v="1"/>
    <x v="199"/>
    <s v="PLINTFR00023"/>
    <n v="4"/>
    <n v="0"/>
    <n v="0"/>
    <n v="2639000"/>
    <n v="4"/>
    <m/>
    <s v="PL"/>
    <n v="10556000"/>
    <n v="1000"/>
    <n v="96.428137390000003"/>
    <n v="57140000"/>
    <n v="1.9158229326226341"/>
    <n v="0"/>
    <s v="n"/>
  </r>
  <r>
    <x v="1"/>
    <x v="200"/>
    <s v="PLINTSP00038"/>
    <n v="1.06"/>
    <n v="3569"/>
    <n v="3800"/>
    <n v="0"/>
    <n v="1.0647240123283832"/>
    <m/>
    <s v="PL"/>
    <n v="0"/>
    <n v="1000"/>
    <n v="96.428137390000003"/>
    <n v="57140000"/>
    <n v="0"/>
    <n v="0"/>
    <s v="n"/>
  </r>
  <r>
    <x v="1"/>
    <x v="201"/>
    <s v="PLINTRL00013"/>
    <n v="9.0500000000000007"/>
    <n v="50"/>
    <n v="450"/>
    <n v="5944000"/>
    <n v="9"/>
    <m/>
    <s v="PL"/>
    <n v="53793200.000000007"/>
    <n v="1000"/>
    <n v="96.428137390000003"/>
    <n v="57140000"/>
    <n v="9.7630017221633079"/>
    <n v="0"/>
    <s v="n"/>
  </r>
  <r>
    <x v="1"/>
    <x v="202"/>
    <s v="PLIDATF00012"/>
    <n v="0.1"/>
    <n v="12700"/>
    <n v="1270"/>
    <n v="0"/>
    <n v="0.1"/>
    <m/>
    <s v="PL"/>
    <n v="0"/>
    <n v="1000"/>
    <n v="96.428137390000003"/>
    <n v="57140000"/>
    <n v="0"/>
    <n v="2.0000000000000004E-2"/>
    <s v="r"/>
  </r>
  <r>
    <x v="1"/>
    <x v="203"/>
    <s v="PLECMNG00019"/>
    <n v="2.2000000000000002"/>
    <n v="100"/>
    <n v="220"/>
    <n v="0"/>
    <n v="2.2000000000000002"/>
    <m/>
    <s v="PL"/>
    <n v="0"/>
    <n v="1000"/>
    <n v="96.428137390000003"/>
    <n v="57140000"/>
    <n v="0"/>
    <n v="0"/>
    <s v="n"/>
  </r>
  <r>
    <x v="1"/>
    <x v="204"/>
    <s v="PLIPOPM00011"/>
    <n v="4.0199999999999996"/>
    <n v="25020"/>
    <n v="100820"/>
    <n v="18968000"/>
    <n v="4.029576338928857"/>
    <m/>
    <s v="PL"/>
    <n v="76251359.999999985"/>
    <n v="1000"/>
    <n v="96.428137390000003"/>
    <n v="57140000"/>
    <n v="13.838964013988649"/>
    <n v="-5.0000000000000711E-2"/>
    <s v="m"/>
  </r>
  <r>
    <x v="1"/>
    <x v="205"/>
    <s v="PLIQPRT00017"/>
    <n v="0.85"/>
    <n v="100"/>
    <n v="65"/>
    <n v="8070000"/>
    <n v="0.65"/>
    <m/>
    <s v="PL"/>
    <n v="6859500"/>
    <n v="1000"/>
    <n v="96.428137390000003"/>
    <n v="57140000"/>
    <n v="1.2449400725961499"/>
    <n v="2.0000000000000018E-2"/>
    <s v="r"/>
  </r>
  <r>
    <x v="1"/>
    <x v="206"/>
    <s v="PLMATRX00017"/>
    <n v="3.34"/>
    <n v="200"/>
    <n v="490"/>
    <n v="3600000"/>
    <n v="2.4500000000000002"/>
    <m/>
    <s v="PL"/>
    <n v="12024000"/>
    <n v="1000"/>
    <n v="96.428137390000003"/>
    <n v="57140000"/>
    <n v="2.1822522680801963"/>
    <n v="0"/>
    <s v="n"/>
  </r>
  <r>
    <x v="1"/>
    <x v="207"/>
    <s v="PLIZCJR00017"/>
    <n v="1.61"/>
    <n v="100"/>
    <n v="160"/>
    <n v="0"/>
    <n v="1.6"/>
    <m/>
    <s v="PL"/>
    <n v="0"/>
    <n v="1000"/>
    <n v="96.428137390000003"/>
    <n v="57140000"/>
    <n v="0"/>
    <n v="-1.0000000000000009E-2"/>
    <s v="m"/>
  </r>
  <r>
    <x v="1"/>
    <x v="208"/>
    <s v="PLIZSTL00015"/>
    <n v="4.95"/>
    <n v="105"/>
    <n v="520"/>
    <n v="11334000"/>
    <n v="4.9523809523809526"/>
    <m/>
    <s v="PL"/>
    <n v="56103300"/>
    <n v="1000"/>
    <n v="96.428137390000003"/>
    <n v="57140000"/>
    <n v="10.182264942763114"/>
    <n v="-4.9999999999999822E-2"/>
    <s v="m"/>
  </r>
  <r>
    <x v="1"/>
    <x v="209"/>
    <s v="PLJHMDL00018"/>
    <n v="1.93"/>
    <n v="62"/>
    <n v="120"/>
    <n v="0"/>
    <n v="1.935483870967742"/>
    <m/>
    <s v="PL"/>
    <n v="0"/>
    <n v="1000"/>
    <n v="96.428137390000003"/>
    <n v="57140000"/>
    <n v="0"/>
    <n v="0"/>
    <s v="n"/>
  </r>
  <r>
    <x v="1"/>
    <x v="210"/>
    <s v="DE000A1TNS70"/>
    <n v="20"/>
    <n v="311"/>
    <n v="6270"/>
    <n v="0"/>
    <n v="20.160771704180064"/>
    <m/>
    <s v="DE"/>
    <n v="0"/>
    <n v="1000"/>
    <n v="96.428137390000003"/>
    <n v="57140000"/>
    <n v="0"/>
    <n v="-2"/>
    <s v="m"/>
  </r>
  <r>
    <x v="1"/>
    <x v="211"/>
    <s v="PLJSW0000015"/>
    <n v="21.35"/>
    <n v="380120"/>
    <n v="8042360"/>
    <n v="52636000"/>
    <n v="21.157423971377458"/>
    <m/>
    <s v="PL"/>
    <n v="1123778600"/>
    <n v="1000"/>
    <n v="96.428137390000003"/>
    <n v="57140000"/>
    <n v="203.95612098053789"/>
    <n v="0.46000000000000085"/>
    <s v="r"/>
  </r>
  <r>
    <x v="1"/>
    <x v="212"/>
    <s v="PLNFI0300017"/>
    <n v="0.28999999999999998"/>
    <n v="5126"/>
    <n v="1490"/>
    <n v="0"/>
    <n v="0.29067499024580568"/>
    <m/>
    <s v="PL"/>
    <n v="0"/>
    <n v="1000"/>
    <n v="96.428137390000003"/>
    <n v="57140000"/>
    <n v="0"/>
    <n v="0"/>
    <s v="n"/>
  </r>
  <r>
    <x v="1"/>
    <x v="213"/>
    <s v="PLJWC0000019"/>
    <n v="2.58"/>
    <n v="38523"/>
    <n v="98540"/>
    <n v="32447000"/>
    <n v="2.5579523920774601"/>
    <m/>
    <s v="PL"/>
    <n v="83713260"/>
    <n v="1000"/>
    <n v="96.428137390000003"/>
    <n v="57140000"/>
    <n v="15.193234489636325"/>
    <n v="-2.0000000000000018E-2"/>
    <s v="m"/>
  </r>
  <r>
    <x v="1"/>
    <x v="214"/>
    <s v="PLK2ITR00010"/>
    <n v="10"/>
    <n v="18846"/>
    <n v="188460"/>
    <n v="1509000"/>
    <n v="10"/>
    <m/>
    <s v="PL"/>
    <n v="15090000"/>
    <n v="1000"/>
    <n v="96.428137390000003"/>
    <n v="57140000"/>
    <n v="2.7387048174758948"/>
    <n v="0.34999999999999964"/>
    <s v="r"/>
  </r>
  <r>
    <x v="1"/>
    <x v="215"/>
    <s v="PLIZNS000022"/>
    <n v="2.87"/>
    <n v="30200"/>
    <n v="86030"/>
    <n v="26333000"/>
    <n v="2.8486754966887418"/>
    <m/>
    <s v="PL"/>
    <n v="75575710"/>
    <n v="1000"/>
    <n v="96.428137390000003"/>
    <n v="57140000"/>
    <n v="13.716339367870191"/>
    <n v="0"/>
    <s v="n"/>
  </r>
  <r>
    <x v="1"/>
    <x v="216"/>
    <s v="PLTRAST00020"/>
    <n v="2.2400000000000002"/>
    <n v="856"/>
    <n v="1910"/>
    <n v="4047000"/>
    <n v="2.2313084112149535"/>
    <m/>
    <s v="PL"/>
    <n v="9065280"/>
    <n v="1000"/>
    <n v="96.428137390000003"/>
    <n v="57140000"/>
    <n v="1.6452701131721592"/>
    <n v="0"/>
    <s v="n"/>
  </r>
  <r>
    <x v="1"/>
    <x v="217"/>
    <s v="PLPONAR00012"/>
    <n v="0.02"/>
    <n v="0"/>
    <n v="0"/>
    <n v="0"/>
    <n v="0.02"/>
    <m/>
    <s v="PL"/>
    <n v="0"/>
    <n v="1000"/>
    <n v="96.428137390000003"/>
    <n v="57140000"/>
    <n v="0"/>
    <n v="0"/>
    <s v="n"/>
  </r>
  <r>
    <x v="1"/>
    <x v="218"/>
    <s v="CY0102492119"/>
    <n v="6.66"/>
    <n v="0"/>
    <n v="0"/>
    <n v="3329000"/>
    <n v="6.66"/>
    <m/>
    <s v="CY"/>
    <n v="22171140"/>
    <n v="1000"/>
    <n v="96.428137390000003"/>
    <n v="57140000"/>
    <n v="4.0238706379676952"/>
    <n v="0"/>
    <s v="n"/>
  </r>
  <r>
    <x v="1"/>
    <x v="219"/>
    <s v="PLHGNKA00028"/>
    <n v="1.22"/>
    <n v="188228"/>
    <n v="232420"/>
    <n v="45144000"/>
    <n v="1.2347790976900355"/>
    <m/>
    <s v="PL"/>
    <n v="55075680"/>
    <n v="1000"/>
    <n v="96.428137390000003"/>
    <n v="57140000"/>
    <n v="9.9957607781153612"/>
    <n v="0"/>
    <s v="n"/>
  </r>
  <r>
    <x v="1"/>
    <x v="220"/>
    <s v="LU0327357389"/>
    <n v="33"/>
    <n v="154106"/>
    <n v="5090670"/>
    <n v="48500000"/>
    <n v="33.033561314939071"/>
    <m/>
    <s v="LU"/>
    <n v="1600500000"/>
    <n v="1000"/>
    <n v="96.428137390000003"/>
    <n v="57140000"/>
    <n v="290.47694237045528"/>
    <n v="-0.39999999999999858"/>
    <s v="m"/>
  </r>
  <r>
    <x v="1"/>
    <x v="221"/>
    <s v="PLKETY000011"/>
    <n v="277"/>
    <n v="1761"/>
    <n v="485690"/>
    <n v="9380000"/>
    <n v="275.80352072685974"/>
    <m/>
    <s v="PL"/>
    <n v="2598260000"/>
    <n v="1000"/>
    <n v="96.428137390000003"/>
    <n v="57140000"/>
    <n v="471.5617746225924"/>
    <n v="6"/>
    <s v="r"/>
  </r>
  <r>
    <x v="1"/>
    <x v="222"/>
    <s v="PLKGHM000017"/>
    <n v="110"/>
    <n v="1429835"/>
    <n v="156631820"/>
    <n v="136410000"/>
    <n v="109.54538111040785"/>
    <m/>
    <s v="PL"/>
    <n v="15005100000"/>
    <n v="1000"/>
    <n v="96.428137390000003"/>
    <n v="57140000"/>
    <n v="2723.2961999143508"/>
    <n v="2.5"/>
    <s v="r"/>
  </r>
  <r>
    <x v="1"/>
    <x v="223"/>
    <s v="PLKNOPL00014"/>
    <n v="12.73"/>
    <n v="43"/>
    <n v="530"/>
    <n v="6739000"/>
    <n v="12.325581395348838"/>
    <m/>
    <s v="PL"/>
    <n v="85787470"/>
    <n v="1000"/>
    <n v="96.428137390000003"/>
    <n v="57140000"/>
    <n v="15.569685710276264"/>
    <n v="8.9999999999999858E-2"/>
    <s v="r"/>
  </r>
  <r>
    <x v="1"/>
    <x v="224"/>
    <s v="PLHOOP000010"/>
    <n v="38"/>
    <n v="4"/>
    <n v="150"/>
    <n v="13085000"/>
    <n v="37.5"/>
    <m/>
    <s v="PL"/>
    <n v="497230000"/>
    <n v="1000"/>
    <n v="96.428137390000003"/>
    <n v="57140000"/>
    <n v="90.242955360738193"/>
    <n v="-1.240000000000002"/>
    <s v="m"/>
  </r>
  <r>
    <x v="1"/>
    <x v="225"/>
    <s v="PLKGNRC00015"/>
    <n v="51.99"/>
    <n v="1148"/>
    <n v="59350"/>
    <n v="7449000"/>
    <n v="51.698606271777003"/>
    <m/>
    <s v="PL"/>
    <n v="387273510"/>
    <n v="1000"/>
    <n v="96.428137390000003"/>
    <n v="57140000"/>
    <n v="70.286801028349842"/>
    <n v="0.24000000000000199"/>
    <s v="r"/>
  </r>
  <r>
    <x v="1"/>
    <x v="226"/>
    <s v="PLKOMPP00017"/>
    <n v="7.38"/>
    <n v="5"/>
    <n v="40"/>
    <n v="0"/>
    <n v="8"/>
    <m/>
    <s v="PL"/>
    <n v="0"/>
    <n v="1000"/>
    <n v="96.428137390000003"/>
    <n v="57140000"/>
    <n v="0"/>
    <n v="0"/>
    <s v="n"/>
  </r>
  <r>
    <x v="1"/>
    <x v="227"/>
    <s v="PLKMPTR00012"/>
    <n v="7.55"/>
    <n v="8969"/>
    <n v="68010"/>
    <n v="4222000"/>
    <n v="7.5827851488460256"/>
    <m/>
    <s v="PL"/>
    <n v="31876100"/>
    <n v="1000"/>
    <n v="96.428137390000003"/>
    <n v="57140000"/>
    <n v="5.7852371525741146"/>
    <n v="-4.9999999999999822E-2"/>
    <s v="m"/>
  </r>
  <r>
    <x v="1"/>
    <x v="228"/>
    <s v="PLKCSTL00010"/>
    <n v="20.98"/>
    <n v="201"/>
    <n v="4220"/>
    <n v="3459000"/>
    <n v="20.99502487562189"/>
    <m/>
    <s v="PL"/>
    <n v="72569820"/>
    <n v="1000"/>
    <n v="96.428137390000003"/>
    <n v="57140000"/>
    <n v="13.170796264901163"/>
    <n v="0"/>
    <s v="n"/>
  </r>
  <r>
    <x v="1"/>
    <x v="229"/>
    <s v="PLKOPEX00018"/>
    <n v="10.79"/>
    <n v="10750"/>
    <n v="115550"/>
    <n v="23006000"/>
    <n v="10.748837209302325"/>
    <m/>
    <s v="PL"/>
    <n v="248234739.99999997"/>
    <n v="1000"/>
    <n v="96.428137390000003"/>
    <n v="57140000"/>
    <n v="45.052463770899678"/>
    <n v="5.9999999999998721E-2"/>
    <s v="r"/>
  </r>
  <r>
    <x v="1"/>
    <x v="230"/>
    <s v="PLKPPD000017"/>
    <n v="29.25"/>
    <n v="0"/>
    <n v="0"/>
    <n v="184000"/>
    <n v="29.25"/>
    <m/>
    <s v="PL"/>
    <n v="5382000"/>
    <n v="1000"/>
    <n v="96.428137390000003"/>
    <n v="57140000"/>
    <n v="0.97678656909577644"/>
    <n v="0"/>
    <s v="n"/>
  </r>
  <r>
    <x v="1"/>
    <x v="231"/>
    <s v="PLKRKCH00019"/>
    <n v="3.85"/>
    <n v="1198"/>
    <n v="4600"/>
    <n v="4815000"/>
    <n v="3.8397328881469117"/>
    <m/>
    <s v="PL"/>
    <n v="18537750"/>
    <n v="1000"/>
    <n v="96.428137390000003"/>
    <n v="57140000"/>
    <n v="3.3644416984866647"/>
    <n v="1.0000000000000231E-2"/>
    <s v="r"/>
  </r>
  <r>
    <x v="1"/>
    <x v="232"/>
    <s v="PLKRNRC00012"/>
    <n v="9.2799999999999994"/>
    <n v="4013"/>
    <n v="37320"/>
    <n v="6713000"/>
    <n v="9.2997757288811371"/>
    <m/>
    <s v="PL"/>
    <n v="62296639.999999993"/>
    <n v="1000"/>
    <n v="96.428137390000003"/>
    <n v="57140000"/>
    <n v="11.306302722369882"/>
    <n v="-0.10000000000000142"/>
    <s v="m"/>
  </r>
  <r>
    <x v="1"/>
    <x v="233"/>
    <s v="PLKRINK00014"/>
    <n v="19.14"/>
    <n v="1018"/>
    <n v="19370"/>
    <n v="10769000"/>
    <n v="19.027504911591354"/>
    <m/>
    <s v="PL"/>
    <n v="206118660"/>
    <n v="1000"/>
    <n v="96.428137390000003"/>
    <n v="57140000"/>
    <n v="37.408758589375488"/>
    <n v="0"/>
    <s v="n"/>
  </r>
  <r>
    <x v="1"/>
    <x v="234"/>
    <s v="PLNFI0200019"/>
    <n v="3.31"/>
    <n v="4556"/>
    <n v="14880"/>
    <n v="11880000"/>
    <n v="3.2660228270412643"/>
    <m/>
    <s v="PL"/>
    <n v="39322800"/>
    <n v="1000"/>
    <n v="96.428137390000003"/>
    <n v="57140000"/>
    <n v="7.1367489593532891"/>
    <n v="-2.0000000000000018E-2"/>
    <s v="m"/>
  </r>
  <r>
    <x v="1"/>
    <x v="235"/>
    <s v="SI0031102120"/>
    <n v="260"/>
    <n v="0"/>
    <n v="0"/>
    <n v="1231000"/>
    <n v="260"/>
    <m/>
    <s v="SI"/>
    <n v="320060000"/>
    <n v="1000"/>
    <n v="96.428137390000003"/>
    <n v="57140000"/>
    <n v="58.088128819173953"/>
    <n v="0"/>
    <s v="n"/>
  </r>
  <r>
    <x v="1"/>
    <x v="236"/>
    <s v="PLKRK0000010"/>
    <n v="112.9"/>
    <n v="6743"/>
    <n v="770680"/>
    <n v="14953000"/>
    <n v="114.29334124277028"/>
    <m/>
    <s v="PL"/>
    <n v="1688193700"/>
    <n v="1000"/>
    <n v="96.428137390000003"/>
    <n v="57140000"/>
    <n v="306.39259238054711"/>
    <n v="-2.0999999999999943"/>
    <s v="m"/>
  </r>
  <r>
    <x v="1"/>
    <x v="237"/>
    <s v="PLKRUSZ00016"/>
    <n v="53.88"/>
    <n v="2781"/>
    <n v="147310"/>
    <n v="2418000"/>
    <n v="52.970154620640059"/>
    <m/>
    <s v="PL"/>
    <n v="130281840"/>
    <n v="1000"/>
    <n v="96.428137390000003"/>
    <n v="57140000"/>
    <n v="23.645030009120195"/>
    <n v="1.8800000000000026"/>
    <s v="r"/>
  </r>
  <r>
    <x v="1"/>
    <x v="238"/>
    <s v="LU0611262873"/>
    <n v="1.1200000000000001"/>
    <n v="47992"/>
    <n v="52670"/>
    <n v="5093000"/>
    <n v="1.0974745790965161"/>
    <m/>
    <s v="LU"/>
    <n v="5704160.0000000009"/>
    <n v="1000"/>
    <n v="96.428137390000003"/>
    <n v="57140000"/>
    <n v="1.0352558297980985"/>
    <n v="2.0000000000000018E-2"/>
    <s v="r"/>
  </r>
  <r>
    <x v="1"/>
    <x v="239"/>
    <s v="PLLCCRP00017"/>
    <n v="1.83"/>
    <n v="66772"/>
    <n v="120050"/>
    <n v="218198000"/>
    <n v="1.7979093033007847"/>
    <m/>
    <s v="PL"/>
    <n v="399302340"/>
    <n v="1000"/>
    <n v="96.428137390000003"/>
    <n v="57140000"/>
    <n v="72.469929899761283"/>
    <n v="6.0000000000000053E-2"/>
    <s v="r"/>
  </r>
  <r>
    <x v="1"/>
    <x v="240"/>
    <s v="PLLENAL00015"/>
    <n v="4.22"/>
    <n v="39434"/>
    <n v="165690"/>
    <n v="10150000"/>
    <n v="4.2017041132018056"/>
    <m/>
    <s v="PL"/>
    <n v="42833000"/>
    <n v="1000"/>
    <n v="96.428137390000003"/>
    <n v="57140000"/>
    <n v="7.7738199766033809"/>
    <n v="0"/>
    <s v="n"/>
  </r>
  <r>
    <x v="1"/>
    <x v="241"/>
    <s v="PLLENTX00010"/>
    <n v="8.34"/>
    <n v="144919"/>
    <n v="1211050"/>
    <n v="30148000"/>
    <n v="8.3567372118217769"/>
    <m/>
    <s v="PL"/>
    <n v="251434320"/>
    <n v="1000"/>
    <n v="96.428137390000003"/>
    <n v="57140000"/>
    <n v="45.633159937891044"/>
    <n v="2.9999999999999361E-2"/>
    <s v="r"/>
  </r>
  <r>
    <x v="1"/>
    <x v="242"/>
    <s v="PLLBT0000013"/>
    <n v="2.4700000000000002"/>
    <n v="9449"/>
    <n v="22360"/>
    <n v="34971000"/>
    <n v="2.3663879775637633"/>
    <m/>
    <s v="PL"/>
    <n v="86378370"/>
    <n v="1000"/>
    <n v="96.428137390000003"/>
    <n v="57140000"/>
    <n v="15.676928962539121"/>
    <n v="2.0000000000000018E-2"/>
    <s v="r"/>
  </r>
  <r>
    <x v="1"/>
    <x v="243"/>
    <s v="PLLVTSF00010"/>
    <n v="27.11"/>
    <n v="777"/>
    <n v="21060"/>
    <n v="5128000"/>
    <n v="27.104247104247104"/>
    <m/>
    <s v="PL"/>
    <n v="139020080"/>
    <n v="1000"/>
    <n v="96.428137390000003"/>
    <n v="57140000"/>
    <n v="25.230945183690146"/>
    <n v="-0.28999999999999915"/>
    <s v="m"/>
  </r>
  <r>
    <x v="1"/>
    <x v="244"/>
    <s v="PLLOTOS00025"/>
    <n v="25.2"/>
    <n v="428100"/>
    <n v="10645320"/>
    <n v="60796000"/>
    <n v="24.866433076384023"/>
    <m/>
    <s v="PL"/>
    <n v="1532059200"/>
    <n v="1000"/>
    <n v="96.428137390000003"/>
    <n v="57140000"/>
    <n v="278.05552761419921"/>
    <n v="0.82000000000000028"/>
    <s v="r"/>
  </r>
  <r>
    <x v="1"/>
    <x v="245"/>
    <s v="PLLPP0000011"/>
    <n v="7749"/>
    <n v="1988"/>
    <n v="15295840"/>
    <n v="1279000"/>
    <n v="7694.0845070422538"/>
    <m/>
    <s v="PL"/>
    <n v="9910971000"/>
    <n v="1000"/>
    <n v="96.428137390000003"/>
    <n v="57140000"/>
    <n v="1798.7557338345853"/>
    <n v="210"/>
    <s v="r"/>
  </r>
  <r>
    <x v="1"/>
    <x v="246"/>
    <s v="PLLSSFT00016"/>
    <n v="4.12"/>
    <n v="6"/>
    <n v="20"/>
    <n v="1827000"/>
    <n v="3.3333333333333335"/>
    <m/>
    <s v="PL"/>
    <n v="7527240"/>
    <n v="1000"/>
    <n v="96.428137390000003"/>
    <n v="57140000"/>
    <n v="1.3661291219547553"/>
    <n v="2.0000000000000462E-2"/>
    <s v="r"/>
  </r>
  <r>
    <x v="1"/>
    <x v="247"/>
    <s v="PLLUBAW00013"/>
    <n v="1.1000000000000001"/>
    <n v="452187"/>
    <n v="498110"/>
    <n v="72970000"/>
    <n v="1.1015575414596173"/>
    <m/>
    <s v="PL"/>
    <n v="80267000"/>
    <n v="1000"/>
    <n v="96.428137390000003"/>
    <n v="57140000"/>
    <n v="14.567768030771218"/>
    <n v="3.0000000000000027E-2"/>
    <s v="r"/>
  </r>
  <r>
    <x v="1"/>
    <x v="248"/>
    <s v="PLMBION00016"/>
    <n v="40.9"/>
    <n v="1038"/>
    <n v="43090"/>
    <n v="5975000"/>
    <n v="41.51252408477842"/>
    <m/>
    <s v="PL"/>
    <n v="244377500"/>
    <n v="1000"/>
    <n v="96.428137390000003"/>
    <n v="57140000"/>
    <n v="44.352407987588833"/>
    <n v="-0.32000000000000028"/>
    <s v="m"/>
  </r>
  <r>
    <x v="1"/>
    <x v="249"/>
    <s v="PLMGLAN00018"/>
    <n v="66.180000000000007"/>
    <n v="647"/>
    <n v="42950"/>
    <n v="6611000"/>
    <n v="66.383307573415763"/>
    <m/>
    <s v="PL"/>
    <n v="437515980.00000006"/>
    <n v="1000"/>
    <n v="96.428137390000003"/>
    <n v="57140000"/>
    <n v="79.405375887918325"/>
    <n v="0.13000000000000966"/>
    <s v="r"/>
  </r>
  <r>
    <x v="1"/>
    <x v="250"/>
    <s v="PLMKRNP00015"/>
    <n v="5.97"/>
    <n v="1700"/>
    <n v="9940"/>
    <n v="3832000"/>
    <n v="5.8470588235294114"/>
    <m/>
    <s v="PL"/>
    <n v="22877040"/>
    <n v="1000"/>
    <n v="96.428137390000003"/>
    <n v="57140000"/>
    <n v="4.1519853981172128"/>
    <n v="0.12999999999999989"/>
    <s v="r"/>
  </r>
  <r>
    <x v="1"/>
    <x v="251"/>
    <s v="PLMRVPL00016"/>
    <n v="7.55"/>
    <n v="12727"/>
    <n v="97100"/>
    <n v="11888000"/>
    <n v="7.6294492024829106"/>
    <m/>
    <s v="PL"/>
    <n v="89754400"/>
    <n v="1000"/>
    <n v="96.428137390000003"/>
    <n v="57140000"/>
    <n v="16.289649282283531"/>
    <n v="4.9999999999999822E-2"/>
    <s v="r"/>
  </r>
  <r>
    <x v="1"/>
    <x v="252"/>
    <s v="PLBRE0000012"/>
    <n v="451"/>
    <n v="27753"/>
    <n v="12517300"/>
    <n v="12038000"/>
    <n v="451.0251144020466"/>
    <m/>
    <s v="PL"/>
    <n v="5429138000"/>
    <n v="1000"/>
    <n v="96.428137390000003"/>
    <n v="57140000"/>
    <n v="985.34170943283277"/>
    <n v="-1.1000000000000227"/>
    <s v="m"/>
  </r>
  <r>
    <x v="1"/>
    <x v="253"/>
    <s v="PLMCIMG00012"/>
    <n v="10.199999999999999"/>
    <n v="17574"/>
    <n v="179310"/>
    <n v="30174000"/>
    <n v="10.203141003755547"/>
    <m/>
    <s v="PL"/>
    <n v="307774800"/>
    <n v="1000"/>
    <n v="96.428137390000003"/>
    <n v="57140000"/>
    <n v="55.858471004485097"/>
    <n v="-6.0000000000000497E-2"/>
    <s v="m"/>
  </r>
  <r>
    <x v="1"/>
    <x v="254"/>
    <s v="PLMCSFT00018"/>
    <n v="35"/>
    <n v="423"/>
    <n v="14830"/>
    <n v="689000"/>
    <n v="35.059101654846337"/>
    <m/>
    <s v="PL"/>
    <n v="24115000"/>
    <n v="1000"/>
    <n v="96.428137390000003"/>
    <n v="57140000"/>
    <n v="4.3766644581465348"/>
    <n v="-0.20000000000000284"/>
    <s v="m"/>
  </r>
  <r>
    <x v="1"/>
    <x v="255"/>
    <s v="PLSMMDA00012"/>
    <n v="0.47"/>
    <n v="5020"/>
    <n v="2560"/>
    <n v="0"/>
    <n v="0.50996015936254979"/>
    <m/>
    <s v="PL"/>
    <n v="0"/>
    <n v="1000"/>
    <n v="96.428137390000003"/>
    <n v="57140000"/>
    <n v="0"/>
    <n v="-3.0000000000000027E-2"/>
    <s v="m"/>
  </r>
  <r>
    <x v="1"/>
    <x v="256"/>
    <s v="PLMDCLG00015"/>
    <n v="200.9"/>
    <n v="158"/>
    <n v="31700"/>
    <n v="2559000"/>
    <n v="200.63291139240508"/>
    <m/>
    <s v="PL"/>
    <n v="514103100"/>
    <n v="1000"/>
    <n v="96.428137390000003"/>
    <n v="57140000"/>
    <n v="93.305277445281092"/>
    <n v="-0.79999999999998295"/>
    <s v="m"/>
  </r>
  <r>
    <x v="1"/>
    <x v="257"/>
    <s v="PLMGRON00016"/>
    <n v="21"/>
    <n v="0"/>
    <n v="0"/>
    <n v="0"/>
    <n v="21"/>
    <m/>
    <s v="PL"/>
    <n v="0"/>
    <n v="1000"/>
    <n v="96.428137390000003"/>
    <n v="57140000"/>
    <n v="0"/>
    <n v="0"/>
    <s v="n"/>
  </r>
  <r>
    <x v="1"/>
    <x v="258"/>
    <s v="PLMNNCP00011"/>
    <n v="13.86"/>
    <n v="1583"/>
    <n v="21700"/>
    <n v="23198000"/>
    <n v="13.708149084017688"/>
    <m/>
    <s v="PL"/>
    <n v="321524280"/>
    <n v="1000"/>
    <n v="96.428137390000003"/>
    <n v="57140000"/>
    <n v="58.353883006724224"/>
    <n v="0.60999999999999943"/>
    <s v="r"/>
  </r>
  <r>
    <x v="1"/>
    <x v="259"/>
    <s v="PLMRCTR00015"/>
    <n v="13.55"/>
    <n v="370"/>
    <n v="5010"/>
    <n v="2276000"/>
    <n v="13.54054054054054"/>
    <m/>
    <s v="PL"/>
    <n v="30839800"/>
    <n v="1000"/>
    <n v="96.428137390000003"/>
    <n v="57140000"/>
    <n v="5.5971576428093508"/>
    <n v="-0.13999999999999879"/>
    <s v="m"/>
  </r>
  <r>
    <x v="1"/>
    <x v="260"/>
    <s v="PLMRCOR00016"/>
    <n v="8.8000000000000007"/>
    <n v="16409"/>
    <n v="140520"/>
    <n v="9921000"/>
    <n v="8.5635931501005551"/>
    <m/>
    <s v="PL"/>
    <n v="87304800"/>
    <n v="1000"/>
    <n v="96.428137390000003"/>
    <n v="57140000"/>
    <n v="15.845068015160338"/>
    <n v="0.30000000000000071"/>
    <s v="r"/>
  </r>
  <r>
    <x v="1"/>
    <x v="261"/>
    <s v="PLMEWA000012"/>
    <n v="7.0000000000000007E-2"/>
    <n v="0"/>
    <n v="0"/>
    <n v="0"/>
    <n v="7.0000000000000007E-2"/>
    <m/>
    <s v="PL"/>
    <n v="0"/>
    <n v="1000"/>
    <n v="96.428137390000003"/>
    <n v="57140000"/>
    <n v="0"/>
    <n v="0"/>
    <s v="n"/>
  </r>
  <r>
    <x v="1"/>
    <x v="262"/>
    <s v="PLMEXPL00010"/>
    <n v="2"/>
    <n v="1"/>
    <n v="2"/>
    <n v="2516000"/>
    <n v="2"/>
    <m/>
    <s v="PL"/>
    <n v="5032000"/>
    <n v="1000"/>
    <n v="96.428137390000003"/>
    <n v="57140000"/>
    <n v="0.91326458857115334"/>
    <n v="-8.9999999999999858E-2"/>
    <s v="m"/>
  </r>
  <r>
    <x v="1"/>
    <x v="263"/>
    <s v="PLMFO0000013"/>
    <n v="10"/>
    <n v="30"/>
    <n v="300"/>
    <n v="2000000"/>
    <n v="10"/>
    <m/>
    <s v="PL"/>
    <n v="20000000"/>
    <n v="1000"/>
    <n v="96.428137390000003"/>
    <n v="57140000"/>
    <n v="3.6298274585498942"/>
    <n v="-0.51999999999999957"/>
    <s v="m"/>
  </r>
  <r>
    <x v="1"/>
    <x v="264"/>
    <s v="PLNFI0900014"/>
    <n v="0.56999999999999995"/>
    <n v="492192"/>
    <n v="276850"/>
    <n v="503124000"/>
    <n v="0.56248374618035235"/>
    <m/>
    <s v="PL"/>
    <n v="286780680"/>
    <n v="1000"/>
    <n v="96.428137390000003"/>
    <n v="57140000"/>
    <n v="52.048219342280525"/>
    <n v="9.9999999999998979E-3"/>
    <s v="r"/>
  </r>
  <r>
    <x v="1"/>
    <x v="265"/>
    <s v="NL0009508712"/>
    <n v="1.58"/>
    <n v="14132"/>
    <n v="22510"/>
    <n v="8276000"/>
    <n v="1.5928389470704782"/>
    <m/>
    <s v="NL"/>
    <n v="13076080"/>
    <n v="1000"/>
    <n v="96.428137390000003"/>
    <n v="57140000"/>
    <n v="2.3731957117097546"/>
    <n v="4.0000000000000036E-2"/>
    <s v="r"/>
  </r>
  <r>
    <x v="1"/>
    <x v="266"/>
    <s v="PLBIG0000016"/>
    <n v="7.23"/>
    <n v="298143"/>
    <n v="2128870"/>
    <n v="391726000"/>
    <n v="7.1404326111966405"/>
    <m/>
    <s v="PL"/>
    <n v="2832178980"/>
    <n v="1000"/>
    <n v="96.428137390000003"/>
    <n v="57140000"/>
    <n v="514.01605145659153"/>
    <n v="0.14000000000000057"/>
    <s v="r"/>
  </r>
  <r>
    <x v="1"/>
    <x v="267"/>
    <s v="PLKLSTN00017"/>
    <n v="1.54"/>
    <n v="12352"/>
    <n v="18900"/>
    <n v="3254000"/>
    <n v="1.5301165803108809"/>
    <m/>
    <s v="PL"/>
    <n v="5011160"/>
    <n v="1000"/>
    <n v="96.428137390000003"/>
    <n v="57140000"/>
    <n v="0.90948230835934429"/>
    <n v="4.0000000000000036E-2"/>
    <s v="r"/>
  </r>
  <r>
    <x v="1"/>
    <x v="268"/>
    <s v="PLMRBUD00015"/>
    <n v="1.34"/>
    <n v="38092"/>
    <n v="50570"/>
    <n v="50027000"/>
    <n v="1.3275753439042319"/>
    <m/>
    <s v="PL"/>
    <n v="67036180.000000007"/>
    <n v="1000"/>
    <n v="96.428137390000003"/>
    <n v="57140000"/>
    <n v="12.166488344014663"/>
    <n v="0"/>
    <s v="n"/>
  </r>
  <r>
    <x v="1"/>
    <x v="269"/>
    <s v="PLPPWK000014"/>
    <n v="0.16"/>
    <n v="543015"/>
    <n v="86880"/>
    <n v="0"/>
    <n v="0.15999558023259025"/>
    <m/>
    <s v="PL"/>
    <n v="0"/>
    <n v="1000"/>
    <n v="96.428137390000003"/>
    <n v="57140000"/>
    <n v="0"/>
    <n v="0"/>
    <s v="n"/>
  </r>
  <r>
    <x v="1"/>
    <x v="270"/>
    <s v="PLMLPGR00017"/>
    <n v="33.01"/>
    <n v="151"/>
    <n v="5000"/>
    <n v="3773000"/>
    <n v="33.11258278145695"/>
    <m/>
    <s v="PL"/>
    <n v="124546729.99999999"/>
    <n v="1000"/>
    <n v="96.428137390000003"/>
    <n v="57140000"/>
    <n v="22.604157021329989"/>
    <n v="-0.78999999999999915"/>
    <s v="m"/>
  </r>
  <r>
    <x v="1"/>
    <x v="271"/>
    <s v="PLSZPTL00010"/>
    <n v="1.45"/>
    <n v="9150"/>
    <n v="13240"/>
    <n v="42888000"/>
    <n v="1.4469945355191256"/>
    <m/>
    <s v="PL"/>
    <n v="62187600"/>
    <n v="1000"/>
    <n v="96.428137390000003"/>
    <n v="57140000"/>
    <n v="11.286512903065869"/>
    <n v="-1.0000000000000009E-2"/>
    <s v="m"/>
  </r>
  <r>
    <x v="1"/>
    <x v="272"/>
    <s v="PLMOBRK00013"/>
    <n v="10"/>
    <n v="0"/>
    <n v="0"/>
    <n v="356000"/>
    <n v="10"/>
    <m/>
    <s v="PL"/>
    <n v="3560000"/>
    <n v="1000"/>
    <n v="96.428137390000003"/>
    <n v="57140000"/>
    <n v="0.64610928762188113"/>
    <n v="0"/>
    <s v="n"/>
  </r>
  <r>
    <x v="1"/>
    <x v="273"/>
    <s v="PLMOJ0000015"/>
    <n v="1.46"/>
    <n v="0"/>
    <n v="0"/>
    <n v="4265000"/>
    <n v="1.46"/>
    <m/>
    <s v="PL"/>
    <n v="6226900"/>
    <n v="1000"/>
    <n v="96.428137390000003"/>
    <n v="57140000"/>
    <n v="1.1301286300822169"/>
    <n v="0"/>
    <s v="n"/>
  </r>
  <r>
    <x v="1"/>
    <x v="274"/>
    <s v="HU0000068952"/>
    <n v="152.4"/>
    <n v="41"/>
    <n v="6210"/>
    <n v="3703000"/>
    <n v="151.46341463414635"/>
    <m/>
    <s v="HU"/>
    <n v="564337200"/>
    <n v="1000"/>
    <n v="96.428137390000003"/>
    <n v="57140000"/>
    <n v="102.42233322205817"/>
    <n v="2.5"/>
    <s v="r"/>
  </r>
  <r>
    <x v="1"/>
    <x v="275"/>
    <s v="PLMNRTR00012"/>
    <n v="12.75"/>
    <n v="153622"/>
    <n v="1960780"/>
    <n v="16905000"/>
    <n v="12.76366666232701"/>
    <m/>
    <s v="PL"/>
    <n v="215538750"/>
    <n v="1000"/>
    <n v="96.428137390000003"/>
    <n v="57140000"/>
    <n v="39.118423656576049"/>
    <n v="0.25"/>
    <s v="r"/>
  </r>
  <r>
    <x v="1"/>
    <x v="276"/>
    <s v="PLMSTPL00018"/>
    <n v="10.5"/>
    <n v="1"/>
    <n v="10"/>
    <n v="1026000"/>
    <n v="10"/>
    <m/>
    <s v="PL"/>
    <n v="10773000"/>
    <n v="1000"/>
    <n v="96.428137390000003"/>
    <n v="57140000"/>
    <n v="1.9552065605479003"/>
    <n v="0"/>
    <s v="n"/>
  </r>
  <r>
    <x v="1"/>
    <x v="277"/>
    <s v="PLMSTWS00019"/>
    <n v="6.15"/>
    <n v="3624"/>
    <n v="22120"/>
    <n v="9981000"/>
    <n v="6.1037527593818988"/>
    <m/>
    <s v="PL"/>
    <n v="61383150"/>
    <n v="1000"/>
    <n v="96.428137390000003"/>
    <n v="57140000"/>
    <n v="11.140512168114347"/>
    <n v="2.0000000000000462E-2"/>
    <s v="r"/>
  </r>
  <r>
    <x v="1"/>
    <x v="278"/>
    <s v="PLMSTZB00018"/>
    <n v="2.15"/>
    <n v="42737"/>
    <n v="91860"/>
    <n v="95095000"/>
    <n v="2.149425556309521"/>
    <m/>
    <s v="PL"/>
    <n v="204454250"/>
    <n v="1000"/>
    <n v="96.428137390000003"/>
    <n v="57140000"/>
    <n v="37.10668253336123"/>
    <n v="-1.0000000000000231E-2"/>
    <s v="m"/>
  </r>
  <r>
    <x v="1"/>
    <x v="279"/>
    <s v="PLMSTEX00017"/>
    <n v="1.62"/>
    <n v="23757"/>
    <n v="38350"/>
    <n v="9957000"/>
    <n v="1.6142610598981353"/>
    <m/>
    <s v="PL"/>
    <n v="16130340.000000002"/>
    <n v="1000"/>
    <n v="96.428137390000003"/>
    <n v="57140000"/>
    <n v="2.9275175523872852"/>
    <n v="-1.9999999999999796E-2"/>
    <s v="m"/>
  </r>
  <r>
    <x v="1"/>
    <x v="280"/>
    <s v="PLMUZA000019"/>
    <n v="3.34"/>
    <n v="8"/>
    <n v="30"/>
    <n v="1453000"/>
    <n v="3.75"/>
    <m/>
    <s v="PL"/>
    <n v="4853020"/>
    <n v="1000"/>
    <n v="96.428137390000003"/>
    <n v="57140000"/>
    <n v="0.88078126264459045"/>
    <n v="0.29000000000000004"/>
    <s v="r"/>
  </r>
  <r>
    <x v="1"/>
    <x v="281"/>
    <s v="PLMWTRD00013"/>
    <n v="17.11"/>
    <n v="680"/>
    <n v="11680"/>
    <n v="2386000"/>
    <n v="17.176470588235293"/>
    <m/>
    <s v="PL"/>
    <n v="40824460"/>
    <n v="1000"/>
    <n v="96.428137390000003"/>
    <n v="57140000"/>
    <n v="7.4092872944235904"/>
    <n v="-0.39000000000000057"/>
    <s v="m"/>
  </r>
  <r>
    <x v="1"/>
    <x v="282"/>
    <s v="PLNETIA00014"/>
    <n v="5.7"/>
    <n v="41708"/>
    <n v="235860"/>
    <n v="257931000"/>
    <n v="5.655030210031649"/>
    <m/>
    <s v="PL"/>
    <n v="1470206700"/>
    <n v="1000"/>
    <n v="96.428137390000003"/>
    <n v="57140000"/>
    <n v="266.82983247020132"/>
    <n v="0.11000000000000032"/>
    <s v="r"/>
  </r>
  <r>
    <x v="1"/>
    <x v="283"/>
    <s v="PLNTMDA00018"/>
    <n v="4.8899999999999997"/>
    <n v="356"/>
    <n v="1720"/>
    <n v="3499000"/>
    <n v="4.8314606741573032"/>
    <m/>
    <s v="PL"/>
    <n v="17110110"/>
    <n v="1000"/>
    <n v="96.428137390000003"/>
    <n v="57140000"/>
    <n v="3.1053373548404566"/>
    <n v="-3.0000000000000249E-2"/>
    <s v="m"/>
  </r>
  <r>
    <x v="1"/>
    <x v="284"/>
    <s v="PLTRFRM00018"/>
    <n v="243.55"/>
    <n v="2724"/>
    <n v="664230"/>
    <n v="1930000"/>
    <n v="243.84361233480178"/>
    <m/>
    <s v="PL"/>
    <n v="470051500"/>
    <n v="1000"/>
    <n v="96.428137390000003"/>
    <n v="57140000"/>
    <n v="85.31029208162829"/>
    <n v="-0.89999999999997726"/>
    <s v="m"/>
  </r>
  <r>
    <x v="1"/>
    <x v="285"/>
    <s v="PLNEWAG00012"/>
    <n v="23.7"/>
    <n v="23131"/>
    <n v="547890"/>
    <n v="25618000"/>
    <n v="23.686394881328088"/>
    <m/>
    <s v="PL"/>
    <n v="607146600"/>
    <n v="1000"/>
    <n v="96.428137390000003"/>
    <n v="57140000"/>
    <n v="110.19187000226046"/>
    <n v="0"/>
    <s v="n"/>
  </r>
  <r>
    <x v="1"/>
    <x v="286"/>
    <s v="GB00B42CTW68"/>
    <n v="7.0000000000000007E-2"/>
    <n v="0"/>
    <n v="0"/>
    <n v="0"/>
    <n v="7.0000000000000007E-2"/>
    <m/>
    <s v="GB"/>
    <n v="0"/>
    <n v="1000"/>
    <n v="96.428137390000003"/>
    <n v="57140000"/>
    <n v="0"/>
    <n v="0"/>
    <s v="n"/>
  </r>
  <r>
    <x v="1"/>
    <x v="287"/>
    <s v="PLNFI1500011"/>
    <n v="4.4000000000000004"/>
    <n v="4053"/>
    <n v="17470"/>
    <n v="24936000"/>
    <n v="4.3103873673821864"/>
    <m/>
    <s v="PL"/>
    <n v="109718400.00000001"/>
    <n v="1000"/>
    <n v="96.428137390000003"/>
    <n v="57140000"/>
    <n v="19.912943051408035"/>
    <n v="0.12000000000000011"/>
    <s v="r"/>
  </r>
  <r>
    <x v="1"/>
    <x v="288"/>
    <s v="PLGRNKT00019"/>
    <n v="1.25"/>
    <n v="1542"/>
    <n v="1850"/>
    <n v="4052000"/>
    <n v="1.1997405966277561"/>
    <m/>
    <s v="PL"/>
    <n v="5065000"/>
    <n v="1000"/>
    <n v="96.428137390000003"/>
    <n v="57140000"/>
    <n v="0.91925380387776068"/>
    <n v="5.0000000000000044E-2"/>
    <s v="r"/>
  </r>
  <r>
    <x v="1"/>
    <x v="289"/>
    <s v="PLNRTHC00014"/>
    <n v="3.83"/>
    <n v="468"/>
    <n v="1810"/>
    <n v="1500000"/>
    <n v="3.8675213675213675"/>
    <m/>
    <s v="PL"/>
    <n v="5745000"/>
    <n v="1000"/>
    <n v="96.428137390000003"/>
    <n v="57140000"/>
    <n v="1.0426679374684569"/>
    <n v="-4.0000000000000036E-2"/>
    <s v="m"/>
  </r>
  <r>
    <x v="1"/>
    <x v="290"/>
    <s v="PLNVITA00018"/>
    <n v="49.5"/>
    <n v="220"/>
    <n v="10820"/>
    <n v="297000"/>
    <n v="49.18181818181818"/>
    <m/>
    <s v="PL"/>
    <n v="14701500"/>
    <n v="1000"/>
    <n v="96.428137390000003"/>
    <n v="57140000"/>
    <n v="2.6681954190935633"/>
    <n v="0.29999999999999716"/>
    <s v="r"/>
  </r>
  <r>
    <x v="1"/>
    <x v="291"/>
    <s v="PLCRMNG00029"/>
    <n v="1.1399999999999999"/>
    <n v="5708"/>
    <n v="6450"/>
    <n v="36087000"/>
    <n v="1.1299929922915206"/>
    <m/>
    <s v="PL"/>
    <n v="41139180"/>
    <n v="1000"/>
    <n v="96.428137390000003"/>
    <n v="57140000"/>
    <n v="7.4664062593113307"/>
    <n v="-1.0000000000000009E-2"/>
    <s v="m"/>
  </r>
  <r>
    <x v="1"/>
    <x v="292"/>
    <s v="PLNTSYS00013"/>
    <n v="2.0499999999999998"/>
    <n v="478"/>
    <n v="960"/>
    <n v="4803000"/>
    <n v="2.00836820083682"/>
    <m/>
    <s v="PL"/>
    <n v="9846150"/>
    <n v="1000"/>
    <n v="96.428137390000003"/>
    <n v="57140000"/>
    <n v="1.7869912815500522"/>
    <n v="-5.0000000000000266E-2"/>
    <s v="m"/>
  </r>
  <r>
    <x v="1"/>
    <x v="293"/>
    <s v="PLODLPL00013"/>
    <n v="2.0699999999999998"/>
    <n v="100"/>
    <n v="210"/>
    <n v="8487000"/>
    <n v="2.1"/>
    <m/>
    <s v="PL"/>
    <n v="17568090"/>
    <n v="1000"/>
    <n v="96.428137390000003"/>
    <n v="57140000"/>
    <n v="3.1884567738137903"/>
    <n v="0"/>
    <s v="n"/>
  </r>
  <r>
    <x v="1"/>
    <x v="294"/>
    <s v="EE3100084021"/>
    <n v="7.05"/>
    <n v="0"/>
    <n v="0"/>
    <n v="247000"/>
    <n v="7.05"/>
    <m/>
    <s v="EE"/>
    <n v="1741350"/>
    <n v="1000"/>
    <n v="96.428137390000003"/>
    <n v="57140000"/>
    <n v="0.31604000224729289"/>
    <n v="0"/>
    <s v="n"/>
  </r>
  <r>
    <x v="1"/>
    <x v="295"/>
    <s v="PLONE0000014"/>
    <n v="0.11"/>
    <n v="0"/>
    <n v="0"/>
    <n v="0"/>
    <n v="0.11"/>
    <m/>
    <s v="PL"/>
    <n v="0"/>
    <n v="1000"/>
    <n v="96.428137390000003"/>
    <n v="57140000"/>
    <n v="0"/>
    <n v="0"/>
    <s v="n"/>
  </r>
  <r>
    <x v="1"/>
    <x v="296"/>
    <s v="PLOPNFN00010"/>
    <n v="2.9"/>
    <n v="10364"/>
    <n v="29980"/>
    <n v="24856000"/>
    <n v="2.8927055191045929"/>
    <m/>
    <s v="PL"/>
    <n v="72082400"/>
    <n v="1000"/>
    <n v="96.428137390000003"/>
    <n v="57140000"/>
    <n v="13.082333739908844"/>
    <n v="0.10000000000000009"/>
    <s v="r"/>
  </r>
  <r>
    <x v="1"/>
    <x v="297"/>
    <s v="PLOPNPL00013"/>
    <n v="9.98"/>
    <n v="1711"/>
    <n v="17110"/>
    <n v="6624000"/>
    <n v="10"/>
    <m/>
    <s v="PL"/>
    <n v="66107520"/>
    <n v="1000"/>
    <n v="96.428137390000003"/>
    <n v="57140000"/>
    <n v="11.997944565631814"/>
    <n v="-1.9999999999999574E-2"/>
    <s v="m"/>
  </r>
  <r>
    <x v="1"/>
    <x v="298"/>
    <s v="PLOPTEM00012"/>
    <n v="5.3"/>
    <n v="23"/>
    <n v="120"/>
    <n v="1399000"/>
    <n v="5.2173913043478262"/>
    <m/>
    <s v="PL"/>
    <n v="7414700"/>
    <n v="1000"/>
    <n v="96.428137390000003"/>
    <n v="57140000"/>
    <n v="1.3457040828454951"/>
    <n v="0.1899999999999995"/>
    <s v="r"/>
  </r>
  <r>
    <x v="1"/>
    <x v="299"/>
    <s v="PLTLKPL00017"/>
    <n v="7.81"/>
    <n v="1945784"/>
    <n v="15312670"/>
    <n v="647357000"/>
    <n v="7.8696659033068421"/>
    <m/>
    <s v="PL"/>
    <n v="5055858170"/>
    <n v="1000"/>
    <n v="96.428137390000003"/>
    <n v="57140000"/>
    <n v="917.59464059999095"/>
    <n v="2.9999999999999361E-2"/>
    <s v="r"/>
  </r>
  <r>
    <x v="1"/>
    <x v="300"/>
    <s v="PLORBIS00014"/>
    <n v="40.81"/>
    <n v="15435"/>
    <n v="629930"/>
    <n v="21800000"/>
    <n v="40.811791383219955"/>
    <m/>
    <s v="PL"/>
    <n v="889658000"/>
    <n v="1000"/>
    <n v="96.428137390000003"/>
    <n v="57140000"/>
    <n v="161.46525185592907"/>
    <n v="-0.18999999999999773"/>
    <s v="m"/>
  </r>
  <r>
    <x v="1"/>
    <x v="301"/>
    <s v="LU0122624777"/>
    <n v="1.5"/>
    <n v="3800"/>
    <n v="5720"/>
    <n v="2352000"/>
    <n v="1.5052631578947369"/>
    <m/>
    <s v="LU"/>
    <n v="3528000"/>
    <n v="1000"/>
    <n v="96.428137390000003"/>
    <n v="57140000"/>
    <n v="0.64030156368820124"/>
    <n v="-2.0000000000000018E-2"/>
    <s v="m"/>
  </r>
  <r>
    <x v="1"/>
    <x v="302"/>
    <s v="PLORZBL00013"/>
    <n v="6.15"/>
    <n v="5123"/>
    <n v="31490"/>
    <n v="6568000"/>
    <n v="6.1467889908256881"/>
    <m/>
    <s v="PL"/>
    <n v="40393200"/>
    <n v="1000"/>
    <n v="96.428137390000003"/>
    <n v="57140000"/>
    <n v="7.3310173249348791"/>
    <n v="0"/>
    <s v="n"/>
  </r>
  <r>
    <x v="1"/>
    <x v="303"/>
    <s v="PLODRTS00017"/>
    <n v="226.5"/>
    <n v="0"/>
    <n v="0"/>
    <n v="349000"/>
    <n v="226.5"/>
    <m/>
    <s v="PL"/>
    <n v="79048500"/>
    <n v="1000"/>
    <n v="96.428137390000003"/>
    <n v="57140000"/>
    <n v="14.346620792859065"/>
    <n v="0"/>
    <s v="n"/>
  </r>
  <r>
    <x v="1"/>
    <x v="304"/>
    <s v="PLZPCOT00018"/>
    <n v="8.36"/>
    <n v="394"/>
    <n v="3240"/>
    <n v="6256000"/>
    <n v="8.2233502538071068"/>
    <m/>
    <s v="PL"/>
    <n v="52300160"/>
    <n v="1000"/>
    <n v="96.428137390000003"/>
    <n v="57140000"/>
    <n v="9.4920278427276408"/>
    <n v="0.14999999999999858"/>
    <s v="r"/>
  </r>
  <r>
    <x v="1"/>
    <x v="305"/>
    <s v="NL0009805613"/>
    <n v="73"/>
    <n v="15"/>
    <n v="1100"/>
    <n v="1725000"/>
    <n v="73.333333333333329"/>
    <m/>
    <s v="NL"/>
    <n v="125925000"/>
    <n v="1000"/>
    <n v="96.428137390000003"/>
    <n v="57140000"/>
    <n v="22.854301135894772"/>
    <n v="-0.5"/>
    <s v="m"/>
  </r>
  <r>
    <x v="1"/>
    <x v="306"/>
    <s v="PLPAGED00017"/>
    <n v="48"/>
    <n v="2126"/>
    <n v="100430"/>
    <n v="1688000"/>
    <n v="47.23894637817498"/>
    <m/>
    <s v="PL"/>
    <n v="81024000"/>
    <n v="1000"/>
    <n v="96.428137390000003"/>
    <n v="57140000"/>
    <n v="14.70515700007733"/>
    <n v="0.5"/>
    <s v="r"/>
  </r>
  <r>
    <x v="1"/>
    <x v="307"/>
    <s v="PLPMPOL00031"/>
    <n v="1.1000000000000001"/>
    <n v="7628"/>
    <n v="8510"/>
    <n v="6642000"/>
    <n v="1.1156266386995282"/>
    <m/>
    <s v="PL"/>
    <n v="7306200.0000000009"/>
    <n v="1000"/>
    <n v="96.428137390000003"/>
    <n v="57140000"/>
    <n v="1.3260122688828619"/>
    <n v="-4.9999999999999822E-2"/>
    <s v="m"/>
  </r>
  <r>
    <x v="1"/>
    <x v="308"/>
    <s v="PLPANVA00013"/>
    <n v="15"/>
    <n v="800"/>
    <n v="12000"/>
    <n v="5551000"/>
    <n v="15"/>
    <m/>
    <s v="PL"/>
    <n v="83265000"/>
    <n v="1000"/>
    <n v="96.428137390000003"/>
    <n v="57140000"/>
    <n v="15.111879166807848"/>
    <n v="0"/>
    <s v="n"/>
  </r>
  <r>
    <x v="1"/>
    <x v="309"/>
    <s v="PLPTNTS00019"/>
    <n v="1.1499999999999999"/>
    <n v="3783"/>
    <n v="4350"/>
    <n v="5959000"/>
    <n v="1.1498810467882632"/>
    <m/>
    <s v="PL"/>
    <n v="6852849.9999999991"/>
    <n v="1000"/>
    <n v="96.428137390000003"/>
    <n v="57140000"/>
    <n v="1.2437331549661819"/>
    <n v="0"/>
    <s v="n"/>
  </r>
  <r>
    <x v="1"/>
    <x v="310"/>
    <s v="PLPBG0000029"/>
    <n v="1.6"/>
    <n v="8227"/>
    <n v="13080"/>
    <n v="0"/>
    <n v="1.5898869575787042"/>
    <m/>
    <s v="PL"/>
    <n v="0"/>
    <n v="1000"/>
    <n v="96.428137390000003"/>
    <n v="57140000"/>
    <n v="0"/>
    <n v="-2.0000000000000018E-2"/>
    <s v="m"/>
  </r>
  <r>
    <x v="1"/>
    <x v="311"/>
    <s v="PLPBONL00013"/>
    <n v="0.27"/>
    <n v="1000"/>
    <n v="270"/>
    <n v="0"/>
    <n v="0.27"/>
    <m/>
    <s v="PL"/>
    <n v="0"/>
    <n v="1000"/>
    <n v="96.428137390000003"/>
    <n v="57140000"/>
    <n v="0"/>
    <n v="1.0000000000000009E-2"/>
    <s v="r"/>
  </r>
  <r>
    <x v="1"/>
    <x v="312"/>
    <s v="PLBEFSN00010"/>
    <n v="3.8"/>
    <n v="200"/>
    <n v="760"/>
    <n v="3736000"/>
    <n v="3.8"/>
    <m/>
    <s v="PL"/>
    <n v="14196800"/>
    <n v="1000"/>
    <n v="96.428137390000003"/>
    <n v="57140000"/>
    <n v="2.5765967231770568"/>
    <n v="0"/>
    <s v="n"/>
  </r>
  <r>
    <x v="1"/>
    <x v="313"/>
    <s v="PLPCCEX00010"/>
    <n v="3.31"/>
    <n v="40"/>
    <n v="130"/>
    <n v="0"/>
    <n v="3.25"/>
    <m/>
    <s v="PL"/>
    <n v="0"/>
    <n v="1000"/>
    <n v="96.428137390000003"/>
    <n v="57140000"/>
    <n v="0"/>
    <n v="8.0000000000000071E-2"/>
    <s v="r"/>
  </r>
  <r>
    <x v="1"/>
    <x v="314"/>
    <s v="PLPCCIM00014"/>
    <n v="1.62"/>
    <n v="10500"/>
    <n v="16430"/>
    <n v="18756000"/>
    <n v="1.5647619047619048"/>
    <m/>
    <s v="PL"/>
    <n v="30384720.000000004"/>
    <n v="1000"/>
    <n v="96.428137390000003"/>
    <n v="57140000"/>
    <n v="5.5145645488175079"/>
    <n v="8.0000000000000071E-2"/>
    <s v="r"/>
  </r>
  <r>
    <x v="1"/>
    <x v="315"/>
    <s v="PLPCCRK00076"/>
    <n v="37.69"/>
    <n v="3"/>
    <n v="110"/>
    <n v="3144000"/>
    <n v="36.666666666666664"/>
    <m/>
    <s v="PL"/>
    <n v="118497360"/>
    <n v="1000"/>
    <n v="96.428137390000003"/>
    <n v="57140000"/>
    <n v="21.506248554683594"/>
    <n v="0.25"/>
    <s v="r"/>
  </r>
  <r>
    <x v="1"/>
    <x v="316"/>
    <s v="PLGUARD00019"/>
    <n v="0.23"/>
    <n v="80145"/>
    <n v="18080"/>
    <n v="0"/>
    <n v="0.225591116102065"/>
    <m/>
    <s v="PL"/>
    <n v="0"/>
    <n v="1000"/>
    <n v="96.428137390000003"/>
    <n v="57140000"/>
    <n v="0"/>
    <n v="1.0000000000000009E-2"/>
    <s v="r"/>
  </r>
  <r>
    <x v="1"/>
    <x v="317"/>
    <s v="PLPRMCM00048"/>
    <n v="51"/>
    <n v="26"/>
    <n v="1320"/>
    <n v="4763000"/>
    <n v="50.769230769230766"/>
    <m/>
    <s v="PL"/>
    <n v="242913000"/>
    <n v="1000"/>
    <n v="96.428137390000003"/>
    <n v="57140000"/>
    <n v="44.086613871936521"/>
    <n v="4.9999999999997158E-2"/>
    <s v="r"/>
  </r>
  <r>
    <x v="1"/>
    <x v="318"/>
    <s v="LU0275164910"/>
    <n v="100"/>
    <n v="0"/>
    <n v="0"/>
    <n v="826000"/>
    <n v="100"/>
    <m/>
    <s v="LU"/>
    <n v="82600000"/>
    <n v="1000"/>
    <n v="96.428137390000003"/>
    <n v="57140000"/>
    <n v="14.991187403811063"/>
    <n v="0"/>
    <s v="n"/>
  </r>
  <r>
    <x v="1"/>
    <x v="319"/>
    <s v="NL0010577052"/>
    <n v="7.58"/>
    <n v="11437"/>
    <n v="83700"/>
    <n v="2500000"/>
    <n v="7.3183527148727814"/>
    <m/>
    <s v="NL"/>
    <n v="18950000"/>
    <n v="1000"/>
    <n v="96.428137390000003"/>
    <n v="57140000"/>
    <n v="3.4392615169760248"/>
    <n v="0.28000000000000025"/>
    <s v="r"/>
  </r>
  <r>
    <x v="1"/>
    <x v="320"/>
    <s v="PLPEKAS00017"/>
    <n v="10.8"/>
    <n v="3488"/>
    <n v="37650"/>
    <n v="11288000"/>
    <n v="10.79415137614679"/>
    <m/>
    <s v="PL"/>
    <n v="121910400.00000001"/>
    <n v="1000"/>
    <n v="96.428137390000003"/>
    <n v="57140000"/>
    <n v="22.125685870140053"/>
    <n v="0"/>
    <s v="n"/>
  </r>
  <r>
    <x v="1"/>
    <x v="321"/>
    <s v="PLPEKAO00016"/>
    <n v="181.8"/>
    <n v="360885"/>
    <n v="64894800"/>
    <n v="122632000"/>
    <n v="179.8212727046012"/>
    <m/>
    <s v="PL"/>
    <n v="22294497600"/>
    <n v="1000"/>
    <n v="96.428137390000003"/>
    <n v="57140000"/>
    <n v="4046.2589781527358"/>
    <n v="3.8000000000000114"/>
    <s v="r"/>
  </r>
  <r>
    <x v="1"/>
    <x v="322"/>
    <s v="PLMEDCS00015"/>
    <n v="85.32"/>
    <n v="995"/>
    <n v="86160"/>
    <n v="7304000"/>
    <n v="86.5929648241206"/>
    <m/>
    <s v="PL"/>
    <n v="623177280"/>
    <n v="1000"/>
    <n v="96.428137390000003"/>
    <n v="57140000"/>
    <n v="113.10130012442178"/>
    <n v="-2.0700000000000074"/>
    <s v="m"/>
  </r>
  <r>
    <x v="1"/>
    <x v="323"/>
    <s v="PLPEMUG00016"/>
    <n v="0.49"/>
    <n v="0"/>
    <n v="0"/>
    <n v="0"/>
    <n v="0.49"/>
    <m/>
    <s v="PL"/>
    <n v="0"/>
    <n v="1000"/>
    <n v="96.428137390000003"/>
    <n v="57140000"/>
    <n v="0"/>
    <n v="0"/>
    <s v="n"/>
  </r>
  <r>
    <x v="1"/>
    <x v="324"/>
    <s v="PLPLSEP00013"/>
    <n v="29.89"/>
    <n v="1"/>
    <n v="30"/>
    <n v="8365000"/>
    <n v="30"/>
    <m/>
    <s v="PL"/>
    <n v="250029850"/>
    <n v="1000"/>
    <n v="96.428137390000003"/>
    <n v="57140000"/>
    <n v="45.378260749355562"/>
    <n v="-9.9999999999997868E-2"/>
    <s v="m"/>
  </r>
  <r>
    <x v="1"/>
    <x v="325"/>
    <s v="PLPEPES00018"/>
    <n v="0.49"/>
    <n v="0"/>
    <n v="0"/>
    <n v="49286000"/>
    <n v="0.49"/>
    <m/>
    <s v="PL"/>
    <n v="24150140"/>
    <n v="1000"/>
    <n v="96.428137390000003"/>
    <n v="57140000"/>
    <n v="4.3830420649912067"/>
    <n v="0"/>
    <s v="n"/>
  </r>
  <r>
    <x v="1"/>
    <x v="326"/>
    <s v="PLPTRLI00018"/>
    <n v="0.16"/>
    <n v="87513"/>
    <n v="14230"/>
    <n v="0"/>
    <n v="0.1626044130586313"/>
    <m/>
    <s v="PL"/>
    <n v="0"/>
    <n v="1000"/>
    <n v="96.428137390000003"/>
    <n v="57140000"/>
    <n v="0"/>
    <n v="0"/>
    <s v="n"/>
  </r>
  <r>
    <x v="1"/>
    <x v="327"/>
    <s v="PLPGER000010"/>
    <n v="19.45"/>
    <n v="2284615"/>
    <n v="44383610"/>
    <n v="778079000"/>
    <n v="19.427172630837145"/>
    <m/>
    <s v="PL"/>
    <n v="15133636550"/>
    <n v="1000"/>
    <n v="96.428137390000003"/>
    <n v="57140000"/>
    <n v="2746.6244748452145"/>
    <n v="0.25999999999999801"/>
    <s v="r"/>
  </r>
  <r>
    <x v="1"/>
    <x v="328"/>
    <s v="PLPGNIG00014"/>
    <n v="4.46"/>
    <n v="6242458"/>
    <n v="27762260"/>
    <n v="1628262000"/>
    <n v="4.4473282799820195"/>
    <m/>
    <s v="PL"/>
    <n v="7262048520"/>
    <n v="1000"/>
    <n v="96.428137390000003"/>
    <n v="57140000"/>
    <n v="1317.9991561608811"/>
    <n v="7.0000000000000284E-2"/>
    <s v="r"/>
  </r>
  <r>
    <x v="1"/>
    <x v="329"/>
    <s v="PLPGO0000014"/>
    <n v="5.4"/>
    <n v="72291"/>
    <n v="368780"/>
    <n v="31779000"/>
    <n v="5.1013265828388041"/>
    <m/>
    <s v="PL"/>
    <n v="171606600"/>
    <n v="1000"/>
    <n v="96.428137390000003"/>
    <n v="57140000"/>
    <n v="31.145117437419412"/>
    <n v="0.20000000000000018"/>
    <s v="r"/>
  </r>
  <r>
    <x v="1"/>
    <x v="330"/>
    <s v="PLPHN0000014"/>
    <n v="25.2"/>
    <n v="5572"/>
    <n v="139880"/>
    <n v="13699000"/>
    <n v="25.104091888011485"/>
    <m/>
    <s v="PL"/>
    <n v="345214800"/>
    <n v="1000"/>
    <n v="96.428137390000003"/>
    <n v="57140000"/>
    <n v="62.653508006890497"/>
    <n v="9.9999999999997868E-2"/>
    <s v="r"/>
  </r>
  <r>
    <x v="1"/>
    <x v="331"/>
    <s v="PLPKN0000018"/>
    <n v="52.71"/>
    <n v="744617"/>
    <n v="39507140"/>
    <n v="309998000"/>
    <n v="53.056994401148508"/>
    <m/>
    <s v="PL"/>
    <n v="16339994580"/>
    <n v="1000"/>
    <n v="96.428137390000003"/>
    <n v="57140000"/>
    <n v="2965.5680499520222"/>
    <n v="-0.28999999999999915"/>
    <s v="m"/>
  </r>
  <r>
    <x v="1"/>
    <x v="332"/>
    <s v="PLPKO0000016"/>
    <n v="33.35"/>
    <n v="2932394"/>
    <n v="98146190"/>
    <n v="783205000"/>
    <n v="33.46964630264555"/>
    <m/>
    <s v="PL"/>
    <n v="26119886750"/>
    <n v="1000"/>
    <n v="96.428137390000003"/>
    <n v="57140000"/>
    <n v="4740.5341069681781"/>
    <n v="0.17999999999999972"/>
    <s v="r"/>
  </r>
  <r>
    <x v="1"/>
    <x v="333"/>
    <s v="PLPKPCR00011"/>
    <n v="88"/>
    <n v="72965"/>
    <n v="6475750"/>
    <n v="25336000"/>
    <n v="88.751456177619403"/>
    <m/>
    <s v="PL"/>
    <n v="2229568000"/>
    <n v="1000"/>
    <n v="96.428137390000003"/>
    <n v="57140000"/>
    <n v="404.6473573552085"/>
    <n v="-0.40000000000000568"/>
    <s v="m"/>
  </r>
  <r>
    <x v="1"/>
    <x v="334"/>
    <s v="PLPSTBX00016"/>
    <n v="2.58"/>
    <n v="23889"/>
    <n v="59220"/>
    <n v="17382000"/>
    <n v="2.4789652141152834"/>
    <m/>
    <s v="PL"/>
    <n v="44845560"/>
    <n v="1000"/>
    <n v="96.428137390000003"/>
    <n v="57140000"/>
    <n v="8.1390822541023393"/>
    <n v="0.10999999999999988"/>
    <s v="r"/>
  </r>
  <r>
    <x v="1"/>
    <x v="335"/>
    <s v="NL0000686772"/>
    <n v="0.2"/>
    <n v="88732"/>
    <n v="17050"/>
    <n v="0"/>
    <n v="0.19215164765811657"/>
    <m/>
    <s v="NL"/>
    <n v="0"/>
    <n v="1000"/>
    <n v="96.428137390000003"/>
    <n v="57140000"/>
    <n v="0"/>
    <n v="0"/>
    <s v="n"/>
  </r>
  <r>
    <x v="1"/>
    <x v="336"/>
    <s v="PLPEKPL00010"/>
    <n v="2.15"/>
    <n v="180"/>
    <n v="390"/>
    <n v="0"/>
    <n v="2.1666666666666665"/>
    <m/>
    <s v="PL"/>
    <n v="0"/>
    <n v="1000"/>
    <n v="96.428137390000003"/>
    <n v="57140000"/>
    <n v="0"/>
    <n v="-0.10000000000000009"/>
    <s v="m"/>
  </r>
  <r>
    <x v="1"/>
    <x v="337"/>
    <s v="PLPCLRT00029"/>
    <n v="0.7"/>
    <n v="0"/>
    <n v="0"/>
    <n v="0"/>
    <n v="0.7"/>
    <m/>
    <s v="PL"/>
    <n v="0"/>
    <n v="1000"/>
    <n v="96.428137390000003"/>
    <n v="57140000"/>
    <n v="0"/>
    <n v="0"/>
    <s v="n"/>
  </r>
  <r>
    <x v="1"/>
    <x v="338"/>
    <s v="PLZCPLC00036"/>
    <n v="17.600000000000001"/>
    <n v="30697"/>
    <n v="535660"/>
    <n v="15164000"/>
    <n v="17.449913672345833"/>
    <m/>
    <s v="PL"/>
    <n v="266886400.00000003"/>
    <n v="1000"/>
    <n v="96.428137390000003"/>
    <n v="57140000"/>
    <n v="48.43757915167653"/>
    <n v="0.20000000000000284"/>
    <s v="r"/>
  </r>
  <r>
    <x v="1"/>
    <x v="339"/>
    <s v="PLMSTSD00019"/>
    <n v="0.09"/>
    <n v="583497"/>
    <n v="52510"/>
    <n v="0"/>
    <n v="8.9991893702966771E-2"/>
    <m/>
    <s v="PL"/>
    <n v="0"/>
    <n v="1000"/>
    <n v="96.428137390000003"/>
    <n v="57140000"/>
    <n v="0"/>
    <n v="0"/>
    <s v="n"/>
  </r>
  <r>
    <x v="1"/>
    <x v="340"/>
    <s v="PLPOLMD00011"/>
    <n v="2.21"/>
    <n v="1934"/>
    <n v="4080"/>
    <n v="0"/>
    <n v="2.1096173733195451"/>
    <m/>
    <s v="PL"/>
    <n v="0"/>
    <n v="1000"/>
    <n v="96.428137390000003"/>
    <n v="57140000"/>
    <n v="0"/>
    <n v="0.10000000000000009"/>
    <s v="r"/>
  </r>
  <r>
    <x v="1"/>
    <x v="341"/>
    <s v="PLPOLNA00015"/>
    <n v="27.2"/>
    <n v="2133"/>
    <n v="57750"/>
    <n v="794000"/>
    <n v="27.074542897327706"/>
    <m/>
    <s v="PL"/>
    <n v="21596800"/>
    <n v="1000"/>
    <n v="96.428137390000003"/>
    <n v="57140000"/>
    <n v="3.919632882840518"/>
    <n v="0.55000000000000071"/>
    <s v="r"/>
  </r>
  <r>
    <x v="1"/>
    <x v="342"/>
    <s v="PLPOLND00019"/>
    <n v="6.25"/>
    <n v="56910"/>
    <n v="356720"/>
    <n v="25585000"/>
    <n v="6.2681426814268146"/>
    <m/>
    <s v="PL"/>
    <n v="159906250"/>
    <n v="1000"/>
    <n v="96.428137390000003"/>
    <n v="57140000"/>
    <n v="29.021604852187199"/>
    <n v="0"/>
    <s v="n"/>
  </r>
  <r>
    <x v="1"/>
    <x v="343"/>
    <s v="PLPOLWX00026"/>
    <n v="16.350000000000001"/>
    <n v="3317"/>
    <n v="53530"/>
    <n v="5930000"/>
    <n v="16.13807657521857"/>
    <m/>
    <s v="PL"/>
    <n v="96955500.000000015"/>
    <n v="1000"/>
    <n v="96.428137390000003"/>
    <n v="57140000"/>
    <n v="17.596586807871716"/>
    <n v="0.27000000000000313"/>
    <s v="r"/>
  </r>
  <r>
    <x v="1"/>
    <x v="344"/>
    <s v="PLPZBDT00013"/>
    <n v="4.4000000000000004"/>
    <n v="6588"/>
    <n v="28930"/>
    <n v="21432000"/>
    <n v="4.3913175470552517"/>
    <m/>
    <s v="PL"/>
    <n v="94300800.000000015"/>
    <n v="1000"/>
    <n v="96.428137390000003"/>
    <n v="57140000"/>
    <n v="17.114781660161096"/>
    <n v="-4.0000000000000036E-2"/>
    <s v="m"/>
  </r>
  <r>
    <x v="1"/>
    <x v="345"/>
    <s v="PLPLPGR00010"/>
    <n v="1.45"/>
    <n v="101"/>
    <n v="150"/>
    <n v="0"/>
    <n v="1.4851485148514851"/>
    <m/>
    <s v="PL"/>
    <n v="0"/>
    <n v="1000"/>
    <n v="96.428137390000003"/>
    <n v="57140000"/>
    <n v="0"/>
    <n v="0.10999999999999988"/>
    <s v="r"/>
  </r>
  <r>
    <x v="1"/>
    <x v="346"/>
    <s v="PLGFPRE00040"/>
    <n v="13.2"/>
    <n v="390"/>
    <n v="5050"/>
    <n v="423000"/>
    <n v="12.948717948717949"/>
    <m/>
    <s v="PL"/>
    <n v="5583600"/>
    <n v="1000"/>
    <n v="96.428137390000003"/>
    <n v="57140000"/>
    <n v="1.0133752298779595"/>
    <n v="0.19999999999999929"/>
    <s v="r"/>
  </r>
  <r>
    <x v="1"/>
    <x v="347"/>
    <s v="PLPRGNK00017"/>
    <n v="15"/>
    <n v="88"/>
    <n v="1320"/>
    <n v="1032000"/>
    <n v="15"/>
    <m/>
    <s v="PL"/>
    <n v="15480000"/>
    <n v="1000"/>
    <n v="96.428137390000003"/>
    <n v="57140000"/>
    <n v="2.8094864529176178"/>
    <n v="-5.0000000000000711E-2"/>
    <s v="m"/>
  </r>
  <r>
    <x v="1"/>
    <x v="348"/>
    <s v="PLPRESC00018"/>
    <n v="2.83"/>
    <n v="0"/>
    <n v="0"/>
    <n v="2631000"/>
    <n v="2.83"/>
    <m/>
    <s v="PL"/>
    <n v="7445730"/>
    <n v="1000"/>
    <n v="96.428137390000003"/>
    <n v="57140000"/>
    <n v="1.3513357601474352"/>
    <n v="0"/>
    <s v="n"/>
  </r>
  <r>
    <x v="1"/>
    <x v="349"/>
    <s v="PLPRMMD00012"/>
    <n v="1.19"/>
    <n v="5090"/>
    <n v="5800"/>
    <n v="0"/>
    <n v="1.1394891944990178"/>
    <m/>
    <s v="PL"/>
    <n v="0"/>
    <n v="1000"/>
    <n v="96.428137390000003"/>
    <n v="57140000"/>
    <n v="0"/>
    <n v="6.0000000000000053E-2"/>
    <s v="r"/>
  </r>
  <r>
    <x v="1"/>
    <x v="350"/>
    <s v="PLPRCAD00018"/>
    <n v="1.04"/>
    <n v="17"/>
    <n v="20"/>
    <n v="0"/>
    <n v="1.1764705882352942"/>
    <m/>
    <s v="PL"/>
    <n v="0"/>
    <n v="1000"/>
    <n v="96.428137390000003"/>
    <n v="57140000"/>
    <n v="0"/>
    <n v="0"/>
    <s v="n"/>
  </r>
  <r>
    <x v="1"/>
    <x v="351"/>
    <s v="PLPRCHM00014"/>
    <n v="16.2"/>
    <n v="10"/>
    <n v="160"/>
    <n v="2716000"/>
    <n v="16"/>
    <m/>
    <s v="PL"/>
    <n v="43999200"/>
    <n v="1000"/>
    <n v="96.428137390000003"/>
    <n v="57140000"/>
    <n v="7.9854752157114248"/>
    <n v="0"/>
    <s v="n"/>
  </r>
  <r>
    <x v="1"/>
    <x v="352"/>
    <s v="PLPRCHK00018"/>
    <n v="1.47"/>
    <n v="367114"/>
    <n v="516530"/>
    <n v="21115000"/>
    <n v="1.4070016398176044"/>
    <m/>
    <s v="PL"/>
    <n v="31039050"/>
    <n v="1000"/>
    <n v="96.428137390000003"/>
    <n v="57140000"/>
    <n v="5.6333197988651538"/>
    <n v="9.9999999999999867E-2"/>
    <s v="r"/>
  </r>
  <r>
    <x v="1"/>
    <x v="353"/>
    <s v="PLPROJP00018"/>
    <n v="5.93"/>
    <n v="48986"/>
    <n v="278560"/>
    <n v="5439000"/>
    <n v="5.6865226799493733"/>
    <m/>
    <s v="PL"/>
    <n v="32253270"/>
    <n v="1000"/>
    <n v="96.428137390000003"/>
    <n v="57140000"/>
    <n v="5.8536902537011768"/>
    <n v="4.9999999999999822E-2"/>
    <s v="r"/>
  </r>
  <r>
    <x v="1"/>
    <x v="354"/>
    <s v="PLLZPSK00019"/>
    <n v="2.94"/>
    <n v="4520"/>
    <n v="13130"/>
    <n v="14959000"/>
    <n v="2.9048672566371683"/>
    <m/>
    <s v="PL"/>
    <n v="43979460"/>
    <n v="1000"/>
    <n v="96.428137390000003"/>
    <n v="57140000"/>
    <n v="7.9818925760098365"/>
    <n v="0"/>
    <s v="n"/>
  </r>
  <r>
    <x v="1"/>
    <x v="355"/>
    <s v="GB00B1YKG049"/>
    <n v="23.99"/>
    <n v="2"/>
    <n v="50"/>
    <n v="93000"/>
    <n v="25"/>
    <m/>
    <s v="GB"/>
    <n v="2231070"/>
    <n v="1000"/>
    <n v="96.428137390000003"/>
    <n v="57140000"/>
    <n v="0.4049199573973456"/>
    <n v="0.23999999999999844"/>
    <s v="r"/>
  </r>
  <r>
    <x v="1"/>
    <x v="356"/>
    <s v="PLPTIW000014"/>
    <n v="14.48"/>
    <n v="2649"/>
    <n v="38450"/>
    <n v="8907000"/>
    <n v="14.514911287278219"/>
    <m/>
    <s v="PL"/>
    <n v="128973360"/>
    <n v="1000"/>
    <n v="96.428137390000003"/>
    <n v="57140000"/>
    <n v="23.407552177472027"/>
    <n v="-9.9999999999999645E-2"/>
    <s v="m"/>
  </r>
  <r>
    <x v="1"/>
    <x v="357"/>
    <s v="PLZAPUL00057"/>
    <n v="140.85"/>
    <n v="142"/>
    <n v="19770"/>
    <n v="3122000"/>
    <n v="139.22535211267606"/>
    <m/>
    <s v="PL"/>
    <n v="439733700"/>
    <n v="1000"/>
    <n v="96.428137390000003"/>
    <n v="57140000"/>
    <n v="79.807872935487083"/>
    <n v="1.8499999999999943"/>
    <s v="r"/>
  </r>
  <r>
    <x v="1"/>
    <x v="358"/>
    <s v="PLPWRMD00011"/>
    <n v="1.19"/>
    <n v="4405"/>
    <n v="5140"/>
    <n v="0"/>
    <n v="1.166855845629966"/>
    <m/>
    <s v="PL"/>
    <n v="0"/>
    <n v="1000"/>
    <n v="96.428137390000003"/>
    <n v="57140000"/>
    <n v="0"/>
    <n v="0"/>
    <s v="n"/>
  </r>
  <r>
    <x v="1"/>
    <x v="359"/>
    <s v="PLPZU0000011"/>
    <n v="500"/>
    <n v="106184"/>
    <n v="52274210"/>
    <n v="55967000"/>
    <n v="492.29836886913284"/>
    <m/>
    <s v="PL"/>
    <n v="27983500000"/>
    <n v="1000"/>
    <n v="96.428137390000003"/>
    <n v="57140000"/>
    <n v="5078.7638343165481"/>
    <n v="14.5"/>
    <s v="r"/>
  </r>
  <r>
    <x v="1"/>
    <x v="360"/>
    <s v="PLQNTUM00018"/>
    <n v="4.1500000000000004"/>
    <n v="530"/>
    <n v="2140"/>
    <n v="0"/>
    <n v="4.0377358490566042"/>
    <m/>
    <s v="PL"/>
    <n v="0"/>
    <n v="1000"/>
    <n v="96.428137390000003"/>
    <n v="57140000"/>
    <n v="0"/>
    <n v="-4.9999999999999822E-2"/>
    <s v="m"/>
  </r>
  <r>
    <x v="1"/>
    <x v="361"/>
    <s v="PLQRCUS00012"/>
    <n v="6.44"/>
    <n v="9707"/>
    <n v="62550"/>
    <n v="35376000"/>
    <n v="6.4438034408159064"/>
    <m/>
    <s v="PL"/>
    <n v="227821440"/>
    <n v="1000"/>
    <n v="96.428137390000003"/>
    <n v="57140000"/>
    <n v="41.347625927918855"/>
    <n v="-2.9999999999999361E-2"/>
    <s v="m"/>
  </r>
  <r>
    <x v="1"/>
    <x v="362"/>
    <s v="PLQMKSK00017"/>
    <n v="12.79"/>
    <n v="4814"/>
    <n v="61760"/>
    <n v="10375000"/>
    <n v="12.829248026589115"/>
    <m/>
    <s v="PL"/>
    <n v="132696249.99999999"/>
    <n v="1000"/>
    <n v="96.428137390000003"/>
    <n v="57140000"/>
    <n v="24.083224594830067"/>
    <n v="-1.0000000000001563E-2"/>
    <s v="m"/>
  </r>
  <r>
    <x v="1"/>
    <x v="363"/>
    <s v="PLRDPOL00010"/>
    <n v="8.25"/>
    <n v="15074"/>
    <n v="123610"/>
    <n v="19626000"/>
    <n v="8.2002122860554589"/>
    <m/>
    <s v="PL"/>
    <n v="161914500"/>
    <n v="1000"/>
    <n v="96.428137390000003"/>
    <n v="57140000"/>
    <n v="29.386084901868841"/>
    <n v="0.22000000000000064"/>
    <s v="r"/>
  </r>
  <r>
    <x v="1"/>
    <x v="364"/>
    <s v="PLRAFAK00018"/>
    <n v="6.03"/>
    <n v="14914"/>
    <n v="89660"/>
    <n v="27134000"/>
    <n v="6.011800992356175"/>
    <m/>
    <s v="PL"/>
    <n v="163618020"/>
    <n v="1000"/>
    <n v="96.428137390000003"/>
    <n v="57140000"/>
    <n v="29.695259085478284"/>
    <n v="6.0000000000000497E-2"/>
    <s v="r"/>
  </r>
  <r>
    <x v="1"/>
    <x v="365"/>
    <s v="PLRFMET00016"/>
    <n v="16.309999999999999"/>
    <n v="12"/>
    <n v="200"/>
    <n v="1469000"/>
    <n v="16.666666666666668"/>
    <m/>
    <s v="PL"/>
    <n v="23959389.999999996"/>
    <n v="1000"/>
    <n v="96.428137390000003"/>
    <n v="57140000"/>
    <n v="4.3484225856052863"/>
    <n v="0"/>
    <s v="n"/>
  </r>
  <r>
    <x v="1"/>
    <x v="366"/>
    <s v="PLRNBWT00031"/>
    <n v="17.5"/>
    <n v="72786"/>
    <n v="1291220"/>
    <n v="6355000"/>
    <n v="17.739949990382765"/>
    <m/>
    <s v="PL"/>
    <n v="111212500"/>
    <n v="1000"/>
    <n v="96.428137390000003"/>
    <n v="57140000"/>
    <n v="20.184109311699004"/>
    <n v="-0.85000000000000142"/>
    <s v="m"/>
  </r>
  <r>
    <x v="1"/>
    <x v="367"/>
    <s v="PLRNKPR00014"/>
    <n v="2.17"/>
    <n v="6478"/>
    <n v="14280"/>
    <n v="19987000"/>
    <n v="2.2043840691571472"/>
    <m/>
    <s v="PL"/>
    <n v="43371790"/>
    <n v="1000"/>
    <n v="96.428137390000003"/>
    <n v="57140000"/>
    <n v="7.8716057134229862"/>
    <n v="-1.0000000000000231E-2"/>
    <s v="m"/>
  </r>
  <r>
    <x v="1"/>
    <x v="368"/>
    <s v="PLKLNR000017"/>
    <n v="6.45"/>
    <n v="1201"/>
    <n v="7740"/>
    <n v="12912000"/>
    <n v="6.4446294754371358"/>
    <m/>
    <s v="PL"/>
    <n v="83282400"/>
    <n v="1000"/>
    <n v="96.428137390000003"/>
    <n v="57140000"/>
    <n v="15.115037116696785"/>
    <n v="4.0000000000000036E-2"/>
    <s v="r"/>
  </r>
  <r>
    <x v="1"/>
    <x v="369"/>
    <s v="PLREDAN00019"/>
    <n v="1.98"/>
    <n v="24373"/>
    <n v="47190"/>
    <n v="13353000"/>
    <n v="1.9361588643170722"/>
    <m/>
    <s v="PL"/>
    <n v="26438940"/>
    <n v="1000"/>
    <n v="96.428137390000003"/>
    <n v="57140000"/>
    <n v="4.7984395193476566"/>
    <n v="0"/>
    <s v="n"/>
  </r>
  <r>
    <x v="1"/>
    <x v="370"/>
    <s v="PLCMPLX00014"/>
    <n v="5.85"/>
    <n v="22"/>
    <n v="130"/>
    <n v="0"/>
    <n v="5.9090909090909092"/>
    <m/>
    <s v="PL"/>
    <n v="0"/>
    <n v="1000"/>
    <n v="96.428137390000003"/>
    <n v="57140000"/>
    <n v="0"/>
    <n v="9.9999999999999645E-2"/>
    <s v="r"/>
  </r>
  <r>
    <x v="1"/>
    <x v="371"/>
    <s v="PLPRNTC00017"/>
    <n v="0.04"/>
    <n v="15000"/>
    <n v="600"/>
    <n v="6100000"/>
    <n v="0.04"/>
    <m/>
    <s v="PL"/>
    <n v="244000"/>
    <n v="1000"/>
    <n v="96.428137390000003"/>
    <n v="57140000"/>
    <n v="4.4283894994308709E-2"/>
    <n v="0"/>
    <s v="n"/>
  </r>
  <r>
    <x v="1"/>
    <x v="372"/>
    <s v="SE0001856519"/>
    <n v="0.67"/>
    <n v="2098"/>
    <n v="1410"/>
    <n v="0"/>
    <n v="0.6720686367969495"/>
    <m/>
    <s v="SE"/>
    <n v="0"/>
    <n v="1000"/>
    <n v="96.428137390000003"/>
    <n v="57140000"/>
    <n v="0"/>
    <n v="-1.9999999999999907E-2"/>
    <s v="m"/>
  </r>
  <r>
    <x v="1"/>
    <x v="373"/>
    <s v="PLRELPL00014"/>
    <n v="5.8"/>
    <n v="2553"/>
    <n v="14940"/>
    <n v="5343000"/>
    <n v="5.8519388954171561"/>
    <m/>
    <s v="PL"/>
    <n v="30989400"/>
    <n v="1000"/>
    <n v="96.428137390000003"/>
    <n v="57140000"/>
    <n v="5.6243087521993047"/>
    <n v="-4.9999999999999822E-2"/>
    <s v="m"/>
  </r>
  <r>
    <x v="1"/>
    <x v="374"/>
    <s v="PLREMAK00016"/>
    <n v="12.1"/>
    <n v="15"/>
    <n v="180"/>
    <n v="1451000"/>
    <n v="12"/>
    <m/>
    <s v="PL"/>
    <n v="17557100"/>
    <n v="1000"/>
    <n v="96.428137390000003"/>
    <n v="57140000"/>
    <n v="3.1864621836253173"/>
    <n v="0"/>
    <s v="n"/>
  </r>
  <r>
    <x v="1"/>
    <x v="375"/>
    <s v="PLRESBD00016"/>
    <n v="2.38"/>
    <n v="28019"/>
    <n v="66020"/>
    <n v="3055000"/>
    <n v="2.3562582533280989"/>
    <m/>
    <s v="PL"/>
    <n v="7270900"/>
    <n v="1000"/>
    <n v="96.428137390000003"/>
    <n v="57140000"/>
    <n v="1.3196056234185212"/>
    <n v="0"/>
    <s v="n"/>
  </r>
  <r>
    <x v="1"/>
    <x v="376"/>
    <s v="PLROBYG00016"/>
    <n v="2.17"/>
    <n v="27750"/>
    <n v="59880"/>
    <n v="121599000"/>
    <n v="2.157837837837838"/>
    <m/>
    <s v="PL"/>
    <n v="263869830"/>
    <n v="1000"/>
    <n v="96.428137390000003"/>
    <n v="57140000"/>
    <n v="47.890097720844629"/>
    <n v="-1.0000000000000231E-2"/>
    <s v="m"/>
  </r>
  <r>
    <x v="1"/>
    <x v="377"/>
    <s v="NL0006106007"/>
    <n v="1.5"/>
    <n v="10"/>
    <n v="20"/>
    <n v="55661000"/>
    <n v="2"/>
    <m/>
    <s v="NL"/>
    <n v="83491500"/>
    <n v="1000"/>
    <n v="96.428137390000003"/>
    <n v="57140000"/>
    <n v="15.152986962775923"/>
    <n v="5.0000000000000044E-2"/>
    <s v="r"/>
  </r>
  <r>
    <x v="1"/>
    <x v="378"/>
    <s v="PLROPCE00017"/>
    <n v="16.45"/>
    <n v="925"/>
    <n v="15080"/>
    <n v="2220000"/>
    <n v="16.302702702702703"/>
    <m/>
    <s v="PL"/>
    <n v="36519000"/>
    <n v="1000"/>
    <n v="96.428137390000003"/>
    <n v="57140000"/>
    <n v="6.6278834479391788"/>
    <n v="0.14999999999999858"/>
    <s v="r"/>
  </r>
  <r>
    <x v="1"/>
    <x v="379"/>
    <s v="PLCRSNT00011"/>
    <n v="1.41"/>
    <n v="5716"/>
    <n v="8060"/>
    <n v="0"/>
    <n v="1.4100769769069279"/>
    <m/>
    <s v="PL"/>
    <n v="0"/>
    <n v="1000"/>
    <n v="96.428137390000003"/>
    <n v="57140000"/>
    <n v="0"/>
    <n v="0"/>
    <s v="n"/>
  </r>
  <r>
    <x v="1"/>
    <x v="380"/>
    <s v="PLNFI0500012"/>
    <n v="1.72"/>
    <n v="14"/>
    <n v="20"/>
    <n v="2747000"/>
    <n v="1.4285714285714286"/>
    <m/>
    <s v="PL"/>
    <n v="4724840"/>
    <n v="1000"/>
    <n v="96.428137390000003"/>
    <n v="57140000"/>
    <n v="0.85751769846274406"/>
    <n v="0"/>
    <s v="n"/>
  </r>
  <r>
    <x v="1"/>
    <x v="381"/>
    <s v="LU0564351582"/>
    <n v="0.79"/>
    <n v="0"/>
    <n v="0"/>
    <n v="0"/>
    <n v="0.79"/>
    <m/>
    <s v="LU"/>
    <n v="0"/>
    <n v="1000"/>
    <n v="96.428137390000003"/>
    <n v="57140000"/>
    <n v="0"/>
    <n v="0"/>
    <s v="n"/>
  </r>
  <r>
    <x v="1"/>
    <x v="382"/>
    <s v="PLSTLSK00016"/>
    <n v="54.19"/>
    <n v="5816"/>
    <n v="317680"/>
    <n v="23914000"/>
    <n v="54.621733149931224"/>
    <m/>
    <s v="PL"/>
    <n v="1295899660"/>
    <n v="1000"/>
    <n v="96.428137390000003"/>
    <n v="57140000"/>
    <n v="235.1946084696736"/>
    <n v="0.64000000000000057"/>
    <s v="r"/>
  </r>
  <r>
    <x v="1"/>
    <x v="383"/>
    <s v="ES0113900J37"/>
    <n v="26.95"/>
    <n v="101"/>
    <n v="2580"/>
    <n v="0"/>
    <n v="25.544554455445546"/>
    <m/>
    <s v="ES"/>
    <n v="0"/>
    <n v="1000"/>
    <n v="96.428137390000003"/>
    <n v="57140000"/>
    <n v="0"/>
    <n v="1.5999999999999979"/>
    <s v="r"/>
  </r>
  <r>
    <x v="1"/>
    <x v="384"/>
    <s v="PLSANWL00012"/>
    <n v="0.21"/>
    <n v="29500"/>
    <n v="6050"/>
    <n v="0"/>
    <n v="0.20508474576271185"/>
    <m/>
    <s v="PL"/>
    <n v="0"/>
    <n v="1000"/>
    <n v="96.428137390000003"/>
    <n v="57140000"/>
    <n v="0"/>
    <n v="1.999999999999999E-2"/>
    <s v="r"/>
  </r>
  <r>
    <x v="1"/>
    <x v="385"/>
    <s v="PLSCOPK00012"/>
    <n v="1.74"/>
    <n v="1405"/>
    <n v="2500"/>
    <n v="3496000"/>
    <n v="1.7793594306049823"/>
    <m/>
    <s v="PL"/>
    <n v="6083040"/>
    <n v="1000"/>
    <n v="96.428137390000003"/>
    <n v="57140000"/>
    <n v="1.1040192811728675"/>
    <n v="-0.15999999999999992"/>
    <s v="m"/>
  </r>
  <r>
    <x v="1"/>
    <x v="386"/>
    <s v="PLWRWCK00013"/>
    <n v="23.5"/>
    <n v="2256"/>
    <n v="53370"/>
    <n v="5187000"/>
    <n v="23.656914893617021"/>
    <m/>
    <s v="PL"/>
    <n v="121894500"/>
    <n v="1000"/>
    <n v="96.428137390000003"/>
    <n v="57140000"/>
    <n v="22.122800157310504"/>
    <n v="8.9999999999999858E-2"/>
    <s v="r"/>
  </r>
  <r>
    <x v="1"/>
    <x v="387"/>
    <s v="PLSEKO000014"/>
    <n v="6.15"/>
    <n v="700"/>
    <n v="4230"/>
    <n v="2500000"/>
    <n v="6.0428571428571427"/>
    <m/>
    <s v="PL"/>
    <n v="15375000"/>
    <n v="1000"/>
    <n v="96.428137390000003"/>
    <n v="57140000"/>
    <n v="2.790429858760231"/>
    <n v="-4.9999999999999822E-2"/>
    <s v="m"/>
  </r>
  <r>
    <x v="1"/>
    <x v="388"/>
    <s v="PLSELNA00010"/>
    <n v="16.28"/>
    <n v="3279"/>
    <n v="52650"/>
    <n v="5246000"/>
    <n v="16.05672461116194"/>
    <m/>
    <s v="PL"/>
    <n v="85404880"/>
    <n v="1000"/>
    <n v="96.428137390000003"/>
    <n v="57140000"/>
    <n v="15.500248925907933"/>
    <n v="-0.25999999999999801"/>
    <s v="m"/>
  </r>
  <r>
    <x v="1"/>
    <x v="389"/>
    <s v="PLSELVT00013"/>
    <n v="15.6"/>
    <n v="1292"/>
    <n v="20190"/>
    <n v="3182000"/>
    <n v="15.626934984520124"/>
    <m/>
    <s v="PL"/>
    <n v="49639200"/>
    <n v="1000"/>
    <n v="96.428137390000003"/>
    <n v="57140000"/>
    <n v="9.009086559022494"/>
    <n v="-0.15000000000000036"/>
    <s v="m"/>
  </r>
  <r>
    <x v="1"/>
    <x v="390"/>
    <s v="CA81752K1057"/>
    <n v="3.3"/>
    <n v="75052"/>
    <n v="250120"/>
    <n v="32839000"/>
    <n v="3.3326227149176573"/>
    <m/>
    <s v="CA"/>
    <n v="108368700"/>
    <n v="1000"/>
    <n v="96.428137390000003"/>
    <n v="57140000"/>
    <n v="19.667984145367793"/>
    <n v="-5.0000000000000266E-2"/>
    <s v="m"/>
  </r>
  <r>
    <x v="1"/>
    <x v="391"/>
    <s v="PLSFNKS00011"/>
    <n v="1.81"/>
    <n v="49988"/>
    <n v="92210"/>
    <n v="18377000"/>
    <n v="1.8446427142514203"/>
    <m/>
    <s v="PL"/>
    <n v="33262370"/>
    <n v="1000"/>
    <n v="96.428137390000003"/>
    <n v="57140000"/>
    <n v="6.036833198122312"/>
    <n v="-6.999999999999984E-2"/>
    <s v="m"/>
  </r>
  <r>
    <x v="1"/>
    <x v="392"/>
    <s v="EE3100001751"/>
    <n v="5.26"/>
    <n v="0"/>
    <n v="0"/>
    <n v="5448000"/>
    <n v="5.26"/>
    <m/>
    <s v="EE"/>
    <n v="28656480"/>
    <n v="1000"/>
    <n v="96.428137390000003"/>
    <n v="57140000"/>
    <n v="5.2009038984692939"/>
    <n v="0"/>
    <s v="n"/>
  </r>
  <r>
    <x v="1"/>
    <x v="393"/>
    <s v="PLSIMPL00011"/>
    <n v="9.5500000000000007"/>
    <n v="0"/>
    <n v="0"/>
    <n v="1962000"/>
    <n v="9.5500000000000007"/>
    <m/>
    <s v="PL"/>
    <n v="18737100"/>
    <n v="1000"/>
    <n v="96.428137390000003"/>
    <n v="57140000"/>
    <n v="3.4006220036797612"/>
    <n v="0"/>
    <s v="n"/>
  </r>
  <r>
    <x v="1"/>
    <x v="394"/>
    <s v="PLSKRBH00014"/>
    <n v="33"/>
    <n v="1636"/>
    <n v="53780"/>
    <n v="1729000"/>
    <n v="32.872860635696824"/>
    <m/>
    <s v="PL"/>
    <n v="57057000"/>
    <n v="1000"/>
    <n v="96.428137390000003"/>
    <n v="57140000"/>
    <n v="10.355353265124064"/>
    <n v="0.89999999999999858"/>
    <s v="r"/>
  </r>
  <r>
    <x v="1"/>
    <x v="395"/>
    <s v="PLTFSKK00015"/>
    <n v="1.81"/>
    <n v="105"/>
    <n v="190"/>
    <n v="0"/>
    <n v="1.8095238095238095"/>
    <m/>
    <s v="PL"/>
    <n v="0"/>
    <n v="1000"/>
    <n v="96.428137390000003"/>
    <n v="57140000"/>
    <n v="0"/>
    <n v="-2.0000000000000018E-2"/>
    <s v="m"/>
  </r>
  <r>
    <x v="1"/>
    <x v="396"/>
    <s v="PLSKTAN00010"/>
    <n v="1.02"/>
    <n v="99531"/>
    <n v="102480"/>
    <n v="31508000"/>
    <n v="1.0296289598215631"/>
    <m/>
    <s v="PL"/>
    <n v="32138160"/>
    <n v="1000"/>
    <n v="96.428137390000003"/>
    <n v="57140000"/>
    <n v="5.8327987817634934"/>
    <n v="-4.0000000000000036E-2"/>
    <s v="m"/>
  </r>
  <r>
    <x v="1"/>
    <x v="397"/>
    <s v="PLSKLNW00011"/>
    <n v="0.56000000000000005"/>
    <n v="17400"/>
    <n v="9320"/>
    <n v="0"/>
    <n v="0.53563218390804601"/>
    <m/>
    <s v="PL"/>
    <n v="0"/>
    <n v="1000"/>
    <n v="96.428137390000003"/>
    <n v="57140000"/>
    <n v="0"/>
    <n v="3.0000000000000027E-2"/>
    <s v="r"/>
  </r>
  <r>
    <x v="1"/>
    <x v="398"/>
    <s v="PLNFI1000012"/>
    <n v="3.44"/>
    <n v="53362"/>
    <n v="163450"/>
    <n v="0"/>
    <n v="3.0630411154004724"/>
    <m/>
    <s v="PL"/>
    <n v="0"/>
    <n v="1000"/>
    <n v="96.428137390000003"/>
    <n v="57140000"/>
    <n v="0"/>
    <n v="0.43999999999999995"/>
    <s v="r"/>
  </r>
  <r>
    <x v="1"/>
    <x v="399"/>
    <s v="PLADVPL00029"/>
    <n v="12.4"/>
    <n v="2624"/>
    <n v="32730"/>
    <n v="9601000"/>
    <n v="12.473323170731707"/>
    <m/>
    <s v="PL"/>
    <n v="119052400"/>
    <n v="1000"/>
    <n v="96.428137390000003"/>
    <n v="57140000"/>
    <n v="21.606983526313272"/>
    <n v="0.15000000000000036"/>
    <s v="r"/>
  </r>
  <r>
    <x v="1"/>
    <x v="400"/>
    <s v="PLSNZKA00033"/>
    <n v="41.31"/>
    <n v="213"/>
    <n v="8650"/>
    <n v="5026000"/>
    <n v="40.610328638497656"/>
    <m/>
    <s v="PL"/>
    <n v="207624060"/>
    <n v="1000"/>
    <n v="96.428137390000003"/>
    <n v="57140000"/>
    <n v="37.681975702180537"/>
    <n v="0.96000000000000085"/>
    <s v="r"/>
  </r>
  <r>
    <x v="1"/>
    <x v="401"/>
    <s v="FR0000060873"/>
    <n v="43.59"/>
    <n v="984"/>
    <n v="42770"/>
    <n v="176000"/>
    <n v="43.465447154471548"/>
    <m/>
    <s v="FR"/>
    <n v="7671840.0000000009"/>
    <n v="1000"/>
    <n v="96.428137390000003"/>
    <n v="57140000"/>
    <n v="1.3923727744800711"/>
    <n v="0.59000000000000341"/>
    <s v="r"/>
  </r>
  <r>
    <x v="1"/>
    <x v="402"/>
    <s v="PLSLRCP00021"/>
    <n v="2.5499999999999998"/>
    <n v="72481"/>
    <n v="188940"/>
    <n v="12010000"/>
    <n v="2.6067521143472083"/>
    <m/>
    <s v="PL"/>
    <n v="30625499.999999996"/>
    <n v="1000"/>
    <n v="96.428137390000003"/>
    <n v="57140000"/>
    <n v="5.5582640415909887"/>
    <n v="-5.0000000000000266E-2"/>
    <s v="m"/>
  </r>
  <r>
    <x v="1"/>
    <x v="403"/>
    <s v="PLSONEL00011"/>
    <n v="8.06"/>
    <n v="134"/>
    <n v="1070"/>
    <n v="4755000"/>
    <n v="7.9850746268656714"/>
    <m/>
    <s v="PL"/>
    <n v="38325300"/>
    <n v="1000"/>
    <n v="96.428137390000003"/>
    <n v="57140000"/>
    <n v="6.9557113148581129"/>
    <n v="0.16000000000000014"/>
    <s v="r"/>
  </r>
  <r>
    <x v="1"/>
    <x v="404"/>
    <s v="BG11SOSOBT18"/>
    <n v="8.4"/>
    <n v="0"/>
    <n v="0"/>
    <n v="12000"/>
    <n v="8.4"/>
    <m/>
    <s v="BG"/>
    <n v="100800"/>
    <n v="1000"/>
    <n v="96.428137390000003"/>
    <n v="57140000"/>
    <n v="1.8294330391091466E-2"/>
    <n v="0"/>
    <s v="n"/>
  </r>
  <r>
    <x v="1"/>
    <x v="405"/>
    <s v="PLSTLEX00019"/>
    <n v="2.65"/>
    <n v="31459"/>
    <n v="83440"/>
    <n v="97338000"/>
    <n v="2.6523411424393655"/>
    <m/>
    <s v="PL"/>
    <n v="257945700"/>
    <n v="1000"/>
    <n v="96.428137390000003"/>
    <n v="57140000"/>
    <n v="46.814919233743673"/>
    <n v="-1.0000000000000231E-2"/>
    <s v="m"/>
  </r>
  <r>
    <x v="1"/>
    <x v="406"/>
    <s v="PLSTLPD00017"/>
    <n v="343.9"/>
    <n v="1349"/>
    <n v="449300"/>
    <n v="1810000"/>
    <n v="333.06152705707933"/>
    <m/>
    <s v="PL"/>
    <n v="622459000"/>
    <n v="1000"/>
    <n v="96.428137390000003"/>
    <n v="57140000"/>
    <n v="112.97093850107542"/>
    <n v="5.1499999999999773"/>
    <s v="r"/>
  </r>
  <r>
    <x v="1"/>
    <x v="407"/>
    <s v="PLSTLPF00012"/>
    <n v="12.7"/>
    <n v="3421"/>
    <n v="43300"/>
    <n v="7716000"/>
    <n v="12.657117801812335"/>
    <m/>
    <s v="PL"/>
    <n v="97993200"/>
    <n v="1000"/>
    <n v="96.428137390000003"/>
    <n v="57140000"/>
    <n v="17.784920405558577"/>
    <n v="1.9999999999999574E-2"/>
    <s v="r"/>
  </r>
  <r>
    <x v="1"/>
    <x v="408"/>
    <s v="PLSTPRK00019"/>
    <n v="10.31"/>
    <n v="1401"/>
    <n v="14500"/>
    <n v="1791000"/>
    <n v="10.349750178443969"/>
    <m/>
    <s v="PL"/>
    <n v="18465210"/>
    <n v="1000"/>
    <n v="96.428137390000003"/>
    <n v="57140000"/>
    <n v="3.3512763142945041"/>
    <n v="0.21000000000000085"/>
    <s v="r"/>
  </r>
  <r>
    <x v="1"/>
    <x v="409"/>
    <s v="PLHRDEX00021"/>
    <n v="2.39"/>
    <n v="64285"/>
    <n v="147730"/>
    <n v="0"/>
    <n v="2.2980477560861789"/>
    <m/>
    <s v="PL"/>
    <n v="0"/>
    <n v="1000"/>
    <n v="96.428137390000003"/>
    <n v="57140000"/>
    <n v="0"/>
    <n v="0.14000000000000012"/>
    <s v="r"/>
  </r>
  <r>
    <x v="1"/>
    <x v="410"/>
    <s v="PLSUWAR00014"/>
    <n v="13.3"/>
    <n v="115"/>
    <n v="1530"/>
    <n v="925000"/>
    <n v="13.304347826086957"/>
    <m/>
    <s v="PL"/>
    <n v="12302500"/>
    <n v="1000"/>
    <n v="96.428137390000003"/>
    <n v="57140000"/>
    <n v="2.2327976154405036"/>
    <n v="0"/>
    <s v="n"/>
  </r>
  <r>
    <x v="1"/>
    <x v="411"/>
    <s v="PLSWMED00013"/>
    <n v="0.24"/>
    <n v="25010"/>
    <n v="6000"/>
    <n v="0"/>
    <n v="0.23990403838464613"/>
    <m/>
    <s v="PL"/>
    <n v="0"/>
    <n v="1000"/>
    <n v="96.428137390000003"/>
    <n v="57140000"/>
    <n v="0"/>
    <n v="1.999999999999999E-2"/>
    <s v="r"/>
  </r>
  <r>
    <x v="1"/>
    <x v="412"/>
    <s v="PLCMPLD00016"/>
    <n v="13.2"/>
    <n v="2395"/>
    <n v="31530"/>
    <n v="11886000"/>
    <n v="13.164926931106471"/>
    <m/>
    <s v="PL"/>
    <n v="156895200"/>
    <n v="1000"/>
    <n v="96.428137390000003"/>
    <n v="57140000"/>
    <n v="28.475125253733868"/>
    <n v="9.9999999999997868E-3"/>
    <s v="r"/>
  </r>
  <r>
    <x v="1"/>
    <x v="413"/>
    <s v="PLSNKTK00019"/>
    <n v="21"/>
    <n v="5107"/>
    <n v="107820"/>
    <n v="5947000"/>
    <n v="21.112198942627767"/>
    <m/>
    <s v="PL"/>
    <n v="124887000"/>
    <n v="1000"/>
    <n v="96.428137390000003"/>
    <n v="57140000"/>
    <n v="22.665913090796028"/>
    <n v="-0.60000000000000142"/>
    <s v="m"/>
  </r>
  <r>
    <x v="1"/>
    <x v="414"/>
    <s v="PLDWORY00019"/>
    <n v="4.0599999999999996"/>
    <n v="2463968"/>
    <n v="9970640"/>
    <n v="496690000"/>
    <n v="4.0465785269938568"/>
    <m/>
    <s v="PL"/>
    <n v="2016561399.9999998"/>
    <n v="1000"/>
    <n v="96.428137390000003"/>
    <n v="57140000"/>
    <n v="365.9884970785908"/>
    <n v="8.9999999999999414E-2"/>
    <s v="r"/>
  </r>
  <r>
    <x v="1"/>
    <x v="415"/>
    <s v="DE000TLX1005"/>
    <n v="109"/>
    <n v="0"/>
    <n v="0"/>
    <n v="142000"/>
    <n v="109"/>
    <m/>
    <s v="DE"/>
    <n v="15478000"/>
    <n v="1000"/>
    <n v="96.428137390000003"/>
    <n v="57140000"/>
    <n v="2.8091234701717633"/>
    <n v="0"/>
    <s v="n"/>
  </r>
  <r>
    <x v="1"/>
    <x v="416"/>
    <s v="PLTALEX00017"/>
    <n v="21.8"/>
    <n v="3590"/>
    <n v="78590"/>
    <n v="730000"/>
    <n v="21.891364902506965"/>
    <m/>
    <s v="PL"/>
    <n v="15914000"/>
    <n v="1000"/>
    <n v="96.428137390000003"/>
    <n v="57140000"/>
    <n v="2.888253708768151"/>
    <n v="-0.39999999999999858"/>
    <s v="m"/>
  </r>
  <r>
    <x v="1"/>
    <x v="417"/>
    <s v="PLTRCZN00016"/>
    <n v="12.7"/>
    <n v="579"/>
    <n v="7140"/>
    <n v="7000000"/>
    <n v="12.33160621761658"/>
    <m/>
    <s v="PL"/>
    <n v="88900000"/>
    <n v="1000"/>
    <n v="96.428137390000003"/>
    <n v="57140000"/>
    <n v="16.134583053254282"/>
    <n v="0.34999999999999964"/>
    <s v="r"/>
  </r>
  <r>
    <x v="1"/>
    <x v="418"/>
    <s v="SK1120010287"/>
    <n v="87"/>
    <n v="0"/>
    <n v="0"/>
    <n v="84000"/>
    <n v="87"/>
    <m/>
    <s v="SK"/>
    <n v="7308000"/>
    <n v="1000"/>
    <n v="96.428137390000003"/>
    <n v="57140000"/>
    <n v="1.3263389533541314"/>
    <n v="0"/>
    <s v="n"/>
  </r>
  <r>
    <x v="1"/>
    <x v="419"/>
    <s v="PLTAURN00011"/>
    <n v="5.01"/>
    <n v="2472582"/>
    <n v="12404440"/>
    <n v="1043590000"/>
    <n v="5.0167962073654184"/>
    <m/>
    <s v="PL"/>
    <n v="5228385900"/>
    <n v="1000"/>
    <n v="96.428137390000003"/>
    <n v="57140000"/>
    <n v="948.90693518575506"/>
    <n v="5.9999999999999609E-2"/>
    <s v="r"/>
  </r>
  <r>
    <x v="1"/>
    <x v="420"/>
    <s v="PLTHP0000011"/>
    <n v="0.75"/>
    <n v="8875"/>
    <n v="6420"/>
    <n v="0"/>
    <n v="0.72338028169014079"/>
    <m/>
    <s v="PL"/>
    <n v="0"/>
    <n v="1000"/>
    <n v="96.428137390000003"/>
    <n v="57140000"/>
    <n v="0"/>
    <n v="5.0000000000000044E-2"/>
    <s v="r"/>
  </r>
  <r>
    <x v="1"/>
    <x v="421"/>
    <s v="PLTELL000023"/>
    <n v="9.8000000000000007"/>
    <n v="1374"/>
    <n v="13260"/>
    <n v="2847000"/>
    <n v="9.6506550218340603"/>
    <m/>
    <s v="PL"/>
    <n v="27900600.000000004"/>
    <n v="1000"/>
    <n v="96.428137390000003"/>
    <n v="57140000"/>
    <n v="5.0637181995008591"/>
    <n v="0.21000000000000085"/>
    <s v="r"/>
  </r>
  <r>
    <x v="1"/>
    <x v="422"/>
    <s v="PLPTMED00015"/>
    <n v="16.73"/>
    <n v="695"/>
    <n v="11510"/>
    <n v="448000"/>
    <n v="16.561151079136689"/>
    <m/>
    <s v="PL"/>
    <n v="7495040"/>
    <n v="1000"/>
    <n v="96.428137390000003"/>
    <n v="57140000"/>
    <n v="1.3602850997464899"/>
    <n v="0.25"/>
    <s v="r"/>
  </r>
  <r>
    <x v="1"/>
    <x v="423"/>
    <s v="PLTRMRX00011"/>
    <n v="4.05"/>
    <n v="13583"/>
    <n v="58210"/>
    <n v="19158000"/>
    <n v="4.2855039387469631"/>
    <m/>
    <s v="PL"/>
    <n v="77589900"/>
    <n v="1000"/>
    <n v="96.428137390000003"/>
    <n v="57140000"/>
    <n v="14.081897476307022"/>
    <n v="-0.45000000000000018"/>
    <s v="m"/>
  </r>
  <r>
    <x v="1"/>
    <x v="424"/>
    <s v="PLTSGS000019"/>
    <n v="3.61"/>
    <n v="1536"/>
    <n v="5510"/>
    <n v="6157000"/>
    <n v="3.5872395833333335"/>
    <m/>
    <s v="PL"/>
    <n v="22226770"/>
    <n v="1000"/>
    <n v="96.428137390000003"/>
    <n v="57140000"/>
    <n v="4.0339670030436512"/>
    <n v="-4.0000000000000036E-2"/>
    <s v="m"/>
  </r>
  <r>
    <x v="1"/>
    <x v="425"/>
    <s v="PLTFONE00011"/>
    <n v="6.74"/>
    <n v="7295"/>
    <n v="48870"/>
    <n v="3969000"/>
    <n v="6.6991089787525704"/>
    <m/>
    <s v="PL"/>
    <n v="26751060"/>
    <n v="1000"/>
    <n v="96.428137390000003"/>
    <n v="57140000"/>
    <n v="4.855086606665787"/>
    <n v="-5.9999999999999609E-2"/>
    <s v="m"/>
  </r>
  <r>
    <x v="1"/>
    <x v="426"/>
    <s v="PLTIM0000016"/>
    <n v="6.3"/>
    <n v="27571"/>
    <n v="168070"/>
    <n v="15008000"/>
    <n v="6.0958978636973633"/>
    <m/>
    <s v="PL"/>
    <n v="94550400"/>
    <n v="1000"/>
    <n v="96.428137390000003"/>
    <n v="57140000"/>
    <n v="17.160081906843796"/>
    <n v="9.9999999999999645E-2"/>
    <s v="r"/>
  </r>
  <r>
    <x v="1"/>
    <x v="427"/>
    <s v="PLTORPL00016"/>
    <n v="9.5"/>
    <n v="8025"/>
    <n v="75730"/>
    <n v="14241000"/>
    <n v="9.4367601246105917"/>
    <m/>
    <s v="PL"/>
    <n v="135289500"/>
    <n v="1000"/>
    <n v="96.428137390000003"/>
    <n v="57140000"/>
    <n v="24.553877097674295"/>
    <n v="-7.0000000000000284E-2"/>
    <s v="m"/>
  </r>
  <r>
    <x v="1"/>
    <x v="428"/>
    <s v="PLTOYA000011"/>
    <n v="4.84"/>
    <n v="3625"/>
    <n v="17000"/>
    <n v="11716000"/>
    <n v="4.6896551724137927"/>
    <m/>
    <s v="PL"/>
    <n v="56705440"/>
    <n v="1000"/>
    <n v="96.428137390000003"/>
    <n v="57140000"/>
    <n v="10.291548158057676"/>
    <n v="0.30999999999999961"/>
    <s v="r"/>
  </r>
  <r>
    <x v="1"/>
    <x v="429"/>
    <s v="PLTRKPL00014"/>
    <n v="8.8699999999999992"/>
    <n v="66225"/>
    <n v="584250"/>
    <n v="36592000"/>
    <n v="8.822197055492639"/>
    <m/>
    <s v="PL"/>
    <n v="324571040"/>
    <n v="1000"/>
    <n v="96.428137390000003"/>
    <n v="57140000"/>
    <n v="58.906843662104805"/>
    <n v="1.9999999999999574E-2"/>
    <s v="r"/>
  </r>
  <r>
    <x v="1"/>
    <x v="430"/>
    <s v="PLTRNSP00013"/>
    <n v="4.68"/>
    <n v="377"/>
    <n v="1760"/>
    <n v="2580000"/>
    <n v="4.6684350132625996"/>
    <m/>
    <s v="PL"/>
    <n v="12074400"/>
    <n v="1000"/>
    <n v="96.428137390000003"/>
    <n v="57140000"/>
    <n v="2.191399433275742"/>
    <n v="0.41000000000000014"/>
    <s v="r"/>
  </r>
  <r>
    <x v="1"/>
    <x v="431"/>
    <s v="PLTRVPL00011"/>
    <n v="3.96"/>
    <n v="50"/>
    <n v="200"/>
    <n v="0"/>
    <n v="4"/>
    <m/>
    <s v="PL"/>
    <n v="0"/>
    <n v="1000"/>
    <n v="96.428137390000003"/>
    <n v="57140000"/>
    <n v="0"/>
    <n v="0"/>
    <s v="n"/>
  </r>
  <r>
    <x v="1"/>
    <x v="432"/>
    <s v="PLASMOT00030"/>
    <n v="1.95"/>
    <n v="0"/>
    <n v="0"/>
    <n v="3297000"/>
    <n v="1.95"/>
    <m/>
    <s v="PL"/>
    <n v="6429150"/>
    <n v="1000"/>
    <n v="96.428137390000003"/>
    <n v="57140000"/>
    <n v="1.1668352602568026"/>
    <n v="0"/>
    <s v="n"/>
  </r>
  <r>
    <x v="1"/>
    <x v="433"/>
    <s v="PLTVN0000017"/>
    <n v="17.600000000000001"/>
    <n v="227247"/>
    <n v="4038300"/>
    <n v="163100000"/>
    <n v="17.770531624179856"/>
    <m/>
    <s v="PL"/>
    <n v="2870560000"/>
    <n v="1000"/>
    <n v="96.428137390000003"/>
    <n v="57140000"/>
    <n v="520.98187547074917"/>
    <n v="0.12000000000000099"/>
    <s v="r"/>
  </r>
  <r>
    <x v="1"/>
    <x v="434"/>
    <s v="PLBAUMA00017"/>
    <n v="56"/>
    <n v="1"/>
    <n v="60"/>
    <n v="1288000"/>
    <n v="60"/>
    <m/>
    <s v="PL"/>
    <n v="72128000"/>
    <n v="1000"/>
    <n v="96.428137390000003"/>
    <n v="57140000"/>
    <n v="13.090609746514337"/>
    <n v="-0.68999999999999773"/>
    <s v="m"/>
  </r>
  <r>
    <x v="1"/>
    <x v="435"/>
    <s v="PLUNBEP00015"/>
    <n v="8.59"/>
    <n v="970"/>
    <n v="8310"/>
    <n v="14002000"/>
    <n v="8.5670103092783503"/>
    <m/>
    <s v="PL"/>
    <n v="120277180"/>
    <n v="1000"/>
    <n v="96.428137390000003"/>
    <n v="57140000"/>
    <n v="21.829270530047406"/>
    <n v="0"/>
    <s v="n"/>
  </r>
  <r>
    <x v="1"/>
    <x v="436"/>
    <s v="IT0004781412"/>
    <n v="24.4"/>
    <n v="2729"/>
    <n v="66170"/>
    <n v="28378000"/>
    <n v="24.246976914620742"/>
    <m/>
    <s v="IT"/>
    <n v="692423200"/>
    <n v="1000"/>
    <n v="96.428137390000003"/>
    <n v="57140000"/>
    <n v="125.66883721484926"/>
    <n v="1"/>
    <s v="r"/>
  </r>
  <r>
    <x v="1"/>
    <x v="437"/>
    <s v="PLUNMST00014"/>
    <n v="2.39"/>
    <n v="1262"/>
    <n v="3010"/>
    <n v="0"/>
    <n v="2.3851030110935025"/>
    <m/>
    <s v="PL"/>
    <n v="0"/>
    <n v="1000"/>
    <n v="96.428137390000003"/>
    <n v="57140000"/>
    <n v="0"/>
    <n v="1.0000000000000231E-2"/>
    <s v="r"/>
  </r>
  <r>
    <x v="1"/>
    <x v="438"/>
    <s v="PLPMWRM00012"/>
    <n v="2.09"/>
    <n v="35436"/>
    <n v="73290"/>
    <n v="20551000"/>
    <n v="2.0682356925160854"/>
    <m/>
    <s v="PL"/>
    <n v="42951590"/>
    <n v="1000"/>
    <n v="96.428137390000003"/>
    <n v="57140000"/>
    <n v="7.795343038518852"/>
    <n v="2.0000000000000018E-2"/>
    <s v="r"/>
  </r>
  <r>
    <x v="1"/>
    <x v="439"/>
    <s v="PLVTGDL00010"/>
    <n v="2.67"/>
    <n v="21"/>
    <n v="60"/>
    <n v="16914000"/>
    <n v="2.8571428571428572"/>
    <m/>
    <s v="PL"/>
    <n v="45160380"/>
    <n v="1000"/>
    <n v="96.428137390000003"/>
    <n v="57140000"/>
    <n v="8.1962193681273732"/>
    <n v="0"/>
    <s v="n"/>
  </r>
  <r>
    <x v="1"/>
    <x v="440"/>
    <s v="PLVARNT00019"/>
    <n v="1.63"/>
    <n v="0"/>
    <n v="0"/>
    <n v="0"/>
    <n v="1.63"/>
    <m/>
    <s v="PL"/>
    <n v="0"/>
    <n v="1000"/>
    <n v="96.428137390000003"/>
    <n v="57140000"/>
    <n v="0"/>
    <n v="0"/>
    <s v="n"/>
  </r>
  <r>
    <x v="1"/>
    <x v="441"/>
    <s v="PLVIGOS00015"/>
    <n v="193.45"/>
    <n v="280"/>
    <n v="53670"/>
    <n v="370000"/>
    <n v="191.67857142857142"/>
    <m/>
    <s v="PL"/>
    <n v="71576500"/>
    <n v="1000"/>
    <n v="96.428137390000003"/>
    <n v="57140000"/>
    <n v="12.990517254344825"/>
    <n v="-5.0000000000011369E-2"/>
    <s v="m"/>
  </r>
  <r>
    <x v="1"/>
    <x v="442"/>
    <s v="PLVNDEX00013"/>
    <n v="4.3"/>
    <n v="6744"/>
    <n v="28990"/>
    <n v="4890000"/>
    <n v="4.2986358244365359"/>
    <m/>
    <s v="PL"/>
    <n v="21027000"/>
    <n v="1000"/>
    <n v="96.428137390000003"/>
    <n v="57140000"/>
    <n v="3.8162190985464308"/>
    <n v="9.9999999999997868E-3"/>
    <s v="r"/>
  </r>
  <r>
    <x v="1"/>
    <x v="443"/>
    <s v="PLVTLGD00010"/>
    <n v="9.24"/>
    <n v="5146"/>
    <n v="46510"/>
    <n v="4210000"/>
    <n v="9.0380878352118152"/>
    <m/>
    <s v="PL"/>
    <n v="38900400"/>
    <n v="1000"/>
    <n v="96.428137390000003"/>
    <n v="57140000"/>
    <n v="7.0600870034287153"/>
    <n v="8.9999999999999858E-2"/>
    <s v="r"/>
  </r>
  <r>
    <x v="1"/>
    <x v="444"/>
    <s v="PLVSTLA00011"/>
    <n v="2.0299999999999998"/>
    <n v="286713"/>
    <n v="576620"/>
    <n v="158887000"/>
    <n v="2.0111400599205478"/>
    <m/>
    <s v="PL"/>
    <n v="322540609.99999994"/>
    <n v="1000"/>
    <n v="96.428137390000003"/>
    <n v="57140000"/>
    <n v="58.538338133771617"/>
    <n v="5.9999999999999831E-2"/>
    <s v="r"/>
  </r>
  <r>
    <x v="1"/>
    <x v="445"/>
    <s v="PLVOTUM00016"/>
    <n v="9.49"/>
    <n v="1193"/>
    <n v="11230"/>
    <n v="3957000"/>
    <n v="9.4132439228834865"/>
    <m/>
    <s v="PL"/>
    <n v="37551930"/>
    <n v="1000"/>
    <n v="96.428137390000003"/>
    <n v="57140000"/>
    <n v="6.8153513317771761"/>
    <n v="0.29000000000000092"/>
    <s v="r"/>
  </r>
  <r>
    <x v="1"/>
    <x v="446"/>
    <s v="PLVOXEL00014"/>
    <n v="9.65"/>
    <n v="165"/>
    <n v="1610"/>
    <n v="5328000"/>
    <n v="9.7575757575757578"/>
    <m/>
    <s v="PL"/>
    <n v="51415200"/>
    <n v="1000"/>
    <n v="96.428137390000003"/>
    <n v="57140000"/>
    <n v="9.3314152373417247"/>
    <n v="-0.10999999999999943"/>
    <s v="m"/>
  </r>
  <r>
    <x v="1"/>
    <x v="447"/>
    <s v="PLWADEX00018"/>
    <n v="4.17"/>
    <n v="1000"/>
    <n v="4170"/>
    <n v="0"/>
    <n v="4.17"/>
    <m/>
    <s v="PL"/>
    <n v="0"/>
    <n v="1000"/>
    <n v="96.428137390000003"/>
    <n v="57140000"/>
    <n v="0"/>
    <n v="-9.9999999999997868E-3"/>
    <s v="m"/>
  </r>
  <r>
    <x v="1"/>
    <x v="448"/>
    <s v="PLWNDLX00024"/>
    <n v="3.15"/>
    <n v="4371"/>
    <n v="13740"/>
    <n v="2113000"/>
    <n v="3.1434454358270418"/>
    <m/>
    <s v="PL"/>
    <n v="6655950"/>
    <n v="1000"/>
    <n v="96.428137390000003"/>
    <n v="57140000"/>
    <n v="1.2079975036367583"/>
    <n v="9.9999999999997868E-3"/>
    <s v="r"/>
  </r>
  <r>
    <x v="1"/>
    <x v="449"/>
    <s v="AT0000827209"/>
    <n v="3.5"/>
    <n v="5"/>
    <n v="20"/>
    <n v="13763000"/>
    <n v="4"/>
    <m/>
    <s v="AT"/>
    <n v="48170500"/>
    <n v="1000"/>
    <n v="96.428137390000003"/>
    <n v="57140000"/>
    <n v="8.7425301796038841"/>
    <n v="4.0000000000000036E-2"/>
    <s v="r"/>
  </r>
  <r>
    <x v="1"/>
    <x v="450"/>
    <s v="PLHOGA000041"/>
    <n v="1.6"/>
    <n v="84892"/>
    <n v="130990"/>
    <n v="17392000"/>
    <n v="1.5430193657824058"/>
    <m/>
    <s v="PL"/>
    <n v="27827200"/>
    <n v="1000"/>
    <n v="96.428137390000003"/>
    <n v="57140000"/>
    <n v="5.0503967327279806"/>
    <n v="0.14000000000000012"/>
    <s v="r"/>
  </r>
  <r>
    <x v="1"/>
    <x v="451"/>
    <s v="PLWAWEL00013"/>
    <n v="965"/>
    <n v="41"/>
    <n v="39540"/>
    <n v="717000"/>
    <n v="964.39024390243901"/>
    <m/>
    <s v="PL"/>
    <n v="691905000"/>
    <n v="1000"/>
    <n v="96.428137390000003"/>
    <n v="57140000"/>
    <n v="125.57478838539824"/>
    <n v="10"/>
    <s v="r"/>
  </r>
  <r>
    <x v="1"/>
    <x v="452"/>
    <s v="PLWDMCP00013"/>
    <n v="7.5"/>
    <n v="2255"/>
    <n v="16070"/>
    <n v="0"/>
    <n v="7.1263858093126382"/>
    <m/>
    <s v="PL"/>
    <n v="0"/>
    <n v="1000"/>
    <n v="96.428137390000003"/>
    <n v="57140000"/>
    <n v="0"/>
    <n v="0.37000000000000011"/>
    <s v="r"/>
  </r>
  <r>
    <x v="1"/>
    <x v="453"/>
    <s v="LU0627170920"/>
    <n v="0.16"/>
    <n v="1049"/>
    <n v="160"/>
    <n v="0"/>
    <n v="0.15252621544327932"/>
    <m/>
    <s v="LU"/>
    <n v="0"/>
    <n v="1000"/>
    <n v="96.428137390000003"/>
    <n v="57140000"/>
    <n v="0"/>
    <n v="0"/>
    <s v="n"/>
  </r>
  <r>
    <x v="1"/>
    <x v="454"/>
    <s v="PLWELTN00012"/>
    <n v="4.47"/>
    <n v="117976"/>
    <n v="517810"/>
    <n v="17549000"/>
    <n v="4.3891130399403266"/>
    <m/>
    <s v="PL"/>
    <n v="78444030"/>
    <n v="1000"/>
    <n v="96.428137390000003"/>
    <n v="57140000"/>
    <n v="14.236914702665581"/>
    <n v="0.37000000000000011"/>
    <s v="r"/>
  </r>
  <r>
    <x v="1"/>
    <x v="455"/>
    <s v="PLELPO000016"/>
    <n v="2.4"/>
    <n v="86"/>
    <n v="210"/>
    <n v="0"/>
    <n v="2.441860465116279"/>
    <m/>
    <s v="PL"/>
    <n v="0"/>
    <n v="1000"/>
    <n v="96.428137390000003"/>
    <n v="57140000"/>
    <n v="0"/>
    <n v="0.39999999999999991"/>
    <s v="r"/>
  </r>
  <r>
    <x v="1"/>
    <x v="456"/>
    <s v="PLWILBO00019"/>
    <n v="0.86"/>
    <n v="2317"/>
    <n v="1890"/>
    <n v="0"/>
    <n v="0.81570996978851962"/>
    <m/>
    <s v="PL"/>
    <n v="0"/>
    <n v="1000"/>
    <n v="96.428137390000003"/>
    <n v="57140000"/>
    <n v="0"/>
    <n v="0"/>
    <s v="n"/>
  </r>
  <r>
    <x v="1"/>
    <x v="457"/>
    <s v="PLARIEL00046"/>
    <n v="7.49"/>
    <n v="12"/>
    <n v="90"/>
    <n v="7452000"/>
    <n v="7.5"/>
    <m/>
    <s v="PL"/>
    <n v="55815480"/>
    <n v="1000"/>
    <n v="96.428137390000003"/>
    <n v="57140000"/>
    <n v="10.130028095807122"/>
    <n v="0"/>
    <s v="n"/>
  </r>
  <r>
    <x v="1"/>
    <x v="458"/>
    <s v="PLWSTIL00012"/>
    <n v="38.9"/>
    <n v="0"/>
    <n v="0"/>
    <n v="0"/>
    <n v="38.9"/>
    <m/>
    <s v="PL"/>
    <n v="0"/>
    <n v="1000"/>
    <n v="96.428137390000003"/>
    <n v="57140000"/>
    <n v="0"/>
    <n v="0"/>
    <s v="n"/>
  </r>
  <r>
    <x v="1"/>
    <x v="459"/>
    <s v="PLWOJAS00014"/>
    <n v="8.5"/>
    <n v="22435"/>
    <n v="190230"/>
    <n v="2046000"/>
    <n v="8.4791620236238021"/>
    <m/>
    <s v="PL"/>
    <n v="17391000"/>
    <n v="1000"/>
    <n v="96.428137390000003"/>
    <n v="57140000"/>
    <n v="3.1563164665820604"/>
    <n v="0.19999999999999929"/>
    <s v="r"/>
  </r>
  <r>
    <x v="1"/>
    <x v="460"/>
    <s v="PLWRKSR00019"/>
    <n v="18"/>
    <n v="3032"/>
    <n v="54610"/>
    <n v="24711000"/>
    <n v="18.011213720316622"/>
    <m/>
    <s v="PL"/>
    <n v="444798000"/>
    <n v="1000"/>
    <n v="96.428137390000003"/>
    <n v="57140000"/>
    <n v="80.726999695403791"/>
    <n v="0"/>
    <s v="n"/>
  </r>
  <r>
    <x v="1"/>
    <x v="461"/>
    <s v="PLYAWAL00058"/>
    <n v="8.4"/>
    <n v="0"/>
    <n v="0"/>
    <n v="1535000"/>
    <n v="8.4"/>
    <m/>
    <s v="PL"/>
    <n v="12894000"/>
    <n v="1000"/>
    <n v="96.428137390000003"/>
    <n v="57140000"/>
    <n v="2.3401497625271168"/>
    <n v="0"/>
    <s v="n"/>
  </r>
  <r>
    <x v="1"/>
    <x v="462"/>
    <s v="PLZAMET00010"/>
    <n v="2.63"/>
    <n v="9100"/>
    <n v="23900"/>
    <n v="48149000"/>
    <n v="2.6263736263736264"/>
    <m/>
    <s v="PL"/>
    <n v="126631870"/>
    <n v="1000"/>
    <n v="96.428137390000003"/>
    <n v="57140000"/>
    <n v="22.982591942676027"/>
    <n v="-6.0000000000000053E-2"/>
    <s v="m"/>
  </r>
  <r>
    <x v="1"/>
    <x v="463"/>
    <s v="PLZSTAL00012"/>
    <n v="0.95"/>
    <n v="179029"/>
    <n v="165710"/>
    <n v="23434000"/>
    <n v="0.92560423171664929"/>
    <m/>
    <s v="PL"/>
    <n v="22262300"/>
    <n v="1000"/>
    <n v="96.428137390000003"/>
    <n v="57140000"/>
    <n v="4.0404153915237648"/>
    <n v="2.9999999999999916E-2"/>
    <s v="r"/>
  </r>
  <r>
    <x v="1"/>
    <x v="464"/>
    <s v="PLZEPAK00012"/>
    <n v="24.1"/>
    <n v="19331"/>
    <n v="465220"/>
    <n v="24622000"/>
    <n v="24.066007966478711"/>
    <m/>
    <s v="PL"/>
    <n v="593390200"/>
    <n v="1000"/>
    <n v="96.428137390000003"/>
    <n v="57140000"/>
    <n v="107.69520207972066"/>
    <n v="0.82000000000000028"/>
    <s v="r"/>
  </r>
  <r>
    <x v="1"/>
    <x v="465"/>
    <s v="PLZTKMA00017"/>
    <n v="64.08"/>
    <n v="165"/>
    <n v="10630"/>
    <n v="3288000"/>
    <n v="64.424242424242422"/>
    <m/>
    <s v="PL"/>
    <n v="210695040"/>
    <n v="1000"/>
    <n v="96.428137390000003"/>
    <n v="57140000"/>
    <n v="38.239332078613415"/>
    <n v="-0.90999999999999659"/>
    <s v="m"/>
  </r>
  <r>
    <x v="1"/>
    <x v="466"/>
    <s v="PLZPUE000012"/>
    <n v="285"/>
    <n v="86"/>
    <n v="24500"/>
    <n v="699000"/>
    <n v="284.88372093023258"/>
    <m/>
    <s v="PL"/>
    <n v="199215000"/>
    <n v="1000"/>
    <n v="96.428137390000003"/>
    <n v="57140000"/>
    <n v="36.155803857750854"/>
    <n v="0"/>
    <s v="n"/>
  </r>
  <r>
    <x v="1"/>
    <x v="467"/>
    <s v="PLZBMZC00019"/>
    <n v="1.54"/>
    <n v="8262"/>
    <n v="12780"/>
    <n v="6145000"/>
    <n v="1.5468409586056644"/>
    <m/>
    <s v="PL"/>
    <n v="9463300"/>
    <n v="1000"/>
    <n v="96.428137390000003"/>
    <n v="57140000"/>
    <n v="1.7175073094247606"/>
    <n v="-1.0000000000000009E-2"/>
    <s v="m"/>
  </r>
  <r>
    <x v="1"/>
    <x v="468"/>
    <s v="PLZUE0000015"/>
    <n v="6.45"/>
    <n v="576"/>
    <n v="3680"/>
    <n v="8629000"/>
    <n v="6.3888888888888893"/>
    <m/>
    <s v="PL"/>
    <n v="55657050"/>
    <n v="1000"/>
    <n v="96.428137390000003"/>
    <n v="57140000"/>
    <n v="10.101274417594219"/>
    <n v="0.1800000000000006"/>
    <s v="r"/>
  </r>
  <r>
    <x v="1"/>
    <x v="469"/>
    <s v="PLZYWIC00016"/>
    <n v="386"/>
    <n v="6"/>
    <n v="2340"/>
    <n v="0"/>
    <n v="390"/>
    <m/>
    <s v="PL"/>
    <n v="0"/>
    <n v="1000"/>
    <n v="96.428137390000003"/>
    <n v="57140000"/>
    <n v="0"/>
    <n v="-5"/>
    <s v="m"/>
  </r>
  <r>
    <x v="2"/>
    <x v="0"/>
    <s v="PLNFI0600010"/>
    <n v="2.14"/>
    <n v="15"/>
    <n v="30"/>
    <n v="6496000"/>
    <n v="2"/>
    <n v="-5.3097345132743223"/>
    <s v="PL"/>
    <n v="13901440"/>
    <n v="1000"/>
    <n v="96.428137390000003"/>
    <n v="57140000"/>
    <n v="2.5229914312691917"/>
    <n v="-0.11999999999999966"/>
    <s v="m"/>
  </r>
  <r>
    <x v="2"/>
    <x v="1"/>
    <s v="PLNFI0800016"/>
    <n v="0.79"/>
    <n v="79"/>
    <n v="60"/>
    <n v="22309000"/>
    <n v="0.759493670886076"/>
    <n v="0"/>
    <s v="PL"/>
    <n v="17624110"/>
    <n v="1000"/>
    <n v="96.428137390000003"/>
    <n v="57140000"/>
    <n v="3.198623920525189"/>
    <n v="0"/>
    <s v="n"/>
  </r>
  <r>
    <x v="2"/>
    <x v="2"/>
    <s v="PL4FNMD00013"/>
    <n v="6.1"/>
    <n v="469"/>
    <n v="2830"/>
    <n v="1852000"/>
    <n v="6.0341151385927505"/>
    <n v="4.2735042735042805"/>
    <s v="PL"/>
    <n v="11297200"/>
    <n v="1000"/>
    <n v="96.428137390000003"/>
    <n v="57140000"/>
    <n v="2.050344338236493"/>
    <n v="0.25"/>
    <s v="r"/>
  </r>
  <r>
    <x v="2"/>
    <x v="3"/>
    <s v="PLABCDT00014"/>
    <n v="3.4"/>
    <n v="7616"/>
    <n v="26050"/>
    <n v="48206000"/>
    <n v="3.4204306722689077"/>
    <n v="-0.87463556851312685"/>
    <s v="PL"/>
    <n v="163900400"/>
    <n v="1000"/>
    <n v="96.428137390000003"/>
    <n v="57140000"/>
    <n v="29.746508619365553"/>
    <n v="-3.0000000000000249E-2"/>
    <s v="m"/>
  </r>
  <r>
    <x v="2"/>
    <x v="4"/>
    <s v="PLABMSD00015"/>
    <n v="0.3"/>
    <n v="1500"/>
    <n v="450"/>
    <n v="0"/>
    <n v="0.3"/>
    <n v="0"/>
    <s v="PL"/>
    <n v="0"/>
    <n v="1000"/>
    <n v="96.428137390000003"/>
    <n v="57140000"/>
    <n v="0"/>
    <n v="0"/>
    <s v="n"/>
  </r>
  <r>
    <x v="2"/>
    <x v="5"/>
    <s v="PLAB00000019"/>
    <n v="35.479999999999997"/>
    <n v="5781"/>
    <n v="199340"/>
    <n v="13122000"/>
    <n v="34.481923542639684"/>
    <n v="1.4004001143183675"/>
    <s v="PL"/>
    <n v="465568559.99999994"/>
    <n v="1000"/>
    <n v="96.428137390000003"/>
    <n v="57140000"/>
    <n v="84.496677146276681"/>
    <n v="0.48999999999999488"/>
    <s v="r"/>
  </r>
  <r>
    <x v="2"/>
    <x v="6"/>
    <s v="PLACSA000014"/>
    <n v="27.6"/>
    <n v="70"/>
    <n v="1930"/>
    <n v="8143000"/>
    <n v="27.571428571428573"/>
    <n v="0.32715376226826187"/>
    <s v="PL"/>
    <n v="224746800"/>
    <n v="1000"/>
    <n v="96.428137390000003"/>
    <n v="57140000"/>
    <n v="40.789605293061065"/>
    <n v="8.9999999999999858E-2"/>
    <s v="r"/>
  </r>
  <r>
    <x v="2"/>
    <x v="7"/>
    <s v="LU0299378421"/>
    <n v="8.7899999999999991"/>
    <n v="302553"/>
    <n v="2500660"/>
    <n v="17461000"/>
    <n v="8.2651965110245147"/>
    <n v="9.8749999999999893"/>
    <s v="LU"/>
    <n v="153482190"/>
    <n v="1000"/>
    <n v="96.428137390000003"/>
    <n v="57140000"/>
    <n v="27.855693383018597"/>
    <n v="0.78999999999999915"/>
    <s v="r"/>
  </r>
  <r>
    <x v="2"/>
    <x v="8"/>
    <s v="PLACTIN00018"/>
    <n v="45.2"/>
    <n v="23374"/>
    <n v="1060560"/>
    <n v="8852000"/>
    <n v="45.373491914092583"/>
    <n v="-1.4176663031624792"/>
    <s v="PL"/>
    <n v="400110400"/>
    <n v="1000"/>
    <n v="96.428137390000003"/>
    <n v="57140000"/>
    <n v="72.616585818569078"/>
    <n v="-0.64999999999999858"/>
    <s v="m"/>
  </r>
  <r>
    <x v="2"/>
    <x v="9"/>
    <s v="PLMBRST00015"/>
    <n v="0.01"/>
    <n v="0"/>
    <n v="0"/>
    <n v="0"/>
    <n v="0.01"/>
    <n v="0"/>
    <s v="PL"/>
    <n v="0"/>
    <n v="1000"/>
    <n v="96.428137390000003"/>
    <n v="57140000"/>
    <n v="0"/>
    <n v="0"/>
    <s v="n"/>
  </r>
  <r>
    <x v="2"/>
    <x v="10"/>
    <s v="PLAGORA00067"/>
    <n v="8.35"/>
    <n v="40541"/>
    <n v="334400"/>
    <n v="43035000"/>
    <n v="8.2484398510150214"/>
    <n v="3.0864197530864113"/>
    <s v="PL"/>
    <n v="359342250"/>
    <n v="1000"/>
    <n v="96.428137390000003"/>
    <n v="57140000"/>
    <n v="65.217518303355035"/>
    <n v="0.25"/>
    <s v="r"/>
  </r>
  <r>
    <x v="2"/>
    <x v="11"/>
    <s v="CY0101062111"/>
    <n v="1.43"/>
    <n v="36350"/>
    <n v="51250"/>
    <n v="0"/>
    <n v="1.4099037138927097"/>
    <n v="1.4184397163120588"/>
    <s v="CY"/>
    <n v="0"/>
    <n v="1000"/>
    <n v="96.428137390000003"/>
    <n v="57140000"/>
    <n v="0"/>
    <n v="2.0000000000000018E-2"/>
    <s v="r"/>
  </r>
  <r>
    <x v="2"/>
    <x v="12"/>
    <s v="LT0000127466"/>
    <n v="1"/>
    <n v="0"/>
    <n v="0"/>
    <n v="0"/>
    <n v="1"/>
    <n v="0"/>
    <s v="LT"/>
    <n v="0"/>
    <n v="1000"/>
    <n v="96.428137390000003"/>
    <n v="57140000"/>
    <n v="0"/>
    <n v="0"/>
    <s v="n"/>
  </r>
  <r>
    <x v="2"/>
    <x v="13"/>
    <s v="PLGRBRN00012"/>
    <n v="5.05"/>
    <n v="1205700"/>
    <n v="6090840"/>
    <n v="29399000"/>
    <n v="5.0517044040806169"/>
    <n v="-0.59055118110237226"/>
    <s v="PL"/>
    <n v="148464950"/>
    <n v="1000"/>
    <n v="96.428137390000003"/>
    <n v="57140000"/>
    <n v="26.945107607111854"/>
    <n v="-3.0000000000000249E-2"/>
    <s v="m"/>
  </r>
  <r>
    <x v="2"/>
    <x v="14"/>
    <s v="PLALIOR00045"/>
    <n v="84.77"/>
    <n v="559043"/>
    <n v="47275020"/>
    <n v="43097000"/>
    <n v="84.564192736515793"/>
    <n v="0.91666666666665453"/>
    <s v="PL"/>
    <n v="3653332690"/>
    <n v="1000"/>
    <n v="96.428137390000003"/>
    <n v="57140000"/>
    <n v="663.04836566899735"/>
    <n v="0.76999999999999602"/>
    <s v="r"/>
  </r>
  <r>
    <x v="2"/>
    <x v="15"/>
    <s v="PLKRCHM00015"/>
    <n v="14.65"/>
    <n v="1108"/>
    <n v="16070"/>
    <n v="3975000"/>
    <n v="14.503610108303249"/>
    <n v="3.5335689045936425"/>
    <s v="PL"/>
    <n v="58233750"/>
    <n v="1000"/>
    <n v="96.428137390000003"/>
    <n v="57140000"/>
    <n v="10.568923238216493"/>
    <n v="0.5"/>
    <s v="r"/>
  </r>
  <r>
    <x v="2"/>
    <x v="16"/>
    <s v="PLTRNSU00013"/>
    <n v="2.09"/>
    <n v="770"/>
    <n v="1600"/>
    <n v="7353000"/>
    <n v="2.0779220779220777"/>
    <n v="0.48076923076922906"/>
    <s v="PL"/>
    <n v="15367769.999999998"/>
    <n v="1000"/>
    <n v="96.428137390000003"/>
    <n v="57140000"/>
    <n v="2.7891176761339649"/>
    <n v="9.9999999999997868E-3"/>
    <s v="r"/>
  </r>
  <r>
    <x v="2"/>
    <x v="17"/>
    <s v="PLSRBEX00014"/>
    <n v="0.64"/>
    <n v="0"/>
    <n v="0"/>
    <n v="0"/>
    <n v="0.64"/>
    <n v="0"/>
    <s v="PL"/>
    <n v="0"/>
    <n v="1000"/>
    <n v="96.428137390000003"/>
    <n v="57140000"/>
    <n v="0"/>
    <n v="0"/>
    <s v="n"/>
  </r>
  <r>
    <x v="2"/>
    <x v="18"/>
    <s v="PLATTFI00018"/>
    <n v="9.1"/>
    <n v="8284"/>
    <n v="75340"/>
    <n v="24397000"/>
    <n v="9.0946402704007721"/>
    <n v="0"/>
    <s v="PL"/>
    <n v="222012700"/>
    <n v="1000"/>
    <n v="96.428137390000003"/>
    <n v="57140000"/>
    <n v="40.293389730340003"/>
    <n v="0"/>
    <s v="n"/>
  </r>
  <r>
    <x v="2"/>
    <x v="19"/>
    <s v="PLALMTL00023"/>
    <n v="46.19"/>
    <n v="2635"/>
    <n v="121140"/>
    <n v="9046000"/>
    <n v="45.973434535104367"/>
    <n v="1.0722100656455069"/>
    <s v="PL"/>
    <n v="417834740"/>
    <n v="1000"/>
    <n v="96.428137390000003"/>
    <n v="57140000"/>
    <n v="75.833400619402795"/>
    <n v="0.48999999999999488"/>
    <s v="r"/>
  </r>
  <r>
    <x v="2"/>
    <x v="20"/>
    <s v="PLAMBRA00013"/>
    <n v="8.02"/>
    <n v="1591"/>
    <n v="12810"/>
    <n v="9800000"/>
    <n v="8.0515399120050279"/>
    <n v="0"/>
    <s v="PL"/>
    <n v="78596000"/>
    <n v="1000"/>
    <n v="96.428137390000003"/>
    <n v="57140000"/>
    <n v="14.264495946609374"/>
    <n v="0"/>
    <s v="n"/>
  </r>
  <r>
    <x v="2"/>
    <x v="21"/>
    <s v="PLAMICA00010"/>
    <n v="105"/>
    <n v="35257"/>
    <n v="3532300"/>
    <n v="4659000"/>
    <n v="100.18719686870692"/>
    <n v="5.5276381909547645"/>
    <s v="PL"/>
    <n v="489195000"/>
    <n v="1000"/>
    <n v="96.428137390000003"/>
    <n v="57140000"/>
    <n v="88.784672179265783"/>
    <n v="5.5"/>
    <s v="r"/>
  </r>
  <r>
    <x v="2"/>
    <x v="22"/>
    <s v="PLAMPLI00019"/>
    <n v="0.26"/>
    <n v="0"/>
    <n v="0"/>
    <n v="0"/>
    <n v="0.26"/>
    <n v="0"/>
    <s v="PL"/>
    <n v="0"/>
    <n v="1000"/>
    <n v="96.428137390000003"/>
    <n v="57140000"/>
    <n v="0"/>
    <n v="0"/>
    <s v="n"/>
  </r>
  <r>
    <x v="2"/>
    <x v="23"/>
    <s v="NL0000474351"/>
    <n v="108"/>
    <n v="1478"/>
    <n v="159510"/>
    <n v="14487000"/>
    <n v="107.92286874154263"/>
    <n v="0"/>
    <s v="NL"/>
    <n v="1564596000"/>
    <n v="1000"/>
    <n v="96.428137390000003"/>
    <n v="57140000"/>
    <n v="283.96067611686647"/>
    <n v="0"/>
    <s v="n"/>
  </r>
  <r>
    <x v="2"/>
    <x v="24"/>
    <s v="PLAPATR00018"/>
    <n v="35.21"/>
    <n v="1838"/>
    <n v="64690"/>
    <n v="25382000"/>
    <n v="35.195865070729056"/>
    <n v="0.11373329542223587"/>
    <s v="PL"/>
    <n v="893700220"/>
    <n v="1000"/>
    <n v="96.428137390000003"/>
    <n v="57140000"/>
    <n v="162.19887991340406"/>
    <n v="3.9999999999999147E-2"/>
    <s v="r"/>
  </r>
  <r>
    <x v="2"/>
    <x v="25"/>
    <s v="PLAPLS000016"/>
    <n v="12.29"/>
    <n v="66"/>
    <n v="810"/>
    <n v="5540000"/>
    <n v="12.272727272727273"/>
    <n v="-8.1300813008144956E-2"/>
    <s v="PL"/>
    <n v="68086600"/>
    <n v="1000"/>
    <n v="96.428137390000003"/>
    <n v="57140000"/>
    <n v="12.35713051196516"/>
    <n v="-1.0000000000001563E-2"/>
    <s v="m"/>
  </r>
  <r>
    <x v="2"/>
    <x v="26"/>
    <s v="PLARTPR00012"/>
    <n v="4.87"/>
    <n v="85584"/>
    <n v="413590"/>
    <n v="22063000"/>
    <n v="4.8325621611516167"/>
    <n v="1.4583333333333393"/>
    <s v="PL"/>
    <n v="107446810"/>
    <n v="1000"/>
    <n v="96.428137390000003"/>
    <n v="57140000"/>
    <n v="19.500669063579668"/>
    <n v="7.0000000000000284E-2"/>
    <s v="r"/>
  </r>
  <r>
    <x v="2"/>
    <x v="27"/>
    <s v="PLARCUS00040"/>
    <n v="1.47"/>
    <n v="0"/>
    <n v="0"/>
    <n v="2520000"/>
    <n v="1.47"/>
    <n v="0"/>
    <s v="PL"/>
    <n v="3704400"/>
    <n v="1000"/>
    <n v="96.428137390000003"/>
    <n v="57140000"/>
    <n v="0.67231664187261131"/>
    <n v="0"/>
    <s v="n"/>
  </r>
  <r>
    <x v="2"/>
    <x v="28"/>
    <s v="PLARTER00016"/>
    <n v="14.9"/>
    <n v="97730"/>
    <n v="1456170"/>
    <n v="3286000"/>
    <n v="14.899928374091886"/>
    <n v="6.7159167226327199E-2"/>
    <s v="PL"/>
    <n v="48961400"/>
    <n v="1000"/>
    <n v="96.428137390000003"/>
    <n v="57140000"/>
    <n v="8.8860717064522401"/>
    <n v="9.9999999999997868E-3"/>
    <s v="r"/>
  </r>
  <r>
    <x v="2"/>
    <x v="29"/>
    <s v="CY1000031710"/>
    <n v="1.98"/>
    <n v="480355"/>
    <n v="939510"/>
    <n v="32823000"/>
    <n v="1.9558659741233047"/>
    <n v="1.538461538461533"/>
    <s v="CY"/>
    <n v="64989540"/>
    <n v="1000"/>
    <n v="96.428137390000003"/>
    <n v="57140000"/>
    <n v="11.795040840526333"/>
    <n v="3.0000000000000027E-2"/>
    <s v="r"/>
  </r>
  <r>
    <x v="2"/>
    <x v="30"/>
    <s v="PLABS0000018"/>
    <n v="13.4"/>
    <n v="15132"/>
    <n v="201250"/>
    <n v="17889000"/>
    <n v="13.299629923341264"/>
    <n v="1.5151515151515138"/>
    <s v="PL"/>
    <n v="239712600"/>
    <n v="1000"/>
    <n v="96.428137390000003"/>
    <n v="57140000"/>
    <n v="43.505768882019368"/>
    <n v="0.20000000000000107"/>
    <s v="r"/>
  </r>
  <r>
    <x v="2"/>
    <x v="31"/>
    <s v="PLSOFTB00016"/>
    <n v="53.8"/>
    <n v="92256"/>
    <n v="4996710"/>
    <n v="74917000"/>
    <n v="54.161355359001043"/>
    <n v="-0.37037037037037646"/>
    <s v="PL"/>
    <n v="4030534600"/>
    <n v="1000"/>
    <n v="96.428137390000003"/>
    <n v="57140000"/>
    <n v="731.50725818577064"/>
    <n v="-0.20000000000000284"/>
    <s v="m"/>
  </r>
  <r>
    <x v="2"/>
    <x v="32"/>
    <s v="PLASSEE00014"/>
    <n v="8.3000000000000007"/>
    <n v="2302"/>
    <n v="19100"/>
    <n v="16750000"/>
    <n v="8.2971329278887929"/>
    <n v="0"/>
    <s v="PL"/>
    <n v="139025000"/>
    <n v="1000"/>
    <n v="96.428137390000003"/>
    <n v="57140000"/>
    <n v="25.231838121244952"/>
    <n v="0"/>
    <s v="n"/>
  </r>
  <r>
    <x v="2"/>
    <x v="33"/>
    <s v="SK1120009230"/>
    <n v="16.02"/>
    <n v="10"/>
    <n v="160"/>
    <n v="0"/>
    <n v="16"/>
    <n v="0"/>
    <s v="SK"/>
    <n v="0"/>
    <n v="1000"/>
    <n v="96.428137390000003"/>
    <n v="57140000"/>
    <n v="0"/>
    <n v="0"/>
    <s v="n"/>
  </r>
  <r>
    <x v="2"/>
    <x v="34"/>
    <s v="NL0000686509"/>
    <n v="26.67"/>
    <n v="3989"/>
    <n v="106360"/>
    <n v="9253000"/>
    <n v="26.66332414138882"/>
    <n v="0.64150943396226179"/>
    <s v="NL"/>
    <n v="246777510.00000003"/>
    <n v="1000"/>
    <n v="96.428137390000003"/>
    <n v="57140000"/>
    <n v="44.787989097528559"/>
    <n v="0.17000000000000171"/>
    <s v="r"/>
  </r>
  <r>
    <x v="2"/>
    <x v="35"/>
    <s v="PLATMSI00016"/>
    <n v="2.44"/>
    <n v="1954"/>
    <n v="4820"/>
    <n v="24386000"/>
    <n v="2.4667349027635619"/>
    <n v="-2.4000000000000021"/>
    <s v="PL"/>
    <n v="59501840"/>
    <n v="1000"/>
    <n v="96.428137390000003"/>
    <n v="57140000"/>
    <n v="10.799070633312121"/>
    <n v="-6.0000000000000053E-2"/>
    <s v="m"/>
  </r>
  <r>
    <x v="2"/>
    <x v="36"/>
    <s v="PLATLPL00018"/>
    <n v="6.78"/>
    <n v="25236"/>
    <n v="171660"/>
    <n v="2464000"/>
    <n v="6.8021873514027575"/>
    <n v="-1.3100436681222738"/>
    <s v="PL"/>
    <n v="16705920"/>
    <n v="1000"/>
    <n v="96.428137390000003"/>
    <n v="57140000"/>
    <n v="3.0319803568168924"/>
    <n v="-8.9999999999999858E-2"/>
    <s v="m"/>
  </r>
  <r>
    <x v="2"/>
    <x v="37"/>
    <s v="PLATLNT00016"/>
    <n v="1"/>
    <n v="68895"/>
    <n v="68810"/>
    <n v="11698000"/>
    <n v="0.9987662384788446"/>
    <n v="1.0101010101010166"/>
    <s v="PL"/>
    <n v="11698000"/>
    <n v="1000"/>
    <n v="96.428137390000003"/>
    <n v="57140000"/>
    <n v="2.1230860805058329"/>
    <n v="1.0000000000000009E-2"/>
    <s v="r"/>
  </r>
  <r>
    <x v="2"/>
    <x v="38"/>
    <s v="GB00B0WDBP88"/>
    <n v="1.05"/>
    <n v="4600"/>
    <n v="4830"/>
    <n v="0"/>
    <n v="1.05"/>
    <n v="0"/>
    <s v="GB"/>
    <n v="0"/>
    <n v="1000"/>
    <n v="96.428137390000003"/>
    <n v="57140000"/>
    <n v="0"/>
    <n v="0"/>
    <s v="n"/>
  </r>
  <r>
    <x v="2"/>
    <x v="39"/>
    <s v="PLATMSA00013"/>
    <n v="11.4"/>
    <n v="4285"/>
    <n v="48030"/>
    <n v="24981000"/>
    <n v="11.208868144690781"/>
    <n v="1.8766756032171594"/>
    <s v="PL"/>
    <n v="284783400"/>
    <n v="1000"/>
    <n v="96.428137390000003"/>
    <n v="57140000"/>
    <n v="51.685730252959893"/>
    <n v="0.21000000000000085"/>
    <s v="r"/>
  </r>
  <r>
    <x v="2"/>
    <x v="40"/>
    <s v="PLATM0000021"/>
    <n v="3.23"/>
    <n v="1600"/>
    <n v="5140"/>
    <n v="39722000"/>
    <n v="3.2124999999999999"/>
    <n v="0"/>
    <s v="PL"/>
    <n v="128302060"/>
    <n v="1000"/>
    <n v="96.428137390000003"/>
    <n v="57140000"/>
    <n v="23.2857170188258"/>
    <n v="0"/>
    <s v="n"/>
  </r>
  <r>
    <x v="2"/>
    <x v="41"/>
    <s v="PLATREM00017"/>
    <n v="4.3"/>
    <n v="2300"/>
    <n v="9960"/>
    <n v="3999000"/>
    <n v="4.3304347826086955"/>
    <n v="-0.69284064665127154"/>
    <s v="PL"/>
    <n v="17195700"/>
    <n v="1000"/>
    <n v="96.428137390000003"/>
    <n v="57140000"/>
    <n v="3.1208712014493205"/>
    <n v="-3.0000000000000249E-2"/>
    <s v="m"/>
  </r>
  <r>
    <x v="2"/>
    <x v="42"/>
    <s v="LT0000128555"/>
    <n v="7.18"/>
    <n v="22"/>
    <n v="160"/>
    <n v="15327000"/>
    <n v="7.2727272727272725"/>
    <n v="-0.82872928176795924"/>
    <s v="LT"/>
    <n v="110047860"/>
    <n v="1000"/>
    <n v="96.428137390000003"/>
    <n v="57140000"/>
    <n v="19.97273719913273"/>
    <n v="-6.0000000000000497E-2"/>
    <s v="m"/>
  </r>
  <r>
    <x v="2"/>
    <x v="43"/>
    <s v="LT0000128381"/>
    <n v="20.51"/>
    <n v="233"/>
    <n v="4680"/>
    <n v="2322000"/>
    <n v="20.085836909871244"/>
    <n v="-0.91787439613525423"/>
    <s v="LT"/>
    <n v="47624220"/>
    <n v="1000"/>
    <n v="96.428137390000003"/>
    <n v="57140000"/>
    <n v="8.6433850724010526"/>
    <n v="-0.18999999999999773"/>
    <s v="m"/>
  </r>
  <r>
    <x v="2"/>
    <x v="44"/>
    <s v="PLINSTL00011"/>
    <n v="2.99"/>
    <n v="941"/>
    <n v="2660"/>
    <n v="0"/>
    <n v="2.8267800212539851"/>
    <n v="-0.33333333333332993"/>
    <s v="PL"/>
    <n v="0"/>
    <n v="1000"/>
    <n v="96.428137390000003"/>
    <n v="57140000"/>
    <n v="0"/>
    <n v="-9.9999999999997868E-3"/>
    <s v="m"/>
  </r>
  <r>
    <x v="2"/>
    <x v="45"/>
    <s v="PLBSSTM00013"/>
    <n v="2.5299999999999998"/>
    <n v="339"/>
    <n v="800"/>
    <n v="0"/>
    <n v="2.359882005899705"/>
    <n v="-0.78431372549019329"/>
    <s v="PL"/>
    <n v="0"/>
    <n v="1000"/>
    <n v="96.428137390000003"/>
    <n v="57140000"/>
    <n v="0"/>
    <n v="-2.0000000000000018E-2"/>
    <s v="m"/>
  </r>
  <r>
    <x v="2"/>
    <x v="46"/>
    <s v="PLBKLND00017"/>
    <n v="2.77"/>
    <n v="0"/>
    <n v="0"/>
    <n v="0"/>
    <n v="2.77"/>
    <n v="0"/>
    <s v="PL"/>
    <n v="0"/>
    <n v="1000"/>
    <n v="96.428137390000003"/>
    <n v="57140000"/>
    <n v="0"/>
    <n v="0"/>
    <s v="n"/>
  </r>
  <r>
    <x v="2"/>
    <x v="47"/>
    <s v="PLBALTN00014"/>
    <n v="7"/>
    <n v="262"/>
    <n v="1830"/>
    <n v="2174000"/>
    <n v="6.9847328244274811"/>
    <n v="-2.6425591098748313"/>
    <s v="PL"/>
    <n v="15218000"/>
    <n v="1000"/>
    <n v="96.428137390000003"/>
    <n v="57140000"/>
    <n v="2.7619357132106144"/>
    <n v="-0.19000000000000039"/>
    <s v="m"/>
  </r>
  <r>
    <x v="2"/>
    <x v="48"/>
    <s v="PLBPH0000019"/>
    <n v="43.95"/>
    <n v="15934"/>
    <n v="684960"/>
    <n v="7788000"/>
    <n v="42.987322706162921"/>
    <n v="2.2093023255814082"/>
    <s v="PL"/>
    <n v="342282600"/>
    <n v="1000"/>
    <n v="96.428137390000003"/>
    <n v="57140000"/>
    <n v="62.121339003192503"/>
    <n v="0.95000000000000284"/>
    <s v="r"/>
  </r>
  <r>
    <x v="2"/>
    <x v="49"/>
    <s v="PLNFI1200018"/>
    <n v="1.1200000000000001"/>
    <n v="81484"/>
    <n v="90930"/>
    <n v="96494000"/>
    <n v="1.1159245986942221"/>
    <n v="-1.754385964912264"/>
    <s v="PL"/>
    <n v="108073280.00000001"/>
    <n v="1000"/>
    <n v="96.428137390000003"/>
    <n v="57140000"/>
    <n v="19.614367963977557"/>
    <n v="-1.9999999999999796E-2"/>
    <s v="m"/>
  </r>
  <r>
    <x v="2"/>
    <x v="50"/>
    <s v="PLECBDZ00013"/>
    <n v="13"/>
    <n v="0"/>
    <n v="0"/>
    <n v="0"/>
    <n v="13"/>
    <n v="0"/>
    <s v="PL"/>
    <n v="0"/>
    <n v="1000"/>
    <n v="96.428137390000003"/>
    <n v="57140000"/>
    <n v="0"/>
    <n v="0"/>
    <s v="n"/>
  </r>
  <r>
    <x v="2"/>
    <x v="51"/>
    <s v="PLBNFTS00018"/>
    <n v="308.45"/>
    <n v="12"/>
    <n v="3730"/>
    <n v="1075000"/>
    <n v="310.83333333333331"/>
    <n v="0.78418559058976989"/>
    <s v="PL"/>
    <n v="331583750"/>
    <n v="1000"/>
    <n v="96.428137390000003"/>
    <n v="57140000"/>
    <n v="60.179590027947171"/>
    <n v="2.3999999999999773"/>
    <s v="r"/>
  </r>
  <r>
    <x v="2"/>
    <x v="52"/>
    <s v="PLBRLNG00015"/>
    <n v="3.79"/>
    <n v="27132"/>
    <n v="102830"/>
    <n v="0"/>
    <n v="3.7899896800825594"/>
    <n v="0.53050397877985045"/>
    <s v="PL"/>
    <n v="0"/>
    <n v="1000"/>
    <n v="96.428137390000003"/>
    <n v="57140000"/>
    <n v="0"/>
    <n v="2.0000000000000018E-2"/>
    <s v="r"/>
  </r>
  <r>
    <x v="2"/>
    <x v="53"/>
    <s v="PLBEST000010"/>
    <n v="27.9"/>
    <n v="0"/>
    <n v="0"/>
    <n v="0"/>
    <n v="27.9"/>
    <n v="0"/>
    <s v="PL"/>
    <n v="0"/>
    <n v="1000"/>
    <n v="96.428137390000003"/>
    <n v="57140000"/>
    <n v="0"/>
    <n v="0"/>
    <s v="n"/>
  </r>
  <r>
    <x v="2"/>
    <x v="54"/>
    <s v="PLBTCOM00016"/>
    <n v="11"/>
    <n v="225"/>
    <n v="2480"/>
    <n v="911000"/>
    <n v="11.022222222222222"/>
    <n v="-0.18148820326678861"/>
    <s v="PL"/>
    <n v="10021000"/>
    <n v="1000"/>
    <n v="96.428137390000003"/>
    <n v="57140000"/>
    <n v="1.8187250481064243"/>
    <n v="-1.9999999999999574E-2"/>
    <s v="m"/>
  </r>
  <r>
    <x v="2"/>
    <x v="55"/>
    <s v="PLBGZ0000010"/>
    <n v="79.95"/>
    <n v="0"/>
    <n v="0"/>
    <n v="0"/>
    <n v="79.95"/>
    <n v="0"/>
    <s v="PL"/>
    <n v="0"/>
    <n v="1000"/>
    <n v="96.428137390000003"/>
    <n v="57140000"/>
    <n v="0"/>
    <n v="0"/>
    <s v="n"/>
  </r>
  <r>
    <x v="2"/>
    <x v="56"/>
    <s v="PLBIOTN00029"/>
    <n v="4.07"/>
    <n v="51373"/>
    <n v="206650"/>
    <n v="67191000"/>
    <n v="4.0225410234948322"/>
    <n v="1.7500000000000071"/>
    <s v="PL"/>
    <n v="273467370"/>
    <n v="1000"/>
    <n v="96.428137390000003"/>
    <n v="57140000"/>
    <n v="49.631968432171178"/>
    <n v="7.0000000000000284E-2"/>
    <s v="r"/>
  </r>
  <r>
    <x v="2"/>
    <x v="57"/>
    <s v="PLBPRMT00011"/>
    <n v="3.5"/>
    <n v="742"/>
    <n v="2530"/>
    <n v="1797000"/>
    <n v="3.4097035040431267"/>
    <n v="0.28653295128939771"/>
    <s v="PL"/>
    <n v="6289500"/>
    <n v="1000"/>
    <n v="96.428137390000003"/>
    <n v="57140000"/>
    <n v="1.1414899900274778"/>
    <n v="9.9999999999997868E-3"/>
    <s v="r"/>
  </r>
  <r>
    <x v="2"/>
    <x v="58"/>
    <s v="PLNFI0400015"/>
    <n v="1.24"/>
    <n v="2217"/>
    <n v="2640"/>
    <n v="57095000"/>
    <n v="1.1907983761840324"/>
    <n v="0"/>
    <s v="PL"/>
    <n v="70797800"/>
    <n v="1000"/>
    <n v="96.428137390000003"/>
    <n v="57140000"/>
    <n v="12.849189922246184"/>
    <n v="0"/>
    <s v="n"/>
  </r>
  <r>
    <x v="2"/>
    <x v="59"/>
    <s v="DE0003304200"/>
    <n v="2.66"/>
    <n v="50"/>
    <n v="130"/>
    <n v="2181000"/>
    <n v="2.6"/>
    <n v="0.37735849056603765"/>
    <s v="DE"/>
    <n v="5801460"/>
    <n v="1000"/>
    <n v="96.428137390000003"/>
    <n v="57140000"/>
    <n v="1.0529149403839435"/>
    <n v="1.0000000000000231E-2"/>
    <s v="r"/>
  </r>
  <r>
    <x v="2"/>
    <x v="60"/>
    <s v="PLPPAB000011"/>
    <n v="61.6"/>
    <n v="5663"/>
    <n v="348890"/>
    <n v="4735000"/>
    <n v="61.608687974571779"/>
    <n v="0.16260162601626771"/>
    <s v="PL"/>
    <n v="291676000"/>
    <n v="1000"/>
    <n v="96.428137390000003"/>
    <n v="57140000"/>
    <n v="52.936677689999946"/>
    <n v="0.10000000000000142"/>
    <s v="r"/>
  </r>
  <r>
    <x v="2"/>
    <x v="61"/>
    <s v="PLLWBGD00016"/>
    <n v="99"/>
    <n v="39403"/>
    <n v="3893500"/>
    <n v="34013000"/>
    <n v="98.812273177169246"/>
    <n v="0.30395136778114118"/>
    <s v="PL"/>
    <n v="3367287000"/>
    <n v="1000"/>
    <n v="96.428137390000003"/>
    <n v="57140000"/>
    <n v="611.13354067090484"/>
    <n v="0.29999999999999716"/>
    <s v="r"/>
  </r>
  <r>
    <x v="2"/>
    <x v="62"/>
    <s v="PLBRSZW00011"/>
    <n v="5.45"/>
    <n v="498769"/>
    <n v="2712060"/>
    <n v="95414000"/>
    <n v="5.4375071425850443"/>
    <n v="1.6791044776119479"/>
    <s v="PL"/>
    <n v="520006300"/>
    <n v="1000"/>
    <n v="96.428137390000003"/>
    <n v="57140000"/>
    <n v="94.37665731794668"/>
    <n v="8.9999999999999858E-2"/>
    <s v="r"/>
  </r>
  <r>
    <x v="2"/>
    <x v="63"/>
    <s v="PLBOS0000019"/>
    <n v="35.6"/>
    <n v="980"/>
    <n v="34970"/>
    <n v="9289000"/>
    <n v="35.683673469387756"/>
    <n v="0"/>
    <s v="PL"/>
    <n v="330688400"/>
    <n v="1000"/>
    <n v="96.428137390000003"/>
    <n v="57140000"/>
    <n v="60.017091727196544"/>
    <n v="0"/>
    <s v="n"/>
  </r>
  <r>
    <x v="2"/>
    <x v="64"/>
    <s v="PLBOWM000019"/>
    <n v="1.5"/>
    <n v="250"/>
    <n v="370"/>
    <n v="5226000"/>
    <n v="1.48"/>
    <n v="-1.3157894736842146"/>
    <s v="PL"/>
    <n v="7839000"/>
    <n v="1000"/>
    <n v="96.428137390000003"/>
    <n v="57140000"/>
    <n v="1.4227108723786308"/>
    <n v="-2.0000000000000018E-2"/>
    <s v="m"/>
  </r>
  <r>
    <x v="2"/>
    <x v="65"/>
    <s v="PLBRIJU00010"/>
    <n v="16.899999999999999"/>
    <n v="15722"/>
    <n v="263420"/>
    <n v="978000"/>
    <n v="16.754865793156085"/>
    <n v="6.2893081761006275"/>
    <s v="PL"/>
    <n v="16528199.999999998"/>
    <n v="1000"/>
    <n v="96.428137390000003"/>
    <n v="57140000"/>
    <n v="2.9997257100202175"/>
    <n v="0.99999999999999822"/>
    <s v="r"/>
  </r>
  <r>
    <x v="2"/>
    <x v="66"/>
    <s v="PLBSCDO00017"/>
    <n v="27.7"/>
    <n v="6496"/>
    <n v="176800"/>
    <n v="2468000"/>
    <n v="27.216748768472907"/>
    <n v="0"/>
    <s v="PL"/>
    <n v="68363600"/>
    <n v="1000"/>
    <n v="96.428137390000003"/>
    <n v="57140000"/>
    <n v="12.407403622266076"/>
    <n v="0"/>
    <s v="n"/>
  </r>
  <r>
    <x v="2"/>
    <x v="67"/>
    <s v="PLBUDMX00013"/>
    <n v="153.25"/>
    <n v="6822"/>
    <n v="1037790"/>
    <n v="10451000"/>
    <n v="152.12401055408972"/>
    <n v="2.1666666666666723"/>
    <s v="PL"/>
    <n v="1601615750"/>
    <n v="1000"/>
    <n v="96.428137390000003"/>
    <n v="57140000"/>
    <n v="290.67944136979912"/>
    <n v="3.25"/>
    <s v="r"/>
  </r>
  <r>
    <x v="2"/>
    <x v="68"/>
    <s v="PLBDPWR00014"/>
    <n v="0.06"/>
    <n v="14660"/>
    <n v="880"/>
    <n v="0"/>
    <n v="6.0027285129604369E-2"/>
    <n v="0"/>
    <s v="PL"/>
    <n v="0"/>
    <n v="1000"/>
    <n v="96.428137390000003"/>
    <n v="57140000"/>
    <n v="0"/>
    <n v="0"/>
    <s v="n"/>
  </r>
  <r>
    <x v="2"/>
    <x v="69"/>
    <s v="PLBMECH00012"/>
    <n v="1.37"/>
    <n v="420197"/>
    <n v="557670"/>
    <n v="6078000"/>
    <n v="1.3271632115412533"/>
    <n v="3.007518796992481"/>
    <s v="PL"/>
    <n v="8326860.0000000009"/>
    <n v="1000"/>
    <n v="96.428137390000003"/>
    <n v="57140000"/>
    <n v="1.5112532535750387"/>
    <n v="4.0000000000000036E-2"/>
    <s v="r"/>
  </r>
  <r>
    <x v="2"/>
    <x v="70"/>
    <s v="AT00BUWOG001"/>
    <n v="73.36"/>
    <n v="0"/>
    <n v="0"/>
    <n v="6034000"/>
    <n v="73.36"/>
    <n v="0"/>
    <s v="AT"/>
    <n v="442654240"/>
    <n v="1000"/>
    <n v="96.428137390000003"/>
    <n v="57140000"/>
    <n v="80.337925749776744"/>
    <n v="0"/>
    <s v="n"/>
  </r>
  <r>
    <x v="2"/>
    <x v="71"/>
    <s v="PLBYTOM00010"/>
    <n v="1.65"/>
    <n v="329392"/>
    <n v="552800"/>
    <n v="50108000"/>
    <n v="1.6782435517559624"/>
    <n v="-4.0697674418604723"/>
    <s v="PL"/>
    <n v="82678200"/>
    <n v="1000"/>
    <n v="96.428137390000003"/>
    <n v="57140000"/>
    <n v="15.005380029173992"/>
    <n v="-7.0000000000000062E-2"/>
    <s v="m"/>
  </r>
  <r>
    <x v="2"/>
    <x v="72"/>
    <s v="PLBZ00000044"/>
    <n v="343.15"/>
    <n v="64293"/>
    <n v="21821440"/>
    <n v="28420000"/>
    <n v="339.40615619118722"/>
    <n v="3.2340553549939921"/>
    <s v="PL"/>
    <n v="9752323000"/>
    <n v="1000"/>
    <n v="96.428137390000003"/>
    <n v="57140000"/>
    <n v="1769.9624905023838"/>
    <n v="10.75"/>
    <s v="r"/>
  </r>
  <r>
    <x v="2"/>
    <x v="73"/>
    <s v="PLBRSTM00015"/>
    <n v="1.03"/>
    <n v="17340"/>
    <n v="17920"/>
    <n v="0"/>
    <n v="1.0334486735870818"/>
    <n v="-2.8301886792452824"/>
    <s v="PL"/>
    <n v="0"/>
    <n v="1000"/>
    <n v="96.428137390000003"/>
    <n v="57140000"/>
    <n v="0"/>
    <n v="-3.0000000000000027E-2"/>
    <s v="m"/>
  </r>
  <r>
    <x v="2"/>
    <x v="74"/>
    <s v="PLCAMMD00032"/>
    <n v="4"/>
    <n v="2050"/>
    <n v="8200"/>
    <n v="4262000"/>
    <n v="4"/>
    <n v="0"/>
    <s v="PL"/>
    <n v="17048000"/>
    <n v="1000"/>
    <n v="96.428137390000003"/>
    <n v="57140000"/>
    <n v="3.0940649256679293"/>
    <n v="0"/>
    <s v="n"/>
  </r>
  <r>
    <x v="2"/>
    <x v="75"/>
    <s v="PLCPTLP00015"/>
    <n v="2.48"/>
    <n v="10895"/>
    <n v="27190"/>
    <n v="14368000"/>
    <n v="2.4956402019274897"/>
    <n v="-0.80000000000000071"/>
    <s v="PL"/>
    <n v="35632640"/>
    <n v="1000"/>
    <n v="96.428137390000003"/>
    <n v="57140000"/>
    <n v="6.4670167546311648"/>
    <n v="-2.0000000000000018E-2"/>
    <s v="m"/>
  </r>
  <r>
    <x v="2"/>
    <x v="76"/>
    <s v="PLCASHF00018"/>
    <n v="0.43"/>
    <n v="2000"/>
    <n v="860"/>
    <n v="0"/>
    <n v="0.43"/>
    <n v="0"/>
    <s v="PL"/>
    <n v="0"/>
    <n v="1000"/>
    <n v="96.428137390000003"/>
    <n v="57140000"/>
    <n v="0"/>
    <n v="0"/>
    <s v="n"/>
  </r>
  <r>
    <x v="2"/>
    <x v="77"/>
    <s v="PLCCC0000016"/>
    <n v="149.35"/>
    <n v="37862"/>
    <n v="5597250"/>
    <n v="22030000"/>
    <n v="147.83291954994453"/>
    <n v="2.2245037645448384"/>
    <s v="PL"/>
    <n v="3290180500"/>
    <n v="1000"/>
    <n v="96.428137390000003"/>
    <n v="57140000"/>
    <n v="597.13937612427105"/>
    <n v="3.25"/>
    <s v="r"/>
  </r>
  <r>
    <x v="2"/>
    <x v="78"/>
    <s v="PLKAREN00014"/>
    <n v="0.06"/>
    <n v="461"/>
    <n v="30"/>
    <n v="0"/>
    <n v="6.5075921908893705E-2"/>
    <n v="0"/>
    <s v="PL"/>
    <n v="0"/>
    <n v="1000"/>
    <n v="96.428137390000003"/>
    <n v="57140000"/>
    <n v="0"/>
    <n v="0"/>
    <s v="n"/>
  </r>
  <r>
    <x v="2"/>
    <x v="79"/>
    <s v="PLOPTTC00011"/>
    <n v="16.3"/>
    <n v="72778"/>
    <n v="1198540"/>
    <n v="60952000"/>
    <n v="16.468438264310642"/>
    <n v="0"/>
    <s v="PL"/>
    <n v="993517600"/>
    <n v="1000"/>
    <n v="96.428137390000003"/>
    <n v="57140000"/>
    <n v="180.31487325162951"/>
    <n v="0"/>
    <s v="n"/>
  </r>
  <r>
    <x v="2"/>
    <x v="80"/>
    <s v="PLCDRL000043"/>
    <n v="16.3"/>
    <n v="8712"/>
    <n v="143230"/>
    <n v="1050000"/>
    <n v="16.440541781450872"/>
    <n v="-4.1176470588235254"/>
    <s v="PL"/>
    <n v="17115000"/>
    <n v="1000"/>
    <n v="96.428137390000003"/>
    <n v="57140000"/>
    <n v="3.1062248476540719"/>
    <n v="-0.69999999999999929"/>
    <s v="m"/>
  </r>
  <r>
    <x v="2"/>
    <x v="81"/>
    <s v="PLCELPD00013"/>
    <n v="5"/>
    <n v="51"/>
    <n v="260"/>
    <n v="4916000"/>
    <n v="5.0980392156862742"/>
    <n v="5.2631578947368363"/>
    <s v="PL"/>
    <n v="24580000"/>
    <n v="1000"/>
    <n v="96.428137390000003"/>
    <n v="57140000"/>
    <n v="4.46105794655782"/>
    <n v="0.25"/>
    <s v="r"/>
  </r>
  <r>
    <x v="2"/>
    <x v="82"/>
    <s v="CZ0005112300"/>
    <n v="88.3"/>
    <n v="16223"/>
    <n v="1433530"/>
    <n v="22240000"/>
    <n v="88.364051038648839"/>
    <n v="-0.22598870056497189"/>
    <s v="CZ"/>
    <n v="1963792000"/>
    <n v="1000"/>
    <n v="96.428137390000003"/>
    <n v="57140000"/>
    <n v="356.41130622403068"/>
    <n v="-0.20000000000000284"/>
    <s v="m"/>
  </r>
  <r>
    <x v="2"/>
    <x v="83"/>
    <s v="PLCHMDW00010"/>
    <n v="1.08"/>
    <n v="16389"/>
    <n v="17470"/>
    <n v="10109000"/>
    <n v="1.0659588748550857"/>
    <n v="4.8543689320388328"/>
    <s v="PL"/>
    <n v="10917720"/>
    <n v="1000"/>
    <n v="96.428137390000003"/>
    <n v="57140000"/>
    <n v="1.9814719920379678"/>
    <n v="5.0000000000000044E-2"/>
    <s v="r"/>
  </r>
  <r>
    <x v="2"/>
    <x v="84"/>
    <s v="PLCIECH00018"/>
    <n v="48.4"/>
    <n v="27353"/>
    <n v="1301110"/>
    <n v="25747000"/>
    <n v="47.567360070193395"/>
    <n v="1.8947368421052602"/>
    <s v="PL"/>
    <n v="1246154800"/>
    <n v="1000"/>
    <n v="96.428137390000003"/>
    <n v="57140000"/>
    <n v="226.16634553218759"/>
    <n v="0.89999999999999858"/>
    <s v="r"/>
  </r>
  <r>
    <x v="2"/>
    <x v="85"/>
    <s v="PLCTINT00018"/>
    <n v="8.4499999999999993"/>
    <n v="34433"/>
    <n v="289570"/>
    <n v="7558000"/>
    <n v="8.4096651468068426"/>
    <n v="3.1746031746031633"/>
    <s v="PL"/>
    <n v="63865099.999999993"/>
    <n v="1000"/>
    <n v="96.428137390000003"/>
    <n v="57140000"/>
    <n v="11.590964681151741"/>
    <n v="0.25999999999999979"/>
    <s v="r"/>
  </r>
  <r>
    <x v="2"/>
    <x v="86"/>
    <s v="PLERGPL00014"/>
    <n v="8.2899999999999991"/>
    <n v="4531"/>
    <n v="38010"/>
    <n v="3648000"/>
    <n v="8.3888766276760105"/>
    <n v="-2.1251475796930541"/>
    <s v="PL"/>
    <n v="30241919.999999996"/>
    <n v="1000"/>
    <n v="96.428137390000003"/>
    <n v="57140000"/>
    <n v="5.4886475807634598"/>
    <n v="-0.18000000000000149"/>
    <s v="m"/>
  </r>
  <r>
    <x v="2"/>
    <x v="87"/>
    <s v="LU0646112838"/>
    <n v="0.64"/>
    <n v="90233"/>
    <n v="58280"/>
    <n v="11252000"/>
    <n v="0.64588343510688995"/>
    <n v="-9.8591549295774623"/>
    <s v="LU"/>
    <n v="7201280"/>
    <n v="1000"/>
    <n v="96.428137390000003"/>
    <n v="57140000"/>
    <n v="1.3069701940353091"/>
    <n v="-6.9999999999999951E-2"/>
    <s v="m"/>
  </r>
  <r>
    <x v="2"/>
    <x v="88"/>
    <s v="PLCNTSL00014"/>
    <n v="1.33"/>
    <n v="2756"/>
    <n v="3690"/>
    <n v="22530000"/>
    <n v="1.3388969521044993"/>
    <n v="-2.2058823529411797"/>
    <s v="PL"/>
    <n v="29964900"/>
    <n v="1000"/>
    <n v="96.428137390000003"/>
    <n v="57140000"/>
    <n v="5.4383708406350868"/>
    <n v="-3.0000000000000027E-2"/>
    <s v="m"/>
  </r>
  <r>
    <x v="2"/>
    <x v="89"/>
    <s v="PLJTRZN00011"/>
    <n v="3.55"/>
    <n v="5867"/>
    <n v="20900"/>
    <n v="48753000"/>
    <n v="3.5622975967274586"/>
    <n v="-1.3888888888888951"/>
    <s v="PL"/>
    <n v="173073150"/>
    <n v="1000"/>
    <n v="96.428137390000003"/>
    <n v="57140000"/>
    <n v="31.411283610386231"/>
    <n v="-5.0000000000000266E-2"/>
    <s v="m"/>
  </r>
  <r>
    <x v="2"/>
    <x v="90"/>
    <s v="PLCOMAR00012"/>
    <n v="110"/>
    <n v="525"/>
    <n v="57030"/>
    <n v="4610000"/>
    <n v="108.62857142857143"/>
    <n v="3.9206424185167732"/>
    <s v="PL"/>
    <n v="507100000"/>
    <n v="1000"/>
    <n v="96.428137390000003"/>
    <n v="57140000"/>
    <n v="92.034275211532574"/>
    <n v="4.1500000000000057"/>
    <s v="r"/>
  </r>
  <r>
    <x v="2"/>
    <x v="91"/>
    <s v="PLCMP0000017"/>
    <n v="55.75"/>
    <n v="3716"/>
    <n v="204710"/>
    <n v="4122000"/>
    <n v="55.088805166846072"/>
    <n v="2.3875114784205564"/>
    <s v="PL"/>
    <n v="229801500"/>
    <n v="1000"/>
    <n v="96.428137390000003"/>
    <n v="57140000"/>
    <n v="41.70698973579767"/>
    <n v="1.2999999999999972"/>
    <s v="r"/>
  </r>
  <r>
    <x v="2"/>
    <x v="92"/>
    <s v="PLCOMPR00010"/>
    <n v="21.35"/>
    <n v="598"/>
    <n v="12530"/>
    <n v="1091000"/>
    <n v="20.953177257525084"/>
    <n v="2.1531100478469067"/>
    <s v="PL"/>
    <n v="23292850"/>
    <n v="1000"/>
    <n v="96.428137390000003"/>
    <n v="57140000"/>
    <n v="4.2274513258941955"/>
    <n v="0.45000000000000284"/>
    <s v="r"/>
  </r>
  <r>
    <x v="2"/>
    <x v="93"/>
    <s v="PLCMRAY00029"/>
    <n v="3.33"/>
    <n v="225988"/>
    <n v="777710"/>
    <n v="20455000"/>
    <n v="3.4413774182699965"/>
    <n v="-1.4792899408283988"/>
    <s v="PL"/>
    <n v="68115150"/>
    <n v="1000"/>
    <n v="96.428137390000003"/>
    <n v="57140000"/>
    <n v="12.36231209066224"/>
    <n v="-4.9999999999999822E-2"/>
    <s v="m"/>
  </r>
  <r>
    <x v="2"/>
    <x v="94"/>
    <s v="PLCPPRK00037"/>
    <n v="4.1500000000000004"/>
    <n v="840"/>
    <n v="3420"/>
    <n v="26984000"/>
    <n v="4.0714285714285712"/>
    <n v="1.2195121951219745"/>
    <s v="PL"/>
    <n v="111983600.00000001"/>
    <n v="1000"/>
    <n v="96.428137390000003"/>
    <n v="57140000"/>
    <n v="20.3240573093634"/>
    <n v="5.0000000000000711E-2"/>
    <s v="r"/>
  </r>
  <r>
    <x v="2"/>
    <x v="95"/>
    <s v="PLMCINT00013"/>
    <n v="4.4000000000000004"/>
    <n v="587"/>
    <n v="2580"/>
    <n v="0"/>
    <n v="4.3952299829642252"/>
    <n v="-4.3478260869565073"/>
    <s v="PL"/>
    <n v="0"/>
    <n v="1000"/>
    <n v="96.428137390000003"/>
    <n v="57140000"/>
    <n v="0"/>
    <n v="-0.19999999999999929"/>
    <s v="m"/>
  </r>
  <r>
    <x v="2"/>
    <x v="96"/>
    <s v="PLCFRPT00013"/>
    <n v="22.9"/>
    <n v="414489"/>
    <n v="9427410"/>
    <n v="214367000"/>
    <n v="22.744656673639106"/>
    <n v="1.9136626613262209"/>
    <s v="PL"/>
    <n v="4909004300"/>
    <n v="1000"/>
    <n v="96.428137390000003"/>
    <n v="57140000"/>
    <n v="890.94193011397499"/>
    <n v="0.42999999999999972"/>
    <s v="r"/>
  </r>
  <r>
    <x v="2"/>
    <x v="97"/>
    <s v="PLCRWTR00022"/>
    <n v="2.59"/>
    <n v="163690"/>
    <n v="421870"/>
    <n v="0"/>
    <n v="2.577249679271794"/>
    <n v="0"/>
    <s v="PL"/>
    <n v="0"/>
    <n v="1000"/>
    <n v="96.428137390000003"/>
    <n v="57140000"/>
    <n v="0"/>
    <n v="0"/>
    <s v="n"/>
  </r>
  <r>
    <x v="2"/>
    <x v="98"/>
    <s v="PLDEBCA00016"/>
    <n v="90.9"/>
    <n v="188"/>
    <n v="16960"/>
    <n v="2567000"/>
    <n v="90.212765957446805"/>
    <n v="1.3377926421404673"/>
    <s v="PL"/>
    <n v="233340300"/>
    <n v="1000"/>
    <n v="96.428137390000003"/>
    <n v="57140000"/>
    <n v="42.349251406313492"/>
    <n v="1.2000000000000028"/>
    <s v="r"/>
  </r>
  <r>
    <x v="2"/>
    <x v="99"/>
    <s v="PLDECOR00013"/>
    <n v="6.11"/>
    <n v="6147"/>
    <n v="38110"/>
    <n v="8556000"/>
    <n v="6.1997722466243692"/>
    <n v="-2.3961661341852958"/>
    <s v="PL"/>
    <n v="52277160"/>
    <n v="1000"/>
    <n v="96.428137390000003"/>
    <n v="57140000"/>
    <n v="9.4878535411503098"/>
    <n v="-0.14999999999999947"/>
    <s v="m"/>
  </r>
  <r>
    <x v="2"/>
    <x v="100"/>
    <s v="PLDELKO00019"/>
    <n v="5.0599999999999996"/>
    <n v="0"/>
    <n v="0"/>
    <n v="2659000"/>
    <n v="5.0599999999999996"/>
    <n v="0"/>
    <s v="PL"/>
    <n v="13454539.999999998"/>
    <n v="1000"/>
    <n v="96.428137390000003"/>
    <n v="57140000"/>
    <n v="2.441882936707894"/>
    <n v="0"/>
    <s v="n"/>
  </r>
  <r>
    <x v="2"/>
    <x v="101"/>
    <s v="PLDGA0000019"/>
    <n v="6.28"/>
    <n v="210"/>
    <n v="1320"/>
    <n v="0"/>
    <n v="6.2857142857142856"/>
    <n v="0"/>
    <s v="PL"/>
    <n v="0"/>
    <n v="1000"/>
    <n v="96.428137390000003"/>
    <n v="57140000"/>
    <n v="0"/>
    <n v="0"/>
    <s v="n"/>
  </r>
  <r>
    <x v="2"/>
    <x v="102"/>
    <s v="PLWDM0000029"/>
    <n v="0.7"/>
    <n v="12862"/>
    <n v="9010"/>
    <n v="8257000"/>
    <n v="0.70051313948064065"/>
    <n v="-2.777777777777779"/>
    <s v="PL"/>
    <n v="5779900"/>
    <n v="1000"/>
    <n v="96.428137390000003"/>
    <n v="57140000"/>
    <n v="1.0490019863836266"/>
    <n v="-2.0000000000000018E-2"/>
    <s v="m"/>
  </r>
  <r>
    <x v="2"/>
    <x v="103"/>
    <s v="PLDMDVL00012"/>
    <n v="46.7"/>
    <n v="235"/>
    <n v="11060"/>
    <n v="7229000"/>
    <n v="47.063829787234042"/>
    <n v="0.1071811361200492"/>
    <s v="PL"/>
    <n v="337594300"/>
    <n v="1000"/>
    <n v="96.428137390000003"/>
    <n v="57140000"/>
    <n v="61.27045299949652"/>
    <n v="5.0000000000004263E-2"/>
    <s v="r"/>
  </r>
  <r>
    <x v="2"/>
    <x v="104"/>
    <s v="PLADDRG00015"/>
    <n v="2.82"/>
    <n v="346"/>
    <n v="990"/>
    <n v="0"/>
    <n v="2.8612716763005781"/>
    <n v="-1.0526315789473717"/>
    <s v="PL"/>
    <n v="0"/>
    <n v="1000"/>
    <n v="96.428137390000003"/>
    <n v="57140000"/>
    <n v="0"/>
    <n v="-3.0000000000000249E-2"/>
    <s v="m"/>
  </r>
  <r>
    <x v="2"/>
    <x v="105"/>
    <s v="PLDREWX00012"/>
    <n v="0.21"/>
    <n v="0"/>
    <n v="0"/>
    <n v="0"/>
    <n v="0.21"/>
    <n v="0"/>
    <s v="PL"/>
    <n v="0"/>
    <n v="1000"/>
    <n v="96.428137390000003"/>
    <n v="57140000"/>
    <n v="0"/>
    <n v="0"/>
    <s v="n"/>
  </r>
  <r>
    <x v="2"/>
    <x v="106"/>
    <s v="PLDROP000011"/>
    <n v="1.72"/>
    <n v="790"/>
    <n v="1360"/>
    <n v="0"/>
    <n v="1.7215189873417722"/>
    <n v="-5.4945054945054972"/>
    <s v="PL"/>
    <n v="0"/>
    <n v="1000"/>
    <n v="96.428137390000003"/>
    <n v="57140000"/>
    <n v="0"/>
    <n v="-0.10000000000000009"/>
    <s v="m"/>
  </r>
  <r>
    <x v="2"/>
    <x v="107"/>
    <s v="PLDRZPL00032"/>
    <n v="3.3"/>
    <n v="10"/>
    <n v="30"/>
    <n v="3196000"/>
    <n v="3"/>
    <n v="0"/>
    <s v="PL"/>
    <n v="10546800"/>
    <n v="1000"/>
    <n v="96.428137390000003"/>
    <n v="57140000"/>
    <n v="1.9141532119917011"/>
    <n v="0"/>
    <s v="n"/>
  </r>
  <r>
    <x v="2"/>
    <x v="108"/>
    <s v="PLDLSS000010"/>
    <n v="0.3"/>
    <n v="3760"/>
    <n v="1130"/>
    <n v="13003000"/>
    <n v="0.30053191489361702"/>
    <n v="7.1428571428571397"/>
    <s v="PL"/>
    <n v="3900900"/>
    <n v="1000"/>
    <n v="96.428137390000003"/>
    <n v="57140000"/>
    <n v="0.70797969665286409"/>
    <n v="1.9999999999999962E-2"/>
    <s v="r"/>
  </r>
  <r>
    <x v="2"/>
    <x v="109"/>
    <s v="PLDTP0000010"/>
    <n v="3.85"/>
    <n v="24"/>
    <n v="90"/>
    <n v="0"/>
    <n v="3.75"/>
    <n v="-3.0226700251889227"/>
    <s v="PL"/>
    <n v="0"/>
    <n v="1000"/>
    <n v="96.428137390000003"/>
    <n v="57140000"/>
    <n v="0"/>
    <n v="-0.12000000000000011"/>
    <s v="m"/>
  </r>
  <r>
    <x v="2"/>
    <x v="110"/>
    <s v="PLDUDA000016"/>
    <n v="7.18"/>
    <n v="3065"/>
    <n v="22050"/>
    <n v="17743000"/>
    <n v="7.1941272430668839"/>
    <n v="0.13947001394700731"/>
    <s v="PL"/>
    <n v="127394740"/>
    <n v="1000"/>
    <n v="96.428137390000003"/>
    <n v="57140000"/>
    <n v="23.121046266341224"/>
    <n v="9.9999999999997868E-3"/>
    <s v="r"/>
  </r>
  <r>
    <x v="2"/>
    <x v="111"/>
    <s v="PLCPENR00035"/>
    <n v="1.95"/>
    <n v="74364"/>
    <n v="145640"/>
    <n v="45748000"/>
    <n v="1.9584745306868916"/>
    <n v="0"/>
    <s v="PL"/>
    <n v="89208600"/>
    <n v="1000"/>
    <n v="96.428137390000003"/>
    <n v="57140000"/>
    <n v="16.190591290939704"/>
    <n v="0"/>
    <s v="n"/>
  </r>
  <r>
    <x v="2"/>
    <x v="112"/>
    <s v="PLECARD00012"/>
    <n v="1.66"/>
    <n v="7"/>
    <n v="10"/>
    <n v="0"/>
    <n v="1.4285714285714286"/>
    <n v="0"/>
    <s v="PL"/>
    <n v="0"/>
    <n v="1000"/>
    <n v="96.428137390000003"/>
    <n v="57140000"/>
    <n v="0"/>
    <n v="0"/>
    <s v="n"/>
  </r>
  <r>
    <x v="2"/>
    <x v="113"/>
    <s v="PLECHPS00019"/>
    <n v="6.64"/>
    <n v="174444"/>
    <n v="1141530"/>
    <n v="223328000"/>
    <n v="6.5438192199215797"/>
    <n v="1.5290519877675823"/>
    <s v="PL"/>
    <n v="1482897920"/>
    <n v="1000"/>
    <n v="96.428137390000003"/>
    <n v="57140000"/>
    <n v="269.1331794121262"/>
    <n v="9.9999999999999645E-2"/>
    <s v="r"/>
  </r>
  <r>
    <x v="2"/>
    <x v="114"/>
    <s v="PLEDINV00014"/>
    <n v="2.2200000000000002"/>
    <n v="23"/>
    <n v="50"/>
    <n v="2588000"/>
    <n v="2.1739130434782608"/>
    <n v="0"/>
    <s v="PL"/>
    <n v="5745360.0000000009"/>
    <n v="1000"/>
    <n v="96.428137390000003"/>
    <n v="57140000"/>
    <n v="1.0427332743627111"/>
    <n v="0"/>
    <s v="n"/>
  </r>
  <r>
    <x v="2"/>
    <x v="115"/>
    <s v="PLEFEKT00018"/>
    <n v="15.05"/>
    <n v="322"/>
    <n v="4830"/>
    <n v="1039000"/>
    <n v="15"/>
    <n v="2.3809523809523947"/>
    <s v="PL"/>
    <n v="15636950"/>
    <n v="1000"/>
    <n v="96.428137390000003"/>
    <n v="57140000"/>
    <n v="2.8379715238985885"/>
    <n v="0.35000000000000142"/>
    <s v="r"/>
  </r>
  <r>
    <x v="2"/>
    <x v="116"/>
    <s v="PLEFH0000022"/>
    <n v="0.17"/>
    <n v="14400"/>
    <n v="2450"/>
    <n v="0"/>
    <n v="0.1701388888888889"/>
    <n v="0"/>
    <s v="PL"/>
    <n v="0"/>
    <n v="1000"/>
    <n v="96.428137390000003"/>
    <n v="57140000"/>
    <n v="0"/>
    <n v="0"/>
    <s v="n"/>
  </r>
  <r>
    <x v="2"/>
    <x v="117"/>
    <s v="PLEKGPF00011"/>
    <n v="0.28000000000000003"/>
    <n v="143833"/>
    <n v="42580"/>
    <n v="0"/>
    <n v="0.29603776602031523"/>
    <n v="7.6923076923077094"/>
    <s v="PL"/>
    <n v="0"/>
    <n v="1000"/>
    <n v="96.428137390000003"/>
    <n v="57140000"/>
    <n v="0"/>
    <n v="2.0000000000000018E-2"/>
    <s v="r"/>
  </r>
  <r>
    <x v="2"/>
    <x v="118"/>
    <s v="PLEKEP000019"/>
    <n v="25"/>
    <n v="51907"/>
    <n v="1332660"/>
    <n v="7837000"/>
    <n v="25.673993873658659"/>
    <n v="-4.834411876665401"/>
    <s v="PL"/>
    <n v="195925000"/>
    <n v="1000"/>
    <n v="96.428137390000003"/>
    <n v="57140000"/>
    <n v="35.558697240819399"/>
    <n v="-1.2699999999999996"/>
    <s v="m"/>
  </r>
  <r>
    <x v="2"/>
    <x v="119"/>
    <s v="PLELTBD00017"/>
    <n v="81.22"/>
    <n v="45"/>
    <n v="3660"/>
    <n v="4747000"/>
    <n v="81.333333333333329"/>
    <n v="-0.9512195121951228"/>
    <s v="PL"/>
    <n v="385551340"/>
    <n v="1000"/>
    <n v="96.428137390000003"/>
    <n v="57140000"/>
    <n v="69.97424203063531"/>
    <n v="-0.78000000000000114"/>
    <s v="m"/>
  </r>
  <r>
    <x v="2"/>
    <x v="120"/>
    <s v="PLELEKT00016"/>
    <n v="10.65"/>
    <n v="3618"/>
    <n v="37800"/>
    <n v="7051000"/>
    <n v="10.447761194029852"/>
    <n v="-0.46728971962616273"/>
    <s v="PL"/>
    <n v="75093150"/>
    <n v="1000"/>
    <n v="96.428137390000003"/>
    <n v="57140000"/>
    <n v="13.6287588909503"/>
    <n v="-4.9999999999998934E-2"/>
    <s v="m"/>
  </r>
  <r>
    <x v="2"/>
    <x v="121"/>
    <s v="PLELMTL00017"/>
    <n v="3.43"/>
    <n v="38584"/>
    <n v="132020"/>
    <n v="110913000"/>
    <n v="3.4216255442670538"/>
    <n v="0.88235294117646745"/>
    <s v="PL"/>
    <n v="380431590"/>
    <n v="1000"/>
    <n v="96.428137390000003"/>
    <n v="57140000"/>
    <n v="69.045051574089754"/>
    <n v="3.0000000000000249E-2"/>
    <s v="r"/>
  </r>
  <r>
    <x v="2"/>
    <x v="122"/>
    <s v="PLELKOP00013"/>
    <n v="1.44"/>
    <n v="9311"/>
    <n v="13220"/>
    <n v="3333000"/>
    <n v="1.4198260122435828"/>
    <n v="4.3478260869565188"/>
    <s v="PL"/>
    <n v="4799520"/>
    <n v="1000"/>
    <n v="96.428137390000003"/>
    <n v="57140000"/>
    <n v="0.87107147419296937"/>
    <n v="6.0000000000000053E-2"/>
    <s v="r"/>
  </r>
  <r>
    <x v="2"/>
    <x v="123"/>
    <s v="PLELZAB00010"/>
    <n v="15.6"/>
    <n v="2842"/>
    <n v="43690"/>
    <n v="2716000"/>
    <n v="15.372976776917664"/>
    <n v="1.9607843137254832"/>
    <s v="PL"/>
    <n v="42369600"/>
    <n v="1000"/>
    <n v="96.428137390000003"/>
    <n v="57140000"/>
    <n v="7.6897168743887789"/>
    <n v="0.29999999999999893"/>
    <s v="r"/>
  </r>
  <r>
    <x v="2"/>
    <x v="124"/>
    <s v="PLEMCIM00017"/>
    <n v="13.33"/>
    <n v="2070"/>
    <n v="27070"/>
    <n v="3579000"/>
    <n v="13.077294685990339"/>
    <n v="-7.496251874062887E-2"/>
    <s v="PL"/>
    <n v="47708070"/>
    <n v="1000"/>
    <n v="96.428137390000003"/>
    <n v="57140000"/>
    <n v="8.6586031240210222"/>
    <n v="-9.9999999999997868E-3"/>
    <s v="m"/>
  </r>
  <r>
    <x v="2"/>
    <x v="125"/>
    <s v="PLELDRD00017"/>
    <n v="50.51"/>
    <n v="3769"/>
    <n v="192290"/>
    <n v="13044000"/>
    <n v="51.018837888033964"/>
    <n v="-0.92193016869360767"/>
    <s v="PL"/>
    <n v="658852440"/>
    <n v="1000"/>
    <n v="96.428137390000003"/>
    <n v="57140000"/>
    <n v="119.57603389222983"/>
    <n v="-0.46999999999999886"/>
    <s v="m"/>
  </r>
  <r>
    <x v="2"/>
    <x v="126"/>
    <s v="PLENAP000010"/>
    <n v="1.03"/>
    <n v="4001"/>
    <n v="4120"/>
    <n v="11545000"/>
    <n v="1.0297425643589102"/>
    <n v="0"/>
    <s v="PL"/>
    <n v="11891350"/>
    <n v="1000"/>
    <n v="96.428137390000003"/>
    <n v="57140000"/>
    <n v="2.1581774374613643"/>
    <n v="0"/>
    <s v="n"/>
  </r>
  <r>
    <x v="2"/>
    <x v="127"/>
    <s v="PLENEA000013"/>
    <n v="16.96"/>
    <n v="394213"/>
    <n v="6645070"/>
    <n v="214078000"/>
    <n v="16.856547095098335"/>
    <n v="2.7878787878787836"/>
    <s v="PL"/>
    <n v="3630762880"/>
    <n v="1000"/>
    <n v="96.428137390000003"/>
    <n v="57140000"/>
    <n v="658.95213986538465"/>
    <n v="0.46000000000000085"/>
    <s v="r"/>
  </r>
  <r>
    <x v="2"/>
    <x v="128"/>
    <s v="PLENLMD00017"/>
    <n v="11.31"/>
    <n v="208"/>
    <n v="2360"/>
    <n v="7353000"/>
    <n v="11.346153846153847"/>
    <n v="-1.6521739130434754"/>
    <s v="PL"/>
    <n v="83162430"/>
    <n v="1000"/>
    <n v="96.428137390000003"/>
    <n v="57140000"/>
    <n v="15.093263596686674"/>
    <n v="-0.1899999999999995"/>
    <s v="m"/>
  </r>
  <r>
    <x v="2"/>
    <x v="129"/>
    <s v="PLENERG00022"/>
    <n v="23.3"/>
    <n v="1099671"/>
    <n v="25340470"/>
    <n v="200740000"/>
    <n v="23.043683065207684"/>
    <n v="2.0140105078809034"/>
    <s v="PL"/>
    <n v="4677242000"/>
    <n v="1000"/>
    <n v="96.428137390000003"/>
    <n v="57140000"/>
    <n v="848.87907209414118"/>
    <n v="0.46000000000000085"/>
    <s v="r"/>
  </r>
  <r>
    <x v="2"/>
    <x v="130"/>
    <s v="PLERGIN00015"/>
    <n v="11.44"/>
    <n v="6"/>
    <n v="70"/>
    <n v="5047000"/>
    <n v="11.666666666666666"/>
    <n v="0"/>
    <s v="PL"/>
    <n v="57737680"/>
    <n v="1000"/>
    <n v="96.428137390000003"/>
    <n v="57140000"/>
    <n v="10.478890812848352"/>
    <n v="0"/>
    <s v="n"/>
  </r>
  <r>
    <x v="2"/>
    <x v="131"/>
    <s v="PLERBUD00012"/>
    <n v="25.86"/>
    <n v="2555"/>
    <n v="66370"/>
    <n v="4986000"/>
    <n v="25.976516634050881"/>
    <n v="-0.61491160645656961"/>
    <s v="PL"/>
    <n v="128937960"/>
    <n v="1000"/>
    <n v="96.428137390000003"/>
    <n v="57140000"/>
    <n v="23.401127382870396"/>
    <n v="-0.16000000000000014"/>
    <s v="m"/>
  </r>
  <r>
    <x v="2"/>
    <x v="132"/>
    <s v="PLERGZB00014"/>
    <n v="16.170000000000002"/>
    <n v="625"/>
    <n v="10170"/>
    <n v="530000"/>
    <n v="16.271999999999998"/>
    <n v="-0.61462814996925408"/>
    <s v="PL"/>
    <n v="8570100"/>
    <n v="1000"/>
    <n v="96.428137390000003"/>
    <n v="57140000"/>
    <n v="1.5553992151259224"/>
    <n v="-9.9999999999997868E-2"/>
    <s v="m"/>
  </r>
  <r>
    <x v="2"/>
    <x v="133"/>
    <s v="PLEUFLM00017"/>
    <n v="4.1399999999999997"/>
    <n v="7578"/>
    <n v="31350"/>
    <n v="24228000"/>
    <n v="4.1369754552652411"/>
    <n v="0.2421307506053294"/>
    <s v="PL"/>
    <n v="100303919.99999999"/>
    <n v="1000"/>
    <n v="96.428137390000003"/>
    <n v="57140000"/>
    <n v="18.204296150809594"/>
    <n v="9.9999999999997868E-3"/>
    <s v="r"/>
  </r>
  <r>
    <x v="2"/>
    <x v="134"/>
    <s v="PLESSYS00030"/>
    <n v="2.44"/>
    <n v="1100"/>
    <n v="2590"/>
    <n v="13646000"/>
    <n v="2.3545454545454545"/>
    <n v="1.2448132780082943"/>
    <s v="PL"/>
    <n v="33296240"/>
    <n v="1000"/>
    <n v="96.428137390000003"/>
    <n v="57140000"/>
    <n v="6.0429803109233662"/>
    <n v="2.9999999999999805E-2"/>
    <s v="r"/>
  </r>
  <r>
    <x v="2"/>
    <x v="135"/>
    <s v="HU0000089198"/>
    <n v="1.69"/>
    <n v="0"/>
    <n v="0"/>
    <n v="0"/>
    <n v="1.69"/>
    <n v="0"/>
    <s v="HU"/>
    <n v="0"/>
    <n v="1000"/>
    <n v="96.428137390000003"/>
    <n v="57140000"/>
    <n v="0"/>
    <n v="0"/>
    <s v="n"/>
  </r>
  <r>
    <x v="2"/>
    <x v="136"/>
    <s v="PLERPCO00017"/>
    <n v="25.2"/>
    <n v="107"/>
    <n v="2700"/>
    <n v="2121000"/>
    <n v="25.233644859813083"/>
    <n v="-0.98231827111984193"/>
    <s v="PL"/>
    <n v="53449200"/>
    <n v="1000"/>
    <n v="96.428137390000003"/>
    <n v="57140000"/>
    <n v="9.7005686898762491"/>
    <n v="-0.25"/>
    <s v="m"/>
  </r>
  <r>
    <x v="2"/>
    <x v="137"/>
    <s v="PLERPLT00017"/>
    <n v="0.01"/>
    <n v="60000"/>
    <n v="600"/>
    <n v="0"/>
    <n v="0.01"/>
    <n v="0"/>
    <s v="PL"/>
    <n v="0"/>
    <n v="1000"/>
    <n v="96.428137390000003"/>
    <n v="57140000"/>
    <n v="0"/>
    <n v="0"/>
    <s v="n"/>
  </r>
  <r>
    <x v="2"/>
    <x v="138"/>
    <s v="PLEURCH00011"/>
    <n v="36.5"/>
    <n v="882131"/>
    <n v="32190680"/>
    <n v="77963000"/>
    <n v="36.491949608391501"/>
    <n v="0.77305356156820437"/>
    <s v="PL"/>
    <n v="2845649500"/>
    <n v="1000"/>
    <n v="96.428137390000003"/>
    <n v="57140000"/>
    <n v="516.46083462543879"/>
    <n v="0.28000000000000114"/>
    <s v="r"/>
  </r>
  <r>
    <x v="2"/>
    <x v="139"/>
    <s v="BG1100114062"/>
    <n v="2.17"/>
    <n v="0"/>
    <n v="0"/>
    <n v="453000"/>
    <n v="2.17"/>
    <n v="0"/>
    <s v="BG"/>
    <n v="983010"/>
    <n v="1000"/>
    <n v="96.428137390000003"/>
    <n v="57140000"/>
    <n v="0.17840783450145659"/>
    <n v="0"/>
    <s v="n"/>
  </r>
  <r>
    <x v="2"/>
    <x v="140"/>
    <s v="PLERTEL00011"/>
    <n v="13.8"/>
    <n v="563"/>
    <n v="7740"/>
    <n v="1423000"/>
    <n v="13.74777975133215"/>
    <n v="1.5452538631346657"/>
    <s v="PL"/>
    <n v="19637400"/>
    <n v="1000"/>
    <n v="96.428137390000003"/>
    <n v="57140000"/>
    <n v="3.5640186867263846"/>
    <n v="0.21000000000000085"/>
    <s v="r"/>
  </r>
  <r>
    <x v="2"/>
    <x v="141"/>
    <s v="IM00B58FMW76"/>
    <n v="7.14"/>
    <n v="0"/>
    <n v="0"/>
    <n v="14000"/>
    <n v="7.14"/>
    <n v="0"/>
    <s v="IM"/>
    <n v="99960"/>
    <n v="1000"/>
    <n v="96.428137390000003"/>
    <n v="57140000"/>
    <n v="1.8141877637832371E-2"/>
    <n v="0"/>
    <s v="n"/>
  </r>
  <r>
    <x v="2"/>
    <x v="142"/>
    <s v="PLFAM0000012"/>
    <n v="0.44"/>
    <n v="460"/>
    <n v="200"/>
    <n v="0"/>
    <n v="0.43478260869565216"/>
    <n v="0"/>
    <s v="PL"/>
    <n v="0"/>
    <n v="1000"/>
    <n v="96.428137390000003"/>
    <n v="57140000"/>
    <n v="0"/>
    <n v="0"/>
    <s v="n"/>
  </r>
  <r>
    <x v="2"/>
    <x v="143"/>
    <s v="PLFAMUR00012"/>
    <n v="3.28"/>
    <n v="5650"/>
    <n v="18700"/>
    <n v="138273000"/>
    <n v="3.3097345132743361"/>
    <n v="-0.60606060606060996"/>
    <s v="PL"/>
    <n v="453535440"/>
    <n v="1000"/>
    <n v="96.428137390000003"/>
    <n v="57140000"/>
    <n v="82.312769676875391"/>
    <n v="-2.0000000000000018E-2"/>
    <s v="m"/>
  </r>
  <r>
    <x v="2"/>
    <x v="144"/>
    <s v="PLFRMCL00066"/>
    <n v="51.4"/>
    <n v="621"/>
    <n v="31920"/>
    <n v="11601000"/>
    <n v="51.40096618357488"/>
    <n v="1.3606783671859635"/>
    <s v="PL"/>
    <n v="596291400"/>
    <n v="1000"/>
    <n v="96.428137390000003"/>
    <n v="57140000"/>
    <n v="108.22174485085792"/>
    <n v="0.68999999999999773"/>
    <s v="r"/>
  </r>
  <r>
    <x v="2"/>
    <x v="145"/>
    <s v="PLFSING00010"/>
    <n v="19.2"/>
    <n v="1349"/>
    <n v="25440"/>
    <n v="1239000"/>
    <n v="18.858413639733136"/>
    <n v="3.8399134667387758"/>
    <s v="PL"/>
    <n v="23788800"/>
    <n v="1000"/>
    <n v="96.428137390000003"/>
    <n v="57140000"/>
    <n v="4.3174619722975862"/>
    <n v="0.71000000000000085"/>
    <s v="r"/>
  </r>
  <r>
    <x v="2"/>
    <x v="146"/>
    <s v="PLFSTFC00012"/>
    <n v="1.45"/>
    <n v="450"/>
    <n v="650"/>
    <n v="0"/>
    <n v="1.4444444444444444"/>
    <n v="-2.0270270270270285"/>
    <s v="PL"/>
    <n v="0"/>
    <n v="1000"/>
    <n v="96.428137390000003"/>
    <n v="57140000"/>
    <n v="0"/>
    <n v="-3.0000000000000027E-2"/>
    <s v="m"/>
  </r>
  <r>
    <x v="2"/>
    <x v="147"/>
    <s v="PLFEERM00018"/>
    <n v="16.64"/>
    <n v="13"/>
    <n v="220"/>
    <n v="3144000"/>
    <n v="16.923076923076923"/>
    <n v="5.987261146496814"/>
    <s v="PL"/>
    <n v="52316160"/>
    <n v="1000"/>
    <n v="96.428137390000003"/>
    <n v="57140000"/>
    <n v="9.4949317046944817"/>
    <n v="0.94000000000000128"/>
    <s v="r"/>
  </r>
  <r>
    <x v="2"/>
    <x v="148"/>
    <s v="DE000A13SX89"/>
    <n v="25.9"/>
    <n v="3"/>
    <n v="80"/>
    <n v="3305000"/>
    <n v="26.666666666666668"/>
    <n v="0"/>
    <s v="DE"/>
    <n v="85599500"/>
    <n v="1000"/>
    <n v="96.428137390000003"/>
    <n v="57140000"/>
    <n v="15.535570776907083"/>
    <n v="0"/>
    <s v="n"/>
  </r>
  <r>
    <x v="2"/>
    <x v="149"/>
    <s v="PLFERRO00016"/>
    <n v="9.1999999999999993"/>
    <n v="9386"/>
    <n v="84180"/>
    <n v="17846000"/>
    <n v="8.9686767526102713"/>
    <n v="4.5454545454545192"/>
    <s v="PL"/>
    <n v="164183200"/>
    <n v="1000"/>
    <n v="96.428137390000003"/>
    <n v="57140000"/>
    <n v="29.79783437962945"/>
    <n v="0.39999999999999858"/>
    <s v="r"/>
  </r>
  <r>
    <x v="2"/>
    <x v="150"/>
    <s v="PLFERUM00014"/>
    <n v="4.6399999999999997"/>
    <n v="18"/>
    <n v="80"/>
    <n v="4501000"/>
    <n v="4.4444444444444446"/>
    <n v="1.978021978021971"/>
    <s v="PL"/>
    <n v="20884640"/>
    <n v="1000"/>
    <n v="96.428137390000003"/>
    <n v="57140000"/>
    <n v="3.790381986696473"/>
    <n v="8.9999999999999858E-2"/>
    <s v="r"/>
  </r>
  <r>
    <x v="2"/>
    <x v="151"/>
    <s v="PLCASPL00019"/>
    <n v="0.95"/>
    <n v="4608"/>
    <n v="4320"/>
    <n v="11150000"/>
    <n v="0.9375"/>
    <n v="2.1505376344086002"/>
    <s v="PL"/>
    <n v="10592500"/>
    <n v="1000"/>
    <n v="96.428137390000003"/>
    <n v="57140000"/>
    <n v="1.9224473677344878"/>
    <n v="1.9999999999999907E-2"/>
    <s v="r"/>
  </r>
  <r>
    <x v="2"/>
    <x v="152"/>
    <s v="PLFORTE00012"/>
    <n v="50"/>
    <n v="50559"/>
    <n v="2508750"/>
    <n v="16737000"/>
    <n v="49.620245653592832"/>
    <n v="1.0101010101010166"/>
    <s v="PL"/>
    <n v="836850000"/>
    <n v="1000"/>
    <n v="96.428137390000003"/>
    <n v="57140000"/>
    <n v="151.88105543437393"/>
    <n v="0.5"/>
    <s v="r"/>
  </r>
  <r>
    <x v="2"/>
    <x v="153"/>
    <s v="NL0009604859"/>
    <n v="18.760000000000002"/>
    <n v="110"/>
    <n v="2050"/>
    <n v="17024000"/>
    <n v="18.636363636363637"/>
    <n v="0.16017084890549427"/>
    <s v="NL"/>
    <n v="319370240"/>
    <n v="1000"/>
    <n v="96.428137390000003"/>
    <n v="57140000"/>
    <n v="57.962943329783485"/>
    <n v="3.0000000000001137E-2"/>
    <s v="r"/>
  </r>
  <r>
    <x v="2"/>
    <x v="154"/>
    <s v="PLFOTA000014"/>
    <n v="0.85"/>
    <n v="95334"/>
    <n v="81330"/>
    <n v="0"/>
    <n v="0.85310592233620741"/>
    <n v="0"/>
    <s v="PL"/>
    <n v="0"/>
    <n v="1000"/>
    <n v="96.428137390000003"/>
    <n v="57140000"/>
    <n v="0"/>
    <n v="0"/>
    <s v="n"/>
  </r>
  <r>
    <x v="2"/>
    <x v="155"/>
    <s v="PLGANT000014"/>
    <n v="0.35"/>
    <n v="1831"/>
    <n v="640"/>
    <n v="0"/>
    <n v="0.34953577280174769"/>
    <n v="0"/>
    <s v="PL"/>
    <n v="0"/>
    <n v="1000"/>
    <n v="96.428137390000003"/>
    <n v="57140000"/>
    <n v="0"/>
    <n v="0"/>
    <s v="n"/>
  </r>
  <r>
    <x v="2"/>
    <x v="156"/>
    <s v="PLGSPR000014"/>
    <n v="1.98"/>
    <n v="101795"/>
    <n v="202420"/>
    <n v="293645000"/>
    <n v="1.9885063117048971"/>
    <n v="-1.0000000000000009"/>
    <s v="PL"/>
    <n v="581417100"/>
    <n v="1000"/>
    <n v="96.428137390000003"/>
    <n v="57140000"/>
    <n v="105.52218772252247"/>
    <n v="-2.0000000000000018E-2"/>
    <s v="m"/>
  </r>
  <r>
    <x v="2"/>
    <x v="157"/>
    <s v="PLGETBK00012"/>
    <n v="1.8"/>
    <n v="3907767"/>
    <n v="7069170"/>
    <n v="1095354000"/>
    <n v="1.8090049892943976"/>
    <n v="-0.55248618784530246"/>
    <s v="PL"/>
    <n v="1971637200"/>
    <n v="1000"/>
    <n v="96.428137390000003"/>
    <n v="57140000"/>
    <n v="357.83514234292147"/>
    <n v="-1.0000000000000009E-2"/>
    <s v="m"/>
  </r>
  <r>
    <x v="2"/>
    <x v="158"/>
    <s v="PLGNRSI00015"/>
    <n v="3.37"/>
    <n v="41513"/>
    <n v="139560"/>
    <n v="43628000"/>
    <n v="3.36183846024137"/>
    <n v="-0.88235294117646745"/>
    <s v="PL"/>
    <n v="147026360"/>
    <n v="1000"/>
    <n v="96.428137390000003"/>
    <n v="57140000"/>
    <n v="26.684015932932091"/>
    <n v="-2.9999999999999805E-2"/>
    <s v="m"/>
  </r>
  <r>
    <x v="2"/>
    <x v="159"/>
    <s v="PLGLBLC00011"/>
    <n v="6.85"/>
    <n v="11124"/>
    <n v="75930"/>
    <n v="6721000"/>
    <n v="6.8257820927723838"/>
    <n v="0.29282576866762611"/>
    <s v="PL"/>
    <n v="46038850"/>
    <n v="1000"/>
    <n v="96.428137390000003"/>
    <n v="57140000"/>
    <n v="8.3556540945029898"/>
    <n v="1.9999999999999574E-2"/>
    <s v="r"/>
  </r>
  <r>
    <x v="2"/>
    <x v="160"/>
    <s v="NL0000687309"/>
    <n v="41.53"/>
    <n v="845"/>
    <n v="35370"/>
    <n v="20769000"/>
    <n v="41.857988165680474"/>
    <n v="-1.5876777251184859"/>
    <s v="NL"/>
    <n v="862536570"/>
    <n v="1000"/>
    <n v="96.428137390000003"/>
    <n v="57140000"/>
    <n v="156.54294628947213"/>
    <n v="-0.67000000000000171"/>
    <s v="m"/>
  </r>
  <r>
    <x v="2"/>
    <x v="161"/>
    <s v="SI0031104076"/>
    <n v="24.99"/>
    <n v="2"/>
    <n v="50"/>
    <n v="1991000"/>
    <n v="25"/>
    <n v="0"/>
    <s v="SI"/>
    <n v="49755090"/>
    <n v="1000"/>
    <n v="96.428137390000003"/>
    <n v="57140000"/>
    <n v="9.0301195942310635"/>
    <n v="0"/>
    <s v="n"/>
  </r>
  <r>
    <x v="2"/>
    <x v="162"/>
    <s v="PLGPW0000017"/>
    <n v="44.5"/>
    <n v="153269"/>
    <n v="6670720"/>
    <n v="27164000"/>
    <n v="43.522956370825149"/>
    <n v="2.5345622119815614"/>
    <s v="PL"/>
    <n v="1208798000"/>
    <n v="1000"/>
    <n v="96.428137390000003"/>
    <n v="57140000"/>
    <n v="219.38640861200975"/>
    <n v="1.1000000000000014"/>
    <s v="r"/>
  </r>
  <r>
    <x v="2"/>
    <x v="163"/>
    <s v="PLGRAAL00022"/>
    <n v="16.57"/>
    <n v="10774"/>
    <n v="181040"/>
    <n v="3502000"/>
    <n v="16.803415630220901"/>
    <n v="-2.2418879056047114"/>
    <s v="PL"/>
    <n v="58028140"/>
    <n v="1000"/>
    <n v="96.428137390000003"/>
    <n v="57140000"/>
    <n v="10.531606797028873"/>
    <n v="-0.37999999999999901"/>
    <s v="m"/>
  </r>
  <r>
    <x v="2"/>
    <x v="164"/>
    <s v="PLZPW0000017"/>
    <n v="30.65"/>
    <n v="420"/>
    <n v="12640"/>
    <n v="17315000"/>
    <n v="30.095238095238095"/>
    <n v="3.1986531986532007"/>
    <s v="PL"/>
    <n v="530704750"/>
    <n v="1000"/>
    <n v="96.428137390000003"/>
    <n v="57140000"/>
    <n v="96.318333696642853"/>
    <n v="0.94999999999999929"/>
    <s v="r"/>
  </r>
  <r>
    <x v="2"/>
    <x v="165"/>
    <s v="PLERFKT00010"/>
    <n v="1.51"/>
    <n v="0"/>
    <n v="0"/>
    <n v="0"/>
    <n v="1.51"/>
    <n v="0"/>
    <s v="PL"/>
    <n v="0"/>
    <n v="1000"/>
    <n v="96.428137390000003"/>
    <n v="57140000"/>
    <n v="0"/>
    <n v="0"/>
    <s v="n"/>
  </r>
  <r>
    <x v="2"/>
    <x v="166"/>
    <s v="PLINTGR00013"/>
    <n v="11.3"/>
    <n v="282511"/>
    <n v="3218830"/>
    <n v="3233000"/>
    <n v="11.39364484922711"/>
    <n v="-1.6536118363794539"/>
    <s v="PL"/>
    <n v="36532900"/>
    <n v="1000"/>
    <n v="96.428137390000003"/>
    <n v="57140000"/>
    <n v="6.6304061780228709"/>
    <n v="-0.1899999999999995"/>
    <s v="m"/>
  </r>
  <r>
    <x v="2"/>
    <x v="167"/>
    <s v="PLZATRM00012"/>
    <n v="72"/>
    <n v="50610"/>
    <n v="3620070"/>
    <n v="40919000"/>
    <n v="71.528749259039714"/>
    <n v="1.4084507042253502"/>
    <s v="PL"/>
    <n v="2946168000"/>
    <n v="1000"/>
    <n v="96.428137390000003"/>
    <n v="57140000"/>
    <n v="534.70407519505125"/>
    <n v="1"/>
    <s v="r"/>
  </r>
  <r>
    <x v="2"/>
    <x v="168"/>
    <s v="PLGTC0000037"/>
    <n v="4.91"/>
    <n v="167594"/>
    <n v="827230"/>
    <n v="245350000"/>
    <n v="4.9359165602587201"/>
    <n v="-0.80808080808081328"/>
    <s v="PL"/>
    <n v="1204668500"/>
    <n v="1000"/>
    <n v="96.428137390000003"/>
    <n v="57140000"/>
    <n v="218.63693998750566"/>
    <n v="-4.0000000000000036E-2"/>
    <s v="m"/>
  </r>
  <r>
    <x v="2"/>
    <x v="169"/>
    <s v="PLBH00000012"/>
    <n v="108.8"/>
    <n v="42530"/>
    <n v="4609490"/>
    <n v="30584000"/>
    <n v="108.38208323536327"/>
    <n v="2.0159399906235276"/>
    <s v="PL"/>
    <n v="3327539200"/>
    <n v="1000"/>
    <n v="96.428137390000003"/>
    <n v="57140000"/>
    <n v="603.91965787805736"/>
    <n v="2.1499999999999915"/>
    <s v="r"/>
  </r>
  <r>
    <x v="2"/>
    <x v="170"/>
    <s v="PLHRPHG00023"/>
    <n v="3.3"/>
    <n v="1505"/>
    <n v="4940"/>
    <n v="25500000"/>
    <n v="3.2823920265780733"/>
    <n v="0"/>
    <s v="PL"/>
    <n v="84150000"/>
    <n v="1000"/>
    <n v="96.428137390000003"/>
    <n v="57140000"/>
    <n v="15.27249903184868"/>
    <n v="0"/>
    <s v="n"/>
  </r>
  <r>
    <x v="2"/>
    <x v="171"/>
    <s v="PLVENTS00019"/>
    <n v="1.86"/>
    <n v="455566"/>
    <n v="851100"/>
    <n v="70928000"/>
    <n v="1.8682254601967663"/>
    <n v="-1.5873015873015817"/>
    <s v="PL"/>
    <n v="131926080"/>
    <n v="1000"/>
    <n v="96.428137390000003"/>
    <n v="57140000"/>
    <n v="23.9434453841425"/>
    <n v="-2.9999999999999805E-2"/>
    <s v="m"/>
  </r>
  <r>
    <x v="2"/>
    <x v="172"/>
    <s v="PLHELIO00014"/>
    <n v="5"/>
    <n v="558"/>
    <n v="2790"/>
    <n v="1143000"/>
    <n v="5"/>
    <n v="-0.59642147117296984"/>
    <s v="PL"/>
    <n v="5715000"/>
    <n v="1000"/>
    <n v="96.428137390000003"/>
    <n v="57140000"/>
    <n v="1.0372231962806322"/>
    <n v="-3.0000000000000249E-2"/>
    <s v="m"/>
  </r>
  <r>
    <x v="2"/>
    <x v="173"/>
    <s v="PLZRWZW00012"/>
    <n v="3.22"/>
    <n v="58607"/>
    <n v="189140"/>
    <n v="36119000"/>
    <n v="3.2272595423754842"/>
    <n v="-2.1276595744680771"/>
    <s v="PL"/>
    <n v="116303180"/>
    <n v="1000"/>
    <n v="96.428137390000003"/>
    <n v="57140000"/>
    <n v="21.10802381403354"/>
    <n v="-6.999999999999984E-2"/>
    <s v="m"/>
  </r>
  <r>
    <x v="2"/>
    <x v="174"/>
    <s v="PLHUTMN00017"/>
    <n v="5.12"/>
    <n v="5079"/>
    <n v="25820"/>
    <n v="4199000"/>
    <n v="5.083677889348297"/>
    <n v="-0.38910505836574627"/>
    <s v="PL"/>
    <n v="21498880"/>
    <n v="1000"/>
    <n v="96.428137390000003"/>
    <n v="57140000"/>
    <n v="3.9018612476034571"/>
    <n v="-1.9999999999999574E-2"/>
    <s v="m"/>
  </r>
  <r>
    <x v="2"/>
    <x v="175"/>
    <s v="PLHDRTR00013"/>
    <n v="32.15"/>
    <n v="1441"/>
    <n v="45340"/>
    <n v="1839000"/>
    <n v="31.464260929909784"/>
    <n v="2.7813299232736455"/>
    <s v="PL"/>
    <n v="59123850"/>
    <n v="1000"/>
    <n v="96.428137390000003"/>
    <n v="57140000"/>
    <n v="10.730468709259258"/>
    <n v="0.86999999999999744"/>
    <s v="r"/>
  </r>
  <r>
    <x v="2"/>
    <x v="176"/>
    <s v="PLHPRON00017"/>
    <n v="3.08"/>
    <n v="34853"/>
    <n v="105020"/>
    <n v="7831000"/>
    <n v="3.0132269818953894"/>
    <n v="0.32573289902280145"/>
    <s v="PL"/>
    <n v="24119480"/>
    <n v="1000"/>
    <n v="96.428137390000003"/>
    <n v="57140000"/>
    <n v="4.3774775394972503"/>
    <n v="1.0000000000000231E-2"/>
    <s v="r"/>
  </r>
  <r>
    <x v="2"/>
    <x v="177"/>
    <s v="PLCNTZP00010"/>
    <n v="0.02"/>
    <n v="59542"/>
    <n v="1190"/>
    <n v="0"/>
    <n v="1.9985892311309664E-2"/>
    <n v="0"/>
    <s v="PL"/>
    <n v="0"/>
    <n v="1000"/>
    <n v="96.428137390000003"/>
    <n v="57140000"/>
    <n v="0"/>
    <n v="0"/>
    <s v="n"/>
  </r>
  <r>
    <x v="2"/>
    <x v="178"/>
    <s v="PLIDMSA00044"/>
    <n v="0.13"/>
    <n v="484387"/>
    <n v="60620"/>
    <n v="0"/>
    <n v="0.12514786730444871"/>
    <n v="18.181818181818187"/>
    <s v="PL"/>
    <n v="0"/>
    <n v="1000"/>
    <n v="96.428137390000003"/>
    <n v="57140000"/>
    <n v="0"/>
    <n v="2.0000000000000004E-2"/>
    <s v="r"/>
  </r>
  <r>
    <x v="2"/>
    <x v="179"/>
    <s v="PLHRMAN00039"/>
    <n v="1.1000000000000001"/>
    <n v="10516"/>
    <n v="11190"/>
    <n v="4084000"/>
    <n v="1.0640928109547356"/>
    <n v="0"/>
    <s v="PL"/>
    <n v="4492400"/>
    <n v="1000"/>
    <n v="96.428137390000003"/>
    <n v="57140000"/>
    <n v="0.8153318437394772"/>
    <n v="0"/>
    <s v="n"/>
  </r>
  <r>
    <x v="2"/>
    <x v="180"/>
    <s v="PLBDVR000018"/>
    <n v="0.98"/>
    <n v="19735"/>
    <n v="19310"/>
    <n v="5438000"/>
    <n v="0.97846465670129212"/>
    <n v="0"/>
    <s v="PL"/>
    <n v="5329240"/>
    <n v="1000"/>
    <n v="96.428137390000003"/>
    <n v="57140000"/>
    <n v="0.96721108426012181"/>
    <n v="0"/>
    <s v="n"/>
  </r>
  <r>
    <x v="2"/>
    <x v="181"/>
    <s v="AT0000809058"/>
    <n v="9"/>
    <n v="0"/>
    <n v="0"/>
    <n v="15129000"/>
    <n v="9"/>
    <n v="0"/>
    <s v="AT"/>
    <n v="136161000"/>
    <n v="1000"/>
    <n v="96.428137390000003"/>
    <n v="57140000"/>
    <n v="24.712046829180608"/>
    <n v="0"/>
    <s v="n"/>
  </r>
  <r>
    <x v="2"/>
    <x v="182"/>
    <s v="LU0607203980"/>
    <n v="5.8"/>
    <n v="5085"/>
    <n v="29050"/>
    <n v="9809000"/>
    <n v="5.7128810226155355"/>
    <n v="0"/>
    <s v="LU"/>
    <n v="56892200"/>
    <n v="1000"/>
    <n v="96.428137390000003"/>
    <n v="57140000"/>
    <n v="10.325443486865614"/>
    <n v="0"/>
    <s v="n"/>
  </r>
  <r>
    <x v="2"/>
    <x v="183"/>
    <s v="PLMAKRM00019"/>
    <n v="2.29"/>
    <n v="549"/>
    <n v="1210"/>
    <n v="11568000"/>
    <n v="2.204007285974499"/>
    <n v="4.0909090909090784"/>
    <s v="PL"/>
    <n v="26490720"/>
    <n v="1000"/>
    <n v="96.428137390000003"/>
    <n v="57140000"/>
    <n v="4.8078371426378421"/>
    <n v="8.9999999999999858E-2"/>
    <s v="r"/>
  </r>
  <r>
    <x v="2"/>
    <x v="184"/>
    <s v="PLIMPEL00011"/>
    <n v="29.9"/>
    <n v="3964"/>
    <n v="116020"/>
    <n v="4187000"/>
    <n v="29.268415741675074"/>
    <n v="0"/>
    <s v="PL"/>
    <n v="125191300"/>
    <n v="1000"/>
    <n v="96.428137390000003"/>
    <n v="57140000"/>
    <n v="22.721140915577866"/>
    <n v="0"/>
    <s v="n"/>
  </r>
  <r>
    <x v="2"/>
    <x v="185"/>
    <s v="PLNFI0700018"/>
    <n v="1.54"/>
    <n v="18"/>
    <n v="30"/>
    <n v="3715000"/>
    <n v="1.6666666666666667"/>
    <n v="0"/>
    <s v="PL"/>
    <n v="5721100"/>
    <n v="1000"/>
    <n v="96.428137390000003"/>
    <n v="57140000"/>
    <n v="1.0383302936554899"/>
    <n v="0"/>
    <s v="n"/>
  </r>
  <r>
    <x v="2"/>
    <x v="186"/>
    <s v="PLIMPXM00019"/>
    <n v="2.62"/>
    <n v="55562"/>
    <n v="146060"/>
    <n v="93737000"/>
    <n v="2.6287750620927972"/>
    <n v="0.38314176245211051"/>
    <s v="PL"/>
    <n v="245590940"/>
    <n v="1000"/>
    <n v="96.428137390000003"/>
    <n v="57140000"/>
    <n v="44.572636879153976"/>
    <n v="1.0000000000000231E-2"/>
    <s v="r"/>
  </r>
  <r>
    <x v="2"/>
    <x v="187"/>
    <s v="PLINTMS00019"/>
    <n v="2.27"/>
    <n v="24835"/>
    <n v="56260"/>
    <n v="7444000"/>
    <n v="2.2653513187034426"/>
    <n v="0.88888888888889461"/>
    <s v="PL"/>
    <n v="16897880"/>
    <n v="1000"/>
    <n v="96.428137390000003"/>
    <n v="57140000"/>
    <n v="3.0668194407640543"/>
    <n v="2.0000000000000018E-2"/>
    <s v="r"/>
  </r>
  <r>
    <x v="2"/>
    <x v="188"/>
    <s v="PLINCLT00015"/>
    <n v="1.76"/>
    <n v="5624"/>
    <n v="9740"/>
    <n v="5435000"/>
    <n v="1.7318634423897581"/>
    <n v="1.7341040462427681"/>
    <s v="PL"/>
    <n v="9565600"/>
    <n v="1000"/>
    <n v="96.428137390000003"/>
    <n v="57140000"/>
    <n v="1.7360738768752433"/>
    <n v="3.0000000000000027E-2"/>
    <s v="r"/>
  </r>
  <r>
    <x v="2"/>
    <x v="189"/>
    <s v="PLLSTIA00018"/>
    <n v="0.8"/>
    <n v="52321"/>
    <n v="41230"/>
    <n v="23452000"/>
    <n v="0.78802010664933775"/>
    <n v="3.8961038961039085"/>
    <s v="PL"/>
    <n v="18761600"/>
    <n v="1000"/>
    <n v="96.428137390000003"/>
    <n v="57140000"/>
    <n v="3.4050685423164846"/>
    <n v="3.0000000000000027E-2"/>
    <s v="r"/>
  </r>
  <r>
    <x v="2"/>
    <x v="190"/>
    <s v="PLINDKP00013"/>
    <n v="56.85"/>
    <n v="1806"/>
    <n v="101400"/>
    <n v="1165000"/>
    <n v="56.146179401993358"/>
    <n v="0"/>
    <s v="PL"/>
    <n v="66230250"/>
    <n v="1000"/>
    <n v="96.428137390000003"/>
    <n v="57140000"/>
    <n v="12.020219001831206"/>
    <n v="0"/>
    <s v="n"/>
  </r>
  <r>
    <x v="2"/>
    <x v="191"/>
    <s v="PLBSK0000017"/>
    <n v="136.5"/>
    <n v="98797"/>
    <n v="13570390"/>
    <n v="30454000"/>
    <n v="137.35629624381306"/>
    <n v="0.33076074972435698"/>
    <s v="PL"/>
    <n v="4156971000"/>
    <n v="1000"/>
    <n v="96.428137390000003"/>
    <n v="57140000"/>
    <n v="754.45437400978051"/>
    <n v="0.44999999999998863"/>
    <s v="r"/>
  </r>
  <r>
    <x v="2"/>
    <x v="192"/>
    <s v="PLINPRO00015"/>
    <n v="3.46"/>
    <n v="2535"/>
    <n v="8770"/>
    <n v="12110000"/>
    <n v="3.4595660749506902"/>
    <n v="0"/>
    <s v="PL"/>
    <n v="41900600"/>
    <n v="1000"/>
    <n v="96.428137390000003"/>
    <n v="57140000"/>
    <n v="7.6045974204857849"/>
    <n v="0"/>
    <s v="n"/>
  </r>
  <r>
    <x v="2"/>
    <x v="193"/>
    <s v="PLINSTK00013"/>
    <n v="16.22"/>
    <n v="2310"/>
    <n v="36960"/>
    <n v="6189000"/>
    <n v="16"/>
    <n v="-1.0975609756097571"/>
    <s v="PL"/>
    <n v="100385580"/>
    <n v="1000"/>
    <n v="96.428137390000003"/>
    <n v="57140000"/>
    <n v="18.219116736322853"/>
    <n v="-0.17999999999999972"/>
    <s v="m"/>
  </r>
  <r>
    <x v="2"/>
    <x v="194"/>
    <s v="PLINTKS00013"/>
    <n v="13"/>
    <n v="5"/>
    <n v="70"/>
    <n v="0"/>
    <n v="14"/>
    <n v="0"/>
    <s v="PL"/>
    <n v="0"/>
    <n v="1000"/>
    <n v="96.428137390000003"/>
    <n v="57140000"/>
    <n v="0"/>
    <n v="0"/>
    <s v="n"/>
  </r>
  <r>
    <x v="2"/>
    <x v="195"/>
    <s v="PLINTEG00011"/>
    <n v="175.5"/>
    <n v="33636"/>
    <n v="5795670"/>
    <n v="5028000"/>
    <n v="172.30556546557261"/>
    <n v="5.0898203592814273"/>
    <s v="PL"/>
    <n v="882414000"/>
    <n v="1000"/>
    <n v="96.428137390000003"/>
    <n v="57140000"/>
    <n v="160.1505283504423"/>
    <n v="8.5"/>
    <s v="r"/>
  </r>
  <r>
    <x v="2"/>
    <x v="196"/>
    <s v="LT0000128621"/>
    <n v="18.670000000000002"/>
    <n v="981"/>
    <n v="18300"/>
    <n v="4000000"/>
    <n v="18.654434250764528"/>
    <n v="0.10723860589814116"/>
    <s v="LT"/>
    <n v="74680000"/>
    <n v="1000"/>
    <n v="96.428137390000003"/>
    <n v="57140000"/>
    <n v="13.553775730225304"/>
    <n v="2.0000000000003126E-2"/>
    <s v="r"/>
  </r>
  <r>
    <x v="2"/>
    <x v="197"/>
    <s v="PLINTBD00014"/>
    <n v="0.9"/>
    <n v="7991"/>
    <n v="7200"/>
    <n v="0"/>
    <n v="0.90101364034538856"/>
    <n v="-3.2258064516129115"/>
    <s v="PL"/>
    <n v="0"/>
    <n v="1000"/>
    <n v="96.428137390000003"/>
    <n v="57140000"/>
    <n v="0"/>
    <n v="-3.0000000000000027E-2"/>
    <s v="m"/>
  </r>
  <r>
    <x v="2"/>
    <x v="198"/>
    <s v="PLINTCS00010"/>
    <n v="212.95"/>
    <n v="17402"/>
    <n v="3613150"/>
    <n v="8393000"/>
    <n v="207.62843351338927"/>
    <n v="3.3737864077669766"/>
    <s v="PL"/>
    <n v="1787289350"/>
    <n v="1000"/>
    <n v="96.428137390000003"/>
    <n v="57140000"/>
    <n v="324.37759795018962"/>
    <n v="6.9499999999999886"/>
    <s v="r"/>
  </r>
  <r>
    <x v="2"/>
    <x v="199"/>
    <s v="PLINTFR00023"/>
    <n v="4.24"/>
    <n v="608"/>
    <n v="2500"/>
    <n v="2639000"/>
    <n v="4.1118421052631575"/>
    <n v="6.0000000000000053"/>
    <s v="PL"/>
    <n v="11189360"/>
    <n v="1000"/>
    <n v="96.428137390000003"/>
    <n v="57140000"/>
    <n v="2.030772308579992"/>
    <n v="0.24000000000000021"/>
    <s v="r"/>
  </r>
  <r>
    <x v="2"/>
    <x v="200"/>
    <s v="PLINTSP00038"/>
    <n v="1.06"/>
    <n v="669"/>
    <n v="680"/>
    <n v="0"/>
    <n v="1.0164424514200299"/>
    <n v="0"/>
    <s v="PL"/>
    <n v="0"/>
    <n v="1000"/>
    <n v="96.428137390000003"/>
    <n v="57140000"/>
    <n v="0"/>
    <n v="0"/>
    <s v="n"/>
  </r>
  <r>
    <x v="2"/>
    <x v="201"/>
    <s v="PLINTRL00013"/>
    <n v="9.0500000000000007"/>
    <n v="110"/>
    <n v="1000"/>
    <n v="5944000"/>
    <n v="9.0909090909090917"/>
    <n v="0"/>
    <s v="PL"/>
    <n v="53793200.000000007"/>
    <n v="1000"/>
    <n v="96.428137390000003"/>
    <n v="57140000"/>
    <n v="9.7630017221633079"/>
    <n v="0"/>
    <s v="n"/>
  </r>
  <r>
    <x v="2"/>
    <x v="202"/>
    <s v="PLIDATF00012"/>
    <n v="0.11"/>
    <n v="25489"/>
    <n v="2800"/>
    <n v="0"/>
    <n v="0.10985130840754835"/>
    <n v="9.9999999999999858"/>
    <s v="PL"/>
    <n v="0"/>
    <n v="1000"/>
    <n v="96.428137390000003"/>
    <n v="57140000"/>
    <n v="0"/>
    <n v="9.999999999999995E-3"/>
    <s v="r"/>
  </r>
  <r>
    <x v="2"/>
    <x v="203"/>
    <s v="PLECMNG00019"/>
    <n v="2.2000000000000002"/>
    <n v="150"/>
    <n v="330"/>
    <n v="0"/>
    <n v="2.2000000000000002"/>
    <n v="0"/>
    <s v="PL"/>
    <n v="0"/>
    <n v="1000"/>
    <n v="96.428137390000003"/>
    <n v="57140000"/>
    <n v="0"/>
    <n v="0"/>
    <s v="n"/>
  </r>
  <r>
    <x v="2"/>
    <x v="204"/>
    <s v="PLIPOPM00011"/>
    <n v="4.0199999999999996"/>
    <n v="31103"/>
    <n v="125880"/>
    <n v="18968000"/>
    <n v="4.047198019483651"/>
    <n v="0"/>
    <s v="PL"/>
    <n v="76251359.999999985"/>
    <n v="1000"/>
    <n v="96.428137390000003"/>
    <n v="57140000"/>
    <n v="13.838964013988649"/>
    <n v="0"/>
    <s v="n"/>
  </r>
  <r>
    <x v="2"/>
    <x v="205"/>
    <s v="PLIQPRT00017"/>
    <n v="0.85"/>
    <n v="13890"/>
    <n v="11840"/>
    <n v="8070000"/>
    <n v="0.85241180705543551"/>
    <n v="0"/>
    <s v="PL"/>
    <n v="6859500"/>
    <n v="1000"/>
    <n v="96.428137390000003"/>
    <n v="57140000"/>
    <n v="1.2449400725961499"/>
    <n v="0"/>
    <s v="n"/>
  </r>
  <r>
    <x v="2"/>
    <x v="206"/>
    <s v="PLMATRX00017"/>
    <n v="3.34"/>
    <n v="200"/>
    <n v="600"/>
    <n v="3600000"/>
    <n v="3"/>
    <n v="0"/>
    <s v="PL"/>
    <n v="12024000"/>
    <n v="1000"/>
    <n v="96.428137390000003"/>
    <n v="57140000"/>
    <n v="2.1822522680801963"/>
    <n v="0"/>
    <s v="n"/>
  </r>
  <r>
    <x v="2"/>
    <x v="207"/>
    <s v="PLIZCJR00017"/>
    <n v="1.61"/>
    <n v="2474"/>
    <n v="3960"/>
    <n v="0"/>
    <n v="1.6006467259498787"/>
    <n v="0"/>
    <s v="PL"/>
    <n v="0"/>
    <n v="1000"/>
    <n v="96.428137390000003"/>
    <n v="57140000"/>
    <n v="0"/>
    <n v="0"/>
    <s v="n"/>
  </r>
  <r>
    <x v="2"/>
    <x v="208"/>
    <s v="PLIZSTL00015"/>
    <n v="5"/>
    <n v="3213"/>
    <n v="16040"/>
    <n v="11334000"/>
    <n v="4.992219109866169"/>
    <n v="1.0101010101010166"/>
    <s v="PL"/>
    <n v="56670000"/>
    <n v="1000"/>
    <n v="96.428137390000003"/>
    <n v="57140000"/>
    <n v="10.285116103801125"/>
    <n v="4.9999999999999822E-2"/>
    <s v="r"/>
  </r>
  <r>
    <x v="2"/>
    <x v="209"/>
    <s v="PLJHMDL00018"/>
    <n v="1.86"/>
    <n v="9250"/>
    <n v="17160"/>
    <n v="0"/>
    <n v="1.8551351351351351"/>
    <n v="-3.6269430051813378"/>
    <s v="PL"/>
    <n v="0"/>
    <n v="1000"/>
    <n v="96.428137390000003"/>
    <n v="57140000"/>
    <n v="0"/>
    <n v="-6.999999999999984E-2"/>
    <s v="m"/>
  </r>
  <r>
    <x v="2"/>
    <x v="210"/>
    <s v="DE000A1TNS70"/>
    <n v="21"/>
    <n v="5"/>
    <n v="110"/>
    <n v="0"/>
    <n v="22"/>
    <n v="5.0000000000000044"/>
    <s v="DE"/>
    <n v="0"/>
    <n v="1000"/>
    <n v="96.428137390000003"/>
    <n v="57140000"/>
    <n v="0"/>
    <n v="1"/>
    <s v="r"/>
  </r>
  <r>
    <x v="2"/>
    <x v="211"/>
    <s v="PLJSW0000015"/>
    <n v="20.399999999999999"/>
    <n v="199841"/>
    <n v="4181460"/>
    <n v="52636000"/>
    <n v="20.923934527949719"/>
    <n v="-4.4496487119438104"/>
    <s v="PL"/>
    <n v="1073774400"/>
    <n v="1000"/>
    <n v="96.428137390000003"/>
    <n v="57140000"/>
    <n v="194.88079007039687"/>
    <n v="-0.95000000000000284"/>
    <s v="m"/>
  </r>
  <r>
    <x v="2"/>
    <x v="212"/>
    <s v="PLNFI0300017"/>
    <n v="0.3"/>
    <n v="48892"/>
    <n v="14670"/>
    <n v="0"/>
    <n v="0.30004908778532274"/>
    <n v="3.4482758620689724"/>
    <s v="PL"/>
    <n v="0"/>
    <n v="1000"/>
    <n v="96.428137390000003"/>
    <n v="57140000"/>
    <n v="0"/>
    <n v="1.0000000000000009E-2"/>
    <s v="r"/>
  </r>
  <r>
    <x v="2"/>
    <x v="213"/>
    <s v="PLJWC0000019"/>
    <n v="2.6"/>
    <n v="21694"/>
    <n v="56420"/>
    <n v="32447000"/>
    <n v="2.6007190928367292"/>
    <n v="0.77519379844961378"/>
    <s v="PL"/>
    <n v="84362200"/>
    <n v="1000"/>
    <n v="96.428137390000003"/>
    <n v="57140000"/>
    <n v="15.311011501183895"/>
    <n v="2.0000000000000018E-2"/>
    <s v="r"/>
  </r>
  <r>
    <x v="2"/>
    <x v="214"/>
    <s v="PLK2ITR00010"/>
    <n v="9.81"/>
    <n v="6471"/>
    <n v="64380"/>
    <n v="1509000"/>
    <n v="9.9490032452480293"/>
    <n v="-1.8999999999999906"/>
    <s v="PL"/>
    <n v="14803290"/>
    <n v="1000"/>
    <n v="96.428137390000003"/>
    <n v="57140000"/>
    <n v="2.6866694259438533"/>
    <n v="-0.1899999999999995"/>
    <s v="m"/>
  </r>
  <r>
    <x v="2"/>
    <x v="215"/>
    <s v="PLIZNS000022"/>
    <n v="2.94"/>
    <n v="108261"/>
    <n v="313070"/>
    <n v="26333000"/>
    <n v="2.8918077608741837"/>
    <n v="2.4390243902439046"/>
    <s v="PL"/>
    <n v="77419020"/>
    <n v="1000"/>
    <n v="96.428137390000003"/>
    <n v="57140000"/>
    <n v="14.050884230501172"/>
    <n v="6.999999999999984E-2"/>
    <s v="r"/>
  </r>
  <r>
    <x v="2"/>
    <x v="216"/>
    <s v="PLTRAST00020"/>
    <n v="2.4"/>
    <n v="405"/>
    <n v="970"/>
    <n v="4047000"/>
    <n v="2.3950617283950617"/>
    <n v="7.1428571428571397"/>
    <s v="PL"/>
    <n v="9712800"/>
    <n v="1000"/>
    <n v="96.428137390000003"/>
    <n v="57140000"/>
    <n v="1.7627894069701706"/>
    <n v="0.1599999999999997"/>
    <s v="r"/>
  </r>
  <r>
    <x v="2"/>
    <x v="217"/>
    <s v="PLPONAR00012"/>
    <n v="0.02"/>
    <n v="53730"/>
    <n v="1070"/>
    <n v="0"/>
    <n v="1.9914386748557604E-2"/>
    <n v="0"/>
    <s v="PL"/>
    <n v="0"/>
    <n v="1000"/>
    <n v="96.428137390000003"/>
    <n v="57140000"/>
    <n v="0"/>
    <n v="0"/>
    <s v="n"/>
  </r>
  <r>
    <x v="2"/>
    <x v="218"/>
    <s v="CY0102492119"/>
    <n v="6.66"/>
    <n v="0"/>
    <n v="0"/>
    <n v="3329000"/>
    <n v="6.66"/>
    <n v="0"/>
    <s v="CY"/>
    <n v="22171140"/>
    <n v="1000"/>
    <n v="96.428137390000003"/>
    <n v="57140000"/>
    <n v="4.0238706379676952"/>
    <n v="0"/>
    <s v="n"/>
  </r>
  <r>
    <x v="2"/>
    <x v="219"/>
    <s v="PLHGNKA00028"/>
    <n v="1.21"/>
    <n v="195414"/>
    <n v="241150"/>
    <n v="45144000"/>
    <n v="1.2340466906158207"/>
    <n v="-0.81967213114754189"/>
    <s v="PL"/>
    <n v="54624240"/>
    <n v="1000"/>
    <n v="96.428137390000003"/>
    <n v="57140000"/>
    <n v="9.9138283127209732"/>
    <n v="-1.0000000000000009E-2"/>
    <s v="m"/>
  </r>
  <r>
    <x v="2"/>
    <x v="220"/>
    <s v="LU0327357389"/>
    <n v="32.479999999999997"/>
    <n v="39911"/>
    <n v="1293950"/>
    <n v="48500000"/>
    <n v="32.420886472401094"/>
    <n v="-1.5757575757575859"/>
    <s v="LU"/>
    <n v="1575279999.9999998"/>
    <n v="1000"/>
    <n v="96.428137390000003"/>
    <n v="57140000"/>
    <n v="285.89972994522384"/>
    <n v="-0.52000000000000313"/>
    <s v="m"/>
  </r>
  <r>
    <x v="2"/>
    <x v="221"/>
    <s v="PLKETY000011"/>
    <n v="280"/>
    <n v="8308"/>
    <n v="2326150"/>
    <n v="9380000"/>
    <n v="279.9891670678864"/>
    <n v="1.0830324909747224"/>
    <s v="PL"/>
    <n v="2626400000"/>
    <n v="1000"/>
    <n v="96.428137390000003"/>
    <n v="57140000"/>
    <n v="476.66894185677211"/>
    <n v="3"/>
    <s v="r"/>
  </r>
  <r>
    <x v="2"/>
    <x v="222"/>
    <s v="PLKGHM000017"/>
    <n v="108.25"/>
    <n v="770179"/>
    <n v="83823260"/>
    <n v="136410000"/>
    <n v="108.83607576939906"/>
    <n v="-1.5909090909090873"/>
    <s v="PL"/>
    <n v="14766382500"/>
    <n v="1000"/>
    <n v="96.428137390000003"/>
    <n v="57140000"/>
    <n v="2679.9710330975313"/>
    <n v="-1.75"/>
    <s v="m"/>
  </r>
  <r>
    <x v="2"/>
    <x v="223"/>
    <s v="PLKNOPL00014"/>
    <n v="13.04"/>
    <n v="2231"/>
    <n v="28730"/>
    <n v="6739000"/>
    <n v="12.877633348274317"/>
    <n v="2.4351924587588281"/>
    <s v="PL"/>
    <n v="87876560"/>
    <n v="1000"/>
    <n v="96.428137390000003"/>
    <n v="57140000"/>
    <n v="15.948837522545364"/>
    <n v="0.30999999999999872"/>
    <s v="r"/>
  </r>
  <r>
    <x v="2"/>
    <x v="224"/>
    <s v="PLHOOP000010"/>
    <n v="36.19"/>
    <n v="61"/>
    <n v="2100"/>
    <n v="13085000"/>
    <n v="34.42622950819672"/>
    <n v="-4.7631578947368469"/>
    <s v="PL"/>
    <n v="473546150"/>
    <n v="1000"/>
    <n v="96.428137390000003"/>
    <n v="57140000"/>
    <n v="85.944540908029353"/>
    <n v="-1.8100000000000023"/>
    <s v="m"/>
  </r>
  <r>
    <x v="2"/>
    <x v="225"/>
    <s v="PLKGNRC00015"/>
    <n v="52.5"/>
    <n v="50"/>
    <n v="2630"/>
    <n v="7449000"/>
    <n v="52.6"/>
    <n v="0.98095787651470978"/>
    <s v="PL"/>
    <n v="391072500"/>
    <n v="1000"/>
    <n v="96.428137390000003"/>
    <n v="57140000"/>
    <n v="70.976284939187678"/>
    <n v="0.50999999999999801"/>
    <s v="r"/>
  </r>
  <r>
    <x v="2"/>
    <x v="226"/>
    <s v="PLKOMPP00017"/>
    <n v="7.37"/>
    <n v="5"/>
    <n v="40"/>
    <n v="0"/>
    <n v="8"/>
    <n v="-0.13550135501354532"/>
    <s v="PL"/>
    <n v="0"/>
    <n v="1000"/>
    <n v="96.428137390000003"/>
    <n v="57140000"/>
    <n v="0"/>
    <n v="-9.9999999999997868E-3"/>
    <s v="m"/>
  </r>
  <r>
    <x v="2"/>
    <x v="227"/>
    <s v="PLKMPTR00012"/>
    <n v="7.35"/>
    <n v="22524"/>
    <n v="166640"/>
    <n v="4222000"/>
    <n v="7.3983306695080806"/>
    <n v="-2.6490066225165587"/>
    <s v="PL"/>
    <n v="31031700"/>
    <n v="1000"/>
    <n v="96.428137390000003"/>
    <n v="57140000"/>
    <n v="5.6319858372741374"/>
    <n v="-0.20000000000000018"/>
    <s v="m"/>
  </r>
  <r>
    <x v="2"/>
    <x v="228"/>
    <s v="PLKCSTL00010"/>
    <n v="22.48"/>
    <n v="2819"/>
    <n v="62790"/>
    <n v="3459000"/>
    <n v="22.273855977296915"/>
    <n v="7.1496663489037271"/>
    <s v="PL"/>
    <n v="77758320"/>
    <n v="1000"/>
    <n v="96.428137390000003"/>
    <n v="57140000"/>
    <n v="14.112464253335471"/>
    <n v="1.5"/>
    <s v="r"/>
  </r>
  <r>
    <x v="2"/>
    <x v="229"/>
    <s v="PLKOPEX00018"/>
    <n v="10.82"/>
    <n v="12015"/>
    <n v="129910"/>
    <n v="23006000"/>
    <n v="10.812317935913441"/>
    <n v="0.2780352177942591"/>
    <s v="PL"/>
    <n v="248924920"/>
    <n v="1000"/>
    <n v="96.428137390000003"/>
    <n v="57140000"/>
    <n v="45.177725486666787"/>
    <n v="3.0000000000001137E-2"/>
    <s v="r"/>
  </r>
  <r>
    <x v="2"/>
    <x v="230"/>
    <s v="PLKPPD000017"/>
    <n v="29.25"/>
    <n v="0"/>
    <n v="0"/>
    <n v="184000"/>
    <n v="29.25"/>
    <n v="0"/>
    <s v="PL"/>
    <n v="5382000"/>
    <n v="1000"/>
    <n v="96.428137390000003"/>
    <n v="57140000"/>
    <n v="0.97678656909577644"/>
    <n v="0"/>
    <s v="n"/>
  </r>
  <r>
    <x v="2"/>
    <x v="231"/>
    <s v="PLKRKCH00019"/>
    <n v="3.8"/>
    <n v="2082"/>
    <n v="7950"/>
    <n v="4815000"/>
    <n v="3.8184438040345823"/>
    <n v="-1.2987012987013102"/>
    <s v="PL"/>
    <n v="18297000"/>
    <n v="1000"/>
    <n v="96.428137390000003"/>
    <n v="57140000"/>
    <n v="3.3207476504543707"/>
    <n v="-5.0000000000000266E-2"/>
    <s v="m"/>
  </r>
  <r>
    <x v="2"/>
    <x v="232"/>
    <s v="PLKRNRC00012"/>
    <n v="9.31"/>
    <n v="54012"/>
    <n v="502380"/>
    <n v="6713000"/>
    <n v="9.3012663852477235"/>
    <n v="0.32327586206897241"/>
    <s v="PL"/>
    <n v="62498030"/>
    <n v="1000"/>
    <n v="96.428137390000003"/>
    <n v="57140000"/>
    <n v="11.342853269963751"/>
    <n v="3.0000000000001137E-2"/>
    <s v="r"/>
  </r>
  <r>
    <x v="2"/>
    <x v="233"/>
    <s v="PLKRINK00014"/>
    <n v="19.29"/>
    <n v="40004"/>
    <n v="766020"/>
    <n v="10769000"/>
    <n v="19.148585141485853"/>
    <n v="0.78369905956112706"/>
    <s v="PL"/>
    <n v="207734010"/>
    <n v="1000"/>
    <n v="96.428137390000003"/>
    <n v="57140000"/>
    <n v="37.701930678633914"/>
    <n v="0.14999999999999858"/>
    <s v="r"/>
  </r>
  <r>
    <x v="2"/>
    <x v="234"/>
    <s v="PLNFI0200019"/>
    <n v="3.3"/>
    <n v="3997"/>
    <n v="13150"/>
    <n v="11880000"/>
    <n v="3.289967475606705"/>
    <n v="-0.30211480362538623"/>
    <s v="PL"/>
    <n v="39204000"/>
    <n v="1000"/>
    <n v="96.428137390000003"/>
    <n v="57140000"/>
    <n v="7.1151877842495024"/>
    <n v="-1.0000000000000231E-2"/>
    <s v="m"/>
  </r>
  <r>
    <x v="2"/>
    <x v="235"/>
    <s v="SI0031102120"/>
    <n v="260"/>
    <n v="0"/>
    <n v="0"/>
    <n v="1231000"/>
    <n v="260"/>
    <n v="0"/>
    <s v="SI"/>
    <n v="320060000"/>
    <n v="1000"/>
    <n v="96.428137390000003"/>
    <n v="57140000"/>
    <n v="58.088128819173953"/>
    <n v="0"/>
    <s v="n"/>
  </r>
  <r>
    <x v="2"/>
    <x v="236"/>
    <s v="PLKRK0000010"/>
    <n v="113"/>
    <n v="13237"/>
    <n v="1499640"/>
    <n v="14953000"/>
    <n v="113.29153131374179"/>
    <n v="8.857395925596645E-2"/>
    <s v="PL"/>
    <n v="1689689000"/>
    <n v="1000"/>
    <n v="96.428137390000003"/>
    <n v="57140000"/>
    <n v="306.6639764304856"/>
    <n v="9.9999999999994316E-2"/>
    <s v="r"/>
  </r>
  <r>
    <x v="2"/>
    <x v="237"/>
    <s v="PLKRUSZ00016"/>
    <n v="55.8"/>
    <n v="2969"/>
    <n v="162540"/>
    <n v="2418000"/>
    <n v="54.745705624789494"/>
    <n v="3.5634743875278208"/>
    <s v="PL"/>
    <n v="134924400"/>
    <n v="1000"/>
    <n v="96.428137390000003"/>
    <n v="57140000"/>
    <n v="24.487614597418467"/>
    <n v="1.9199999999999946"/>
    <s v="r"/>
  </r>
  <r>
    <x v="2"/>
    <x v="238"/>
    <s v="LU0611262873"/>
    <n v="1.07"/>
    <n v="78957"/>
    <n v="83530"/>
    <n v="5093000"/>
    <n v="1.0579176007193789"/>
    <n v="-4.4642857142857206"/>
    <s v="LU"/>
    <n v="5449510"/>
    <n v="1000"/>
    <n v="96.428137390000003"/>
    <n v="57140000"/>
    <n v="0.9890390516821117"/>
    <n v="-5.0000000000000044E-2"/>
    <s v="m"/>
  </r>
  <r>
    <x v="2"/>
    <x v="239"/>
    <s v="PLLCCRP00017"/>
    <n v="1.8"/>
    <n v="21557"/>
    <n v="39360"/>
    <n v="218198000"/>
    <n v="1.8258570301990074"/>
    <n v="-1.6393442622950838"/>
    <s v="PL"/>
    <n v="392756400"/>
    <n v="1000"/>
    <n v="96.428137390000003"/>
    <n v="57140000"/>
    <n v="71.281898262060281"/>
    <n v="-3.0000000000000027E-2"/>
    <s v="m"/>
  </r>
  <r>
    <x v="2"/>
    <x v="240"/>
    <s v="PLLENAL00015"/>
    <n v="4.26"/>
    <n v="31177"/>
    <n v="132090"/>
    <n v="10150000"/>
    <n v="4.2367771113320716"/>
    <n v="0.94786729857820884"/>
    <s v="PL"/>
    <n v="43239000"/>
    <n v="1000"/>
    <n v="96.428137390000003"/>
    <n v="57140000"/>
    <n v="7.8475054740119434"/>
    <n v="4.0000000000000036E-2"/>
    <s v="r"/>
  </r>
  <r>
    <x v="2"/>
    <x v="241"/>
    <s v="PLLENTX00010"/>
    <n v="8.4"/>
    <n v="4419"/>
    <n v="36850"/>
    <n v="30148000"/>
    <n v="8.3389907218827783"/>
    <n v="0.7194244604316502"/>
    <s v="PL"/>
    <n v="253243200"/>
    <n v="1000"/>
    <n v="96.428137390000003"/>
    <n v="57140000"/>
    <n v="45.96145605255213"/>
    <n v="6.0000000000000497E-2"/>
    <s v="r"/>
  </r>
  <r>
    <x v="2"/>
    <x v="242"/>
    <s v="PLLBT0000013"/>
    <n v="2.4300000000000002"/>
    <n v="10295"/>
    <n v="24850"/>
    <n v="34971000"/>
    <n v="2.4137931034482758"/>
    <n v="-1.619433198380571"/>
    <s v="PL"/>
    <n v="84979530"/>
    <n v="1000"/>
    <n v="96.428137390000003"/>
    <n v="57140000"/>
    <n v="15.423051570433223"/>
    <n v="-4.0000000000000036E-2"/>
    <s v="m"/>
  </r>
  <r>
    <x v="2"/>
    <x v="243"/>
    <s v="PLLVTSF00010"/>
    <n v="27.35"/>
    <n v="197"/>
    <n v="5400"/>
    <n v="5128000"/>
    <n v="27.411167512690355"/>
    <n v="0.88528218369605671"/>
    <s v="PL"/>
    <n v="140250800"/>
    <n v="1000"/>
    <n v="96.428137390000003"/>
    <n v="57140000"/>
    <n v="25.454310246179475"/>
    <n v="0.24000000000000199"/>
    <s v="r"/>
  </r>
  <r>
    <x v="2"/>
    <x v="244"/>
    <s v="PLLOTOS00025"/>
    <n v="24.74"/>
    <n v="342599"/>
    <n v="8468070"/>
    <n v="60796000"/>
    <n v="24.71714745226927"/>
    <n v="-1.82539682539683"/>
    <s v="PL"/>
    <n v="1504093040"/>
    <n v="1000"/>
    <n v="96.428137390000003"/>
    <n v="57140000"/>
    <n v="272.97991084028922"/>
    <n v="-0.46000000000000085"/>
    <s v="m"/>
  </r>
  <r>
    <x v="2"/>
    <x v="245"/>
    <s v="PLLPP0000011"/>
    <n v="7716"/>
    <n v="1542"/>
    <n v="11897000"/>
    <n v="1279000"/>
    <n v="7715.3047989623865"/>
    <n v="-0.42586140147116147"/>
    <s v="PL"/>
    <n v="9868764000"/>
    <n v="1000"/>
    <n v="96.428137390000003"/>
    <n v="57140000"/>
    <n v="1791.0955274574342"/>
    <n v="-33"/>
    <s v="m"/>
  </r>
  <r>
    <x v="2"/>
    <x v="246"/>
    <s v="PLLSSFT00016"/>
    <n v="4.3499999999999996"/>
    <n v="6311"/>
    <n v="26520"/>
    <n v="1827000"/>
    <n v="4.2021866582158136"/>
    <n v="5.5825242718446466"/>
    <s v="PL"/>
    <n v="7947449.9999999991"/>
    <n v="1000"/>
    <n v="96.428137390000003"/>
    <n v="57140000"/>
    <n v="1.4423936117726175"/>
    <n v="0.22999999999999954"/>
    <s v="r"/>
  </r>
  <r>
    <x v="2"/>
    <x v="247"/>
    <s v="PLLUBAW00013"/>
    <n v="1.08"/>
    <n v="231541"/>
    <n v="252530"/>
    <n v="72970000"/>
    <n v="1.0906491722848222"/>
    <n v="-1.8181818181818188"/>
    <s v="PL"/>
    <n v="78807600"/>
    <n v="1000"/>
    <n v="96.428137390000003"/>
    <n v="57140000"/>
    <n v="14.302899521120832"/>
    <n v="-2.0000000000000018E-2"/>
    <s v="m"/>
  </r>
  <r>
    <x v="2"/>
    <x v="248"/>
    <s v="PLMBION00016"/>
    <n v="41.27"/>
    <n v="2761"/>
    <n v="113210"/>
    <n v="5975000"/>
    <n v="41.003259688518654"/>
    <n v="0.9046454767726253"/>
    <s v="PL"/>
    <n v="246588250.00000003"/>
    <n v="1000"/>
    <n v="96.428137390000003"/>
    <n v="57140000"/>
    <n v="44.753640040288303"/>
    <n v="0.37000000000000455"/>
    <s v="r"/>
  </r>
  <r>
    <x v="2"/>
    <x v="249"/>
    <s v="PLMGLAN00018"/>
    <n v="66.150000000000006"/>
    <n v="16593"/>
    <n v="1101450"/>
    <n v="6611000"/>
    <n v="66.380401374073401"/>
    <n v="-4.5330915684493878E-2"/>
    <s v="PL"/>
    <n v="437317650.00000006"/>
    <n v="1000"/>
    <n v="96.428137390000003"/>
    <n v="57140000"/>
    <n v="79.369380703925614"/>
    <n v="-3.0000000000001137E-2"/>
    <s v="m"/>
  </r>
  <r>
    <x v="2"/>
    <x v="250"/>
    <s v="PLMKRNP00015"/>
    <n v="6"/>
    <n v="926"/>
    <n v="5490"/>
    <n v="3832000"/>
    <n v="5.9287257019438444"/>
    <n v="0.50251256281408363"/>
    <s v="PL"/>
    <n v="22992000"/>
    <n v="1000"/>
    <n v="96.428137390000003"/>
    <n v="57140000"/>
    <n v="4.1728496463489577"/>
    <n v="3.0000000000000249E-2"/>
    <s v="r"/>
  </r>
  <r>
    <x v="2"/>
    <x v="251"/>
    <s v="PLMRVPL00016"/>
    <n v="7.58"/>
    <n v="13533"/>
    <n v="102560"/>
    <n v="11888000"/>
    <n v="7.5785117860045812"/>
    <n v="0.39735099337747659"/>
    <s v="PL"/>
    <n v="90111040"/>
    <n v="1000"/>
    <n v="96.428137390000003"/>
    <n v="57140000"/>
    <n v="16.354376365524391"/>
    <n v="3.0000000000000249E-2"/>
    <s v="r"/>
  </r>
  <r>
    <x v="2"/>
    <x v="252"/>
    <s v="PLBRE0000012"/>
    <n v="466.2"/>
    <n v="23300"/>
    <n v="10723720"/>
    <n v="12038000"/>
    <n v="460.24549356223179"/>
    <n v="3.3702882483370278"/>
    <s v="PL"/>
    <n v="5612115600"/>
    <n v="1000"/>
    <n v="96.428137390000003"/>
    <n v="57140000"/>
    <n v="1018.5505652718108"/>
    <n v="15.199999999999989"/>
    <s v="r"/>
  </r>
  <r>
    <x v="2"/>
    <x v="253"/>
    <s v="PLMCIMG00012"/>
    <n v="10.199999999999999"/>
    <n v="25281"/>
    <n v="257200"/>
    <n v="30174000"/>
    <n v="10.173648194296112"/>
    <n v="0"/>
    <s v="PL"/>
    <n v="307774800"/>
    <n v="1000"/>
    <n v="96.428137390000003"/>
    <n v="57140000"/>
    <n v="55.858471004485097"/>
    <n v="0"/>
    <s v="n"/>
  </r>
  <r>
    <x v="2"/>
    <x v="254"/>
    <s v="PLMCSFT00018"/>
    <n v="35"/>
    <n v="350"/>
    <n v="12270"/>
    <n v="689000"/>
    <n v="35.057142857142857"/>
    <n v="0"/>
    <s v="PL"/>
    <n v="24115000"/>
    <n v="1000"/>
    <n v="96.428137390000003"/>
    <n v="57140000"/>
    <n v="4.3766644581465348"/>
    <n v="0"/>
    <s v="n"/>
  </r>
  <r>
    <x v="2"/>
    <x v="255"/>
    <s v="PLSMMDA00012"/>
    <n v="0.51"/>
    <n v="2015"/>
    <n v="950"/>
    <n v="0"/>
    <n v="0.47146401985111663"/>
    <n v="8.5106382978723527"/>
    <s v="PL"/>
    <n v="0"/>
    <n v="1000"/>
    <n v="96.428137390000003"/>
    <n v="57140000"/>
    <n v="0"/>
    <n v="4.0000000000000036E-2"/>
    <s v="r"/>
  </r>
  <r>
    <x v="2"/>
    <x v="256"/>
    <s v="PLMDCLG00015"/>
    <n v="211.5"/>
    <n v="11337"/>
    <n v="2350870"/>
    <n v="2559000"/>
    <n v="207.362617976537"/>
    <n v="5.2762568442010993"/>
    <s v="PL"/>
    <n v="541228500"/>
    <n v="1000"/>
    <n v="96.428137390000003"/>
    <n v="57140000"/>
    <n v="98.228303532488567"/>
    <n v="10.599999999999994"/>
    <s v="r"/>
  </r>
  <r>
    <x v="2"/>
    <x v="257"/>
    <s v="PLMGRON00016"/>
    <n v="21"/>
    <n v="0"/>
    <n v="0"/>
    <n v="0"/>
    <n v="21"/>
    <n v="0"/>
    <s v="PL"/>
    <n v="0"/>
    <n v="1000"/>
    <n v="96.428137390000003"/>
    <n v="57140000"/>
    <n v="0"/>
    <n v="0"/>
    <s v="n"/>
  </r>
  <r>
    <x v="2"/>
    <x v="258"/>
    <s v="PLMNNCP00011"/>
    <n v="14.15"/>
    <n v="16461"/>
    <n v="230390"/>
    <n v="23198000"/>
    <n v="13.996112022355872"/>
    <n v="2.0923520923521011"/>
    <s v="PL"/>
    <n v="328251700"/>
    <n v="1000"/>
    <n v="96.428137390000003"/>
    <n v="57140000"/>
    <n v="59.574851698784109"/>
    <n v="0.29000000000000092"/>
    <s v="r"/>
  </r>
  <r>
    <x v="2"/>
    <x v="259"/>
    <s v="PLMRCTR00015"/>
    <n v="13.67"/>
    <n v="5583"/>
    <n v="74890"/>
    <n v="2276000"/>
    <n v="13.413935160308078"/>
    <n v="0.88560885608854889"/>
    <s v="PL"/>
    <n v="31112920"/>
    <n v="1000"/>
    <n v="96.428137390000003"/>
    <n v="57140000"/>
    <n v="5.6467265665833084"/>
    <n v="0.11999999999999922"/>
    <s v="r"/>
  </r>
  <r>
    <x v="2"/>
    <x v="260"/>
    <s v="PLMRCOR00016"/>
    <n v="8.77"/>
    <n v="2781"/>
    <n v="24220"/>
    <n v="9921000"/>
    <n v="8.7090974469615254"/>
    <n v="-0.34090909090910282"/>
    <s v="PL"/>
    <n v="87007170"/>
    <n v="1000"/>
    <n v="96.428137390000003"/>
    <n v="57140000"/>
    <n v="15.791050737835929"/>
    <n v="-3.0000000000001137E-2"/>
    <s v="m"/>
  </r>
  <r>
    <x v="2"/>
    <x v="261"/>
    <s v="PLMEWA000012"/>
    <n v="7.0000000000000007E-2"/>
    <n v="148991"/>
    <n v="10430"/>
    <n v="0"/>
    <n v="7.0004228443328792E-2"/>
    <n v="0"/>
    <s v="PL"/>
    <n v="0"/>
    <n v="1000"/>
    <n v="96.428137390000003"/>
    <n v="57140000"/>
    <n v="0"/>
    <n v="0"/>
    <s v="n"/>
  </r>
  <r>
    <x v="2"/>
    <x v="262"/>
    <s v="PLMEXPL00010"/>
    <n v="2.0499999999999998"/>
    <n v="12520"/>
    <n v="25070"/>
    <n v="2516000"/>
    <n v="2.0023961661341851"/>
    <n v="2.4999999999999911"/>
    <s v="PL"/>
    <n v="5157800"/>
    <n v="1000"/>
    <n v="96.428137390000003"/>
    <n v="57140000"/>
    <n v="0.93609620328543219"/>
    <n v="4.9999999999999822E-2"/>
    <s v="r"/>
  </r>
  <r>
    <x v="2"/>
    <x v="263"/>
    <s v="PLMFO0000013"/>
    <n v="10.29"/>
    <n v="301"/>
    <n v="3100"/>
    <n v="2000000"/>
    <n v="10.299003322259136"/>
    <n v="2.8999999999999915"/>
    <s v="PL"/>
    <n v="20580000"/>
    <n v="1000"/>
    <n v="96.428137390000003"/>
    <n v="57140000"/>
    <n v="3.735092454847841"/>
    <n v="0.28999999999999915"/>
    <s v="r"/>
  </r>
  <r>
    <x v="2"/>
    <x v="264"/>
    <s v="PLNFI0900014"/>
    <n v="0.56999999999999995"/>
    <n v="495652"/>
    <n v="282320"/>
    <n v="503124000"/>
    <n v="0.56959318231339728"/>
    <n v="0"/>
    <s v="PL"/>
    <n v="286780680"/>
    <n v="1000"/>
    <n v="96.428137390000003"/>
    <n v="57140000"/>
    <n v="52.048219342280525"/>
    <n v="0"/>
    <s v="n"/>
  </r>
  <r>
    <x v="2"/>
    <x v="265"/>
    <s v="NL0009508712"/>
    <n v="2.02"/>
    <n v="172223"/>
    <n v="314970"/>
    <n v="8276000"/>
    <n v="1.8288498051944282"/>
    <n v="27.848101265822777"/>
    <s v="NL"/>
    <n v="16717520"/>
    <n v="1000"/>
    <n v="96.428137390000003"/>
    <n v="57140000"/>
    <n v="3.0340856567428514"/>
    <n v="0.43999999999999995"/>
    <s v="r"/>
  </r>
  <r>
    <x v="2"/>
    <x v="266"/>
    <s v="PLBIG0000016"/>
    <n v="7.5"/>
    <n v="2157338"/>
    <n v="16129520"/>
    <n v="391726000"/>
    <n v="7.4765845685747898"/>
    <n v="3.734439834024883"/>
    <s v="PL"/>
    <n v="2937945000"/>
    <n v="1000"/>
    <n v="96.428137390000003"/>
    <n v="57140000"/>
    <n v="533.21167163546841"/>
    <n v="0.26999999999999957"/>
    <s v="r"/>
  </r>
  <r>
    <x v="2"/>
    <x v="267"/>
    <s v="PLKLSTN00017"/>
    <n v="1.5"/>
    <n v="8416"/>
    <n v="12840"/>
    <n v="3254000"/>
    <n v="1.5256653992395437"/>
    <n v="-2.5974025974025983"/>
    <s v="PL"/>
    <n v="4881000"/>
    <n v="1000"/>
    <n v="96.428137390000003"/>
    <n v="57140000"/>
    <n v="0.88585939125910163"/>
    <n v="-4.0000000000000036E-2"/>
    <s v="m"/>
  </r>
  <r>
    <x v="2"/>
    <x v="268"/>
    <s v="PLMRBUD00015"/>
    <n v="1.31"/>
    <n v="105073"/>
    <n v="138690"/>
    <n v="50027000"/>
    <n v="1.319939470653736"/>
    <n v="-2.2388059701492602"/>
    <s v="PL"/>
    <n v="65535370"/>
    <n v="1000"/>
    <n v="96.428137390000003"/>
    <n v="57140000"/>
    <n v="11.894104276611349"/>
    <n v="-3.0000000000000027E-2"/>
    <s v="m"/>
  </r>
  <r>
    <x v="2"/>
    <x v="269"/>
    <s v="PLPPWK000014"/>
    <n v="0.16"/>
    <n v="65049"/>
    <n v="10410"/>
    <n v="0"/>
    <n v="0.1600332057372135"/>
    <n v="0"/>
    <s v="PL"/>
    <n v="0"/>
    <n v="1000"/>
    <n v="96.428137390000003"/>
    <n v="57140000"/>
    <n v="0"/>
    <n v="0"/>
    <s v="n"/>
  </r>
  <r>
    <x v="2"/>
    <x v="270"/>
    <s v="PLMLPGR00017"/>
    <n v="33.9"/>
    <n v="5"/>
    <n v="170"/>
    <n v="3773000"/>
    <n v="34"/>
    <n v="2.696152681005759"/>
    <s v="PL"/>
    <n v="127904700"/>
    <n v="1000"/>
    <n v="96.428137390000003"/>
    <n v="57140000"/>
    <n v="23.213599606879335"/>
    <n v="0.89000000000000057"/>
    <s v="r"/>
  </r>
  <r>
    <x v="2"/>
    <x v="271"/>
    <s v="PLSZPTL00010"/>
    <n v="1.46"/>
    <n v="905"/>
    <n v="1300"/>
    <n v="42888000"/>
    <n v="1.4364640883977902"/>
    <n v="0.68965517241379448"/>
    <s v="PL"/>
    <n v="62616480"/>
    <n v="1000"/>
    <n v="96.428137390000003"/>
    <n v="57140000"/>
    <n v="11.364350923087013"/>
    <n v="1.0000000000000009E-2"/>
    <s v="r"/>
  </r>
  <r>
    <x v="2"/>
    <x v="272"/>
    <s v="PLMOBRK00013"/>
    <n v="9.75"/>
    <n v="630"/>
    <n v="5970"/>
    <n v="356000"/>
    <n v="9.4761904761904763"/>
    <n v="-2.5000000000000022"/>
    <s v="PL"/>
    <n v="3471000"/>
    <n v="1000"/>
    <n v="96.428137390000003"/>
    <n v="57140000"/>
    <n v="0.62995655543133411"/>
    <n v="-0.25"/>
    <s v="m"/>
  </r>
  <r>
    <x v="2"/>
    <x v="273"/>
    <s v="PLMOJ0000015"/>
    <n v="1.39"/>
    <n v="1600"/>
    <n v="2220"/>
    <n v="4265000"/>
    <n v="1.3875"/>
    <n v="-4.7945205479452131"/>
    <s v="PL"/>
    <n v="5928350"/>
    <n v="1000"/>
    <n v="96.428137390000003"/>
    <n v="57140000"/>
    <n v="1.0759443806947133"/>
    <n v="-7.0000000000000062E-2"/>
    <s v="m"/>
  </r>
  <r>
    <x v="2"/>
    <x v="274"/>
    <s v="HU0000068952"/>
    <n v="154.69999999999999"/>
    <n v="20"/>
    <n v="3090"/>
    <n v="3703000"/>
    <n v="154.5"/>
    <n v="1.5091863517060267"/>
    <s v="HU"/>
    <n v="572854100"/>
    <n v="1000"/>
    <n v="96.428137390000003"/>
    <n v="57140000"/>
    <n v="103.96807709614434"/>
    <n v="2.2999999999999829"/>
    <s v="r"/>
  </r>
  <r>
    <x v="2"/>
    <x v="275"/>
    <s v="PLMNRTR00012"/>
    <n v="12.94"/>
    <n v="98827"/>
    <n v="1276080"/>
    <n v="16905000"/>
    <n v="12.912260819411699"/>
    <n v="1.4901960784313717"/>
    <s v="PL"/>
    <n v="218750700"/>
    <n v="1000"/>
    <n v="96.428137390000003"/>
    <n v="57140000"/>
    <n v="39.701364871850515"/>
    <n v="0.1899999999999995"/>
    <s v="r"/>
  </r>
  <r>
    <x v="2"/>
    <x v="276"/>
    <s v="PLMSTPL00018"/>
    <n v="10.39"/>
    <n v="622"/>
    <n v="6230"/>
    <n v="1026000"/>
    <n v="10.016077170418006"/>
    <n v="-1.0476190476190417"/>
    <s v="PL"/>
    <n v="10660140"/>
    <n v="1000"/>
    <n v="96.428137390000003"/>
    <n v="57140000"/>
    <n v="1.9347234441993033"/>
    <n v="-0.10999999999999943"/>
    <s v="m"/>
  </r>
  <r>
    <x v="2"/>
    <x v="277"/>
    <s v="PLMSTWS00019"/>
    <n v="6.25"/>
    <n v="7541"/>
    <n v="46790"/>
    <n v="9981000"/>
    <n v="6.204747380983954"/>
    <n v="1.6260162601625883"/>
    <s v="PL"/>
    <n v="62381250"/>
    <n v="1000"/>
    <n v="96.428137390000003"/>
    <n v="57140000"/>
    <n v="11.321658707433279"/>
    <n v="9.9999999999999645E-2"/>
    <s v="r"/>
  </r>
  <r>
    <x v="2"/>
    <x v="278"/>
    <s v="PLMSTZB00018"/>
    <n v="2.21"/>
    <n v="420654"/>
    <n v="928270"/>
    <n v="95095000"/>
    <n v="2.2067304720744363"/>
    <n v="2.7906976744185963"/>
    <s v="PL"/>
    <n v="210159950"/>
    <n v="1000"/>
    <n v="96.428137390000003"/>
    <n v="57140000"/>
    <n v="38.142217859873647"/>
    <n v="6.0000000000000053E-2"/>
    <s v="r"/>
  </r>
  <r>
    <x v="2"/>
    <x v="279"/>
    <s v="PLMSTEX00017"/>
    <n v="1.61"/>
    <n v="42457"/>
    <n v="69000"/>
    <n v="9957000"/>
    <n v="1.6251737051605153"/>
    <n v="-0.61728395061728669"/>
    <s v="PL"/>
    <n v="16030770.000000002"/>
    <n v="1000"/>
    <n v="96.428137390000003"/>
    <n v="57140000"/>
    <n v="2.9094464563848947"/>
    <n v="-1.0000000000000009E-2"/>
    <s v="m"/>
  </r>
  <r>
    <x v="2"/>
    <x v="280"/>
    <s v="PLMUZA000019"/>
    <n v="3.34"/>
    <n v="30"/>
    <n v="100"/>
    <n v="1453000"/>
    <n v="3.3333333333333335"/>
    <n v="0"/>
    <s v="PL"/>
    <n v="4853020"/>
    <n v="1000"/>
    <n v="96.428137390000003"/>
    <n v="57140000"/>
    <n v="0.88078126264459045"/>
    <n v="0"/>
    <s v="n"/>
  </r>
  <r>
    <x v="2"/>
    <x v="281"/>
    <s v="PLMWTRD00013"/>
    <n v="17.600000000000001"/>
    <n v="11"/>
    <n v="190"/>
    <n v="2386000"/>
    <n v="17.272727272727273"/>
    <n v="2.8638223261250761"/>
    <s v="PL"/>
    <n v="41993600"/>
    <n v="1000"/>
    <n v="96.428137390000003"/>
    <n v="57140000"/>
    <n v="7.6214761181680419"/>
    <n v="0.49000000000000199"/>
    <s v="r"/>
  </r>
  <r>
    <x v="2"/>
    <x v="282"/>
    <s v="PLNETIA00014"/>
    <n v="5.7"/>
    <n v="22204"/>
    <n v="126380"/>
    <n v="257931000"/>
    <n v="5.6917672491442985"/>
    <n v="0"/>
    <s v="PL"/>
    <n v="1470206700"/>
    <n v="1000"/>
    <n v="96.428137390000003"/>
    <n v="57140000"/>
    <n v="266.82983247020132"/>
    <n v="0"/>
    <s v="n"/>
  </r>
  <r>
    <x v="2"/>
    <x v="283"/>
    <s v="PLNTMDA00018"/>
    <n v="4.78"/>
    <n v="6300"/>
    <n v="30810"/>
    <n v="3499000"/>
    <n v="4.8904761904761909"/>
    <n v="-2.2494887525562279"/>
    <s v="PL"/>
    <n v="16725220"/>
    <n v="1000"/>
    <n v="96.428137390000003"/>
    <n v="57140000"/>
    <n v="3.0354831403143927"/>
    <n v="-0.10999999999999943"/>
    <s v="m"/>
  </r>
  <r>
    <x v="2"/>
    <x v="284"/>
    <s v="PLTRFRM00018"/>
    <n v="242"/>
    <n v="3052"/>
    <n v="749720"/>
    <n v="1930000"/>
    <n v="245.64875491480996"/>
    <n v="-0.6364196263600963"/>
    <s v="PL"/>
    <n v="467060000"/>
    <n v="1000"/>
    <n v="96.428137390000003"/>
    <n v="57140000"/>
    <n v="84.767360639515672"/>
    <n v="-1.5500000000000114"/>
    <s v="m"/>
  </r>
  <r>
    <x v="2"/>
    <x v="285"/>
    <s v="PLNEWAG00012"/>
    <n v="24.25"/>
    <n v="522444"/>
    <n v="12541560"/>
    <n v="25618000"/>
    <n v="24.005558490479363"/>
    <n v="2.320675105485237"/>
    <s v="PL"/>
    <n v="621236500"/>
    <n v="1000"/>
    <n v="96.428137390000003"/>
    <n v="57140000"/>
    <n v="112.74906529767156"/>
    <n v="0.55000000000000071"/>
    <s v="r"/>
  </r>
  <r>
    <x v="2"/>
    <x v="286"/>
    <s v="GB00B42CTW68"/>
    <n v="7.0000000000000007E-2"/>
    <n v="363255"/>
    <n v="25430"/>
    <n v="0"/>
    <n v="7.0005918707244222E-2"/>
    <n v="0"/>
    <s v="GB"/>
    <n v="0"/>
    <n v="1000"/>
    <n v="96.428137390000003"/>
    <n v="57140000"/>
    <n v="0"/>
    <n v="0"/>
    <s v="n"/>
  </r>
  <r>
    <x v="2"/>
    <x v="287"/>
    <s v="PLNFI1500011"/>
    <n v="4.4000000000000004"/>
    <n v="2186"/>
    <n v="9350"/>
    <n v="24936000"/>
    <n v="4.2772186642268988"/>
    <n v="0"/>
    <s v="PL"/>
    <n v="109718400.00000001"/>
    <n v="1000"/>
    <n v="96.428137390000003"/>
    <n v="57140000"/>
    <n v="19.912943051408035"/>
    <n v="0"/>
    <s v="n"/>
  </r>
  <r>
    <x v="2"/>
    <x v="288"/>
    <s v="PLGRNKT00019"/>
    <n v="1.28"/>
    <n v="5187"/>
    <n v="6610"/>
    <n v="4052000"/>
    <n v="1.2743396953923269"/>
    <n v="2.4000000000000021"/>
    <s v="PL"/>
    <n v="5186560"/>
    <n v="1000"/>
    <n v="96.428137390000003"/>
    <n v="57140000"/>
    <n v="0.94131589517082692"/>
    <n v="3.0000000000000027E-2"/>
    <s v="r"/>
  </r>
  <r>
    <x v="2"/>
    <x v="289"/>
    <s v="PLNRTHC00014"/>
    <n v="3.8"/>
    <n v="4145"/>
    <n v="15930"/>
    <n v="1500000"/>
    <n v="3.8431845597104948"/>
    <n v="-0.78328981723237989"/>
    <s v="PL"/>
    <n v="5700000"/>
    <n v="1000"/>
    <n v="96.428137390000003"/>
    <n v="57140000"/>
    <n v="1.0345008256867199"/>
    <n v="-3.0000000000000249E-2"/>
    <s v="m"/>
  </r>
  <r>
    <x v="2"/>
    <x v="290"/>
    <s v="PLNVITA00018"/>
    <n v="50.3"/>
    <n v="292"/>
    <n v="14560"/>
    <n v="297000"/>
    <n v="49.863013698630134"/>
    <n v="1.6161616161616044"/>
    <s v="PL"/>
    <n v="14939100"/>
    <n v="1000"/>
    <n v="96.428137390000003"/>
    <n v="57140000"/>
    <n v="2.7113177693011363"/>
    <n v="0.79999999999999716"/>
    <s v="r"/>
  </r>
  <r>
    <x v="2"/>
    <x v="291"/>
    <s v="PLCRMNG00029"/>
    <n v="1.1499999999999999"/>
    <n v="8000"/>
    <n v="9180"/>
    <n v="36087000"/>
    <n v="1.1475"/>
    <n v="0.87719298245614308"/>
    <s v="PL"/>
    <n v="41500050"/>
    <n v="1000"/>
    <n v="96.428137390000003"/>
    <n v="57140000"/>
    <n v="7.5319010510596769"/>
    <n v="1.0000000000000009E-2"/>
    <s v="r"/>
  </r>
  <r>
    <x v="2"/>
    <x v="292"/>
    <s v="PLNTSYS00013"/>
    <n v="2.02"/>
    <n v="2929"/>
    <n v="5970"/>
    <n v="4803000"/>
    <n v="2.0382383065892795"/>
    <n v="-1.4634146341463317"/>
    <s v="PL"/>
    <n v="9702060"/>
    <n v="1000"/>
    <n v="96.428137390000003"/>
    <n v="57140000"/>
    <n v="1.7608401896249293"/>
    <n v="-2.9999999999999805E-2"/>
    <s v="m"/>
  </r>
  <r>
    <x v="2"/>
    <x v="293"/>
    <s v="PLODLPL00013"/>
    <n v="2.08"/>
    <n v="5"/>
    <n v="10"/>
    <n v="8487000"/>
    <n v="2"/>
    <n v="0.48309178743961567"/>
    <s v="PL"/>
    <n v="17652960"/>
    <n v="1000"/>
    <n v="96.428137390000003"/>
    <n v="57140000"/>
    <n v="3.2038599466341466"/>
    <n v="1.0000000000000231E-2"/>
    <s v="r"/>
  </r>
  <r>
    <x v="2"/>
    <x v="294"/>
    <s v="EE3100084021"/>
    <n v="7.05"/>
    <n v="0"/>
    <n v="0"/>
    <n v="247000"/>
    <n v="7.05"/>
    <n v="0"/>
    <s v="EE"/>
    <n v="1741350"/>
    <n v="1000"/>
    <n v="96.428137390000003"/>
    <n v="57140000"/>
    <n v="0.31604000224729289"/>
    <n v="0"/>
    <s v="n"/>
  </r>
  <r>
    <x v="2"/>
    <x v="295"/>
    <s v="PLONE0000014"/>
    <n v="0.11"/>
    <n v="0"/>
    <n v="0"/>
    <n v="0"/>
    <n v="0.11"/>
    <n v="0"/>
    <s v="PL"/>
    <n v="0"/>
    <n v="1000"/>
    <n v="96.428137390000003"/>
    <n v="57140000"/>
    <n v="0"/>
    <n v="0"/>
    <s v="n"/>
  </r>
  <r>
    <x v="2"/>
    <x v="296"/>
    <s v="PLOPNFN00010"/>
    <n v="2.9"/>
    <n v="15981"/>
    <n v="46540"/>
    <n v="24856000"/>
    <n v="2.9122082472936612"/>
    <n v="0"/>
    <s v="PL"/>
    <n v="72082400"/>
    <n v="1000"/>
    <n v="96.428137390000003"/>
    <n v="57140000"/>
    <n v="13.082333739908844"/>
    <n v="0"/>
    <s v="n"/>
  </r>
  <r>
    <x v="2"/>
    <x v="297"/>
    <s v="PLOPNPL00013"/>
    <n v="9.99"/>
    <n v="3782"/>
    <n v="38100"/>
    <n v="6624000"/>
    <n v="10.074034902168165"/>
    <n v="0.10020040080160886"/>
    <s v="PL"/>
    <n v="66173760"/>
    <n v="1000"/>
    <n v="96.428137390000003"/>
    <n v="57140000"/>
    <n v="12.009966554174531"/>
    <n v="9.9999999999997868E-3"/>
    <s v="r"/>
  </r>
  <r>
    <x v="2"/>
    <x v="298"/>
    <s v="PLOPTEM00012"/>
    <n v="5.3"/>
    <n v="200"/>
    <n v="1060"/>
    <n v="1399000"/>
    <n v="5.3"/>
    <n v="0"/>
    <s v="PL"/>
    <n v="7414700"/>
    <n v="1000"/>
    <n v="96.428137390000003"/>
    <n v="57140000"/>
    <n v="1.3457040828454951"/>
    <n v="0"/>
    <s v="n"/>
  </r>
  <r>
    <x v="2"/>
    <x v="299"/>
    <s v="PLTLKPL00017"/>
    <n v="8.1999999999999993"/>
    <n v="4825359"/>
    <n v="39643700"/>
    <n v="647357000"/>
    <n v="8.2156995987241572"/>
    <n v="4.9935979513444195"/>
    <s v="PL"/>
    <n v="5308327400"/>
    <n v="1000"/>
    <n v="96.428137390000003"/>
    <n v="57140000"/>
    <n v="963.41562777463844"/>
    <n v="0.38999999999999968"/>
    <s v="r"/>
  </r>
  <r>
    <x v="2"/>
    <x v="300"/>
    <s v="PLORBIS00014"/>
    <n v="41"/>
    <n v="956"/>
    <n v="39650"/>
    <n v="21800000"/>
    <n v="41.47489539748954"/>
    <n v="0.46557216368536825"/>
    <s v="PL"/>
    <n v="893800000"/>
    <n v="1000"/>
    <n v="96.428137390000003"/>
    <n v="57140000"/>
    <n v="162.21698912259478"/>
    <n v="0.18999999999999773"/>
    <s v="r"/>
  </r>
  <r>
    <x v="2"/>
    <x v="301"/>
    <s v="LU0122624777"/>
    <n v="1.52"/>
    <n v="3400"/>
    <n v="5170"/>
    <n v="2352000"/>
    <n v="1.5205882352941176"/>
    <n v="1.3333333333333419"/>
    <s v="LU"/>
    <n v="3575040"/>
    <n v="1000"/>
    <n v="96.428137390000003"/>
    <n v="57140000"/>
    <n v="0.64883891787071069"/>
    <n v="2.0000000000000018E-2"/>
    <s v="r"/>
  </r>
  <r>
    <x v="2"/>
    <x v="302"/>
    <s v="PLORZBL00013"/>
    <n v="6.29"/>
    <n v="6579"/>
    <n v="40650"/>
    <n v="6568000"/>
    <n v="6.1787505699954401"/>
    <n v="2.2764227642276369"/>
    <s v="PL"/>
    <n v="41312720"/>
    <n v="1000"/>
    <n v="96.428137390000003"/>
    <n v="57140000"/>
    <n v="7.4979022721691688"/>
    <n v="0.13999999999999968"/>
    <s v="r"/>
  </r>
  <r>
    <x v="2"/>
    <x v="303"/>
    <s v="PLODRTS00017"/>
    <n v="232.05"/>
    <n v="41"/>
    <n v="9510"/>
    <n v="349000"/>
    <n v="231.95121951219511"/>
    <n v="2.4503311258278204"/>
    <s v="PL"/>
    <n v="80985450"/>
    <n v="1000"/>
    <n v="96.428137390000003"/>
    <n v="57140000"/>
    <n v="14.698160507650975"/>
    <n v="5.5500000000000114"/>
    <s v="r"/>
  </r>
  <r>
    <x v="2"/>
    <x v="304"/>
    <s v="PLZPCOT00018"/>
    <n v="8.36"/>
    <n v="325"/>
    <n v="2690"/>
    <n v="6256000"/>
    <n v="8.2769230769230777"/>
    <n v="0"/>
    <s v="PL"/>
    <n v="52300160"/>
    <n v="1000"/>
    <n v="96.428137390000003"/>
    <n v="57140000"/>
    <n v="9.4920278427276408"/>
    <n v="0"/>
    <s v="n"/>
  </r>
  <r>
    <x v="2"/>
    <x v="305"/>
    <s v="NL0009805613"/>
    <n v="73.5"/>
    <n v="30"/>
    <n v="2210"/>
    <n v="1725000"/>
    <n v="73.666666666666671"/>
    <n v="0.68493150684931781"/>
    <s v="NL"/>
    <n v="126787500"/>
    <n v="1000"/>
    <n v="96.428137390000003"/>
    <n v="57140000"/>
    <n v="23.010837445044736"/>
    <n v="0.5"/>
    <s v="r"/>
  </r>
  <r>
    <x v="2"/>
    <x v="306"/>
    <s v="PLPAGED00017"/>
    <n v="48.55"/>
    <n v="3246"/>
    <n v="156690"/>
    <n v="1688000"/>
    <n v="48.271719038817004"/>
    <n v="1.1458333333333348"/>
    <s v="PL"/>
    <n v="81952400"/>
    <n v="1000"/>
    <n v="96.428137390000003"/>
    <n v="57140000"/>
    <n v="14.873653590703217"/>
    <n v="0.54999999999999716"/>
    <s v="r"/>
  </r>
  <r>
    <x v="2"/>
    <x v="307"/>
    <s v="PLPMPOL00031"/>
    <n v="1.1200000000000001"/>
    <n v="2000"/>
    <n v="2240"/>
    <n v="6642000"/>
    <n v="1.1200000000000001"/>
    <n v="1.8181818181818299"/>
    <s v="PL"/>
    <n v="7439040.0000000009"/>
    <n v="1000"/>
    <n v="96.428137390000003"/>
    <n v="57140000"/>
    <n v="1.3501215828625504"/>
    <n v="2.0000000000000018E-2"/>
    <s v="r"/>
  </r>
  <r>
    <x v="2"/>
    <x v="308"/>
    <s v="PLPANVA00013"/>
    <n v="14.85"/>
    <n v="2"/>
    <n v="30"/>
    <n v="5551000"/>
    <n v="15"/>
    <n v="-1.0000000000000009"/>
    <s v="PL"/>
    <n v="82432350"/>
    <n v="1000"/>
    <n v="96.428137390000003"/>
    <n v="57140000"/>
    <n v="14.960760375139769"/>
    <n v="-0.15000000000000036"/>
    <s v="m"/>
  </r>
  <r>
    <x v="2"/>
    <x v="309"/>
    <s v="PLPTNTS00019"/>
    <n v="1.1499999999999999"/>
    <n v="11682"/>
    <n v="13210"/>
    <n v="5959000"/>
    <n v="1.1307995206300292"/>
    <n v="0"/>
    <s v="PL"/>
    <n v="6852849.9999999991"/>
    <n v="1000"/>
    <n v="96.428137390000003"/>
    <n v="57140000"/>
    <n v="1.2437331549661819"/>
    <n v="0"/>
    <s v="n"/>
  </r>
  <r>
    <x v="2"/>
    <x v="310"/>
    <s v="PLPBG0000029"/>
    <n v="1.6"/>
    <n v="25231"/>
    <n v="40500"/>
    <n v="0"/>
    <n v="1.6051682454123894"/>
    <n v="0"/>
    <s v="PL"/>
    <n v="0"/>
    <n v="1000"/>
    <n v="96.428137390000003"/>
    <n v="57140000"/>
    <n v="0"/>
    <n v="0"/>
    <s v="n"/>
  </r>
  <r>
    <x v="2"/>
    <x v="311"/>
    <s v="PLPBONL00013"/>
    <n v="0.27"/>
    <n v="6849"/>
    <n v="1840"/>
    <n v="0"/>
    <n v="0.26865235800846837"/>
    <n v="0"/>
    <s v="PL"/>
    <n v="0"/>
    <n v="1000"/>
    <n v="96.428137390000003"/>
    <n v="57140000"/>
    <n v="0"/>
    <n v="0"/>
    <s v="n"/>
  </r>
  <r>
    <x v="2"/>
    <x v="312"/>
    <s v="PLBEFSN00010"/>
    <n v="3.79"/>
    <n v="100"/>
    <n v="380"/>
    <n v="3736000"/>
    <n v="3.8"/>
    <n v="-0.26315789473683182"/>
    <s v="PL"/>
    <n v="14159440"/>
    <n v="1000"/>
    <n v="96.428137390000003"/>
    <n v="57140000"/>
    <n v="2.5698162054844857"/>
    <n v="-9.9999999999997868E-3"/>
    <s v="m"/>
  </r>
  <r>
    <x v="2"/>
    <x v="313"/>
    <s v="PLPCCEX00010"/>
    <n v="3.31"/>
    <n v="0"/>
    <n v="0"/>
    <n v="0"/>
    <n v="3.31"/>
    <n v="0"/>
    <s v="PL"/>
    <n v="0"/>
    <n v="1000"/>
    <n v="96.428137390000003"/>
    <n v="57140000"/>
    <n v="0"/>
    <n v="0"/>
    <s v="n"/>
  </r>
  <r>
    <x v="2"/>
    <x v="314"/>
    <s v="PLPCCIM00014"/>
    <n v="1.62"/>
    <n v="29"/>
    <n v="50"/>
    <n v="18756000"/>
    <n v="1.7241379310344827"/>
    <n v="0"/>
    <s v="PL"/>
    <n v="30384720.000000004"/>
    <n v="1000"/>
    <n v="96.428137390000003"/>
    <n v="57140000"/>
    <n v="5.5145645488175079"/>
    <n v="0"/>
    <s v="n"/>
  </r>
  <r>
    <x v="2"/>
    <x v="315"/>
    <s v="PLPCCRK00076"/>
    <n v="37.979999999999997"/>
    <n v="399"/>
    <n v="14980"/>
    <n v="3144000"/>
    <n v="37.543859649122808"/>
    <n v="0.76943486335898648"/>
    <s v="PL"/>
    <n v="119409119.99999999"/>
    <n v="1000"/>
    <n v="96.428137390000003"/>
    <n v="57140000"/>
    <n v="21.671725128863965"/>
    <n v="0.28999999999999915"/>
    <s v="r"/>
  </r>
  <r>
    <x v="2"/>
    <x v="316"/>
    <s v="PLGUARD00019"/>
    <n v="0.23"/>
    <n v="16060"/>
    <n v="3690"/>
    <n v="0"/>
    <n v="0.22976338729763388"/>
    <n v="0"/>
    <s v="PL"/>
    <n v="0"/>
    <n v="1000"/>
    <n v="96.428137390000003"/>
    <n v="57140000"/>
    <n v="0"/>
    <n v="0"/>
    <s v="n"/>
  </r>
  <r>
    <x v="2"/>
    <x v="317"/>
    <s v="PLPRMCM00048"/>
    <n v="51.9"/>
    <n v="1439"/>
    <n v="74570"/>
    <n v="4763000"/>
    <n v="51.820708825573313"/>
    <n v="1.7647058823529349"/>
    <s v="PL"/>
    <n v="247199700"/>
    <n v="1000"/>
    <n v="96.428137390000003"/>
    <n v="57140000"/>
    <n v="44.864612940264813"/>
    <n v="0.89999999999999858"/>
    <s v="r"/>
  </r>
  <r>
    <x v="2"/>
    <x v="318"/>
    <s v="LU0275164910"/>
    <n v="100"/>
    <n v="0"/>
    <n v="0"/>
    <n v="826000"/>
    <n v="100"/>
    <n v="0"/>
    <s v="LU"/>
    <n v="82600000"/>
    <n v="1000"/>
    <n v="96.428137390000003"/>
    <n v="57140000"/>
    <n v="14.991187403811063"/>
    <n v="0"/>
    <s v="n"/>
  </r>
  <r>
    <x v="2"/>
    <x v="319"/>
    <s v="NL0010577052"/>
    <n v="7.9"/>
    <n v="5651"/>
    <n v="43310"/>
    <n v="2500000"/>
    <n v="7.6641302424349673"/>
    <n v="4.2216358839050061"/>
    <s v="NL"/>
    <n v="19750000"/>
    <n v="1000"/>
    <n v="96.428137390000003"/>
    <n v="57140000"/>
    <n v="3.5844546153180206"/>
    <n v="0.32000000000000028"/>
    <s v="r"/>
  </r>
  <r>
    <x v="2"/>
    <x v="320"/>
    <s v="PLPEKAS00017"/>
    <n v="10.8"/>
    <n v="0"/>
    <n v="0"/>
    <n v="11288000"/>
    <n v="10.8"/>
    <n v="0"/>
    <s v="PL"/>
    <n v="121910400.00000001"/>
    <n v="1000"/>
    <n v="96.428137390000003"/>
    <n v="57140000"/>
    <n v="22.125685870140053"/>
    <n v="0"/>
    <s v="n"/>
  </r>
  <r>
    <x v="2"/>
    <x v="321"/>
    <s v="PLPEKAO00016"/>
    <n v="179"/>
    <n v="373180"/>
    <n v="67794460"/>
    <n v="122632000"/>
    <n v="181.66691676938743"/>
    <n v="-1.5401540154015514"/>
    <s v="PL"/>
    <n v="21951128000"/>
    <n v="1000"/>
    <n v="96.428137390000003"/>
    <n v="57140000"/>
    <n v="3983.940358027171"/>
    <n v="-2.8000000000000114"/>
    <s v="m"/>
  </r>
  <r>
    <x v="2"/>
    <x v="322"/>
    <s v="PLMEDCS00015"/>
    <n v="85.56"/>
    <n v="1043"/>
    <n v="89400"/>
    <n v="7304000"/>
    <n v="85.714285714285708"/>
    <n v="0.2812939521800395"/>
    <s v="PL"/>
    <n v="624930240"/>
    <n v="1000"/>
    <n v="96.428137390000003"/>
    <n v="57140000"/>
    <n v="113.41944724150876"/>
    <n v="0.24000000000000909"/>
    <s v="r"/>
  </r>
  <r>
    <x v="2"/>
    <x v="323"/>
    <s v="PLPEMUG00016"/>
    <n v="0.49"/>
    <n v="0"/>
    <n v="0"/>
    <n v="0"/>
    <n v="0.49"/>
    <n v="0"/>
    <s v="PL"/>
    <n v="0"/>
    <n v="1000"/>
    <n v="96.428137390000003"/>
    <n v="57140000"/>
    <n v="0"/>
    <n v="0"/>
    <s v="n"/>
  </r>
  <r>
    <x v="2"/>
    <x v="324"/>
    <s v="PLPLSEP00013"/>
    <n v="29.99"/>
    <n v="1"/>
    <n v="30"/>
    <n v="8365000"/>
    <n v="30"/>
    <n v="0.33456005352960894"/>
    <s v="PL"/>
    <n v="250866350"/>
    <n v="1000"/>
    <n v="96.428137390000003"/>
    <n v="57140000"/>
    <n v="45.530078282809413"/>
    <n v="9.9999999999997868E-2"/>
    <s v="r"/>
  </r>
  <r>
    <x v="2"/>
    <x v="325"/>
    <s v="PLPEPES00018"/>
    <n v="0.49"/>
    <n v="19796"/>
    <n v="9580"/>
    <n v="49286000"/>
    <n v="0.48393614871691248"/>
    <n v="0"/>
    <s v="PL"/>
    <n v="24150140"/>
    <n v="1000"/>
    <n v="96.428137390000003"/>
    <n v="57140000"/>
    <n v="4.3830420649912067"/>
    <n v="0"/>
    <s v="n"/>
  </r>
  <r>
    <x v="2"/>
    <x v="326"/>
    <s v="PLPTRLI00018"/>
    <n v="0.16"/>
    <n v="619645"/>
    <n v="99140"/>
    <n v="0"/>
    <n v="0.15999483575272938"/>
    <n v="0"/>
    <s v="PL"/>
    <n v="0"/>
    <n v="1000"/>
    <n v="96.428137390000003"/>
    <n v="57140000"/>
    <n v="0"/>
    <n v="0"/>
    <s v="n"/>
  </r>
  <r>
    <x v="2"/>
    <x v="327"/>
    <s v="PLPGER000010"/>
    <n v="19.07"/>
    <n v="1603463"/>
    <n v="30889170"/>
    <n v="778079000"/>
    <n v="19.264036650674196"/>
    <n v="-1.9537275064267279"/>
    <s v="PL"/>
    <n v="14837966530"/>
    <n v="1000"/>
    <n v="96.428137390000003"/>
    <n v="57140000"/>
    <n v="2692.9629169819145"/>
    <n v="-0.37999999999999901"/>
    <s v="m"/>
  </r>
  <r>
    <x v="2"/>
    <x v="328"/>
    <s v="PLPGNIG00014"/>
    <n v="4.3600000000000003"/>
    <n v="4729266"/>
    <n v="21068110"/>
    <n v="1628262000"/>
    <n v="4.454837177693113"/>
    <n v="-2.2421524663677084"/>
    <s v="PL"/>
    <n v="7099222320.000001"/>
    <n v="1000"/>
    <n v="96.428137390000003"/>
    <n v="57140000"/>
    <n v="1288.4476055743144"/>
    <n v="-9.9999999999999645E-2"/>
    <s v="m"/>
  </r>
  <r>
    <x v="2"/>
    <x v="329"/>
    <s v="PLPGO0000014"/>
    <n v="5.5"/>
    <n v="11949"/>
    <n v="66090"/>
    <n v="31779000"/>
    <n v="5.5310067788099424"/>
    <n v="1.8518518518518379"/>
    <s v="PL"/>
    <n v="174784500"/>
    <n v="1000"/>
    <n v="96.428137390000003"/>
    <n v="57140000"/>
    <n v="31.721878871445696"/>
    <n v="9.9999999999999645E-2"/>
    <s v="r"/>
  </r>
  <r>
    <x v="2"/>
    <x v="330"/>
    <s v="PLPHN0000014"/>
    <n v="25.2"/>
    <n v="264"/>
    <n v="6650"/>
    <n v="13699000"/>
    <n v="25.189393939393938"/>
    <n v="0"/>
    <s v="PL"/>
    <n v="345214800"/>
    <n v="1000"/>
    <n v="96.428137390000003"/>
    <n v="57140000"/>
    <n v="62.653508006890497"/>
    <n v="0"/>
    <s v="n"/>
  </r>
  <r>
    <x v="2"/>
    <x v="331"/>
    <s v="PLPKN0000018"/>
    <n v="53.31"/>
    <n v="1164766"/>
    <n v="61137020"/>
    <n v="309998000"/>
    <n v="52.48867154432736"/>
    <n v="1.138303927148554"/>
    <s v="PL"/>
    <n v="16525993380"/>
    <n v="1000"/>
    <n v="96.428137390000003"/>
    <n v="57140000"/>
    <n v="2999.3252275268887"/>
    <n v="0.60000000000000142"/>
    <s v="r"/>
  </r>
  <r>
    <x v="2"/>
    <x v="332"/>
    <s v="PLPKO0000016"/>
    <n v="33"/>
    <n v="2362022"/>
    <n v="78610550"/>
    <n v="783205000"/>
    <n v="33.281040566091256"/>
    <n v="-1.0494752623688153"/>
    <s v="PL"/>
    <n v="25845765000"/>
    <n v="1000"/>
    <n v="96.428137390000003"/>
    <n v="57140000"/>
    <n v="4690.7833742113908"/>
    <n v="-0.35000000000000142"/>
    <s v="m"/>
  </r>
  <r>
    <x v="2"/>
    <x v="333"/>
    <s v="PLPKPCR00011"/>
    <n v="88.2"/>
    <n v="111464"/>
    <n v="9849160"/>
    <n v="25336000"/>
    <n v="88.361802913945311"/>
    <n v="0.22727272727272041"/>
    <s v="PL"/>
    <n v="2234635200"/>
    <n v="1000"/>
    <n v="96.428137390000003"/>
    <n v="57140000"/>
    <n v="405.56701044010674"/>
    <n v="0.20000000000000284"/>
    <s v="r"/>
  </r>
  <r>
    <x v="2"/>
    <x v="334"/>
    <s v="PLPSTBX00016"/>
    <n v="2.59"/>
    <n v="7160"/>
    <n v="18450"/>
    <n v="17382000"/>
    <n v="2.5768156424581004"/>
    <n v="0.38759689922480689"/>
    <s v="PL"/>
    <n v="45019380"/>
    <n v="1000"/>
    <n v="96.428137390000003"/>
    <n v="57140000"/>
    <n v="8.1706290845445952"/>
    <n v="9.9999999999997868E-3"/>
    <s v="r"/>
  </r>
  <r>
    <x v="2"/>
    <x v="335"/>
    <s v="NL0000686772"/>
    <n v="0.19"/>
    <n v="101576"/>
    <n v="19300"/>
    <n v="0"/>
    <n v="0.19000551311333386"/>
    <n v="-5.0000000000000044"/>
    <s v="NL"/>
    <n v="0"/>
    <n v="1000"/>
    <n v="96.428137390000003"/>
    <n v="57140000"/>
    <n v="0"/>
    <n v="-1.0000000000000009E-2"/>
    <s v="m"/>
  </r>
  <r>
    <x v="2"/>
    <x v="336"/>
    <s v="PLPEKPL00010"/>
    <n v="2.15"/>
    <n v="0"/>
    <n v="0"/>
    <n v="0"/>
    <n v="2.15"/>
    <n v="0"/>
    <s v="PL"/>
    <n v="0"/>
    <n v="1000"/>
    <n v="96.428137390000003"/>
    <n v="57140000"/>
    <n v="0"/>
    <n v="0"/>
    <s v="n"/>
  </r>
  <r>
    <x v="2"/>
    <x v="337"/>
    <s v="PLPCLRT00029"/>
    <n v="0.7"/>
    <n v="0"/>
    <n v="0"/>
    <n v="0"/>
    <n v="0.7"/>
    <n v="0"/>
    <s v="PL"/>
    <n v="0"/>
    <n v="1000"/>
    <n v="96.428137390000003"/>
    <n v="57140000"/>
    <n v="0"/>
    <n v="0"/>
    <s v="n"/>
  </r>
  <r>
    <x v="2"/>
    <x v="338"/>
    <s v="PLZCPLC00036"/>
    <n v="18.5"/>
    <n v="18827"/>
    <n v="335140"/>
    <n v="15164000"/>
    <n v="17.801030435013544"/>
    <n v="5.1136363636363535"/>
    <s v="PL"/>
    <n v="280534000"/>
    <n v="1000"/>
    <n v="96.428137390000003"/>
    <n v="57140000"/>
    <n v="50.914500812841801"/>
    <n v="0.89999999999999858"/>
    <s v="r"/>
  </r>
  <r>
    <x v="2"/>
    <x v="339"/>
    <s v="PLMSTSD00019"/>
    <n v="0.09"/>
    <n v="571477"/>
    <n v="47050"/>
    <n v="0"/>
    <n v="8.2330522488219121E-2"/>
    <n v="0"/>
    <s v="PL"/>
    <n v="0"/>
    <n v="1000"/>
    <n v="96.428137390000003"/>
    <n v="57140000"/>
    <n v="0"/>
    <n v="0"/>
    <s v="n"/>
  </r>
  <r>
    <x v="2"/>
    <x v="340"/>
    <s v="PLPOLMD00011"/>
    <n v="2.19"/>
    <n v="202"/>
    <n v="420"/>
    <n v="0"/>
    <n v="2.0792079207920793"/>
    <n v="-0.90497737556560764"/>
    <s v="PL"/>
    <n v="0"/>
    <n v="1000"/>
    <n v="96.428137390000003"/>
    <n v="57140000"/>
    <n v="0"/>
    <n v="-2.0000000000000018E-2"/>
    <s v="m"/>
  </r>
  <r>
    <x v="2"/>
    <x v="341"/>
    <s v="PLPOLNA00015"/>
    <n v="28.4"/>
    <n v="1773"/>
    <n v="49210"/>
    <n v="794000"/>
    <n v="27.755217146080088"/>
    <n v="4.4117647058823595"/>
    <s v="PL"/>
    <n v="22549600"/>
    <n v="1000"/>
    <n v="96.428137390000003"/>
    <n v="57140000"/>
    <n v="4.0925578629658341"/>
    <n v="1.1999999999999993"/>
    <s v="r"/>
  </r>
  <r>
    <x v="2"/>
    <x v="342"/>
    <s v="PLPOLND00019"/>
    <n v="6.42"/>
    <n v="24087"/>
    <n v="155170"/>
    <n v="25585000"/>
    <n v="6.4420641839996682"/>
    <n v="2.7199999999999891"/>
    <s v="PL"/>
    <n v="164255700"/>
    <n v="1000"/>
    <n v="96.428137390000003"/>
    <n v="57140000"/>
    <n v="29.810992504166691"/>
    <n v="0.16999999999999993"/>
    <s v="r"/>
  </r>
  <r>
    <x v="2"/>
    <x v="343"/>
    <s v="PLPOLWX00026"/>
    <n v="16.649999999999999"/>
    <n v="7185"/>
    <n v="118350"/>
    <n v="5930000"/>
    <n v="16.471816283924845"/>
    <n v="1.8348623853210899"/>
    <s v="PL"/>
    <n v="98734499.999999985"/>
    <n v="1000"/>
    <n v="96.428137390000003"/>
    <n v="57140000"/>
    <n v="17.919459960309723"/>
    <n v="0.29999999999999716"/>
    <s v="r"/>
  </r>
  <r>
    <x v="2"/>
    <x v="344"/>
    <s v="PLPZBDT00013"/>
    <n v="4.4000000000000004"/>
    <n v="2"/>
    <n v="10"/>
    <n v="21432000"/>
    <n v="5"/>
    <n v="0"/>
    <s v="PL"/>
    <n v="94300800.000000015"/>
    <n v="1000"/>
    <n v="96.428137390000003"/>
    <n v="57140000"/>
    <n v="17.114781660161096"/>
    <n v="0"/>
    <s v="n"/>
  </r>
  <r>
    <x v="2"/>
    <x v="345"/>
    <s v="PLPLPGR00010"/>
    <n v="1.25"/>
    <n v="200"/>
    <n v="250"/>
    <n v="0"/>
    <n v="1.25"/>
    <n v="-13.793103448275856"/>
    <s v="PL"/>
    <n v="0"/>
    <n v="1000"/>
    <n v="96.428137390000003"/>
    <n v="57140000"/>
    <n v="0"/>
    <n v="-0.19999999999999996"/>
    <s v="m"/>
  </r>
  <r>
    <x v="2"/>
    <x v="346"/>
    <s v="PLGFPRE00040"/>
    <n v="13"/>
    <n v="2"/>
    <n v="30"/>
    <n v="423000"/>
    <n v="15"/>
    <n v="-1.5151515151515138"/>
    <s v="PL"/>
    <n v="5499000"/>
    <n v="1000"/>
    <n v="96.428137390000003"/>
    <n v="57140000"/>
    <n v="0.99802105972829347"/>
    <n v="-0.19999999999999929"/>
    <s v="m"/>
  </r>
  <r>
    <x v="2"/>
    <x v="347"/>
    <s v="PLPRGNK00017"/>
    <n v="15"/>
    <n v="386"/>
    <n v="5790"/>
    <n v="1032000"/>
    <n v="15"/>
    <n v="0"/>
    <s v="PL"/>
    <n v="15480000"/>
    <n v="1000"/>
    <n v="96.428137390000003"/>
    <n v="57140000"/>
    <n v="2.8094864529176178"/>
    <n v="0"/>
    <s v="n"/>
  </r>
  <r>
    <x v="2"/>
    <x v="348"/>
    <s v="PLPRESC00018"/>
    <n v="2.82"/>
    <n v="489"/>
    <n v="1380"/>
    <n v="2631000"/>
    <n v="2.8220858895705523"/>
    <n v="-0.35335689045937757"/>
    <s v="PL"/>
    <n v="7419420"/>
    <n v="1000"/>
    <n v="96.428137390000003"/>
    <n v="57140000"/>
    <n v="1.3465607221257128"/>
    <n v="-1.0000000000000231E-2"/>
    <s v="m"/>
  </r>
  <r>
    <x v="2"/>
    <x v="349"/>
    <s v="PLPRMMD00012"/>
    <n v="1.2"/>
    <n v="21143"/>
    <n v="25360"/>
    <n v="0"/>
    <n v="1.1994513550584118"/>
    <n v="0.84033613445377853"/>
    <s v="PL"/>
    <n v="0"/>
    <n v="1000"/>
    <n v="96.428137390000003"/>
    <n v="57140000"/>
    <n v="0"/>
    <n v="1.0000000000000009E-2"/>
    <s v="r"/>
  </r>
  <r>
    <x v="2"/>
    <x v="350"/>
    <s v="PLPRCAD00018"/>
    <n v="1.04"/>
    <n v="3426"/>
    <n v="3500"/>
    <n v="0"/>
    <n v="1.0215995329830707"/>
    <n v="0"/>
    <s v="PL"/>
    <n v="0"/>
    <n v="1000"/>
    <n v="96.428137390000003"/>
    <n v="57140000"/>
    <n v="0"/>
    <n v="0"/>
    <s v="n"/>
  </r>
  <r>
    <x v="2"/>
    <x v="351"/>
    <s v="PLPRCHM00014"/>
    <n v="16.5"/>
    <n v="54033"/>
    <n v="864860"/>
    <n v="2716000"/>
    <n v="16.006144393241168"/>
    <n v="1.8518518518518601"/>
    <s v="PL"/>
    <n v="44814000"/>
    <n v="1000"/>
    <n v="96.428137390000003"/>
    <n v="57140000"/>
    <n v="8.1333543863727478"/>
    <n v="0.30000000000000071"/>
    <s v="r"/>
  </r>
  <r>
    <x v="2"/>
    <x v="352"/>
    <s v="PLPRCHK00018"/>
    <n v="1.44"/>
    <n v="321456"/>
    <n v="483840"/>
    <n v="21115000"/>
    <n v="1.5051515604001793"/>
    <n v="-2.0408163265306145"/>
    <s v="PL"/>
    <n v="30405600"/>
    <n v="1000"/>
    <n v="96.428137390000003"/>
    <n v="57140000"/>
    <n v="5.5183540886842328"/>
    <n v="-3.0000000000000027E-2"/>
    <s v="m"/>
  </r>
  <r>
    <x v="2"/>
    <x v="353"/>
    <s v="PLPROJP00018"/>
    <n v="6.15"/>
    <n v="12690"/>
    <n v="79070"/>
    <n v="5439000"/>
    <n v="6.2308904649330179"/>
    <n v="3.7099494097807773"/>
    <s v="PL"/>
    <n v="33449850.000000004"/>
    <n v="1000"/>
    <n v="96.428137390000003"/>
    <n v="57140000"/>
    <n v="6.0708592007187594"/>
    <n v="0.22000000000000064"/>
    <s v="r"/>
  </r>
  <r>
    <x v="2"/>
    <x v="354"/>
    <s v="PLLZPSK00019"/>
    <n v="2.89"/>
    <n v="9040"/>
    <n v="26080"/>
    <n v="14959000"/>
    <n v="2.8849557522123894"/>
    <n v="-1.7006802721088343"/>
    <s v="PL"/>
    <n v="43231510"/>
    <n v="1000"/>
    <n v="96.428137390000003"/>
    <n v="57140000"/>
    <n v="7.8461461036287163"/>
    <n v="-4.9999999999999822E-2"/>
    <s v="m"/>
  </r>
  <r>
    <x v="2"/>
    <x v="355"/>
    <s v="GB00B1YKG049"/>
    <n v="24"/>
    <n v="80"/>
    <n v="1920"/>
    <n v="93000"/>
    <n v="24"/>
    <n v="4.1684035014588616E-2"/>
    <s v="GB"/>
    <n v="2232000"/>
    <n v="1000"/>
    <n v="96.428137390000003"/>
    <n v="57140000"/>
    <n v="0.40508874437416814"/>
    <n v="1.0000000000001563E-2"/>
    <s v="r"/>
  </r>
  <r>
    <x v="2"/>
    <x v="356"/>
    <s v="PLPTIW000014"/>
    <n v="14.48"/>
    <n v="2961"/>
    <n v="42770"/>
    <n v="8907000"/>
    <n v="14.444444444444445"/>
    <n v="0"/>
    <s v="PL"/>
    <n v="128973360"/>
    <n v="1000"/>
    <n v="96.428137390000003"/>
    <n v="57140000"/>
    <n v="23.407552177472027"/>
    <n v="0"/>
    <s v="n"/>
  </r>
  <r>
    <x v="2"/>
    <x v="357"/>
    <s v="PLZAPUL00057"/>
    <n v="140.85"/>
    <n v="124"/>
    <n v="17450"/>
    <n v="3122000"/>
    <n v="140.7258064516129"/>
    <n v="0"/>
    <s v="PL"/>
    <n v="439733700"/>
    <n v="1000"/>
    <n v="96.428137390000003"/>
    <n v="57140000"/>
    <n v="79.807872935487083"/>
    <n v="0"/>
    <s v="n"/>
  </r>
  <r>
    <x v="2"/>
    <x v="358"/>
    <s v="PLPWRMD00011"/>
    <n v="1.19"/>
    <n v="0"/>
    <n v="0"/>
    <n v="0"/>
    <n v="1.19"/>
    <n v="0"/>
    <s v="PL"/>
    <n v="0"/>
    <n v="1000"/>
    <n v="96.428137390000003"/>
    <n v="57140000"/>
    <n v="0"/>
    <n v="0"/>
    <s v="n"/>
  </r>
  <r>
    <x v="2"/>
    <x v="359"/>
    <s v="PLPZU0000011"/>
    <n v="508.65"/>
    <n v="145512"/>
    <n v="73380130"/>
    <n v="55967000"/>
    <n v="504.2891995161911"/>
    <n v="1.7299999999999871"/>
    <s v="PL"/>
    <n v="28467614550"/>
    <n v="1000"/>
    <n v="96.428137390000003"/>
    <n v="57140000"/>
    <n v="5166.6264486502241"/>
    <n v="8.6499999999999773"/>
    <s v="r"/>
  </r>
  <r>
    <x v="2"/>
    <x v="360"/>
    <s v="PLQNTUM00018"/>
    <n v="4.1500000000000004"/>
    <n v="0"/>
    <n v="0"/>
    <n v="0"/>
    <n v="4.1500000000000004"/>
    <n v="0"/>
    <s v="PL"/>
    <n v="0"/>
    <n v="1000"/>
    <n v="96.428137390000003"/>
    <n v="57140000"/>
    <n v="0"/>
    <n v="0"/>
    <s v="n"/>
  </r>
  <r>
    <x v="2"/>
    <x v="361"/>
    <s v="PLQRCUS00012"/>
    <n v="6.4"/>
    <n v="13434"/>
    <n v="84890"/>
    <n v="35376000"/>
    <n v="6.3190412386482064"/>
    <n v="-0.62111801242236142"/>
    <s v="PL"/>
    <n v="226406400"/>
    <n v="1000"/>
    <n v="96.428137390000003"/>
    <n v="57140000"/>
    <n v="41.090808375571541"/>
    <n v="-4.0000000000000036E-2"/>
    <s v="m"/>
  </r>
  <r>
    <x v="2"/>
    <x v="362"/>
    <s v="PLQMKSK00017"/>
    <n v="12.56"/>
    <n v="11818"/>
    <n v="149000"/>
    <n v="10375000"/>
    <n v="12.607886275173465"/>
    <n v="-1.7982799061766919"/>
    <s v="PL"/>
    <n v="130310000"/>
    <n v="1000"/>
    <n v="96.428137390000003"/>
    <n v="57140000"/>
    <n v="23.650140806181835"/>
    <n v="-0.22999999999999865"/>
    <s v="m"/>
  </r>
  <r>
    <x v="2"/>
    <x v="363"/>
    <s v="PLRDPOL00010"/>
    <n v="8.24"/>
    <n v="17230"/>
    <n v="140510"/>
    <n v="19626000"/>
    <n v="8.1549622751015676"/>
    <n v="-0.12121212121212199"/>
    <s v="PL"/>
    <n v="161718240"/>
    <n v="1000"/>
    <n v="96.428137390000003"/>
    <n v="57140000"/>
    <n v="29.350465405018092"/>
    <n v="-9.9999999999997868E-3"/>
    <s v="m"/>
  </r>
  <r>
    <x v="2"/>
    <x v="364"/>
    <s v="PLRAFAK00018"/>
    <n v="5.95"/>
    <n v="30228"/>
    <n v="180360"/>
    <n v="27134000"/>
    <n v="5.9666534339023425"/>
    <n v="-1.3266998341625258"/>
    <s v="PL"/>
    <n v="161447300"/>
    <n v="1000"/>
    <n v="96.428137390000003"/>
    <n v="57140000"/>
    <n v="29.301292132437116"/>
    <n v="-8.0000000000000071E-2"/>
    <s v="m"/>
  </r>
  <r>
    <x v="2"/>
    <x v="365"/>
    <s v="PLRFMET00016"/>
    <n v="15.82"/>
    <n v="138"/>
    <n v="2190"/>
    <n v="1469000"/>
    <n v="15.869565217391305"/>
    <n v="-3.0042918454935563"/>
    <s v="PL"/>
    <n v="23239580"/>
    <n v="1000"/>
    <n v="96.428137390000003"/>
    <n v="57140000"/>
    <n v="4.2177832804583479"/>
    <n v="-0.48999999999999844"/>
    <s v="m"/>
  </r>
  <r>
    <x v="2"/>
    <x v="366"/>
    <s v="PLRNBWT00031"/>
    <n v="17.8"/>
    <n v="148652"/>
    <n v="2651110"/>
    <n v="6355000"/>
    <n v="17.834337916745149"/>
    <n v="1.7142857142857126"/>
    <s v="PL"/>
    <n v="113119000"/>
    <n v="1000"/>
    <n v="96.428137390000003"/>
    <n v="57140000"/>
    <n v="20.530122614185274"/>
    <n v="0.30000000000000071"/>
    <s v="r"/>
  </r>
  <r>
    <x v="2"/>
    <x v="367"/>
    <s v="PLRNKPR00014"/>
    <n v="2.35"/>
    <n v="1256206"/>
    <n v="2640660"/>
    <n v="19987000"/>
    <n v="2.1020915359423533"/>
    <n v="8.2949308755760462"/>
    <s v="PL"/>
    <n v="46969450"/>
    <n v="1000"/>
    <n v="96.428137390000003"/>
    <n v="57140000"/>
    <n v="8.5245499661493156"/>
    <n v="0.18000000000000016"/>
    <s v="r"/>
  </r>
  <r>
    <x v="2"/>
    <x v="368"/>
    <s v="PLKLNR000017"/>
    <n v="6.49"/>
    <n v="108226"/>
    <n v="684060"/>
    <n v="12912000"/>
    <n v="6.3206623177425021"/>
    <n v="0.62015503875969546"/>
    <s v="PL"/>
    <n v="83798880"/>
    <n v="1000"/>
    <n v="96.428137390000003"/>
    <n v="57140000"/>
    <n v="15.208773780986379"/>
    <n v="4.0000000000000036E-2"/>
    <s v="r"/>
  </r>
  <r>
    <x v="2"/>
    <x v="369"/>
    <s v="PLREDAN00019"/>
    <n v="1.96"/>
    <n v="30575"/>
    <n v="61550"/>
    <n v="13353000"/>
    <n v="2.0130825838103026"/>
    <n v="-1.0101010101010055"/>
    <s v="PL"/>
    <n v="26171880"/>
    <n v="1000"/>
    <n v="96.428137390000003"/>
    <n v="57140000"/>
    <n v="4.7499704332936394"/>
    <n v="-2.0000000000000018E-2"/>
    <s v="m"/>
  </r>
  <r>
    <x v="2"/>
    <x v="370"/>
    <s v="PLCMPLX00014"/>
    <n v="5.0999999999999996"/>
    <n v="2595"/>
    <n v="13330"/>
    <n v="0"/>
    <n v="5.136801541425819"/>
    <n v="-12.820512820512819"/>
    <s v="PL"/>
    <n v="0"/>
    <n v="1000"/>
    <n v="96.428137390000003"/>
    <n v="57140000"/>
    <n v="0"/>
    <n v="-0.75"/>
    <s v="m"/>
  </r>
  <r>
    <x v="2"/>
    <x v="371"/>
    <s v="PLPRNTC00017"/>
    <n v="0.04"/>
    <n v="100"/>
    <n v="8"/>
    <n v="6100000"/>
    <n v="0.08"/>
    <n v="0"/>
    <s v="PL"/>
    <n v="244000"/>
    <n v="1000"/>
    <n v="96.428137390000003"/>
    <n v="57140000"/>
    <n v="4.4283894994308709E-2"/>
    <n v="0"/>
    <s v="n"/>
  </r>
  <r>
    <x v="2"/>
    <x v="372"/>
    <s v="SE0001856519"/>
    <n v="0.7"/>
    <n v="4528"/>
    <n v="3110"/>
    <n v="0"/>
    <n v="0.68683745583038869"/>
    <n v="4.4776119402984982"/>
    <s v="SE"/>
    <n v="0"/>
    <n v="1000"/>
    <n v="96.428137390000003"/>
    <n v="57140000"/>
    <n v="0"/>
    <n v="2.9999999999999916E-2"/>
    <s v="r"/>
  </r>
  <r>
    <x v="2"/>
    <x v="373"/>
    <s v="PLRELPL00014"/>
    <n v="5.7"/>
    <n v="2614"/>
    <n v="15040"/>
    <n v="5343000"/>
    <n v="5.7536342769701605"/>
    <n v="-1.7241379310344751"/>
    <s v="PL"/>
    <n v="30455100"/>
    <n v="1000"/>
    <n v="96.428137390000003"/>
    <n v="57140000"/>
    <n v="5.5273379116441443"/>
    <n v="-9.9999999999999645E-2"/>
    <s v="m"/>
  </r>
  <r>
    <x v="2"/>
    <x v="374"/>
    <s v="PLREMAK00016"/>
    <n v="11.6"/>
    <n v="312"/>
    <n v="3620"/>
    <n v="1451000"/>
    <n v="11.602564102564102"/>
    <n v="-4.1322314049586755"/>
    <s v="PL"/>
    <n v="16831600"/>
    <n v="1000"/>
    <n v="96.428137390000003"/>
    <n v="57140000"/>
    <n v="3.0547901925664198"/>
    <n v="-0.5"/>
    <s v="m"/>
  </r>
  <r>
    <x v="2"/>
    <x v="375"/>
    <s v="PLRESBD00016"/>
    <n v="2.41"/>
    <n v="2249"/>
    <n v="5350"/>
    <n v="3055000"/>
    <n v="2.3788350377945755"/>
    <n v="1.26050420168069"/>
    <s v="PL"/>
    <n v="7362550"/>
    <n v="1000"/>
    <n v="96.428137390000003"/>
    <n v="57140000"/>
    <n v="1.3362393077473262"/>
    <n v="3.0000000000000249E-2"/>
    <s v="r"/>
  </r>
  <r>
    <x v="2"/>
    <x v="376"/>
    <s v="PLROBYG00016"/>
    <n v="2.16"/>
    <n v="307173"/>
    <n v="666030"/>
    <n v="121599000"/>
    <n v="2.1682569757107557"/>
    <n v="-0.46082949308754451"/>
    <s v="PL"/>
    <n v="262653840.00000003"/>
    <n v="1000"/>
    <n v="96.428137390000003"/>
    <n v="57140000"/>
    <n v="47.66940602627853"/>
    <n v="-9.9999999999997868E-3"/>
    <s v="m"/>
  </r>
  <r>
    <x v="2"/>
    <x v="377"/>
    <s v="NL0006106007"/>
    <n v="1.44"/>
    <n v="15446"/>
    <n v="22290"/>
    <n v="55661000"/>
    <n v="1.4430920626699468"/>
    <n v="-4.0000000000000036"/>
    <s v="NL"/>
    <n v="80151840"/>
    <n v="1000"/>
    <n v="96.428137390000003"/>
    <n v="57140000"/>
    <n v="14.546867484264887"/>
    <n v="-6.0000000000000053E-2"/>
    <s v="m"/>
  </r>
  <r>
    <x v="2"/>
    <x v="378"/>
    <s v="PLROPCE00017"/>
    <n v="16.600000000000001"/>
    <n v="6"/>
    <n v="100"/>
    <n v="2220000"/>
    <n v="16.666666666666668"/>
    <n v="0.91185410334346795"/>
    <s v="PL"/>
    <n v="36852000"/>
    <n v="1000"/>
    <n v="96.428137390000003"/>
    <n v="57140000"/>
    <n v="6.688320075124035"/>
    <n v="0.15000000000000213"/>
    <s v="r"/>
  </r>
  <r>
    <x v="2"/>
    <x v="379"/>
    <s v="PLCRSNT00011"/>
    <n v="1.4"/>
    <n v="67366"/>
    <n v="94940"/>
    <n v="0"/>
    <n v="1.409316272303536"/>
    <n v="-0.70921985815602939"/>
    <s v="PL"/>
    <n v="0"/>
    <n v="1000"/>
    <n v="96.428137390000003"/>
    <n v="57140000"/>
    <n v="0"/>
    <n v="-1.0000000000000009E-2"/>
    <s v="m"/>
  </r>
  <r>
    <x v="2"/>
    <x v="380"/>
    <s v="PLNFI0500012"/>
    <n v="1.71"/>
    <n v="3776"/>
    <n v="6460"/>
    <n v="2747000"/>
    <n v="1.7108050847457628"/>
    <n v="-0.58139534883721034"/>
    <s v="PL"/>
    <n v="4697370"/>
    <n v="1000"/>
    <n v="96.428137390000003"/>
    <n v="57140000"/>
    <n v="0.8525321304484258"/>
    <n v="-1.0000000000000009E-2"/>
    <s v="m"/>
  </r>
  <r>
    <x v="2"/>
    <x v="381"/>
    <s v="LU0564351582"/>
    <n v="0.79"/>
    <n v="0"/>
    <n v="0"/>
    <n v="0"/>
    <n v="0.79"/>
    <n v="0"/>
    <s v="LU"/>
    <n v="0"/>
    <n v="1000"/>
    <n v="96.428137390000003"/>
    <n v="57140000"/>
    <n v="0"/>
    <n v="0"/>
    <s v="n"/>
  </r>
  <r>
    <x v="2"/>
    <x v="382"/>
    <s v="PLSTLSK00016"/>
    <n v="53.5"/>
    <n v="29982"/>
    <n v="1608950"/>
    <n v="23914000"/>
    <n v="53.663864985658059"/>
    <n v="-1.2732976563941678"/>
    <s v="PL"/>
    <n v="1279399000"/>
    <n v="1000"/>
    <n v="96.428137390000003"/>
    <n v="57140000"/>
    <n v="232.19988103206379"/>
    <n v="-0.68999999999999773"/>
    <s v="m"/>
  </r>
  <r>
    <x v="2"/>
    <x v="383"/>
    <s v="ES0113900J37"/>
    <n v="26.95"/>
    <n v="25"/>
    <n v="670"/>
    <n v="0"/>
    <n v="26.8"/>
    <n v="0"/>
    <s v="ES"/>
    <n v="0"/>
    <n v="1000"/>
    <n v="96.428137390000003"/>
    <n v="57140000"/>
    <n v="0"/>
    <n v="0"/>
    <s v="n"/>
  </r>
  <r>
    <x v="2"/>
    <x v="384"/>
    <s v="PLSANWL00012"/>
    <n v="0.21"/>
    <n v="14891"/>
    <n v="3060"/>
    <n v="0"/>
    <n v="0.20549325095695387"/>
    <n v="0"/>
    <s v="PL"/>
    <n v="0"/>
    <n v="1000"/>
    <n v="96.428137390000003"/>
    <n v="57140000"/>
    <n v="0"/>
    <n v="0"/>
    <s v="n"/>
  </r>
  <r>
    <x v="2"/>
    <x v="385"/>
    <s v="PLSCOPK00012"/>
    <n v="1.74"/>
    <n v="100"/>
    <n v="170"/>
    <n v="3496000"/>
    <n v="1.7"/>
    <n v="0"/>
    <s v="PL"/>
    <n v="6083040"/>
    <n v="1000"/>
    <n v="96.428137390000003"/>
    <n v="57140000"/>
    <n v="1.1040192811728675"/>
    <n v="0"/>
    <s v="n"/>
  </r>
  <r>
    <x v="2"/>
    <x v="386"/>
    <s v="PLWRWCK00013"/>
    <n v="23.73"/>
    <n v="720"/>
    <n v="17090"/>
    <n v="5187000"/>
    <n v="23.736111111111111"/>
    <n v="0.97872340425531057"/>
    <s v="PL"/>
    <n v="123087510"/>
    <n v="1000"/>
    <n v="96.428137390000003"/>
    <n v="57140000"/>
    <n v="22.339321180126735"/>
    <n v="0.23000000000000043"/>
    <s v="r"/>
  </r>
  <r>
    <x v="2"/>
    <x v="387"/>
    <s v="PLSEKO000014"/>
    <n v="6"/>
    <n v="2699"/>
    <n v="16250"/>
    <n v="2500000"/>
    <n v="6.0207484253427195"/>
    <n v="-2.4390243902439046"/>
    <s v="PL"/>
    <n v="15000000"/>
    <n v="1000"/>
    <n v="96.428137390000003"/>
    <n v="57140000"/>
    <n v="2.7223705939124208"/>
    <n v="-0.15000000000000036"/>
    <s v="m"/>
  </r>
  <r>
    <x v="2"/>
    <x v="388"/>
    <s v="PLSELNA00010"/>
    <n v="16.55"/>
    <n v="1670"/>
    <n v="27510"/>
    <n v="5246000"/>
    <n v="16.473053892215567"/>
    <n v="1.6584766584766486"/>
    <s v="PL"/>
    <n v="86821300"/>
    <n v="1000"/>
    <n v="96.428137390000003"/>
    <n v="57140000"/>
    <n v="15.757316936349897"/>
    <n v="0.26999999999999957"/>
    <s v="r"/>
  </r>
  <r>
    <x v="2"/>
    <x v="389"/>
    <s v="PLSELVT00013"/>
    <n v="15.7"/>
    <n v="250"/>
    <n v="3930"/>
    <n v="3182000"/>
    <n v="15.72"/>
    <n v="0.64102564102563875"/>
    <s v="PL"/>
    <n v="49957400"/>
    <n v="1000"/>
    <n v="96.428137390000003"/>
    <n v="57140000"/>
    <n v="9.0668371138880239"/>
    <n v="9.9999999999999645E-2"/>
    <s v="r"/>
  </r>
  <r>
    <x v="2"/>
    <x v="390"/>
    <s v="CA81752K1057"/>
    <n v="3.1"/>
    <n v="165158"/>
    <n v="531090"/>
    <n v="32839000"/>
    <n v="3.2156480461134187"/>
    <n v="-6.0606060606060552"/>
    <s v="CA"/>
    <n v="101800900"/>
    <n v="1000"/>
    <n v="96.428137390000003"/>
    <n v="57140000"/>
    <n v="18.475985106254594"/>
    <n v="-0.19999999999999973"/>
    <s v="m"/>
  </r>
  <r>
    <x v="2"/>
    <x v="391"/>
    <s v="PLSFNKS00011"/>
    <n v="1.9"/>
    <n v="30788"/>
    <n v="57160"/>
    <n v="18377000"/>
    <n v="1.8565674938287644"/>
    <n v="4.9723756906077332"/>
    <s v="PL"/>
    <n v="34916300"/>
    <n v="1000"/>
    <n v="96.428137390000003"/>
    <n v="57140000"/>
    <n v="6.3370072245482829"/>
    <n v="8.9999999999999858E-2"/>
    <s v="r"/>
  </r>
  <r>
    <x v="2"/>
    <x v="392"/>
    <s v="EE3100001751"/>
    <n v="5.38"/>
    <n v="11641"/>
    <n v="62630"/>
    <n v="5448000"/>
    <n v="5.3801219826475393"/>
    <n v="2.281368821292773"/>
    <s v="EE"/>
    <n v="29310240"/>
    <n v="1000"/>
    <n v="96.428137390000003"/>
    <n v="57140000"/>
    <n v="5.3195556984343719"/>
    <n v="0.12000000000000011"/>
    <s v="r"/>
  </r>
  <r>
    <x v="2"/>
    <x v="393"/>
    <s v="PLSIMPL00011"/>
    <n v="9.4499999999999993"/>
    <n v="3"/>
    <n v="30"/>
    <n v="1962000"/>
    <n v="10"/>
    <n v="-1.0471204188481797"/>
    <s v="PL"/>
    <n v="18540900"/>
    <n v="1000"/>
    <n v="96.428137390000003"/>
    <n v="57140000"/>
    <n v="3.3650133963113866"/>
    <n v="-0.10000000000000142"/>
    <s v="m"/>
  </r>
  <r>
    <x v="2"/>
    <x v="394"/>
    <s v="PLSKRBH00014"/>
    <n v="35.65"/>
    <n v="35984"/>
    <n v="1260360"/>
    <n v="1729000"/>
    <n v="35.025566918630503"/>
    <n v="8.0303030303030312"/>
    <s v="PL"/>
    <n v="61638850"/>
    <n v="1000"/>
    <n v="96.428137390000003"/>
    <n v="57140000"/>
    <n v="11.186919512171908"/>
    <n v="2.6499999999999986"/>
    <s v="r"/>
  </r>
  <r>
    <x v="2"/>
    <x v="395"/>
    <s v="PLTFSKK00015"/>
    <n v="1.81"/>
    <n v="0"/>
    <n v="0"/>
    <n v="0"/>
    <n v="1.81"/>
    <n v="0"/>
    <s v="PL"/>
    <n v="0"/>
    <n v="1000"/>
    <n v="96.428137390000003"/>
    <n v="57140000"/>
    <n v="0"/>
    <n v="0"/>
    <s v="n"/>
  </r>
  <r>
    <x v="2"/>
    <x v="396"/>
    <s v="PLSKTAN00010"/>
    <n v="1.05"/>
    <n v="318070"/>
    <n v="332020"/>
    <n v="31508000"/>
    <n v="1.043858270192096"/>
    <n v="2.941176470588247"/>
    <s v="PL"/>
    <n v="33083400"/>
    <n v="1000"/>
    <n v="96.428137390000003"/>
    <n v="57140000"/>
    <n v="6.0043516871094784"/>
    <n v="3.0000000000000027E-2"/>
    <s v="r"/>
  </r>
  <r>
    <x v="2"/>
    <x v="397"/>
    <s v="PLSKLNW00011"/>
    <n v="0.54"/>
    <n v="25961"/>
    <n v="13550"/>
    <n v="0"/>
    <n v="0.52193675128076733"/>
    <n v="-3.5714285714285698"/>
    <s v="PL"/>
    <n v="0"/>
    <n v="1000"/>
    <n v="96.428137390000003"/>
    <n v="57140000"/>
    <n v="0"/>
    <n v="-2.0000000000000018E-2"/>
    <s v="m"/>
  </r>
  <r>
    <x v="2"/>
    <x v="398"/>
    <s v="PLNFI1000012"/>
    <n v="3.6"/>
    <n v="12896"/>
    <n v="45470"/>
    <n v="0"/>
    <n v="3.5258995037220844"/>
    <n v="4.6511627906976827"/>
    <s v="PL"/>
    <n v="0"/>
    <n v="1000"/>
    <n v="96.428137390000003"/>
    <n v="57140000"/>
    <n v="0"/>
    <n v="0.16000000000000014"/>
    <s v="r"/>
  </r>
  <r>
    <x v="2"/>
    <x v="399"/>
    <s v="PLADVPL00029"/>
    <n v="12.06"/>
    <n v="2350"/>
    <n v="28540"/>
    <n v="9601000"/>
    <n v="12.14468085106383"/>
    <n v="-2.741935483870972"/>
    <s v="PL"/>
    <n v="115788060"/>
    <n v="1000"/>
    <n v="96.428137390000003"/>
    <n v="57140000"/>
    <n v="21.014533978011134"/>
    <n v="-0.33999999999999986"/>
    <s v="m"/>
  </r>
  <r>
    <x v="2"/>
    <x v="400"/>
    <s v="PLSNZKA00033"/>
    <n v="41.98"/>
    <n v="4383"/>
    <n v="180590"/>
    <n v="5026000"/>
    <n v="41.202372804015518"/>
    <n v="1.6218833212297223"/>
    <s v="PL"/>
    <n v="210991479.99999997"/>
    <n v="1000"/>
    <n v="96.428137390000003"/>
    <n v="57140000"/>
    <n v="38.293133381204036"/>
    <n v="0.6699999999999946"/>
    <s v="r"/>
  </r>
  <r>
    <x v="2"/>
    <x v="401"/>
    <s v="FR0000060873"/>
    <n v="43.58"/>
    <n v="120"/>
    <n v="5230"/>
    <n v="176000"/>
    <n v="43.583333333333336"/>
    <n v="-2.2941041523294459E-2"/>
    <s v="FR"/>
    <n v="7670080"/>
    <n v="1000"/>
    <n v="96.428137390000003"/>
    <n v="57140000"/>
    <n v="1.3920533496637186"/>
    <n v="-1.0000000000005116E-2"/>
    <s v="m"/>
  </r>
  <r>
    <x v="2"/>
    <x v="402"/>
    <s v="PLSLRCP00021"/>
    <n v="2.4"/>
    <n v="58946"/>
    <n v="142380"/>
    <n v="12010000"/>
    <n v="2.4154310725070403"/>
    <n v="-5.8823529411764719"/>
    <s v="PL"/>
    <n v="28824000"/>
    <n v="1000"/>
    <n v="96.428137390000003"/>
    <n v="57140000"/>
    <n v="5.231307333262107"/>
    <n v="-0.14999999999999991"/>
    <s v="m"/>
  </r>
  <r>
    <x v="2"/>
    <x v="403"/>
    <s v="PLSONEL00011"/>
    <n v="8"/>
    <n v="550"/>
    <n v="4400"/>
    <n v="4755000"/>
    <n v="8"/>
    <n v="-0.74441687344913854"/>
    <s v="PL"/>
    <n v="38040000"/>
    <n v="1000"/>
    <n v="96.428137390000003"/>
    <n v="57140000"/>
    <n v="6.9039318261618989"/>
    <n v="-6.0000000000000497E-2"/>
    <s v="m"/>
  </r>
  <r>
    <x v="2"/>
    <x v="404"/>
    <s v="BG11SOSOBT18"/>
    <n v="8.4"/>
    <n v="0"/>
    <n v="0"/>
    <n v="12000"/>
    <n v="8.4"/>
    <n v="0"/>
    <s v="BG"/>
    <n v="100800"/>
    <n v="1000"/>
    <n v="96.428137390000003"/>
    <n v="57140000"/>
    <n v="1.8294330391091466E-2"/>
    <n v="0"/>
    <s v="n"/>
  </r>
  <r>
    <x v="2"/>
    <x v="405"/>
    <s v="PLSTLEX00019"/>
    <n v="2.68"/>
    <n v="30778"/>
    <n v="82070"/>
    <n v="97338000"/>
    <n v="2.6665150432126845"/>
    <n v="1.132075471698113"/>
    <s v="PL"/>
    <n v="260865840.00000003"/>
    <n v="1000"/>
    <n v="96.428137390000003"/>
    <n v="57140000"/>
    <n v="47.344899451484174"/>
    <n v="3.0000000000000249E-2"/>
    <s v="r"/>
  </r>
  <r>
    <x v="2"/>
    <x v="406"/>
    <s v="PLSTLPD00017"/>
    <n v="353"/>
    <n v="488"/>
    <n v="170730"/>
    <n v="1810000"/>
    <n v="349.85655737704917"/>
    <n v="2.6461180575748866"/>
    <s v="PL"/>
    <n v="638930000"/>
    <n v="1000"/>
    <n v="96.428137390000003"/>
    <n v="57140000"/>
    <n v="115.96028290456418"/>
    <n v="9.1000000000000227"/>
    <s v="r"/>
  </r>
  <r>
    <x v="2"/>
    <x v="407"/>
    <s v="PLSTLPF00012"/>
    <n v="12.45"/>
    <n v="926"/>
    <n v="11490"/>
    <n v="7716000"/>
    <n v="12.408207343412528"/>
    <n v="-1.9685039370078705"/>
    <s v="PL"/>
    <n v="96064200"/>
    <n v="1000"/>
    <n v="96.428137390000003"/>
    <n v="57140000"/>
    <n v="17.434823547181438"/>
    <n v="-0.25"/>
    <s v="m"/>
  </r>
  <r>
    <x v="2"/>
    <x v="408"/>
    <s v="PLSTPRK00019"/>
    <n v="10.5"/>
    <n v="783"/>
    <n v="8220"/>
    <n v="1791000"/>
    <n v="10.498084291187739"/>
    <n v="1.8428709990300662"/>
    <s v="PL"/>
    <n v="18805500"/>
    <n v="1000"/>
    <n v="96.428137390000003"/>
    <n v="57140000"/>
    <n v="3.4130360135880018"/>
    <n v="0.1899999999999995"/>
    <s v="r"/>
  </r>
  <r>
    <x v="2"/>
    <x v="409"/>
    <s v="PLHRDEX00021"/>
    <n v="2.7"/>
    <n v="168911"/>
    <n v="437990"/>
    <n v="0"/>
    <n v="2.5930223608882783"/>
    <n v="12.970711297071125"/>
    <s v="PL"/>
    <n v="0"/>
    <n v="1000"/>
    <n v="96.428137390000003"/>
    <n v="57140000"/>
    <n v="0"/>
    <n v="0.31000000000000005"/>
    <s v="r"/>
  </r>
  <r>
    <x v="2"/>
    <x v="410"/>
    <s v="PLSUWAR00014"/>
    <n v="13.3"/>
    <n v="379"/>
    <n v="4940"/>
    <n v="925000"/>
    <n v="13.034300791556728"/>
    <n v="0"/>
    <s v="PL"/>
    <n v="12302500"/>
    <n v="1000"/>
    <n v="96.428137390000003"/>
    <n v="57140000"/>
    <n v="2.2327976154405036"/>
    <n v="0"/>
    <s v="n"/>
  </r>
  <r>
    <x v="2"/>
    <x v="411"/>
    <s v="PLSWMED00013"/>
    <n v="0.24"/>
    <n v="14278"/>
    <n v="3500"/>
    <n v="0"/>
    <n v="0.24513237148059952"/>
    <n v="0"/>
    <s v="PL"/>
    <n v="0"/>
    <n v="1000"/>
    <n v="96.428137390000003"/>
    <n v="57140000"/>
    <n v="0"/>
    <n v="0"/>
    <s v="n"/>
  </r>
  <r>
    <x v="2"/>
    <x v="412"/>
    <s v="PLCMPLD00016"/>
    <n v="13.6"/>
    <n v="10363"/>
    <n v="139310"/>
    <n v="11886000"/>
    <n v="13.443018430956286"/>
    <n v="3.0303030303030276"/>
    <s v="PL"/>
    <n v="161649600"/>
    <n v="1000"/>
    <n v="96.428137390000003"/>
    <n v="57140000"/>
    <n v="29.338007837180349"/>
    <n v="0.40000000000000036"/>
    <s v="r"/>
  </r>
  <r>
    <x v="2"/>
    <x v="413"/>
    <s v="PLSNKTK00019"/>
    <n v="21"/>
    <n v="19471"/>
    <n v="409050"/>
    <n v="5947000"/>
    <n v="21.008165990447331"/>
    <n v="0"/>
    <s v="PL"/>
    <n v="124887000"/>
    <n v="1000"/>
    <n v="96.428137390000003"/>
    <n v="57140000"/>
    <n v="22.665913090796028"/>
    <n v="0"/>
    <s v="n"/>
  </r>
  <r>
    <x v="2"/>
    <x v="414"/>
    <s v="PLDWORY00019"/>
    <n v="4.07"/>
    <n v="1332264"/>
    <n v="5385470"/>
    <n v="496690000"/>
    <n v="4.0423444602571266"/>
    <n v="0.24630541871923928"/>
    <s v="PL"/>
    <n v="2021528300.0000002"/>
    <n v="1000"/>
    <n v="96.428137390000003"/>
    <n v="57140000"/>
    <n v="366.88994657878442"/>
    <n v="1.0000000000000675E-2"/>
    <s v="r"/>
  </r>
  <r>
    <x v="2"/>
    <x v="415"/>
    <s v="DE000TLX1005"/>
    <n v="109"/>
    <n v="0"/>
    <n v="0"/>
    <n v="142000"/>
    <n v="109"/>
    <n v="0"/>
    <s v="DE"/>
    <n v="15478000"/>
    <n v="1000"/>
    <n v="96.428137390000003"/>
    <n v="57140000"/>
    <n v="2.8091234701717633"/>
    <n v="0"/>
    <s v="n"/>
  </r>
  <r>
    <x v="2"/>
    <x v="416"/>
    <s v="PLTALEX00017"/>
    <n v="21.6"/>
    <n v="5441"/>
    <n v="117440"/>
    <n v="730000"/>
    <n v="21.584267597868038"/>
    <n v="-0.91743119266054496"/>
    <s v="PL"/>
    <n v="15768000.000000002"/>
    <n v="1000"/>
    <n v="96.428137390000003"/>
    <n v="57140000"/>
    <n v="2.8617559683207365"/>
    <n v="-0.19999999999999929"/>
    <s v="m"/>
  </r>
  <r>
    <x v="2"/>
    <x v="417"/>
    <s v="PLTRCZN00016"/>
    <n v="12.75"/>
    <n v="1788"/>
    <n v="22660"/>
    <n v="7000000"/>
    <n v="12.67337807606264"/>
    <n v="0.3937007874015741"/>
    <s v="PL"/>
    <n v="89250000"/>
    <n v="1000"/>
    <n v="96.428137390000003"/>
    <n v="57140000"/>
    <n v="16.198105033778901"/>
    <n v="5.0000000000000711E-2"/>
    <s v="r"/>
  </r>
  <r>
    <x v="2"/>
    <x v="418"/>
    <s v="SK1120010287"/>
    <n v="87"/>
    <n v="0"/>
    <n v="0"/>
    <n v="84000"/>
    <n v="87"/>
    <n v="0"/>
    <s v="SK"/>
    <n v="7308000"/>
    <n v="1000"/>
    <n v="96.428137390000003"/>
    <n v="57140000"/>
    <n v="1.3263389533541314"/>
    <n v="0"/>
    <s v="n"/>
  </r>
  <r>
    <x v="2"/>
    <x v="419"/>
    <s v="PLTAURN00011"/>
    <n v="5.01"/>
    <n v="1875871"/>
    <n v="9435900"/>
    <n v="1043590000"/>
    <n v="5.0301433307514216"/>
    <n v="0"/>
    <s v="PL"/>
    <n v="5228385900"/>
    <n v="1000"/>
    <n v="96.428137390000003"/>
    <n v="57140000"/>
    <n v="948.90693518575506"/>
    <n v="0"/>
    <s v="n"/>
  </r>
  <r>
    <x v="2"/>
    <x v="420"/>
    <s v="PLTHP0000011"/>
    <n v="0.76"/>
    <n v="0"/>
    <n v="0"/>
    <n v="0"/>
    <n v="0.76"/>
    <n v="1.3333333333333419"/>
    <s v="PL"/>
    <n v="0"/>
    <n v="1000"/>
    <n v="96.428137390000003"/>
    <n v="57140000"/>
    <n v="0"/>
    <n v="1.0000000000000009E-2"/>
    <s v="r"/>
  </r>
  <r>
    <x v="2"/>
    <x v="421"/>
    <s v="PLTELL000023"/>
    <n v="9.7899999999999991"/>
    <n v="995"/>
    <n v="9740"/>
    <n v="2847000"/>
    <n v="9.7889447236180906"/>
    <n v="-0.10204081632654294"/>
    <s v="PL"/>
    <n v="27872129.999999996"/>
    <n v="1000"/>
    <n v="96.428137390000003"/>
    <n v="57140000"/>
    <n v="5.0585511401136118"/>
    <n v="-1.0000000000001563E-2"/>
    <s v="m"/>
  </r>
  <r>
    <x v="2"/>
    <x v="422"/>
    <s v="PLPTMED00015"/>
    <n v="16.2"/>
    <n v="231"/>
    <n v="3760"/>
    <n v="448000"/>
    <n v="16.277056277056278"/>
    <n v="-3.167961745367609"/>
    <s v="PL"/>
    <n v="7257600"/>
    <n v="1000"/>
    <n v="96.428137390000003"/>
    <n v="57140000"/>
    <n v="1.3171917881585855"/>
    <n v="-0.53000000000000114"/>
    <s v="m"/>
  </r>
  <r>
    <x v="2"/>
    <x v="423"/>
    <s v="PLTRMRX00011"/>
    <n v="4"/>
    <n v="9861"/>
    <n v="35850"/>
    <n v="19158000"/>
    <n v="3.6355339215089746"/>
    <n v="-1.2345679012345623"/>
    <s v="PL"/>
    <n v="76632000"/>
    <n v="1000"/>
    <n v="96.428137390000003"/>
    <n v="57140000"/>
    <n v="13.908046890179774"/>
    <n v="-4.9999999999999822E-2"/>
    <s v="m"/>
  </r>
  <r>
    <x v="2"/>
    <x v="424"/>
    <s v="PLTSGS000019"/>
    <n v="3.65"/>
    <n v="48"/>
    <n v="180"/>
    <n v="6157000"/>
    <n v="3.75"/>
    <n v="1.1080332409972415"/>
    <s v="PL"/>
    <n v="22473050"/>
    <n v="1000"/>
    <n v="96.428137390000003"/>
    <n v="57140000"/>
    <n v="4.0786646983682351"/>
    <n v="4.0000000000000036E-2"/>
    <s v="r"/>
  </r>
  <r>
    <x v="2"/>
    <x v="425"/>
    <s v="PLTFONE00011"/>
    <n v="6.71"/>
    <n v="3744"/>
    <n v="25130"/>
    <n v="3969000"/>
    <n v="6.7120726495726499"/>
    <n v="-0.44510385756676429"/>
    <s v="PL"/>
    <n v="26631990"/>
    <n v="1000"/>
    <n v="96.428137390000003"/>
    <n v="57140000"/>
    <n v="4.8334764288913092"/>
    <n v="-3.0000000000000249E-2"/>
    <s v="m"/>
  </r>
  <r>
    <x v="2"/>
    <x v="426"/>
    <s v="PLTIM0000016"/>
    <n v="6.39"/>
    <n v="1380"/>
    <n v="8450"/>
    <n v="15008000"/>
    <n v="6.1231884057971016"/>
    <n v="1.4285714285714235"/>
    <s v="PL"/>
    <n v="95901120"/>
    <n v="1000"/>
    <n v="96.428137390000003"/>
    <n v="57140000"/>
    <n v="17.40522593408442"/>
    <n v="8.9999999999999858E-2"/>
    <s v="r"/>
  </r>
  <r>
    <x v="2"/>
    <x v="427"/>
    <s v="PLTORPL00016"/>
    <n v="9.75"/>
    <n v="8408"/>
    <n v="79930"/>
    <n v="14241000"/>
    <n v="9.5064224548049481"/>
    <n v="2.6315789473684292"/>
    <s v="PL"/>
    <n v="138849750"/>
    <n v="1000"/>
    <n v="96.428137390000003"/>
    <n v="57140000"/>
    <n v="25.200031758139406"/>
    <n v="0.25"/>
    <s v="r"/>
  </r>
  <r>
    <x v="2"/>
    <x v="428"/>
    <s v="PLTOYA000011"/>
    <n v="4.8899999999999997"/>
    <n v="29004"/>
    <n v="138540"/>
    <n v="11716000"/>
    <n v="4.7765825403392634"/>
    <n v="1.0330578512396604"/>
    <s v="PL"/>
    <n v="57291239.999999993"/>
    <n v="1000"/>
    <n v="96.428137390000003"/>
    <n v="57140000"/>
    <n v="10.397865804318601"/>
    <n v="4.9999999999999822E-2"/>
    <s v="r"/>
  </r>
  <r>
    <x v="2"/>
    <x v="429"/>
    <s v="PLTRKPL00014"/>
    <n v="8.82"/>
    <n v="51479"/>
    <n v="456210"/>
    <n v="36592000"/>
    <n v="8.8620602575807617"/>
    <n v="-0.5636978579481311"/>
    <s v="PL"/>
    <n v="322741440"/>
    <n v="1000"/>
    <n v="96.428137390000003"/>
    <n v="57140000"/>
    <n v="58.574787046196654"/>
    <n v="-4.9999999999998934E-2"/>
    <s v="m"/>
  </r>
  <r>
    <x v="2"/>
    <x v="430"/>
    <s v="PLTRNSP00013"/>
    <n v="4.93"/>
    <n v="698"/>
    <n v="3440"/>
    <n v="2580000"/>
    <n v="4.9283667621776504"/>
    <n v="5.3418803418803451"/>
    <s v="PL"/>
    <n v="12719400"/>
    <n v="1000"/>
    <n v="96.428137390000003"/>
    <n v="57140000"/>
    <n v="2.3084613688139761"/>
    <n v="0.25"/>
    <s v="r"/>
  </r>
  <r>
    <x v="2"/>
    <x v="431"/>
    <s v="PLTRVPL00011"/>
    <n v="3.96"/>
    <n v="0"/>
    <n v="0"/>
    <n v="0"/>
    <n v="3.96"/>
    <n v="0"/>
    <s v="PL"/>
    <n v="0"/>
    <n v="1000"/>
    <n v="96.428137390000003"/>
    <n v="57140000"/>
    <n v="0"/>
    <n v="0"/>
    <s v="n"/>
  </r>
  <r>
    <x v="2"/>
    <x v="432"/>
    <s v="PLASMOT00030"/>
    <n v="1.95"/>
    <n v="0"/>
    <n v="0"/>
    <n v="3297000"/>
    <n v="1.95"/>
    <n v="0"/>
    <s v="PL"/>
    <n v="6429150"/>
    <n v="1000"/>
    <n v="96.428137390000003"/>
    <n v="57140000"/>
    <n v="1.1668352602568026"/>
    <n v="0"/>
    <s v="n"/>
  </r>
  <r>
    <x v="2"/>
    <x v="433"/>
    <s v="PLTVN0000017"/>
    <n v="17.600000000000001"/>
    <n v="295284"/>
    <n v="5210530"/>
    <n v="163100000"/>
    <n v="17.645825713550344"/>
    <n v="0"/>
    <s v="PL"/>
    <n v="2870560000"/>
    <n v="1000"/>
    <n v="96.428137390000003"/>
    <n v="57140000"/>
    <n v="520.98187547074917"/>
    <n v="0"/>
    <s v="n"/>
  </r>
  <r>
    <x v="2"/>
    <x v="434"/>
    <s v="PLBAUMA00017"/>
    <n v="56"/>
    <n v="29"/>
    <n v="1620"/>
    <n v="1288000"/>
    <n v="55.862068965517238"/>
    <n v="0"/>
    <s v="PL"/>
    <n v="72128000"/>
    <n v="1000"/>
    <n v="96.428137390000003"/>
    <n v="57140000"/>
    <n v="13.090609746514337"/>
    <n v="0"/>
    <s v="n"/>
  </r>
  <r>
    <x v="2"/>
    <x v="435"/>
    <s v="PLUNBEP00015"/>
    <n v="8.6"/>
    <n v="3014"/>
    <n v="26040"/>
    <n v="14002000"/>
    <n v="8.6396814863968157"/>
    <n v="0.11641443538998875"/>
    <s v="PL"/>
    <n v="120417200"/>
    <n v="1000"/>
    <n v="96.428137390000003"/>
    <n v="57140000"/>
    <n v="21.854682952084715"/>
    <n v="9.9999999999997868E-3"/>
    <s v="r"/>
  </r>
  <r>
    <x v="2"/>
    <x v="436"/>
    <s v="IT0004781412"/>
    <n v="24.69"/>
    <n v="2056"/>
    <n v="50750"/>
    <n v="28378000"/>
    <n v="24.683852140077821"/>
    <n v="1.1885245901639419"/>
    <s v="IT"/>
    <n v="700652820"/>
    <n v="1000"/>
    <n v="96.428137390000003"/>
    <n v="57140000"/>
    <n v="127.16244224732081"/>
    <n v="0.2900000000000027"/>
    <s v="r"/>
  </r>
  <r>
    <x v="2"/>
    <x v="437"/>
    <s v="PLUNMST00014"/>
    <n v="2.4"/>
    <n v="847"/>
    <n v="2030"/>
    <n v="0"/>
    <n v="2.3966942148760331"/>
    <n v="0.41841004184099972"/>
    <s v="PL"/>
    <n v="0"/>
    <n v="1000"/>
    <n v="96.428137390000003"/>
    <n v="57140000"/>
    <n v="0"/>
    <n v="9.9999999999997868E-3"/>
    <s v="r"/>
  </r>
  <r>
    <x v="2"/>
    <x v="438"/>
    <s v="PLPMWRM00012"/>
    <n v="2.09"/>
    <n v="53823"/>
    <n v="111770"/>
    <n v="20551000"/>
    <n v="2.0766215186816046"/>
    <n v="0"/>
    <s v="PL"/>
    <n v="42951590"/>
    <n v="1000"/>
    <n v="96.428137390000003"/>
    <n v="57140000"/>
    <n v="7.795343038518852"/>
    <n v="0"/>
    <s v="n"/>
  </r>
  <r>
    <x v="2"/>
    <x v="439"/>
    <s v="PLVTGDL00010"/>
    <n v="2.6"/>
    <n v="4544"/>
    <n v="11390"/>
    <n v="16914000"/>
    <n v="2.5066021126760565"/>
    <n v="-2.6217228464419429"/>
    <s v="PL"/>
    <n v="43976400"/>
    <n v="1000"/>
    <n v="96.428137390000003"/>
    <n v="57140000"/>
    <n v="7.9813372124086772"/>
    <n v="-6.999999999999984E-2"/>
    <s v="m"/>
  </r>
  <r>
    <x v="2"/>
    <x v="440"/>
    <s v="PLVARNT00019"/>
    <n v="1.63"/>
    <n v="20"/>
    <n v="30"/>
    <n v="0"/>
    <n v="1.5"/>
    <n v="0"/>
    <s v="PL"/>
    <n v="0"/>
    <n v="1000"/>
    <n v="96.428137390000003"/>
    <n v="57140000"/>
    <n v="0"/>
    <n v="0"/>
    <s v="n"/>
  </r>
  <r>
    <x v="2"/>
    <x v="441"/>
    <s v="PLVIGOS00015"/>
    <n v="193"/>
    <n v="158"/>
    <n v="30180"/>
    <n v="370000"/>
    <n v="191.01265822784811"/>
    <n v="-0.23261824760919536"/>
    <s v="PL"/>
    <n v="71410000"/>
    <n v="1000"/>
    <n v="96.428137390000003"/>
    <n v="57140000"/>
    <n v="12.960298940752397"/>
    <n v="-0.44999999999998863"/>
    <s v="m"/>
  </r>
  <r>
    <x v="2"/>
    <x v="442"/>
    <s v="PLVNDEX00013"/>
    <n v="4.3499999999999996"/>
    <n v="5"/>
    <n v="20"/>
    <n v="4890000"/>
    <n v="4"/>
    <n v="1.1627906976744207"/>
    <s v="PL"/>
    <n v="21271500"/>
    <n v="1000"/>
    <n v="96.428137390000003"/>
    <n v="57140000"/>
    <n v="3.8605937392272036"/>
    <n v="4.9999999999999822E-2"/>
    <s v="r"/>
  </r>
  <r>
    <x v="2"/>
    <x v="443"/>
    <s v="PLVTLGD00010"/>
    <n v="9.59"/>
    <n v="5453"/>
    <n v="50710"/>
    <n v="4210000"/>
    <n v="9.2994681826517507"/>
    <n v="3.7878787878787845"/>
    <s v="PL"/>
    <n v="40373900"/>
    <n v="1000"/>
    <n v="96.428137390000003"/>
    <n v="57140000"/>
    <n v="7.3275145414373783"/>
    <n v="0.34999999999999964"/>
    <s v="r"/>
  </r>
  <r>
    <x v="2"/>
    <x v="444"/>
    <s v="PLVSTLA00011"/>
    <n v="2.0299999999999998"/>
    <n v="279385"/>
    <n v="569310"/>
    <n v="158887000"/>
    <n v="2.0377257189899245"/>
    <n v="0"/>
    <s v="PL"/>
    <n v="322540609.99999994"/>
    <n v="1000"/>
    <n v="96.428137390000003"/>
    <n v="57140000"/>
    <n v="58.538338133771617"/>
    <n v="0"/>
    <s v="n"/>
  </r>
  <r>
    <x v="2"/>
    <x v="445"/>
    <s v="PLVOTUM00016"/>
    <n v="9.7799999999999994"/>
    <n v="3510"/>
    <n v="34090"/>
    <n v="3957000"/>
    <n v="9.7122507122507127"/>
    <n v="3.0558482613276983"/>
    <s v="PL"/>
    <n v="38699460"/>
    <n v="1000"/>
    <n v="96.428137390000003"/>
    <n v="57140000"/>
    <n v="7.0236181269526643"/>
    <n v="0.28999999999999915"/>
    <s v="r"/>
  </r>
  <r>
    <x v="2"/>
    <x v="446"/>
    <s v="PLVOXEL00014"/>
    <n v="9.35"/>
    <n v="4246"/>
    <n v="39350"/>
    <n v="5328000"/>
    <n v="9.2675459255770143"/>
    <n v="-3.1088082901554515"/>
    <s v="PL"/>
    <n v="49816800"/>
    <n v="1000"/>
    <n v="96.428137390000003"/>
    <n v="57140000"/>
    <n v="9.0413194268544181"/>
    <n v="-0.30000000000000071"/>
    <s v="m"/>
  </r>
  <r>
    <x v="2"/>
    <x v="447"/>
    <s v="PLWADEX00018"/>
    <n v="4.05"/>
    <n v="4683"/>
    <n v="19020"/>
    <n v="0"/>
    <n v="4.0614990390775141"/>
    <n v="-2.877697841726623"/>
    <s v="PL"/>
    <n v="0"/>
    <n v="1000"/>
    <n v="96.428137390000003"/>
    <n v="57140000"/>
    <n v="0"/>
    <n v="-0.12000000000000011"/>
    <s v="m"/>
  </r>
  <r>
    <x v="2"/>
    <x v="448"/>
    <s v="PLWNDLX00024"/>
    <n v="3.15"/>
    <n v="4430"/>
    <n v="13950"/>
    <n v="2113000"/>
    <n v="3.1489841986455982"/>
    <n v="0"/>
    <s v="PL"/>
    <n v="6655950"/>
    <n v="1000"/>
    <n v="96.428137390000003"/>
    <n v="57140000"/>
    <n v="1.2079975036367583"/>
    <n v="0"/>
    <s v="n"/>
  </r>
  <r>
    <x v="2"/>
    <x v="449"/>
    <s v="AT0000827209"/>
    <n v="3.45"/>
    <n v="38182"/>
    <n v="131230"/>
    <n v="13763000"/>
    <n v="3.4369598240008381"/>
    <n v="-1.4285714285714235"/>
    <s v="AT"/>
    <n v="47482350"/>
    <n v="1000"/>
    <n v="96.428137390000003"/>
    <n v="57140000"/>
    <n v="8.6176368913238282"/>
    <n v="-4.9999999999999822E-2"/>
    <s v="m"/>
  </r>
  <r>
    <x v="2"/>
    <x v="450"/>
    <s v="PLHOGA000041"/>
    <n v="1.6"/>
    <n v="96646"/>
    <n v="157270"/>
    <n v="17392000"/>
    <n v="1.6272789354965544"/>
    <n v="0"/>
    <s v="PL"/>
    <n v="27827200"/>
    <n v="1000"/>
    <n v="96.428137390000003"/>
    <n v="57140000"/>
    <n v="5.0503967327279806"/>
    <n v="0"/>
    <s v="n"/>
  </r>
  <r>
    <x v="2"/>
    <x v="451"/>
    <s v="PLWAWEL00013"/>
    <n v="982.05"/>
    <n v="97"/>
    <n v="93970"/>
    <n v="717000"/>
    <n v="968.76288659793818"/>
    <n v="1.7668393782383385"/>
    <s v="PL"/>
    <n v="704129850"/>
    <n v="1000"/>
    <n v="96.428137390000003"/>
    <n v="57140000"/>
    <n v="127.79349319573092"/>
    <n v="17.049999999999955"/>
    <s v="r"/>
  </r>
  <r>
    <x v="2"/>
    <x v="452"/>
    <s v="PLWDMCP00013"/>
    <n v="7.26"/>
    <n v="2927"/>
    <n v="20870"/>
    <n v="0"/>
    <n v="7.1301674069012639"/>
    <n v="-3.2000000000000028"/>
    <s v="PL"/>
    <n v="0"/>
    <n v="1000"/>
    <n v="96.428137390000003"/>
    <n v="57140000"/>
    <n v="0"/>
    <n v="-0.24000000000000021"/>
    <s v="m"/>
  </r>
  <r>
    <x v="2"/>
    <x v="453"/>
    <s v="LU0627170920"/>
    <n v="0.14000000000000001"/>
    <n v="12000"/>
    <n v="1680"/>
    <n v="0"/>
    <n v="0.14000000000000001"/>
    <n v="-12.499999999999989"/>
    <s v="LU"/>
    <n v="0"/>
    <n v="1000"/>
    <n v="96.428137390000003"/>
    <n v="57140000"/>
    <n v="0"/>
    <n v="-1.999999999999999E-2"/>
    <s v="m"/>
  </r>
  <r>
    <x v="2"/>
    <x v="454"/>
    <s v="PLWELTN00012"/>
    <n v="4.4400000000000004"/>
    <n v="99554"/>
    <n v="445780"/>
    <n v="17549000"/>
    <n v="4.4777708580267994"/>
    <n v="-0.67114093959730337"/>
    <s v="PL"/>
    <n v="77917560"/>
    <n v="1000"/>
    <n v="96.428137390000003"/>
    <n v="57140000"/>
    <n v="14.141364939560445"/>
    <n v="-2.9999999999999361E-2"/>
    <s v="m"/>
  </r>
  <r>
    <x v="2"/>
    <x v="455"/>
    <s v="PLELPO000016"/>
    <n v="2.4"/>
    <n v="21"/>
    <n v="50"/>
    <n v="0"/>
    <n v="2.3809523809523809"/>
    <n v="0"/>
    <s v="PL"/>
    <n v="0"/>
    <n v="1000"/>
    <n v="96.428137390000003"/>
    <n v="57140000"/>
    <n v="0"/>
    <n v="0"/>
    <s v="n"/>
  </r>
  <r>
    <x v="2"/>
    <x v="456"/>
    <s v="PLWILBO00019"/>
    <n v="0.86"/>
    <n v="13050"/>
    <n v="10790"/>
    <n v="0"/>
    <n v="0.82681992337164756"/>
    <n v="0"/>
    <s v="PL"/>
    <n v="0"/>
    <n v="1000"/>
    <n v="96.428137390000003"/>
    <n v="57140000"/>
    <n v="0"/>
    <n v="0"/>
    <s v="n"/>
  </r>
  <r>
    <x v="2"/>
    <x v="457"/>
    <s v="PLARIEL00046"/>
    <n v="7.48"/>
    <n v="1"/>
    <n v="10"/>
    <n v="7452000"/>
    <n v="10"/>
    <n v="-0.13351134846462109"/>
    <s v="PL"/>
    <n v="55740960"/>
    <n v="1000"/>
    <n v="96.428137390000003"/>
    <n v="57140000"/>
    <n v="10.116503358696564"/>
    <n v="-9.9999999999997868E-3"/>
    <s v="m"/>
  </r>
  <r>
    <x v="2"/>
    <x v="458"/>
    <s v="PLWSTIL00012"/>
    <n v="38.9"/>
    <n v="0"/>
    <n v="0"/>
    <n v="0"/>
    <n v="38.9"/>
    <n v="0"/>
    <s v="PL"/>
    <n v="0"/>
    <n v="1000"/>
    <n v="96.428137390000003"/>
    <n v="57140000"/>
    <n v="0"/>
    <n v="0"/>
    <s v="n"/>
  </r>
  <r>
    <x v="2"/>
    <x v="459"/>
    <s v="PLWOJAS00014"/>
    <n v="8.69"/>
    <n v="58203"/>
    <n v="501040"/>
    <n v="2046000"/>
    <n v="8.6084909712557778"/>
    <n v="2.2352941176470464"/>
    <s v="PL"/>
    <n v="17779740"/>
    <n v="1000"/>
    <n v="96.428137390000003"/>
    <n v="57140000"/>
    <n v="3.2268694228938948"/>
    <n v="0.1899999999999995"/>
    <s v="r"/>
  </r>
  <r>
    <x v="2"/>
    <x v="460"/>
    <s v="PLWRKSR00019"/>
    <n v="18.11"/>
    <n v="21368"/>
    <n v="388600"/>
    <n v="24711000"/>
    <n v="18.186072631973044"/>
    <n v="0.61111111111111782"/>
    <s v="PL"/>
    <n v="447516210"/>
    <n v="1000"/>
    <n v="96.428137390000003"/>
    <n v="57140000"/>
    <n v="81.22033136020903"/>
    <n v="0.10999999999999943"/>
    <s v="r"/>
  </r>
  <r>
    <x v="2"/>
    <x v="461"/>
    <s v="PLYAWAL00058"/>
    <n v="8.4"/>
    <n v="0"/>
    <n v="0"/>
    <n v="1535000"/>
    <n v="8.4"/>
    <n v="0"/>
    <s v="PL"/>
    <n v="12894000"/>
    <n v="1000"/>
    <n v="96.428137390000003"/>
    <n v="57140000"/>
    <n v="2.3401497625271168"/>
    <n v="0"/>
    <s v="n"/>
  </r>
  <r>
    <x v="2"/>
    <x v="462"/>
    <s v="PLZAMET00010"/>
    <n v="2.85"/>
    <n v="65869"/>
    <n v="181270"/>
    <n v="48149000"/>
    <n v="2.7519774097071461"/>
    <n v="8.365019011406849"/>
    <s v="PL"/>
    <n v="137224650"/>
    <n v="1000"/>
    <n v="96.428137390000003"/>
    <n v="57140000"/>
    <n v="24.905090127994935"/>
    <n v="0.2200000000000002"/>
    <s v="r"/>
  </r>
  <r>
    <x v="2"/>
    <x v="463"/>
    <s v="PLZSTAL00012"/>
    <n v="1.04"/>
    <n v="108647"/>
    <n v="106390"/>
    <n v="23434000"/>
    <n v="0.97922630169263758"/>
    <n v="9.4736842105263221"/>
    <s v="PL"/>
    <n v="24371360"/>
    <n v="1000"/>
    <n v="96.428137390000003"/>
    <n v="57140000"/>
    <n v="4.4231915865102271"/>
    <n v="9.000000000000008E-2"/>
    <s v="r"/>
  </r>
  <r>
    <x v="2"/>
    <x v="464"/>
    <s v="PLZEPAK00012"/>
    <n v="24.62"/>
    <n v="15094"/>
    <n v="371620"/>
    <n v="24622000"/>
    <n v="24.620378958526565"/>
    <n v="2.1576763485477102"/>
    <s v="PL"/>
    <n v="606193640"/>
    <n v="1000"/>
    <n v="96.428137390000003"/>
    <n v="57140000"/>
    <n v="110.01891598351547"/>
    <n v="0.51999999999999957"/>
    <s v="r"/>
  </r>
  <r>
    <x v="2"/>
    <x v="465"/>
    <s v="PLZTKMA00017"/>
    <n v="64.790000000000006"/>
    <n v="876"/>
    <n v="56140"/>
    <n v="3288000"/>
    <n v="64.086757990867582"/>
    <n v="1.1079900124844055"/>
    <s v="PL"/>
    <n v="213029520.00000003"/>
    <n v="1000"/>
    <n v="96.428137390000003"/>
    <n v="57140000"/>
    <n v="38.663020058885195"/>
    <n v="0.71000000000000796"/>
    <s v="r"/>
  </r>
  <r>
    <x v="2"/>
    <x v="466"/>
    <s v="PLZPUE000012"/>
    <n v="284.89999999999998"/>
    <n v="1"/>
    <n v="280"/>
    <n v="699000"/>
    <n v="280"/>
    <n v="-3.5087719298254605E-2"/>
    <s v="PL"/>
    <n v="199145099.99999997"/>
    <n v="1000"/>
    <n v="96.428137390000003"/>
    <n v="57140000"/>
    <n v="36.143117610783221"/>
    <n v="-0.10000000000002274"/>
    <s v="m"/>
  </r>
  <r>
    <x v="2"/>
    <x v="467"/>
    <s v="PLZBMZC00019"/>
    <n v="1.55"/>
    <n v="4185"/>
    <n v="6260"/>
    <n v="6145000"/>
    <n v="1.4958183990442055"/>
    <n v="0.64935064935065512"/>
    <s v="PL"/>
    <n v="9524750"/>
    <n v="1000"/>
    <n v="96.428137390000003"/>
    <n v="57140000"/>
    <n v="1.7286599542911552"/>
    <n v="1.0000000000000009E-2"/>
    <s v="r"/>
  </r>
  <r>
    <x v="2"/>
    <x v="468"/>
    <s v="PLZUE0000015"/>
    <n v="6.36"/>
    <n v="207"/>
    <n v="1320"/>
    <n v="8629000"/>
    <n v="6.3768115942028984"/>
    <n v="-1.3953488372092981"/>
    <s v="PL"/>
    <n v="54880440"/>
    <n v="1000"/>
    <n v="96.428137390000003"/>
    <n v="57140000"/>
    <n v="9.9603264024649967"/>
    <n v="-8.9999999999999858E-2"/>
    <s v="m"/>
  </r>
  <r>
    <x v="2"/>
    <x v="469"/>
    <s v="PLZYWIC00016"/>
    <n v="386"/>
    <n v="7"/>
    <n v="2700"/>
    <n v="0"/>
    <n v="385.71428571428572"/>
    <n v="0"/>
    <s v="PL"/>
    <n v="0"/>
    <n v="1000"/>
    <n v="96.428137390000003"/>
    <n v="57140000"/>
    <n v="0"/>
    <n v="0"/>
    <s v="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9114EF-90CB-405D-A2F3-C6050D41CA62}" name="Tabela przestawna2" cacheId="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E475" firstHeaderRow="1" firstDataRow="2" firstDataCol="1"/>
  <pivotFields count="17">
    <pivotField axis="axisCol" numFmtId="14" showAll="0">
      <items count="4">
        <item x="0"/>
        <item x="1"/>
        <item x="2"/>
        <item t="default"/>
      </items>
    </pivotField>
    <pivotField axis="axisRow" showAll="0">
      <items count="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4">
        <item x="2"/>
        <item x="0"/>
        <item x="1"/>
        <item t="default"/>
      </items>
    </pivotField>
  </pivotFields>
  <rowFields count="1">
    <field x="1"/>
  </rowFields>
  <rowItems count="4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a z Kolumna1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903B1-41E1-4B6C-8F43-3764CC1D1566}" name="Tabela przestawna3" cacheId="1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E475" firstHeaderRow="1" firstDataRow="2" firstDataCol="1"/>
  <pivotFields count="17">
    <pivotField axis="axisCol" numFmtId="14" showAll="0">
      <items count="4">
        <item x="0"/>
        <item x="1"/>
        <item x="2"/>
        <item t="default"/>
      </items>
    </pivotField>
    <pivotField axis="axisRow" showAll="0">
      <items count="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a z M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7F5CF8-FC00-429A-A5C5-92EE9D681B7D}" autoFormatId="16" applyNumberFormats="0" applyBorderFormats="0" applyFontFormats="0" applyPatternFormats="0" applyAlignmentFormats="0" applyWidthHeightFormats="0">
  <queryTableRefresh nextId="21" unboundColumnsRight="9">
    <queryTableFields count="17">
      <queryTableField id="1" name="data" tableColumnId="1"/>
      <queryTableField id="2" name="nazwa" tableColumnId="2"/>
      <queryTableField id="3" name="ISIN" tableColumnId="3"/>
      <queryTableField id="4" name="kurs_zamkniecia" tableColumnId="4"/>
      <queryTableField id="5" name="wolumen" tableColumnId="5"/>
      <queryTableField id="6" name="obrot" tableColumnId="6"/>
      <queryTableField id="7" name="pakiet_wig" tableColumnId="7"/>
      <queryTableField id="8" name="Column1" tableColumnId="8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_1"/>
      <deletedField name="_2"/>
      <deletedField name="_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9F7CEE3-53A1-44DA-A7B0-7E15F378EA51}" autoFormatId="16" applyNumberFormats="0" applyBorderFormats="0" applyFontFormats="0" applyPatternFormats="0" applyAlignmentFormats="0" applyWidthHeightFormats="0">
  <queryTableRefresh nextId="21" unboundColumnsRight="9">
    <queryTableFields count="17">
      <queryTableField id="1" name="data" tableColumnId="1"/>
      <queryTableField id="2" name="nazwa" tableColumnId="2"/>
      <queryTableField id="3" name="ISIN" tableColumnId="3"/>
      <queryTableField id="4" name="kurs_zamkniecia" tableColumnId="4"/>
      <queryTableField id="5" name="wolumen" tableColumnId="5"/>
      <queryTableField id="6" name="obrot" tableColumnId="6"/>
      <queryTableField id="7" name="pakiet_wig" tableColumnId="7"/>
      <queryTableField id="8" name="Column1" tableColumnId="8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_1"/>
      <deletedField name="_2"/>
      <deletedField name="_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DB832-FEE2-44D3-8E4C-DD2F23FD519A}" name="gpw" displayName="gpw" ref="A1:Q1411" tableType="queryTable" totalsRowShown="0">
  <autoFilter ref="A1:Q1411" xr:uid="{354DB832-FEE2-44D3-8E4C-DD2F23FD519A}"/>
  <sortState xmlns:xlrd2="http://schemas.microsoft.com/office/spreadsheetml/2017/richdata2" ref="A2:H1411">
    <sortCondition ref="A2:A1411"/>
    <sortCondition ref="B2:B1411"/>
  </sortState>
  <tableColumns count="17">
    <tableColumn id="1" xr3:uid="{94CA113E-D2FD-4265-B4CE-D461161B0F54}" uniqueName="1" name="data" queryTableFieldId="1" dataDxfId="23"/>
    <tableColumn id="2" xr3:uid="{CADDCFC1-B3A1-4AB2-BA03-1E30B415B279}" uniqueName="2" name="nazwa" queryTableFieldId="2" dataDxfId="22"/>
    <tableColumn id="3" xr3:uid="{78714DE8-ECFF-469B-BDFA-003732197C78}" uniqueName="3" name="ISIN" queryTableFieldId="3" dataDxfId="21"/>
    <tableColumn id="4" xr3:uid="{FC03D764-A66C-4168-9743-CFCF8AAA646D}" uniqueName="4" name="kurs_zamkniecia" queryTableFieldId="4"/>
    <tableColumn id="5" xr3:uid="{7B2C8DE4-A0A8-41AD-8CA3-2BBE6DBDE78F}" uniqueName="5" name="wolumen" queryTableFieldId="5"/>
    <tableColumn id="6" xr3:uid="{C369249F-A05A-40D8-AC16-4CED6D58B1CB}" uniqueName="6" name="obrot" queryTableFieldId="6"/>
    <tableColumn id="7" xr3:uid="{E93855F9-AD11-4220-B26C-3B8BDAE11E01}" uniqueName="7" name="pakiet_wig" queryTableFieldId="7"/>
    <tableColumn id="8" xr3:uid="{26A2DCD2-0031-41F6-9A1D-04D7397240C2}" uniqueName="8" name="sredni kurs akcli spolki" queryTableFieldId="8" dataDxfId="20"/>
    <tableColumn id="12" xr3:uid="{1C4F9086-789F-48FB-9C51-7460DED334C5}" uniqueName="12" name="d" queryTableFieldId="12"/>
    <tableColumn id="13" xr3:uid="{B854C4BB-63BE-4E37-AF8A-BA9A427C9C04}" uniqueName="13" name="kod kraju" queryTableFieldId="13" dataDxfId="19">
      <calculatedColumnFormula>LEFT(gpw[[#This Row],[ISIN]],2)</calculatedColumnFormula>
    </tableColumn>
    <tableColumn id="14" xr3:uid="{23685EA3-91A8-4BEE-A40A-F9D64234E42F}" uniqueName="14" name="M" queryTableFieldId="14" dataDxfId="18">
      <calculatedColumnFormula>gpw[[#This Row],[kurs_zamkniecia]]*gpw[[#This Row],[pakiet_wig]]</calculatedColumnFormula>
    </tableColumn>
    <tableColumn id="15" xr3:uid="{3E33CE41-6A96-4384-97E6-6A61277FA412}" uniqueName="15" name="Wb" queryTableFieldId="15" dataDxfId="17">
      <calculatedColumnFormula>1000</calculatedColumnFormula>
    </tableColumn>
    <tableColumn id="16" xr3:uid="{F95C0A01-1466-4DDE-956A-BDC06E748433}" uniqueName="16" name="K" queryTableFieldId="16" dataDxfId="13">
      <calculatedColumnFormula>96.42813739</calculatedColumnFormula>
    </tableColumn>
    <tableColumn id="17" xr3:uid="{15E2E061-A2DE-4058-86EC-ABEBBFD6D34A}" uniqueName="17" name="Mb" queryTableFieldId="17" dataDxfId="16">
      <calculatedColumnFormula>57140000</calculatedColumnFormula>
    </tableColumn>
    <tableColumn id="18" xr3:uid="{BCAED4B1-F80A-4817-B776-F60A720D08C4}" uniqueName="18" name="wig" queryTableFieldId="18" dataDxfId="15">
      <calculatedColumnFormula>gpw[[#This Row],[M]]/(gpw[[#This Row],[Mb]]*gpw[[#This Row],[K]])*gpw[[#This Row],[Wb]]</calculatedColumnFormula>
    </tableColumn>
    <tableColumn id="19" xr3:uid="{0AACF4B3-6066-472E-8725-A50ED05D1057}" uniqueName="19" name="Kolumna1" queryTableFieldId="19" dataDxfId="14"/>
    <tableColumn id="20" xr3:uid="{AB2F84DD-C459-4195-81FE-2A42DA751276}" uniqueName="20" name="git" queryTableFieldId="20" dataDxfId="12">
      <calculatedColumnFormula>IF(gpw[[#This Row],[Kolumna1]]&gt;0,"r",IF(gpw[[#This Row],[Kolumna1]]=0,"n","m"))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CE294-F803-4E3F-A002-775FBC48B252}" name="gpw_3" displayName="gpw_3" ref="AB1:AR1411" tableType="queryTable" totalsRowShown="0">
  <autoFilter ref="AB1:AR1411" xr:uid="{296CE294-F803-4E3F-A002-775FBC48B252}"/>
  <sortState xmlns:xlrd2="http://schemas.microsoft.com/office/spreadsheetml/2017/richdata2" ref="AB2:AI1411">
    <sortCondition ref="AB2:AB1411"/>
    <sortCondition ref="AC2:AC1411"/>
  </sortState>
  <tableColumns count="17">
    <tableColumn id="1" xr3:uid="{1E4D177F-404C-4D0C-B307-E17FA86560E5}" uniqueName="1" name="data" queryTableFieldId="1" dataDxfId="11"/>
    <tableColumn id="2" xr3:uid="{2BD2DE3E-6AE1-485E-8372-5387D696E0FC}" uniqueName="2" name="nazwa" queryTableFieldId="2" dataDxfId="10"/>
    <tableColumn id="3" xr3:uid="{5DA11A4F-6260-470D-857F-C9A44092328B}" uniqueName="3" name="ISIN" queryTableFieldId="3" dataDxfId="9"/>
    <tableColumn id="4" xr3:uid="{0FAA26C7-1CEC-410D-AE23-80E44548C61C}" uniqueName="4" name="kurs_zamkniecia" queryTableFieldId="4"/>
    <tableColumn id="5" xr3:uid="{F2746B02-1B2D-4A33-8D13-602FA2F8C544}" uniqueName="5" name="wolumen" queryTableFieldId="5"/>
    <tableColumn id="6" xr3:uid="{7FF08F63-CC7B-44C4-95B4-123190B9E5F7}" uniqueName="6" name="obrot" queryTableFieldId="6"/>
    <tableColumn id="7" xr3:uid="{B81B2F1A-5E8C-4298-B0B1-66635F6F6456}" uniqueName="7" name="pakiet_wig" queryTableFieldId="7"/>
    <tableColumn id="8" xr3:uid="{671B5C99-1D22-4125-9D59-60D079C4FF51}" uniqueName="8" name="sredni kurs akcli spolki" queryTableFieldId="8" dataDxfId="8"/>
    <tableColumn id="12" xr3:uid="{32CD5F98-9E3E-4A1E-92E9-05476EC960F2}" uniqueName="12" name="d" queryTableFieldId="12"/>
    <tableColumn id="13" xr3:uid="{B5ADB3B9-621F-47FF-A1FB-4B01DD93C911}" uniqueName="13" name="kod kraju" queryTableFieldId="13" dataDxfId="7">
      <calculatedColumnFormula>LEFT(gpw_3[[#This Row],[ISIN]],2)</calculatedColumnFormula>
    </tableColumn>
    <tableColumn id="14" xr3:uid="{F4EFEDD3-6F59-435E-80A4-93BFF918C2FF}" uniqueName="14" name="M" queryTableFieldId="14" dataDxfId="6">
      <calculatedColumnFormula>gpw_3[[#This Row],[kurs_zamkniecia]]*gpw_3[[#This Row],[pakiet_wig]]</calculatedColumnFormula>
    </tableColumn>
    <tableColumn id="15" xr3:uid="{8893F5F9-E749-4036-BF7E-A82E15C0ACC3}" uniqueName="15" name="Wb" queryTableFieldId="15" dataDxfId="5">
      <calculatedColumnFormula>1000</calculatedColumnFormula>
    </tableColumn>
    <tableColumn id="16" xr3:uid="{CC0CA3E7-2FDF-488B-8E40-F7C91B915531}" uniqueName="16" name="K" queryTableFieldId="16" dataDxfId="4">
      <calculatedColumnFormula>96.42813739</calculatedColumnFormula>
    </tableColumn>
    <tableColumn id="17" xr3:uid="{7B6734A6-B431-4AC0-93E4-1911B606BA9C}" uniqueName="17" name="Mb" queryTableFieldId="17" dataDxfId="3">
      <calculatedColumnFormula>57140000</calculatedColumnFormula>
    </tableColumn>
    <tableColumn id="18" xr3:uid="{644B1F61-6013-4601-AFAA-432A87B1CDA0}" uniqueName="18" name="wig" queryTableFieldId="18" dataDxfId="2">
      <calculatedColumnFormula>gpw_3[[#This Row],[M]]/(gpw_3[[#This Row],[Mb]]*gpw_3[[#This Row],[K]])*gpw_3[[#This Row],[Wb]]</calculatedColumnFormula>
    </tableColumn>
    <tableColumn id="19" xr3:uid="{0608DD01-D804-4C95-8291-B4CA407BA15F}" uniqueName="19" name="Kolumna1" queryTableFieldId="19" dataDxfId="1"/>
    <tableColumn id="20" xr3:uid="{2661D976-278E-4226-A72B-F6A0FF846E7D}" uniqueName="20" name="git" queryTableFieldId="20" dataDxfId="0">
      <calculatedColumnFormula>IF(gpw_3[[#This Row],[Kolumna1]]&gt;0,"r",IF(gpw_3[[#This Row],[Kolumna1]]=0,"n","m"))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636-485F-4049-B248-CE251A1B988E}">
  <dimension ref="A3:I475"/>
  <sheetViews>
    <sheetView workbookViewId="0">
      <selection activeCell="H5" sqref="H5:I7"/>
    </sheetView>
  </sheetViews>
  <sheetFormatPr defaultRowHeight="15" x14ac:dyDescent="0.25"/>
  <cols>
    <col min="1" max="2" width="17.7109375" bestFit="1" customWidth="1"/>
    <col min="3" max="4" width="10.140625" bestFit="1" customWidth="1"/>
    <col min="5" max="5" width="14.28515625" bestFit="1" customWidth="1"/>
    <col min="6" max="6" width="22.5703125" bestFit="1" customWidth="1"/>
    <col min="7" max="7" width="10.28515625" bestFit="1" customWidth="1"/>
    <col min="8" max="8" width="29.7109375" bestFit="1" customWidth="1"/>
    <col min="9" max="9" width="17.42578125" bestFit="1" customWidth="1"/>
  </cols>
  <sheetData>
    <row r="3" spans="1:9" x14ac:dyDescent="0.25">
      <c r="A3" s="8" t="s">
        <v>967</v>
      </c>
      <c r="B3" s="8" t="s">
        <v>968</v>
      </c>
    </row>
    <row r="4" spans="1:9" x14ac:dyDescent="0.25">
      <c r="A4" s="8" t="s">
        <v>949</v>
      </c>
      <c r="B4" s="1">
        <v>42025</v>
      </c>
      <c r="C4" s="1">
        <v>42026</v>
      </c>
      <c r="D4" s="1">
        <v>42027</v>
      </c>
      <c r="E4" s="1" t="s">
        <v>950</v>
      </c>
    </row>
    <row r="5" spans="1:9" x14ac:dyDescent="0.25">
      <c r="A5" s="9" t="s">
        <v>7</v>
      </c>
      <c r="B5" s="2"/>
      <c r="C5" s="2">
        <v>0.16999999999999993</v>
      </c>
      <c r="D5" s="2">
        <v>-0.11999999999999966</v>
      </c>
      <c r="E5" s="2">
        <v>5.0000000000000266E-2</v>
      </c>
      <c r="F5" t="str">
        <f>IF(AND(C5&gt;0,D5&gt;C5),"o",IF(AND(C5&lt;0,D5&lt;C5),"n","h"))</f>
        <v>h</v>
      </c>
      <c r="H5">
        <f>COUNTIF(F$5:F$474,"o")</f>
        <v>53</v>
      </c>
      <c r="I5" t="s">
        <v>970</v>
      </c>
    </row>
    <row r="6" spans="1:9" x14ac:dyDescent="0.25">
      <c r="A6" s="9" t="s">
        <v>9</v>
      </c>
      <c r="B6" s="2"/>
      <c r="C6" s="2">
        <v>0</v>
      </c>
      <c r="D6" s="2">
        <v>0</v>
      </c>
      <c r="E6" s="2">
        <v>0</v>
      </c>
      <c r="F6" t="str">
        <f t="shared" ref="F6:F69" si="0">IF(AND(C6&gt;0,D6&gt;C6),"o",IF(AND(C6&lt;0,D6&lt;C6),"n","h"))</f>
        <v>h</v>
      </c>
      <c r="H6">
        <f>COUNTIF(F$5:F$474,"n")</f>
        <v>20</v>
      </c>
      <c r="I6" t="s">
        <v>971</v>
      </c>
    </row>
    <row r="7" spans="1:9" x14ac:dyDescent="0.25">
      <c r="A7" s="9" t="s">
        <v>11</v>
      </c>
      <c r="B7" s="2"/>
      <c r="C7" s="2">
        <v>4.9999999999999822E-2</v>
      </c>
      <c r="D7" s="2">
        <v>0.25</v>
      </c>
      <c r="E7" s="2">
        <v>0.29999999999999982</v>
      </c>
      <c r="F7" t="str">
        <f t="shared" si="0"/>
        <v>o</v>
      </c>
      <c r="H7">
        <f>COUNTIF(F$5:F$474,"h")</f>
        <v>397</v>
      </c>
      <c r="I7" t="s">
        <v>969</v>
      </c>
    </row>
    <row r="8" spans="1:9" x14ac:dyDescent="0.25">
      <c r="A8" s="9" t="s">
        <v>13</v>
      </c>
      <c r="B8" s="2"/>
      <c r="C8" s="2">
        <v>6.0000000000000053E-2</v>
      </c>
      <c r="D8" s="2">
        <v>-3.0000000000000249E-2</v>
      </c>
      <c r="E8" s="2">
        <v>2.9999999999999805E-2</v>
      </c>
      <c r="F8" t="str">
        <f t="shared" si="0"/>
        <v>h</v>
      </c>
    </row>
    <row r="9" spans="1:9" x14ac:dyDescent="0.25">
      <c r="A9" s="9" t="s">
        <v>15</v>
      </c>
      <c r="B9" s="2"/>
      <c r="C9" s="2">
        <v>0</v>
      </c>
      <c r="D9" s="2">
        <v>0</v>
      </c>
      <c r="E9" s="2">
        <v>0</v>
      </c>
      <c r="F9" t="str">
        <f t="shared" si="0"/>
        <v>h</v>
      </c>
    </row>
    <row r="10" spans="1:9" x14ac:dyDescent="0.25">
      <c r="A10" s="9" t="s">
        <v>17</v>
      </c>
      <c r="B10" s="2"/>
      <c r="C10" s="2">
        <v>2.490000000000002</v>
      </c>
      <c r="D10" s="2">
        <v>0.48999999999999488</v>
      </c>
      <c r="E10" s="2">
        <v>2.9799999999999969</v>
      </c>
      <c r="F10" t="str">
        <f t="shared" si="0"/>
        <v>h</v>
      </c>
    </row>
    <row r="11" spans="1:9" x14ac:dyDescent="0.25">
      <c r="A11" s="9" t="s">
        <v>19</v>
      </c>
      <c r="B11" s="2"/>
      <c r="C11" s="2">
        <v>1.0000000000001563E-2</v>
      </c>
      <c r="D11" s="2">
        <v>8.9999999999999858E-2</v>
      </c>
      <c r="E11" s="2">
        <v>0.10000000000000142</v>
      </c>
      <c r="F11" t="str">
        <f t="shared" si="0"/>
        <v>o</v>
      </c>
    </row>
    <row r="12" spans="1:9" x14ac:dyDescent="0.25">
      <c r="A12" s="9" t="s">
        <v>21</v>
      </c>
      <c r="B12" s="2"/>
      <c r="C12" s="2">
        <v>-0.24000000000000021</v>
      </c>
      <c r="D12" s="2">
        <v>0.78999999999999915</v>
      </c>
      <c r="E12" s="2">
        <v>0.54999999999999893</v>
      </c>
      <c r="F12" t="str">
        <f t="shared" si="0"/>
        <v>h</v>
      </c>
    </row>
    <row r="13" spans="1:9" x14ac:dyDescent="0.25">
      <c r="A13" s="9" t="s">
        <v>23</v>
      </c>
      <c r="B13" s="2"/>
      <c r="C13" s="2">
        <v>0.96000000000000085</v>
      </c>
      <c r="D13" s="2">
        <v>-0.64999999999999858</v>
      </c>
      <c r="E13" s="2">
        <v>0.31000000000000227</v>
      </c>
      <c r="F13" t="str">
        <f t="shared" si="0"/>
        <v>h</v>
      </c>
    </row>
    <row r="14" spans="1:9" x14ac:dyDescent="0.25">
      <c r="A14" s="9" t="s">
        <v>25</v>
      </c>
      <c r="B14" s="2"/>
      <c r="C14" s="2">
        <v>0</v>
      </c>
      <c r="D14" s="2">
        <v>0</v>
      </c>
      <c r="E14" s="2">
        <v>0</v>
      </c>
      <c r="F14" t="str">
        <f t="shared" si="0"/>
        <v>h</v>
      </c>
    </row>
    <row r="15" spans="1:9" x14ac:dyDescent="0.25">
      <c r="A15" s="9" t="s">
        <v>27</v>
      </c>
      <c r="B15" s="2"/>
      <c r="C15" s="2">
        <v>0.14999999999999947</v>
      </c>
      <c r="D15" s="2">
        <v>0.25</v>
      </c>
      <c r="E15" s="2">
        <v>0.39999999999999947</v>
      </c>
      <c r="F15" t="str">
        <f t="shared" si="0"/>
        <v>o</v>
      </c>
    </row>
    <row r="16" spans="1:9" x14ac:dyDescent="0.25">
      <c r="A16" s="9" t="s">
        <v>29</v>
      </c>
      <c r="B16" s="2"/>
      <c r="C16" s="2">
        <v>3.9999999999999813E-2</v>
      </c>
      <c r="D16" s="2">
        <v>2.0000000000000018E-2</v>
      </c>
      <c r="E16" s="2">
        <v>5.9999999999999831E-2</v>
      </c>
      <c r="F16" t="str">
        <f t="shared" si="0"/>
        <v>h</v>
      </c>
    </row>
    <row r="17" spans="1:6" x14ac:dyDescent="0.25">
      <c r="A17" s="9" t="s">
        <v>31</v>
      </c>
      <c r="B17" s="2"/>
      <c r="C17" s="2">
        <v>0</v>
      </c>
      <c r="D17" s="2">
        <v>0</v>
      </c>
      <c r="E17" s="2">
        <v>0</v>
      </c>
      <c r="F17" t="str">
        <f t="shared" si="0"/>
        <v>h</v>
      </c>
    </row>
    <row r="18" spans="1:6" x14ac:dyDescent="0.25">
      <c r="A18" s="9" t="s">
        <v>33</v>
      </c>
      <c r="B18" s="2"/>
      <c r="C18" s="2">
        <v>0</v>
      </c>
      <c r="D18" s="2">
        <v>-3.0000000000000249E-2</v>
      </c>
      <c r="E18" s="2">
        <v>-3.0000000000000249E-2</v>
      </c>
      <c r="F18" t="str">
        <f t="shared" si="0"/>
        <v>h</v>
      </c>
    </row>
    <row r="19" spans="1:6" x14ac:dyDescent="0.25">
      <c r="A19" s="9" t="s">
        <v>35</v>
      </c>
      <c r="B19" s="2"/>
      <c r="C19" s="2">
        <v>4.2099999999999937</v>
      </c>
      <c r="D19" s="2">
        <v>0.76999999999999602</v>
      </c>
      <c r="E19" s="2">
        <v>4.9799999999999898</v>
      </c>
      <c r="F19" t="str">
        <f t="shared" si="0"/>
        <v>h</v>
      </c>
    </row>
    <row r="20" spans="1:6" x14ac:dyDescent="0.25">
      <c r="A20" s="9" t="s">
        <v>37</v>
      </c>
      <c r="B20" s="2"/>
      <c r="C20" s="2">
        <v>9.9999999999997868E-3</v>
      </c>
      <c r="D20" s="2">
        <v>0.5</v>
      </c>
      <c r="E20" s="2">
        <v>0.50999999999999979</v>
      </c>
      <c r="F20" t="str">
        <f t="shared" si="0"/>
        <v>o</v>
      </c>
    </row>
    <row r="21" spans="1:6" x14ac:dyDescent="0.25">
      <c r="A21" s="9" t="s">
        <v>39</v>
      </c>
      <c r="B21" s="2"/>
      <c r="C21" s="2">
        <v>-2.0000000000000018E-2</v>
      </c>
      <c r="D21" s="2">
        <v>9.9999999999997868E-3</v>
      </c>
      <c r="E21" s="2">
        <v>-1.0000000000000231E-2</v>
      </c>
      <c r="F21" t="str">
        <f t="shared" si="0"/>
        <v>h</v>
      </c>
    </row>
    <row r="22" spans="1:6" x14ac:dyDescent="0.25">
      <c r="A22" s="9" t="s">
        <v>41</v>
      </c>
      <c r="B22" s="2"/>
      <c r="C22" s="2">
        <v>0</v>
      </c>
      <c r="D22" s="2">
        <v>0</v>
      </c>
      <c r="E22" s="2">
        <v>0</v>
      </c>
      <c r="F22" t="str">
        <f t="shared" si="0"/>
        <v>h</v>
      </c>
    </row>
    <row r="23" spans="1:6" x14ac:dyDescent="0.25">
      <c r="A23" s="9" t="s">
        <v>43</v>
      </c>
      <c r="B23" s="2"/>
      <c r="C23" s="2">
        <v>9.9999999999999645E-2</v>
      </c>
      <c r="D23" s="2">
        <v>0</v>
      </c>
      <c r="E23" s="2">
        <v>9.9999999999999645E-2</v>
      </c>
      <c r="F23" t="str">
        <f t="shared" si="0"/>
        <v>h</v>
      </c>
    </row>
    <row r="24" spans="1:6" x14ac:dyDescent="0.25">
      <c r="A24" s="9" t="s">
        <v>45</v>
      </c>
      <c r="B24" s="2"/>
      <c r="C24" s="2">
        <v>1.3000000000000043</v>
      </c>
      <c r="D24" s="2">
        <v>0.48999999999999488</v>
      </c>
      <c r="E24" s="2">
        <v>1.7899999999999991</v>
      </c>
      <c r="F24" t="str">
        <f t="shared" si="0"/>
        <v>h</v>
      </c>
    </row>
    <row r="25" spans="1:6" x14ac:dyDescent="0.25">
      <c r="A25" s="9" t="s">
        <v>47</v>
      </c>
      <c r="B25" s="2"/>
      <c r="C25" s="2">
        <v>-4.0000000000000924E-2</v>
      </c>
      <c r="D25" s="2">
        <v>0</v>
      </c>
      <c r="E25" s="2">
        <v>-4.0000000000000924E-2</v>
      </c>
      <c r="F25" t="str">
        <f t="shared" si="0"/>
        <v>h</v>
      </c>
    </row>
    <row r="26" spans="1:6" x14ac:dyDescent="0.25">
      <c r="A26" s="9" t="s">
        <v>49</v>
      </c>
      <c r="B26" s="2"/>
      <c r="C26" s="2">
        <v>0.5</v>
      </c>
      <c r="D26" s="2">
        <v>5.5</v>
      </c>
      <c r="E26" s="2">
        <v>6</v>
      </c>
      <c r="F26" t="str">
        <f t="shared" si="0"/>
        <v>o</v>
      </c>
    </row>
    <row r="27" spans="1:6" x14ac:dyDescent="0.25">
      <c r="A27" s="9" t="s">
        <v>51</v>
      </c>
      <c r="B27" s="2"/>
      <c r="C27" s="2">
        <v>0</v>
      </c>
      <c r="D27" s="2">
        <v>0</v>
      </c>
      <c r="E27" s="2">
        <v>0</v>
      </c>
      <c r="F27" t="str">
        <f t="shared" si="0"/>
        <v>h</v>
      </c>
    </row>
    <row r="28" spans="1:6" x14ac:dyDescent="0.25">
      <c r="A28" s="9" t="s">
        <v>53</v>
      </c>
      <c r="B28" s="2"/>
      <c r="C28" s="2">
        <v>3.5</v>
      </c>
      <c r="D28" s="2">
        <v>0</v>
      </c>
      <c r="E28" s="2">
        <v>3.5</v>
      </c>
      <c r="F28" t="str">
        <f t="shared" si="0"/>
        <v>h</v>
      </c>
    </row>
    <row r="29" spans="1:6" x14ac:dyDescent="0.25">
      <c r="A29" s="9" t="s">
        <v>55</v>
      </c>
      <c r="B29" s="2"/>
      <c r="C29" s="2">
        <v>-0.30999999999999517</v>
      </c>
      <c r="D29" s="2">
        <v>3.9999999999999147E-2</v>
      </c>
      <c r="E29" s="2">
        <v>-0.26999999999999602</v>
      </c>
      <c r="F29" t="str">
        <f t="shared" si="0"/>
        <v>h</v>
      </c>
    </row>
    <row r="30" spans="1:6" x14ac:dyDescent="0.25">
      <c r="A30" s="9" t="s">
        <v>57</v>
      </c>
      <c r="B30" s="2"/>
      <c r="C30" s="2">
        <v>0</v>
      </c>
      <c r="D30" s="2">
        <v>-1.0000000000001563E-2</v>
      </c>
      <c r="E30" s="2">
        <v>-1.0000000000001563E-2</v>
      </c>
      <c r="F30" t="str">
        <f t="shared" si="0"/>
        <v>h</v>
      </c>
    </row>
    <row r="31" spans="1:6" x14ac:dyDescent="0.25">
      <c r="A31" s="9" t="s">
        <v>59</v>
      </c>
      <c r="B31" s="2"/>
      <c r="C31" s="2">
        <v>-8.0000000000000071E-2</v>
      </c>
      <c r="D31" s="2">
        <v>7.0000000000000284E-2</v>
      </c>
      <c r="E31" s="2">
        <v>-9.9999999999997868E-3</v>
      </c>
      <c r="F31" t="str">
        <f t="shared" si="0"/>
        <v>h</v>
      </c>
    </row>
    <row r="32" spans="1:6" x14ac:dyDescent="0.25">
      <c r="A32" s="9" t="s">
        <v>61</v>
      </c>
      <c r="B32" s="2"/>
      <c r="C32" s="2">
        <v>0</v>
      </c>
      <c r="D32" s="2">
        <v>0</v>
      </c>
      <c r="E32" s="2">
        <v>0</v>
      </c>
      <c r="F32" t="str">
        <f t="shared" si="0"/>
        <v>h</v>
      </c>
    </row>
    <row r="33" spans="1:6" x14ac:dyDescent="0.25">
      <c r="A33" s="9" t="s">
        <v>63</v>
      </c>
      <c r="B33" s="2"/>
      <c r="C33" s="2">
        <v>0.33999999999999986</v>
      </c>
      <c r="D33" s="2">
        <v>9.9999999999997868E-3</v>
      </c>
      <c r="E33" s="2">
        <v>0.34999999999999964</v>
      </c>
      <c r="F33" t="str">
        <f t="shared" si="0"/>
        <v>h</v>
      </c>
    </row>
    <row r="34" spans="1:6" x14ac:dyDescent="0.25">
      <c r="A34" s="9" t="s">
        <v>65</v>
      </c>
      <c r="B34" s="2"/>
      <c r="C34" s="2">
        <v>1.0000000000000009E-2</v>
      </c>
      <c r="D34" s="2">
        <v>3.0000000000000027E-2</v>
      </c>
      <c r="E34" s="2">
        <v>4.0000000000000036E-2</v>
      </c>
      <c r="F34" t="str">
        <f t="shared" si="0"/>
        <v>o</v>
      </c>
    </row>
    <row r="35" spans="1:6" x14ac:dyDescent="0.25">
      <c r="A35" s="9" t="s">
        <v>67</v>
      </c>
      <c r="B35" s="2"/>
      <c r="C35" s="2">
        <v>0.25</v>
      </c>
      <c r="D35" s="2">
        <v>0.20000000000000107</v>
      </c>
      <c r="E35" s="2">
        <v>0.45000000000000107</v>
      </c>
      <c r="F35" t="str">
        <f t="shared" si="0"/>
        <v>h</v>
      </c>
    </row>
    <row r="36" spans="1:6" x14ac:dyDescent="0.25">
      <c r="A36" s="9" t="s">
        <v>69</v>
      </c>
      <c r="B36" s="2"/>
      <c r="C36" s="2">
        <v>1.0200000000000031</v>
      </c>
      <c r="D36" s="2">
        <v>-0.20000000000000284</v>
      </c>
      <c r="E36" s="2">
        <v>0.82000000000000028</v>
      </c>
      <c r="F36" t="str">
        <f t="shared" si="0"/>
        <v>h</v>
      </c>
    </row>
    <row r="37" spans="1:6" x14ac:dyDescent="0.25">
      <c r="A37" s="9" t="s">
        <v>71</v>
      </c>
      <c r="B37" s="2"/>
      <c r="C37" s="2">
        <v>0</v>
      </c>
      <c r="D37" s="2">
        <v>0</v>
      </c>
      <c r="E37" s="2">
        <v>0</v>
      </c>
      <c r="F37" t="str">
        <f t="shared" si="0"/>
        <v>h</v>
      </c>
    </row>
    <row r="38" spans="1:6" x14ac:dyDescent="0.25">
      <c r="A38" s="9" t="s">
        <v>73</v>
      </c>
      <c r="B38" s="2"/>
      <c r="C38" s="2">
        <v>0.45999999999999908</v>
      </c>
      <c r="D38" s="2">
        <v>0</v>
      </c>
      <c r="E38" s="2">
        <v>0.45999999999999908</v>
      </c>
      <c r="F38" t="str">
        <f t="shared" si="0"/>
        <v>h</v>
      </c>
    </row>
    <row r="39" spans="1:6" x14ac:dyDescent="0.25">
      <c r="A39" s="9" t="s">
        <v>75</v>
      </c>
      <c r="B39" s="2"/>
      <c r="C39" s="2">
        <v>0.5</v>
      </c>
      <c r="D39" s="2">
        <v>0.17000000000000171</v>
      </c>
      <c r="E39" s="2">
        <v>0.67000000000000171</v>
      </c>
      <c r="F39" t="str">
        <f t="shared" si="0"/>
        <v>h</v>
      </c>
    </row>
    <row r="40" spans="1:6" x14ac:dyDescent="0.25">
      <c r="A40" s="9" t="s">
        <v>77</v>
      </c>
      <c r="B40" s="2"/>
      <c r="C40" s="2">
        <v>8.0000000000000071E-2</v>
      </c>
      <c r="D40" s="2">
        <v>-6.0000000000000053E-2</v>
      </c>
      <c r="E40" s="2">
        <v>2.0000000000000018E-2</v>
      </c>
      <c r="F40" t="str">
        <f t="shared" si="0"/>
        <v>h</v>
      </c>
    </row>
    <row r="41" spans="1:6" x14ac:dyDescent="0.25">
      <c r="A41" s="9" t="s">
        <v>79</v>
      </c>
      <c r="B41" s="2"/>
      <c r="C41" s="2">
        <v>8.0000000000000071E-2</v>
      </c>
      <c r="D41" s="2">
        <v>-8.9999999999999858E-2</v>
      </c>
      <c r="E41" s="2">
        <v>-9.9999999999997868E-3</v>
      </c>
      <c r="F41" t="str">
        <f t="shared" si="0"/>
        <v>h</v>
      </c>
    </row>
    <row r="42" spans="1:6" x14ac:dyDescent="0.25">
      <c r="A42" s="9" t="s">
        <v>81</v>
      </c>
      <c r="B42" s="2"/>
      <c r="C42" s="2">
        <v>1.0000000000000009E-2</v>
      </c>
      <c r="D42" s="2">
        <v>1.0000000000000009E-2</v>
      </c>
      <c r="E42" s="2">
        <v>2.0000000000000018E-2</v>
      </c>
      <c r="F42" t="str">
        <f t="shared" si="0"/>
        <v>h</v>
      </c>
    </row>
    <row r="43" spans="1:6" x14ac:dyDescent="0.25">
      <c r="A43" s="9" t="s">
        <v>83</v>
      </c>
      <c r="B43" s="2"/>
      <c r="C43" s="2">
        <v>1.0000000000000009E-2</v>
      </c>
      <c r="D43" s="2">
        <v>0</v>
      </c>
      <c r="E43" s="2">
        <v>1.0000000000000009E-2</v>
      </c>
      <c r="F43" t="str">
        <f t="shared" si="0"/>
        <v>h</v>
      </c>
    </row>
    <row r="44" spans="1:6" x14ac:dyDescent="0.25">
      <c r="A44" s="9" t="s">
        <v>85</v>
      </c>
      <c r="B44" s="2"/>
      <c r="C44" s="2">
        <v>0.33999999999999986</v>
      </c>
      <c r="D44" s="2">
        <v>0.21000000000000085</v>
      </c>
      <c r="E44" s="2">
        <v>0.55000000000000071</v>
      </c>
      <c r="F44" t="str">
        <f t="shared" si="0"/>
        <v>h</v>
      </c>
    </row>
    <row r="45" spans="1:6" x14ac:dyDescent="0.25">
      <c r="A45" s="9" t="s">
        <v>87</v>
      </c>
      <c r="B45" s="2"/>
      <c r="C45" s="2">
        <v>0.10000000000000009</v>
      </c>
      <c r="D45" s="2">
        <v>0</v>
      </c>
      <c r="E45" s="2">
        <v>0.10000000000000009</v>
      </c>
      <c r="F45" t="str">
        <f t="shared" si="0"/>
        <v>h</v>
      </c>
    </row>
    <row r="46" spans="1:6" x14ac:dyDescent="0.25">
      <c r="A46" s="9" t="s">
        <v>89</v>
      </c>
      <c r="B46" s="2"/>
      <c r="C46" s="2">
        <v>0</v>
      </c>
      <c r="D46" s="2">
        <v>-3.0000000000000249E-2</v>
      </c>
      <c r="E46" s="2">
        <v>-3.0000000000000249E-2</v>
      </c>
      <c r="F46" t="str">
        <f t="shared" si="0"/>
        <v>h</v>
      </c>
    </row>
    <row r="47" spans="1:6" x14ac:dyDescent="0.25">
      <c r="A47" s="9" t="s">
        <v>91</v>
      </c>
      <c r="B47" s="2"/>
      <c r="C47" s="2">
        <v>9.9999999999997868E-3</v>
      </c>
      <c r="D47" s="2">
        <v>-6.0000000000000497E-2</v>
      </c>
      <c r="E47" s="2">
        <v>-5.0000000000000711E-2</v>
      </c>
      <c r="F47" t="str">
        <f t="shared" si="0"/>
        <v>h</v>
      </c>
    </row>
    <row r="48" spans="1:6" x14ac:dyDescent="0.25">
      <c r="A48" s="9" t="s">
        <v>93</v>
      </c>
      <c r="B48" s="2"/>
      <c r="C48" s="2">
        <v>0</v>
      </c>
      <c r="D48" s="2">
        <v>-0.18999999999999773</v>
      </c>
      <c r="E48" s="2">
        <v>-0.18999999999999773</v>
      </c>
      <c r="F48" t="str">
        <f t="shared" si="0"/>
        <v>h</v>
      </c>
    </row>
    <row r="49" spans="1:6" x14ac:dyDescent="0.25">
      <c r="A49" s="9" t="s">
        <v>95</v>
      </c>
      <c r="B49" s="2"/>
      <c r="C49" s="2">
        <v>0</v>
      </c>
      <c r="D49" s="2">
        <v>-9.9999999999997868E-3</v>
      </c>
      <c r="E49" s="2">
        <v>-9.9999999999997868E-3</v>
      </c>
      <c r="F49" t="str">
        <f t="shared" si="0"/>
        <v>h</v>
      </c>
    </row>
    <row r="50" spans="1:6" x14ac:dyDescent="0.25">
      <c r="A50" s="9" t="s">
        <v>97</v>
      </c>
      <c r="B50" s="2"/>
      <c r="C50" s="2">
        <v>6.999999999999984E-2</v>
      </c>
      <c r="D50" s="2">
        <v>-2.0000000000000018E-2</v>
      </c>
      <c r="E50" s="2">
        <v>4.9999999999999822E-2</v>
      </c>
      <c r="F50" t="str">
        <f t="shared" si="0"/>
        <v>h</v>
      </c>
    </row>
    <row r="51" spans="1:6" x14ac:dyDescent="0.25">
      <c r="A51" s="9" t="s">
        <v>99</v>
      </c>
      <c r="B51" s="2"/>
      <c r="C51" s="2">
        <v>0</v>
      </c>
      <c r="D51" s="2">
        <v>0</v>
      </c>
      <c r="E51" s="2">
        <v>0</v>
      </c>
      <c r="F51" t="str">
        <f t="shared" si="0"/>
        <v>h</v>
      </c>
    </row>
    <row r="52" spans="1:6" x14ac:dyDescent="0.25">
      <c r="A52" s="9" t="s">
        <v>101</v>
      </c>
      <c r="B52" s="2"/>
      <c r="C52" s="2">
        <v>0</v>
      </c>
      <c r="D52" s="2">
        <v>-0.19000000000000039</v>
      </c>
      <c r="E52" s="2">
        <v>-0.19000000000000039</v>
      </c>
      <c r="F52" t="str">
        <f t="shared" si="0"/>
        <v>h</v>
      </c>
    </row>
    <row r="53" spans="1:6" x14ac:dyDescent="0.25">
      <c r="A53" s="9" t="s">
        <v>103</v>
      </c>
      <c r="B53" s="2"/>
      <c r="C53" s="2">
        <v>-0.5</v>
      </c>
      <c r="D53" s="2">
        <v>0.95000000000000284</v>
      </c>
      <c r="E53" s="2">
        <v>0.45000000000000284</v>
      </c>
      <c r="F53" t="str">
        <f t="shared" si="0"/>
        <v>h</v>
      </c>
    </row>
    <row r="54" spans="1:6" x14ac:dyDescent="0.25">
      <c r="A54" s="9" t="s">
        <v>105</v>
      </c>
      <c r="B54" s="2"/>
      <c r="C54" s="2">
        <v>0</v>
      </c>
      <c r="D54" s="2">
        <v>-1.9999999999999796E-2</v>
      </c>
      <c r="E54" s="2">
        <v>-1.9999999999999796E-2</v>
      </c>
      <c r="F54" t="str">
        <f t="shared" si="0"/>
        <v>h</v>
      </c>
    </row>
    <row r="55" spans="1:6" x14ac:dyDescent="0.25">
      <c r="A55" s="9" t="s">
        <v>107</v>
      </c>
      <c r="B55" s="2"/>
      <c r="C55" s="2">
        <v>0.69999999999999929</v>
      </c>
      <c r="D55" s="2">
        <v>0</v>
      </c>
      <c r="E55" s="2">
        <v>0.69999999999999929</v>
      </c>
      <c r="F55" t="str">
        <f t="shared" si="0"/>
        <v>h</v>
      </c>
    </row>
    <row r="56" spans="1:6" x14ac:dyDescent="0.25">
      <c r="A56" s="9" t="s">
        <v>109</v>
      </c>
      <c r="B56" s="2"/>
      <c r="C56" s="2">
        <v>1.5500000000000114</v>
      </c>
      <c r="D56" s="2">
        <v>2.3999999999999773</v>
      </c>
      <c r="E56" s="2">
        <v>3.9499999999999886</v>
      </c>
      <c r="F56" t="str">
        <f t="shared" si="0"/>
        <v>o</v>
      </c>
    </row>
    <row r="57" spans="1:6" x14ac:dyDescent="0.25">
      <c r="A57" s="9" t="s">
        <v>111</v>
      </c>
      <c r="B57" s="2"/>
      <c r="C57" s="2">
        <v>-2.0000000000000018E-2</v>
      </c>
      <c r="D57" s="2">
        <v>2.0000000000000018E-2</v>
      </c>
      <c r="E57" s="2">
        <v>0</v>
      </c>
      <c r="F57" t="str">
        <f t="shared" si="0"/>
        <v>h</v>
      </c>
    </row>
    <row r="58" spans="1:6" x14ac:dyDescent="0.25">
      <c r="A58" s="9" t="s">
        <v>113</v>
      </c>
      <c r="B58" s="2"/>
      <c r="C58" s="2">
        <v>0</v>
      </c>
      <c r="D58" s="2">
        <v>0</v>
      </c>
      <c r="E58" s="2">
        <v>0</v>
      </c>
      <c r="F58" t="str">
        <f t="shared" si="0"/>
        <v>h</v>
      </c>
    </row>
    <row r="59" spans="1:6" x14ac:dyDescent="0.25">
      <c r="A59" s="9" t="s">
        <v>115</v>
      </c>
      <c r="B59" s="2"/>
      <c r="C59" s="2">
        <v>1.9999999999999574E-2</v>
      </c>
      <c r="D59" s="2">
        <v>-1.9999999999999574E-2</v>
      </c>
      <c r="E59" s="2">
        <v>0</v>
      </c>
      <c r="F59" t="str">
        <f t="shared" si="0"/>
        <v>h</v>
      </c>
    </row>
    <row r="60" spans="1:6" x14ac:dyDescent="0.25">
      <c r="A60" s="9" t="s">
        <v>117</v>
      </c>
      <c r="B60" s="2"/>
      <c r="C60" s="2">
        <v>0</v>
      </c>
      <c r="D60" s="2">
        <v>0</v>
      </c>
      <c r="E60" s="2">
        <v>0</v>
      </c>
      <c r="F60" t="str">
        <f t="shared" si="0"/>
        <v>h</v>
      </c>
    </row>
    <row r="61" spans="1:6" x14ac:dyDescent="0.25">
      <c r="A61" s="9" t="s">
        <v>119</v>
      </c>
      <c r="B61" s="2"/>
      <c r="C61" s="2">
        <v>0</v>
      </c>
      <c r="D61" s="2">
        <v>7.0000000000000284E-2</v>
      </c>
      <c r="E61" s="2">
        <v>7.0000000000000284E-2</v>
      </c>
      <c r="F61" t="str">
        <f t="shared" si="0"/>
        <v>h</v>
      </c>
    </row>
    <row r="62" spans="1:6" x14ac:dyDescent="0.25">
      <c r="A62" s="9" t="s">
        <v>121</v>
      </c>
      <c r="B62" s="2"/>
      <c r="C62" s="2">
        <v>0</v>
      </c>
      <c r="D62" s="2">
        <v>9.9999999999997868E-3</v>
      </c>
      <c r="E62" s="2">
        <v>9.9999999999997868E-3</v>
      </c>
      <c r="F62" t="str">
        <f t="shared" si="0"/>
        <v>h</v>
      </c>
    </row>
    <row r="63" spans="1:6" x14ac:dyDescent="0.25">
      <c r="A63" s="9" t="s">
        <v>123</v>
      </c>
      <c r="B63" s="2"/>
      <c r="C63" s="2">
        <v>4.0000000000000036E-2</v>
      </c>
      <c r="D63" s="2">
        <v>0</v>
      </c>
      <c r="E63" s="2">
        <v>4.0000000000000036E-2</v>
      </c>
      <c r="F63" t="str">
        <f t="shared" si="0"/>
        <v>h</v>
      </c>
    </row>
    <row r="64" spans="1:6" x14ac:dyDescent="0.25">
      <c r="A64" s="9" t="s">
        <v>125</v>
      </c>
      <c r="B64" s="2"/>
      <c r="C64" s="2">
        <v>-0.16000000000000014</v>
      </c>
      <c r="D64" s="2">
        <v>1.0000000000000231E-2</v>
      </c>
      <c r="E64" s="2">
        <v>-0.14999999999999991</v>
      </c>
      <c r="F64" t="str">
        <f t="shared" si="0"/>
        <v>h</v>
      </c>
    </row>
    <row r="65" spans="1:6" x14ac:dyDescent="0.25">
      <c r="A65" s="9" t="s">
        <v>127</v>
      </c>
      <c r="B65" s="2"/>
      <c r="C65" s="2">
        <v>0.5</v>
      </c>
      <c r="D65" s="2">
        <v>0.10000000000000142</v>
      </c>
      <c r="E65" s="2">
        <v>0.60000000000000142</v>
      </c>
      <c r="F65" t="str">
        <f t="shared" si="0"/>
        <v>h</v>
      </c>
    </row>
    <row r="66" spans="1:6" x14ac:dyDescent="0.25">
      <c r="A66" s="9" t="s">
        <v>129</v>
      </c>
      <c r="B66" s="2"/>
      <c r="C66" s="2">
        <v>-0.70000000000000284</v>
      </c>
      <c r="D66" s="2">
        <v>0.29999999999999716</v>
      </c>
      <c r="E66" s="2">
        <v>-0.40000000000000568</v>
      </c>
      <c r="F66" t="str">
        <f t="shared" si="0"/>
        <v>h</v>
      </c>
    </row>
    <row r="67" spans="1:6" x14ac:dyDescent="0.25">
      <c r="A67" s="9" t="s">
        <v>131</v>
      </c>
      <c r="B67" s="2"/>
      <c r="C67" s="2">
        <v>-9.9999999999999645E-2</v>
      </c>
      <c r="D67" s="2">
        <v>8.9999999999999858E-2</v>
      </c>
      <c r="E67" s="2">
        <v>-9.9999999999997868E-3</v>
      </c>
      <c r="F67" t="str">
        <f t="shared" si="0"/>
        <v>h</v>
      </c>
    </row>
    <row r="68" spans="1:6" x14ac:dyDescent="0.25">
      <c r="A68" s="9" t="s">
        <v>133</v>
      </c>
      <c r="B68" s="2"/>
      <c r="C68" s="2">
        <v>-1.0399999999999991</v>
      </c>
      <c r="D68" s="2">
        <v>0</v>
      </c>
      <c r="E68" s="2">
        <v>-1.0399999999999991</v>
      </c>
      <c r="F68" t="str">
        <f t="shared" si="0"/>
        <v>h</v>
      </c>
    </row>
    <row r="69" spans="1:6" x14ac:dyDescent="0.25">
      <c r="A69" s="9" t="s">
        <v>135</v>
      </c>
      <c r="B69" s="2"/>
      <c r="C69" s="2">
        <v>0</v>
      </c>
      <c r="D69" s="2">
        <v>-2.0000000000000018E-2</v>
      </c>
      <c r="E69" s="2">
        <v>-2.0000000000000018E-2</v>
      </c>
      <c r="F69" t="str">
        <f t="shared" si="0"/>
        <v>h</v>
      </c>
    </row>
    <row r="70" spans="1:6" x14ac:dyDescent="0.25">
      <c r="A70" s="9" t="s">
        <v>137</v>
      </c>
      <c r="B70" s="2"/>
      <c r="C70" s="2">
        <v>0.65000000000000036</v>
      </c>
      <c r="D70" s="2">
        <v>0.99999999999999822</v>
      </c>
      <c r="E70" s="2">
        <v>1.6499999999999986</v>
      </c>
      <c r="F70" t="str">
        <f t="shared" ref="F70:F133" si="1">IF(AND(C70&gt;0,D70&gt;C70),"o",IF(AND(C70&lt;0,D70&lt;C70),"n","h"))</f>
        <v>o</v>
      </c>
    </row>
    <row r="71" spans="1:6" x14ac:dyDescent="0.25">
      <c r="A71" s="9" t="s">
        <v>139</v>
      </c>
      <c r="B71" s="2"/>
      <c r="C71" s="2">
        <v>2</v>
      </c>
      <c r="D71" s="2">
        <v>0</v>
      </c>
      <c r="E71" s="2">
        <v>2</v>
      </c>
      <c r="F71" t="str">
        <f t="shared" si="1"/>
        <v>h</v>
      </c>
    </row>
    <row r="72" spans="1:6" x14ac:dyDescent="0.25">
      <c r="A72" s="9" t="s">
        <v>141</v>
      </c>
      <c r="B72" s="2"/>
      <c r="C72" s="2">
        <v>-1.6999999999999886</v>
      </c>
      <c r="D72" s="2">
        <v>3.25</v>
      </c>
      <c r="E72" s="2">
        <v>1.5500000000000114</v>
      </c>
      <c r="F72" t="str">
        <f t="shared" si="1"/>
        <v>h</v>
      </c>
    </row>
    <row r="73" spans="1:6" x14ac:dyDescent="0.25">
      <c r="A73" s="9" t="s">
        <v>143</v>
      </c>
      <c r="B73" s="2"/>
      <c r="C73" s="2">
        <v>9.999999999999995E-3</v>
      </c>
      <c r="D73" s="2">
        <v>0</v>
      </c>
      <c r="E73" s="2">
        <v>9.999999999999995E-3</v>
      </c>
      <c r="F73" t="str">
        <f t="shared" si="1"/>
        <v>h</v>
      </c>
    </row>
    <row r="74" spans="1:6" x14ac:dyDescent="0.25">
      <c r="A74" s="9" t="s">
        <v>145</v>
      </c>
      <c r="B74" s="2"/>
      <c r="C74" s="2">
        <v>9.000000000000008E-2</v>
      </c>
      <c r="D74" s="2">
        <v>4.0000000000000036E-2</v>
      </c>
      <c r="E74" s="2">
        <v>0.13000000000000012</v>
      </c>
      <c r="F74" t="str">
        <f t="shared" si="1"/>
        <v>h</v>
      </c>
    </row>
    <row r="75" spans="1:6" x14ac:dyDescent="0.25">
      <c r="A75" s="9" t="s">
        <v>147</v>
      </c>
      <c r="B75" s="2"/>
      <c r="C75" s="2">
        <v>0</v>
      </c>
      <c r="D75" s="2">
        <v>0</v>
      </c>
      <c r="E75" s="2">
        <v>0</v>
      </c>
      <c r="F75" t="str">
        <f t="shared" si="1"/>
        <v>h</v>
      </c>
    </row>
    <row r="76" spans="1:6" x14ac:dyDescent="0.25">
      <c r="A76" s="9" t="s">
        <v>149</v>
      </c>
      <c r="B76" s="2"/>
      <c r="C76" s="2">
        <v>3.0000000000000027E-2</v>
      </c>
      <c r="D76" s="2">
        <v>-7.0000000000000062E-2</v>
      </c>
      <c r="E76" s="2">
        <v>-4.0000000000000036E-2</v>
      </c>
      <c r="F76" t="str">
        <f t="shared" si="1"/>
        <v>h</v>
      </c>
    </row>
    <row r="77" spans="1:6" x14ac:dyDescent="0.25">
      <c r="A77" s="9" t="s">
        <v>151</v>
      </c>
      <c r="B77" s="2"/>
      <c r="C77" s="2">
        <v>-6.6000000000000227</v>
      </c>
      <c r="D77" s="2">
        <v>10.75</v>
      </c>
      <c r="E77" s="2">
        <v>4.1499999999999773</v>
      </c>
      <c r="F77" t="str">
        <f t="shared" si="1"/>
        <v>h</v>
      </c>
    </row>
    <row r="78" spans="1:6" x14ac:dyDescent="0.25">
      <c r="A78" s="9" t="s">
        <v>153</v>
      </c>
      <c r="B78" s="2"/>
      <c r="C78" s="2">
        <v>0</v>
      </c>
      <c r="D78" s="2">
        <v>-3.0000000000000027E-2</v>
      </c>
      <c r="E78" s="2">
        <v>-3.0000000000000027E-2</v>
      </c>
      <c r="F78" t="str">
        <f t="shared" si="1"/>
        <v>h</v>
      </c>
    </row>
    <row r="79" spans="1:6" x14ac:dyDescent="0.25">
      <c r="A79" s="9" t="s">
        <v>155</v>
      </c>
      <c r="B79" s="2"/>
      <c r="C79" s="2">
        <v>-0.20000000000000018</v>
      </c>
      <c r="D79" s="2">
        <v>0</v>
      </c>
      <c r="E79" s="2">
        <v>-0.20000000000000018</v>
      </c>
      <c r="F79" t="str">
        <f t="shared" si="1"/>
        <v>h</v>
      </c>
    </row>
    <row r="80" spans="1:6" x14ac:dyDescent="0.25">
      <c r="A80" s="9" t="s">
        <v>157</v>
      </c>
      <c r="B80" s="2"/>
      <c r="C80" s="2">
        <v>9.9999999999997868E-3</v>
      </c>
      <c r="D80" s="2">
        <v>-2.0000000000000018E-2</v>
      </c>
      <c r="E80" s="2">
        <v>-1.0000000000000231E-2</v>
      </c>
      <c r="F80" t="str">
        <f t="shared" si="1"/>
        <v>h</v>
      </c>
    </row>
    <row r="81" spans="1:6" x14ac:dyDescent="0.25">
      <c r="A81" s="9" t="s">
        <v>159</v>
      </c>
      <c r="B81" s="2"/>
      <c r="C81" s="2">
        <v>1.0000000000000009E-2</v>
      </c>
      <c r="D81" s="2">
        <v>0</v>
      </c>
      <c r="E81" s="2">
        <v>1.0000000000000009E-2</v>
      </c>
      <c r="F81" t="str">
        <f t="shared" si="1"/>
        <v>h</v>
      </c>
    </row>
    <row r="82" spans="1:6" x14ac:dyDescent="0.25">
      <c r="A82" s="9" t="s">
        <v>161</v>
      </c>
      <c r="B82" s="2"/>
      <c r="C82" s="2">
        <v>9.9999999999994316E-2</v>
      </c>
      <c r="D82" s="2">
        <v>3.25</v>
      </c>
      <c r="E82" s="2">
        <v>3.3499999999999943</v>
      </c>
      <c r="F82" t="str">
        <f t="shared" si="1"/>
        <v>o</v>
      </c>
    </row>
    <row r="83" spans="1:6" x14ac:dyDescent="0.25">
      <c r="A83" s="9" t="s">
        <v>163</v>
      </c>
      <c r="B83" s="2"/>
      <c r="C83" s="2">
        <v>0</v>
      </c>
      <c r="D83" s="2">
        <v>0</v>
      </c>
      <c r="E83" s="2">
        <v>0</v>
      </c>
      <c r="F83" t="str">
        <f t="shared" si="1"/>
        <v>h</v>
      </c>
    </row>
    <row r="84" spans="1:6" x14ac:dyDescent="0.25">
      <c r="A84" s="9" t="s">
        <v>165</v>
      </c>
      <c r="B84" s="2"/>
      <c r="C84" s="2">
        <v>0.26000000000000156</v>
      </c>
      <c r="D84" s="2">
        <v>0</v>
      </c>
      <c r="E84" s="2">
        <v>0.26000000000000156</v>
      </c>
      <c r="F84" t="str">
        <f t="shared" si="1"/>
        <v>h</v>
      </c>
    </row>
    <row r="85" spans="1:6" x14ac:dyDescent="0.25">
      <c r="A85" s="9" t="s">
        <v>167</v>
      </c>
      <c r="B85" s="2"/>
      <c r="C85" s="2">
        <v>-0.64999999999999858</v>
      </c>
      <c r="D85" s="2">
        <v>-0.69999999999999929</v>
      </c>
      <c r="E85" s="2">
        <v>-1.3499999999999979</v>
      </c>
      <c r="F85" t="str">
        <f t="shared" si="1"/>
        <v>n</v>
      </c>
    </row>
    <row r="86" spans="1:6" x14ac:dyDescent="0.25">
      <c r="A86" s="9" t="s">
        <v>169</v>
      </c>
      <c r="B86" s="2"/>
      <c r="C86" s="2">
        <v>-0.44000000000000039</v>
      </c>
      <c r="D86" s="2">
        <v>0.25</v>
      </c>
      <c r="E86" s="2">
        <v>-0.19000000000000039</v>
      </c>
      <c r="F86" t="str">
        <f t="shared" si="1"/>
        <v>h</v>
      </c>
    </row>
    <row r="87" spans="1:6" x14ac:dyDescent="0.25">
      <c r="A87" s="9" t="s">
        <v>171</v>
      </c>
      <c r="B87" s="2"/>
      <c r="C87" s="2">
        <v>-1.0600000000000023</v>
      </c>
      <c r="D87" s="2">
        <v>-0.20000000000000284</v>
      </c>
      <c r="E87" s="2">
        <v>-1.2600000000000051</v>
      </c>
      <c r="F87" t="str">
        <f t="shared" si="1"/>
        <v>h</v>
      </c>
    </row>
    <row r="88" spans="1:6" x14ac:dyDescent="0.25">
      <c r="A88" s="9" t="s">
        <v>173</v>
      </c>
      <c r="B88" s="2"/>
      <c r="C88" s="2">
        <v>-2.0000000000000018E-2</v>
      </c>
      <c r="D88" s="2">
        <v>5.0000000000000044E-2</v>
      </c>
      <c r="E88" s="2">
        <v>3.0000000000000027E-2</v>
      </c>
      <c r="F88" t="str">
        <f t="shared" si="1"/>
        <v>h</v>
      </c>
    </row>
    <row r="89" spans="1:6" x14ac:dyDescent="0.25">
      <c r="A89" s="9" t="s">
        <v>175</v>
      </c>
      <c r="B89" s="2"/>
      <c r="C89" s="2">
        <v>0.70000000000000284</v>
      </c>
      <c r="D89" s="2">
        <v>0.89999999999999858</v>
      </c>
      <c r="E89" s="2">
        <v>1.6000000000000014</v>
      </c>
      <c r="F89" t="str">
        <f t="shared" si="1"/>
        <v>o</v>
      </c>
    </row>
    <row r="90" spans="1:6" x14ac:dyDescent="0.25">
      <c r="A90" s="9" t="s">
        <v>177</v>
      </c>
      <c r="B90" s="2"/>
      <c r="C90" s="2">
        <v>0.16999999999999993</v>
      </c>
      <c r="D90" s="2">
        <v>0.25999999999999979</v>
      </c>
      <c r="E90" s="2">
        <v>0.42999999999999972</v>
      </c>
      <c r="F90" t="str">
        <f t="shared" si="1"/>
        <v>o</v>
      </c>
    </row>
    <row r="91" spans="1:6" x14ac:dyDescent="0.25">
      <c r="A91" s="9" t="s">
        <v>179</v>
      </c>
      <c r="B91" s="2"/>
      <c r="C91" s="2">
        <v>0.22000000000000064</v>
      </c>
      <c r="D91" s="2">
        <v>-0.18000000000000149</v>
      </c>
      <c r="E91" s="2">
        <v>3.9999999999999147E-2</v>
      </c>
      <c r="F91" t="str">
        <f t="shared" si="1"/>
        <v>h</v>
      </c>
    </row>
    <row r="92" spans="1:6" x14ac:dyDescent="0.25">
      <c r="A92" s="9" t="s">
        <v>181</v>
      </c>
      <c r="B92" s="2"/>
      <c r="C92" s="2">
        <v>1.0000000000000009E-2</v>
      </c>
      <c r="D92" s="2">
        <v>-6.9999999999999951E-2</v>
      </c>
      <c r="E92" s="2">
        <v>-5.9999999999999942E-2</v>
      </c>
      <c r="F92" t="str">
        <f t="shared" si="1"/>
        <v>h</v>
      </c>
    </row>
    <row r="93" spans="1:6" x14ac:dyDescent="0.25">
      <c r="A93" s="9" t="s">
        <v>183</v>
      </c>
      <c r="B93" s="2"/>
      <c r="C93" s="2">
        <v>-1.0000000000000009E-2</v>
      </c>
      <c r="D93" s="2">
        <v>-3.0000000000000027E-2</v>
      </c>
      <c r="E93" s="2">
        <v>-4.0000000000000036E-2</v>
      </c>
      <c r="F93" t="str">
        <f t="shared" si="1"/>
        <v>n</v>
      </c>
    </row>
    <row r="94" spans="1:6" x14ac:dyDescent="0.25">
      <c r="A94" s="9" t="s">
        <v>185</v>
      </c>
      <c r="B94" s="2"/>
      <c r="C94" s="2">
        <v>4.0000000000000036E-2</v>
      </c>
      <c r="D94" s="2">
        <v>-5.0000000000000266E-2</v>
      </c>
      <c r="E94" s="2">
        <v>-1.0000000000000231E-2</v>
      </c>
      <c r="F94" t="str">
        <f t="shared" si="1"/>
        <v>h</v>
      </c>
    </row>
    <row r="95" spans="1:6" x14ac:dyDescent="0.25">
      <c r="A95" s="9" t="s">
        <v>187</v>
      </c>
      <c r="B95" s="2"/>
      <c r="C95" s="2">
        <v>2.6499999999999915</v>
      </c>
      <c r="D95" s="2">
        <v>4.1500000000000057</v>
      </c>
      <c r="E95" s="2">
        <v>6.7999999999999972</v>
      </c>
      <c r="F95" t="str">
        <f t="shared" si="1"/>
        <v>o</v>
      </c>
    </row>
    <row r="96" spans="1:6" x14ac:dyDescent="0.25">
      <c r="A96" s="9" t="s">
        <v>189</v>
      </c>
      <c r="B96" s="2"/>
      <c r="C96" s="2">
        <v>0.96000000000000085</v>
      </c>
      <c r="D96" s="2">
        <v>1.2999999999999972</v>
      </c>
      <c r="E96" s="2">
        <v>2.259999999999998</v>
      </c>
      <c r="F96" t="str">
        <f t="shared" si="1"/>
        <v>o</v>
      </c>
    </row>
    <row r="97" spans="1:6" x14ac:dyDescent="0.25">
      <c r="A97" s="9" t="s">
        <v>191</v>
      </c>
      <c r="B97" s="2"/>
      <c r="C97" s="2">
        <v>0.37999999999999901</v>
      </c>
      <c r="D97" s="2">
        <v>0.45000000000000284</v>
      </c>
      <c r="E97" s="2">
        <v>0.83000000000000185</v>
      </c>
      <c r="F97" t="str">
        <f t="shared" si="1"/>
        <v>o</v>
      </c>
    </row>
    <row r="98" spans="1:6" x14ac:dyDescent="0.25">
      <c r="A98" s="9" t="s">
        <v>193</v>
      </c>
      <c r="B98" s="2"/>
      <c r="C98" s="2">
        <v>0.27</v>
      </c>
      <c r="D98" s="2">
        <v>-4.9999999999999822E-2</v>
      </c>
      <c r="E98" s="2">
        <v>0.2200000000000002</v>
      </c>
      <c r="F98" t="str">
        <f t="shared" si="1"/>
        <v>h</v>
      </c>
    </row>
    <row r="99" spans="1:6" x14ac:dyDescent="0.25">
      <c r="A99" s="9" t="s">
        <v>195</v>
      </c>
      <c r="B99" s="2"/>
      <c r="C99" s="2">
        <v>-5.0000000000000711E-2</v>
      </c>
      <c r="D99" s="2">
        <v>5.0000000000000711E-2</v>
      </c>
      <c r="E99" s="2">
        <v>0</v>
      </c>
      <c r="F99" t="str">
        <f t="shared" si="1"/>
        <v>h</v>
      </c>
    </row>
    <row r="100" spans="1:6" x14ac:dyDescent="0.25">
      <c r="A100" s="9" t="s">
        <v>197</v>
      </c>
      <c r="B100" s="2"/>
      <c r="C100" s="2">
        <v>0.19999999999999929</v>
      </c>
      <c r="D100" s="2">
        <v>-0.19999999999999929</v>
      </c>
      <c r="E100" s="2">
        <v>0</v>
      </c>
      <c r="F100" t="str">
        <f t="shared" si="1"/>
        <v>h</v>
      </c>
    </row>
    <row r="101" spans="1:6" x14ac:dyDescent="0.25">
      <c r="A101" s="9" t="s">
        <v>199</v>
      </c>
      <c r="B101" s="2"/>
      <c r="C101" s="2">
        <v>-0.51000000000000156</v>
      </c>
      <c r="D101" s="2">
        <v>0.42999999999999972</v>
      </c>
      <c r="E101" s="2">
        <v>-8.0000000000001847E-2</v>
      </c>
      <c r="F101" t="str">
        <f t="shared" si="1"/>
        <v>h</v>
      </c>
    </row>
    <row r="102" spans="1:6" x14ac:dyDescent="0.25">
      <c r="A102" s="9" t="s">
        <v>201</v>
      </c>
      <c r="B102" s="2"/>
      <c r="C102" s="2">
        <v>0.38999999999999968</v>
      </c>
      <c r="D102" s="2">
        <v>0</v>
      </c>
      <c r="E102" s="2">
        <v>0.38999999999999968</v>
      </c>
      <c r="F102" t="str">
        <f t="shared" si="1"/>
        <v>h</v>
      </c>
    </row>
    <row r="103" spans="1:6" x14ac:dyDescent="0.25">
      <c r="A103" s="9" t="s">
        <v>203</v>
      </c>
      <c r="B103" s="2"/>
      <c r="C103" s="2">
        <v>-4.9999999999997158E-2</v>
      </c>
      <c r="D103" s="2">
        <v>1.2000000000000028</v>
      </c>
      <c r="E103" s="2">
        <v>1.1500000000000057</v>
      </c>
      <c r="F103" t="str">
        <f t="shared" si="1"/>
        <v>h</v>
      </c>
    </row>
    <row r="104" spans="1:6" x14ac:dyDescent="0.25">
      <c r="A104" s="9" t="s">
        <v>205</v>
      </c>
      <c r="B104" s="2"/>
      <c r="C104" s="2">
        <v>9.9999999999997868E-3</v>
      </c>
      <c r="D104" s="2">
        <v>-0.14999999999999947</v>
      </c>
      <c r="E104" s="2">
        <v>-0.13999999999999968</v>
      </c>
      <c r="F104" t="str">
        <f t="shared" si="1"/>
        <v>h</v>
      </c>
    </row>
    <row r="105" spans="1:6" x14ac:dyDescent="0.25">
      <c r="A105" s="9" t="s">
        <v>207</v>
      </c>
      <c r="B105" s="2"/>
      <c r="C105" s="2">
        <v>0.16999999999999993</v>
      </c>
      <c r="D105" s="2">
        <v>0</v>
      </c>
      <c r="E105" s="2">
        <v>0.16999999999999993</v>
      </c>
      <c r="F105" t="str">
        <f t="shared" si="1"/>
        <v>h</v>
      </c>
    </row>
    <row r="106" spans="1:6" x14ac:dyDescent="0.25">
      <c r="A106" s="9" t="s">
        <v>209</v>
      </c>
      <c r="B106" s="2"/>
      <c r="C106" s="2">
        <v>0</v>
      </c>
      <c r="D106" s="2">
        <v>0</v>
      </c>
      <c r="E106" s="2">
        <v>0</v>
      </c>
      <c r="F106" t="str">
        <f t="shared" si="1"/>
        <v>h</v>
      </c>
    </row>
    <row r="107" spans="1:6" x14ac:dyDescent="0.25">
      <c r="A107" s="9" t="s">
        <v>211</v>
      </c>
      <c r="B107" s="2"/>
      <c r="C107" s="2">
        <v>0</v>
      </c>
      <c r="D107" s="2">
        <v>-2.0000000000000018E-2</v>
      </c>
      <c r="E107" s="2">
        <v>-2.0000000000000018E-2</v>
      </c>
      <c r="F107" t="str">
        <f t="shared" si="1"/>
        <v>h</v>
      </c>
    </row>
    <row r="108" spans="1:6" x14ac:dyDescent="0.25">
      <c r="A108" s="9" t="s">
        <v>213</v>
      </c>
      <c r="B108" s="2"/>
      <c r="C108" s="2">
        <v>-1.4500000000000028</v>
      </c>
      <c r="D108" s="2">
        <v>5.0000000000004263E-2</v>
      </c>
      <c r="E108" s="2">
        <v>-1.3999999999999986</v>
      </c>
      <c r="F108" t="str">
        <f t="shared" si="1"/>
        <v>h</v>
      </c>
    </row>
    <row r="109" spans="1:6" x14ac:dyDescent="0.25">
      <c r="A109" s="9" t="s">
        <v>215</v>
      </c>
      <c r="B109" s="2"/>
      <c r="C109" s="2">
        <v>5.0000000000000266E-2</v>
      </c>
      <c r="D109" s="2">
        <v>-3.0000000000000249E-2</v>
      </c>
      <c r="E109" s="2">
        <v>2.0000000000000018E-2</v>
      </c>
      <c r="F109" t="str">
        <f t="shared" si="1"/>
        <v>h</v>
      </c>
    </row>
    <row r="110" spans="1:6" x14ac:dyDescent="0.25">
      <c r="A110" s="9" t="s">
        <v>217</v>
      </c>
      <c r="B110" s="2"/>
      <c r="C110" s="2">
        <v>0</v>
      </c>
      <c r="D110" s="2">
        <v>0</v>
      </c>
      <c r="E110" s="2">
        <v>0</v>
      </c>
      <c r="F110" t="str">
        <f t="shared" si="1"/>
        <v>h</v>
      </c>
    </row>
    <row r="111" spans="1:6" x14ac:dyDescent="0.25">
      <c r="A111" s="9" t="s">
        <v>219</v>
      </c>
      <c r="B111" s="2"/>
      <c r="C111" s="2">
        <v>0</v>
      </c>
      <c r="D111" s="2">
        <v>-0.10000000000000009</v>
      </c>
      <c r="E111" s="2">
        <v>-0.10000000000000009</v>
      </c>
      <c r="F111" t="str">
        <f t="shared" si="1"/>
        <v>h</v>
      </c>
    </row>
    <row r="112" spans="1:6" x14ac:dyDescent="0.25">
      <c r="A112" s="9" t="s">
        <v>221</v>
      </c>
      <c r="B112" s="2"/>
      <c r="C112" s="2">
        <v>-5.0000000000000266E-2</v>
      </c>
      <c r="D112" s="2">
        <v>0</v>
      </c>
      <c r="E112" s="2">
        <v>-5.0000000000000266E-2</v>
      </c>
      <c r="F112" t="str">
        <f t="shared" si="1"/>
        <v>h</v>
      </c>
    </row>
    <row r="113" spans="1:6" x14ac:dyDescent="0.25">
      <c r="A113" s="9" t="s">
        <v>223</v>
      </c>
      <c r="B113" s="2"/>
      <c r="C113" s="2">
        <v>0</v>
      </c>
      <c r="D113" s="2">
        <v>1.9999999999999962E-2</v>
      </c>
      <c r="E113" s="2">
        <v>1.9999999999999962E-2</v>
      </c>
      <c r="F113" t="str">
        <f t="shared" si="1"/>
        <v>h</v>
      </c>
    </row>
    <row r="114" spans="1:6" x14ac:dyDescent="0.25">
      <c r="A114" s="9" t="s">
        <v>225</v>
      </c>
      <c r="B114" s="2"/>
      <c r="C114" s="2">
        <v>0</v>
      </c>
      <c r="D114" s="2">
        <v>-0.12000000000000011</v>
      </c>
      <c r="E114" s="2">
        <v>-0.12000000000000011</v>
      </c>
      <c r="F114" t="str">
        <f t="shared" si="1"/>
        <v>h</v>
      </c>
    </row>
    <row r="115" spans="1:6" x14ac:dyDescent="0.25">
      <c r="A115" s="9" t="s">
        <v>227</v>
      </c>
      <c r="B115" s="2"/>
      <c r="C115" s="2">
        <v>-8.0000000000000071E-2</v>
      </c>
      <c r="D115" s="2">
        <v>9.9999999999997868E-3</v>
      </c>
      <c r="E115" s="2">
        <v>-7.0000000000000284E-2</v>
      </c>
      <c r="F115" t="str">
        <f t="shared" si="1"/>
        <v>h</v>
      </c>
    </row>
    <row r="116" spans="1:6" x14ac:dyDescent="0.25">
      <c r="A116" s="9" t="s">
        <v>229</v>
      </c>
      <c r="B116" s="2"/>
      <c r="C116" s="2">
        <v>3.0000000000000027E-2</v>
      </c>
      <c r="D116" s="2">
        <v>0</v>
      </c>
      <c r="E116" s="2">
        <v>3.0000000000000027E-2</v>
      </c>
      <c r="F116" t="str">
        <f t="shared" si="1"/>
        <v>h</v>
      </c>
    </row>
    <row r="117" spans="1:6" x14ac:dyDescent="0.25">
      <c r="A117" s="9" t="s">
        <v>231</v>
      </c>
      <c r="B117" s="2"/>
      <c r="C117" s="2">
        <v>0</v>
      </c>
      <c r="D117" s="2">
        <v>0</v>
      </c>
      <c r="E117" s="2">
        <v>0</v>
      </c>
      <c r="F117" t="str">
        <f t="shared" si="1"/>
        <v>h</v>
      </c>
    </row>
    <row r="118" spans="1:6" x14ac:dyDescent="0.25">
      <c r="A118" s="9" t="s">
        <v>233</v>
      </c>
      <c r="B118" s="2"/>
      <c r="C118" s="2">
        <v>4.0000000000000036E-2</v>
      </c>
      <c r="D118" s="2">
        <v>9.9999999999999645E-2</v>
      </c>
      <c r="E118" s="2">
        <v>0.13999999999999968</v>
      </c>
      <c r="F118" t="str">
        <f t="shared" si="1"/>
        <v>o</v>
      </c>
    </row>
    <row r="119" spans="1:6" x14ac:dyDescent="0.25">
      <c r="A119" s="9" t="s">
        <v>235</v>
      </c>
      <c r="B119" s="2"/>
      <c r="C119" s="2">
        <v>-2.0000000000000018E-2</v>
      </c>
      <c r="D119" s="2">
        <v>0</v>
      </c>
      <c r="E119" s="2">
        <v>-2.0000000000000018E-2</v>
      </c>
      <c r="F119" t="str">
        <f t="shared" si="1"/>
        <v>h</v>
      </c>
    </row>
    <row r="120" spans="1:6" x14ac:dyDescent="0.25">
      <c r="A120" s="9" t="s">
        <v>237</v>
      </c>
      <c r="B120" s="2"/>
      <c r="C120" s="2">
        <v>-0.30000000000000071</v>
      </c>
      <c r="D120" s="2">
        <v>0.35000000000000142</v>
      </c>
      <c r="E120" s="2">
        <v>5.0000000000000711E-2</v>
      </c>
      <c r="F120" t="str">
        <f t="shared" si="1"/>
        <v>h</v>
      </c>
    </row>
    <row r="121" spans="1:6" x14ac:dyDescent="0.25">
      <c r="A121" s="9" t="s">
        <v>239</v>
      </c>
      <c r="B121" s="2"/>
      <c r="C121" s="2">
        <v>0</v>
      </c>
      <c r="D121" s="2">
        <v>0</v>
      </c>
      <c r="E121" s="2">
        <v>0</v>
      </c>
      <c r="F121" t="str">
        <f t="shared" si="1"/>
        <v>h</v>
      </c>
    </row>
    <row r="122" spans="1:6" x14ac:dyDescent="0.25">
      <c r="A122" s="9" t="s">
        <v>241</v>
      </c>
      <c r="B122" s="2"/>
      <c r="C122" s="2">
        <v>-2.0000000000000018E-2</v>
      </c>
      <c r="D122" s="2">
        <v>2.0000000000000018E-2</v>
      </c>
      <c r="E122" s="2">
        <v>0</v>
      </c>
      <c r="F122" t="str">
        <f t="shared" si="1"/>
        <v>h</v>
      </c>
    </row>
    <row r="123" spans="1:6" x14ac:dyDescent="0.25">
      <c r="A123" s="9" t="s">
        <v>243</v>
      </c>
      <c r="B123" s="2"/>
      <c r="C123" s="2">
        <v>-0.58999999999999986</v>
      </c>
      <c r="D123" s="2">
        <v>-1.2699999999999996</v>
      </c>
      <c r="E123" s="2">
        <v>-1.8599999999999994</v>
      </c>
      <c r="F123" t="str">
        <f t="shared" si="1"/>
        <v>n</v>
      </c>
    </row>
    <row r="124" spans="1:6" x14ac:dyDescent="0.25">
      <c r="A124" s="9" t="s">
        <v>245</v>
      </c>
      <c r="B124" s="2"/>
      <c r="C124" s="2">
        <v>1</v>
      </c>
      <c r="D124" s="2">
        <v>-0.78000000000000114</v>
      </c>
      <c r="E124" s="2">
        <v>0.21999999999999886</v>
      </c>
      <c r="F124" t="str">
        <f t="shared" si="1"/>
        <v>h</v>
      </c>
    </row>
    <row r="125" spans="1:6" x14ac:dyDescent="0.25">
      <c r="A125" s="9" t="s">
        <v>247</v>
      </c>
      <c r="B125" s="2"/>
      <c r="C125" s="2">
        <v>-1.0000000000001563E-2</v>
      </c>
      <c r="D125" s="2">
        <v>-4.9999999999998934E-2</v>
      </c>
      <c r="E125" s="2">
        <v>-6.0000000000000497E-2</v>
      </c>
      <c r="F125" t="str">
        <f t="shared" si="1"/>
        <v>n</v>
      </c>
    </row>
    <row r="126" spans="1:6" x14ac:dyDescent="0.25">
      <c r="A126" s="9" t="s">
        <v>249</v>
      </c>
      <c r="B126" s="2"/>
      <c r="C126" s="2">
        <v>4.0000000000000036E-2</v>
      </c>
      <c r="D126" s="2">
        <v>3.0000000000000249E-2</v>
      </c>
      <c r="E126" s="2">
        <v>7.0000000000000284E-2</v>
      </c>
      <c r="F126" t="str">
        <f t="shared" si="1"/>
        <v>h</v>
      </c>
    </row>
    <row r="127" spans="1:6" x14ac:dyDescent="0.25">
      <c r="A127" s="9" t="s">
        <v>251</v>
      </c>
      <c r="B127" s="2"/>
      <c r="C127" s="2">
        <v>-7.0000000000000062E-2</v>
      </c>
      <c r="D127" s="2">
        <v>6.0000000000000053E-2</v>
      </c>
      <c r="E127" s="2">
        <v>-1.0000000000000009E-2</v>
      </c>
      <c r="F127" t="str">
        <f t="shared" si="1"/>
        <v>h</v>
      </c>
    </row>
    <row r="128" spans="1:6" x14ac:dyDescent="0.25">
      <c r="A128" s="9" t="s">
        <v>253</v>
      </c>
      <c r="B128" s="2"/>
      <c r="C128" s="2">
        <v>0.10000000000000142</v>
      </c>
      <c r="D128" s="2">
        <v>0.29999999999999893</v>
      </c>
      <c r="E128" s="2">
        <v>0.40000000000000036</v>
      </c>
      <c r="F128" t="str">
        <f t="shared" si="1"/>
        <v>o</v>
      </c>
    </row>
    <row r="129" spans="1:6" x14ac:dyDescent="0.25">
      <c r="A129" s="9" t="s">
        <v>255</v>
      </c>
      <c r="B129" s="2"/>
      <c r="C129" s="2">
        <v>0.16000000000000014</v>
      </c>
      <c r="D129" s="2">
        <v>-9.9999999999997868E-3</v>
      </c>
      <c r="E129" s="2">
        <v>0.15000000000000036</v>
      </c>
      <c r="F129" t="str">
        <f t="shared" si="1"/>
        <v>h</v>
      </c>
    </row>
    <row r="130" spans="1:6" x14ac:dyDescent="0.25">
      <c r="A130" s="9" t="s">
        <v>257</v>
      </c>
      <c r="B130" s="2"/>
      <c r="C130" s="2">
        <v>1.3499999999999943</v>
      </c>
      <c r="D130" s="2">
        <v>-0.46999999999999886</v>
      </c>
      <c r="E130" s="2">
        <v>0.87999999999999545</v>
      </c>
      <c r="F130" t="str">
        <f t="shared" si="1"/>
        <v>h</v>
      </c>
    </row>
    <row r="131" spans="1:6" x14ac:dyDescent="0.25">
      <c r="A131" s="9" t="s">
        <v>259</v>
      </c>
      <c r="B131" s="2"/>
      <c r="C131" s="2">
        <v>0</v>
      </c>
      <c r="D131" s="2">
        <v>0</v>
      </c>
      <c r="E131" s="2">
        <v>0</v>
      </c>
      <c r="F131" t="str">
        <f t="shared" si="1"/>
        <v>h</v>
      </c>
    </row>
    <row r="132" spans="1:6" x14ac:dyDescent="0.25">
      <c r="A132" s="9" t="s">
        <v>261</v>
      </c>
      <c r="B132" s="2"/>
      <c r="C132" s="2">
        <v>7.0000000000000284E-2</v>
      </c>
      <c r="D132" s="2">
        <v>0.46000000000000085</v>
      </c>
      <c r="E132" s="2">
        <v>0.53000000000000114</v>
      </c>
      <c r="F132" t="str">
        <f t="shared" si="1"/>
        <v>o</v>
      </c>
    </row>
    <row r="133" spans="1:6" x14ac:dyDescent="0.25">
      <c r="A133" s="9" t="s">
        <v>263</v>
      </c>
      <c r="B133" s="2"/>
      <c r="C133" s="2">
        <v>-5.0000000000000711E-2</v>
      </c>
      <c r="D133" s="2">
        <v>-0.1899999999999995</v>
      </c>
      <c r="E133" s="2">
        <v>-0.24000000000000021</v>
      </c>
      <c r="F133" t="str">
        <f t="shared" si="1"/>
        <v>n</v>
      </c>
    </row>
    <row r="134" spans="1:6" x14ac:dyDescent="0.25">
      <c r="A134" s="9" t="s">
        <v>265</v>
      </c>
      <c r="B134" s="2"/>
      <c r="C134" s="2">
        <v>0.64999999999999858</v>
      </c>
      <c r="D134" s="2">
        <v>0.46000000000000085</v>
      </c>
      <c r="E134" s="2">
        <v>1.1099999999999994</v>
      </c>
      <c r="F134" t="str">
        <f t="shared" ref="F134:F197" si="2">IF(AND(C134&gt;0,D134&gt;C134),"o",IF(AND(C134&lt;0,D134&lt;C134),"n","h"))</f>
        <v>h</v>
      </c>
    </row>
    <row r="135" spans="1:6" x14ac:dyDescent="0.25">
      <c r="A135" s="9" t="s">
        <v>267</v>
      </c>
      <c r="B135" s="2"/>
      <c r="C135" s="2">
        <v>0.63999999999999879</v>
      </c>
      <c r="D135" s="2">
        <v>0</v>
      </c>
      <c r="E135" s="2">
        <v>0.63999999999999879</v>
      </c>
      <c r="F135" t="str">
        <f t="shared" si="2"/>
        <v>h</v>
      </c>
    </row>
    <row r="136" spans="1:6" x14ac:dyDescent="0.25">
      <c r="A136" s="9" t="s">
        <v>269</v>
      </c>
      <c r="B136" s="2"/>
      <c r="C136" s="2">
        <v>0.82000000000000028</v>
      </c>
      <c r="D136" s="2">
        <v>-0.16000000000000014</v>
      </c>
      <c r="E136" s="2">
        <v>0.66000000000000014</v>
      </c>
      <c r="F136" t="str">
        <f t="shared" si="2"/>
        <v>h</v>
      </c>
    </row>
    <row r="137" spans="1:6" x14ac:dyDescent="0.25">
      <c r="A137" s="9" t="s">
        <v>271</v>
      </c>
      <c r="B137" s="2"/>
      <c r="C137" s="2">
        <v>-0.30000000000000071</v>
      </c>
      <c r="D137" s="2">
        <v>-9.9999999999997868E-2</v>
      </c>
      <c r="E137" s="2">
        <v>-0.39999999999999858</v>
      </c>
      <c r="F137" t="str">
        <f t="shared" si="2"/>
        <v>h</v>
      </c>
    </row>
    <row r="138" spans="1:6" x14ac:dyDescent="0.25">
      <c r="A138" s="9" t="s">
        <v>273</v>
      </c>
      <c r="B138" s="2"/>
      <c r="C138" s="2">
        <v>9.9999999999997868E-3</v>
      </c>
      <c r="D138" s="2">
        <v>9.9999999999997868E-3</v>
      </c>
      <c r="E138" s="2">
        <v>1.9999999999999574E-2</v>
      </c>
      <c r="F138" t="str">
        <f t="shared" si="2"/>
        <v>h</v>
      </c>
    </row>
    <row r="139" spans="1:6" x14ac:dyDescent="0.25">
      <c r="A139" s="9" t="s">
        <v>275</v>
      </c>
      <c r="B139" s="2"/>
      <c r="C139" s="2">
        <v>5.0000000000000266E-2</v>
      </c>
      <c r="D139" s="2">
        <v>2.9999999999999805E-2</v>
      </c>
      <c r="E139" s="2">
        <v>8.0000000000000071E-2</v>
      </c>
      <c r="F139" t="str">
        <f t="shared" si="2"/>
        <v>h</v>
      </c>
    </row>
    <row r="140" spans="1:6" x14ac:dyDescent="0.25">
      <c r="A140" s="9" t="s">
        <v>277</v>
      </c>
      <c r="B140" s="2"/>
      <c r="C140" s="2">
        <v>0</v>
      </c>
      <c r="D140" s="2">
        <v>0</v>
      </c>
      <c r="E140" s="2">
        <v>0</v>
      </c>
      <c r="F140" t="str">
        <f t="shared" si="2"/>
        <v>h</v>
      </c>
    </row>
    <row r="141" spans="1:6" x14ac:dyDescent="0.25">
      <c r="A141" s="9" t="s">
        <v>279</v>
      </c>
      <c r="B141" s="2"/>
      <c r="C141" s="2">
        <v>-0.26000000000000156</v>
      </c>
      <c r="D141" s="2">
        <v>-0.25</v>
      </c>
      <c r="E141" s="2">
        <v>-0.51000000000000156</v>
      </c>
      <c r="F141" t="str">
        <f t="shared" si="2"/>
        <v>h</v>
      </c>
    </row>
    <row r="142" spans="1:6" x14ac:dyDescent="0.25">
      <c r="A142" s="9" t="s">
        <v>281</v>
      </c>
      <c r="B142" s="2"/>
      <c r="C142" s="2">
        <v>0</v>
      </c>
      <c r="D142" s="2">
        <v>0</v>
      </c>
      <c r="E142" s="2">
        <v>0</v>
      </c>
      <c r="F142" t="str">
        <f t="shared" si="2"/>
        <v>h</v>
      </c>
    </row>
    <row r="143" spans="1:6" x14ac:dyDescent="0.25">
      <c r="A143" s="9" t="s">
        <v>283</v>
      </c>
      <c r="B143" s="2"/>
      <c r="C143" s="2">
        <v>0.86999999999999744</v>
      </c>
      <c r="D143" s="2">
        <v>0.28000000000000114</v>
      </c>
      <c r="E143" s="2">
        <v>1.1499999999999986</v>
      </c>
      <c r="F143" t="str">
        <f t="shared" si="2"/>
        <v>h</v>
      </c>
    </row>
    <row r="144" spans="1:6" x14ac:dyDescent="0.25">
      <c r="A144" s="9" t="s">
        <v>285</v>
      </c>
      <c r="B144" s="2"/>
      <c r="C144" s="2">
        <v>0</v>
      </c>
      <c r="D144" s="2">
        <v>0</v>
      </c>
      <c r="E144" s="2">
        <v>0</v>
      </c>
      <c r="F144" t="str">
        <f t="shared" si="2"/>
        <v>h</v>
      </c>
    </row>
    <row r="145" spans="1:6" x14ac:dyDescent="0.25">
      <c r="A145" s="9" t="s">
        <v>287</v>
      </c>
      <c r="B145" s="2"/>
      <c r="C145" s="2">
        <v>5.0000000000000711E-2</v>
      </c>
      <c r="D145" s="2">
        <v>0.21000000000000085</v>
      </c>
      <c r="E145" s="2">
        <v>0.26000000000000156</v>
      </c>
      <c r="F145" t="str">
        <f t="shared" si="2"/>
        <v>o</v>
      </c>
    </row>
    <row r="146" spans="1:6" x14ac:dyDescent="0.25">
      <c r="A146" s="9" t="s">
        <v>289</v>
      </c>
      <c r="B146" s="2"/>
      <c r="C146" s="2">
        <v>0</v>
      </c>
      <c r="D146" s="2">
        <v>0</v>
      </c>
      <c r="E146" s="2">
        <v>0</v>
      </c>
      <c r="F146" t="str">
        <f t="shared" si="2"/>
        <v>h</v>
      </c>
    </row>
    <row r="147" spans="1:6" x14ac:dyDescent="0.25">
      <c r="A147" s="9" t="s">
        <v>291</v>
      </c>
      <c r="B147" s="2"/>
      <c r="C147" s="2">
        <v>1.0000000000000009E-2</v>
      </c>
      <c r="D147" s="2">
        <v>0</v>
      </c>
      <c r="E147" s="2">
        <v>1.0000000000000009E-2</v>
      </c>
      <c r="F147" t="str">
        <f t="shared" si="2"/>
        <v>h</v>
      </c>
    </row>
    <row r="148" spans="1:6" x14ac:dyDescent="0.25">
      <c r="A148" s="9" t="s">
        <v>293</v>
      </c>
      <c r="B148" s="2"/>
      <c r="C148" s="2">
        <v>4.0000000000000036E-2</v>
      </c>
      <c r="D148" s="2">
        <v>-2.0000000000000018E-2</v>
      </c>
      <c r="E148" s="2">
        <v>2.0000000000000018E-2</v>
      </c>
      <c r="F148" t="str">
        <f t="shared" si="2"/>
        <v>h</v>
      </c>
    </row>
    <row r="149" spans="1:6" x14ac:dyDescent="0.25">
      <c r="A149" s="9" t="s">
        <v>295</v>
      </c>
      <c r="B149" s="2"/>
      <c r="C149" s="2">
        <v>-0.28999999999999915</v>
      </c>
      <c r="D149" s="2">
        <v>0.68999999999999773</v>
      </c>
      <c r="E149" s="2">
        <v>0.39999999999999858</v>
      </c>
      <c r="F149" t="str">
        <f t="shared" si="2"/>
        <v>h</v>
      </c>
    </row>
    <row r="150" spans="1:6" x14ac:dyDescent="0.25">
      <c r="A150" s="9" t="s">
        <v>297</v>
      </c>
      <c r="B150" s="2"/>
      <c r="C150" s="2">
        <v>0</v>
      </c>
      <c r="D150" s="2">
        <v>0.71000000000000085</v>
      </c>
      <c r="E150" s="2">
        <v>0.71000000000000085</v>
      </c>
      <c r="F150" t="str">
        <f t="shared" si="2"/>
        <v>h</v>
      </c>
    </row>
    <row r="151" spans="1:6" x14ac:dyDescent="0.25">
      <c r="A151" s="9" t="s">
        <v>299</v>
      </c>
      <c r="B151" s="2"/>
      <c r="C151" s="2">
        <v>1.0000000000000009E-2</v>
      </c>
      <c r="D151" s="2">
        <v>-3.0000000000000027E-2</v>
      </c>
      <c r="E151" s="2">
        <v>-2.0000000000000018E-2</v>
      </c>
      <c r="F151" t="str">
        <f t="shared" si="2"/>
        <v>h</v>
      </c>
    </row>
    <row r="152" spans="1:6" x14ac:dyDescent="0.25">
      <c r="A152" s="9" t="s">
        <v>301</v>
      </c>
      <c r="B152" s="2"/>
      <c r="C152" s="2">
        <v>-0.55000000000000071</v>
      </c>
      <c r="D152" s="2">
        <v>0.94000000000000128</v>
      </c>
      <c r="E152" s="2">
        <v>0.39000000000000057</v>
      </c>
      <c r="F152" t="str">
        <f t="shared" si="2"/>
        <v>h</v>
      </c>
    </row>
    <row r="153" spans="1:6" x14ac:dyDescent="0.25">
      <c r="A153" s="9" t="s">
        <v>303</v>
      </c>
      <c r="B153" s="2"/>
      <c r="C153" s="2">
        <v>-0.10000000000000142</v>
      </c>
      <c r="D153" s="2">
        <v>0</v>
      </c>
      <c r="E153" s="2">
        <v>-0.10000000000000142</v>
      </c>
      <c r="F153" t="str">
        <f t="shared" si="2"/>
        <v>h</v>
      </c>
    </row>
    <row r="154" spans="1:6" x14ac:dyDescent="0.25">
      <c r="A154" s="9" t="s">
        <v>305</v>
      </c>
      <c r="B154" s="2"/>
      <c r="C154" s="2">
        <v>-9.9999999999997868E-3</v>
      </c>
      <c r="D154" s="2">
        <v>0.39999999999999858</v>
      </c>
      <c r="E154" s="2">
        <v>0.38999999999999879</v>
      </c>
      <c r="F154" t="str">
        <f t="shared" si="2"/>
        <v>h</v>
      </c>
    </row>
    <row r="155" spans="1:6" x14ac:dyDescent="0.25">
      <c r="A155" s="9" t="s">
        <v>307</v>
      </c>
      <c r="B155" s="2"/>
      <c r="C155" s="2">
        <v>-8.9999999999999858E-2</v>
      </c>
      <c r="D155" s="2">
        <v>8.9999999999999858E-2</v>
      </c>
      <c r="E155" s="2">
        <v>0</v>
      </c>
      <c r="F155" t="str">
        <f t="shared" si="2"/>
        <v>h</v>
      </c>
    </row>
    <row r="156" spans="1:6" x14ac:dyDescent="0.25">
      <c r="A156" s="9" t="s">
        <v>309</v>
      </c>
      <c r="B156" s="2"/>
      <c r="C156" s="2">
        <v>1.0000000000000009E-2</v>
      </c>
      <c r="D156" s="2">
        <v>1.9999999999999907E-2</v>
      </c>
      <c r="E156" s="2">
        <v>2.9999999999999916E-2</v>
      </c>
      <c r="F156" t="str">
        <f t="shared" si="2"/>
        <v>o</v>
      </c>
    </row>
    <row r="157" spans="1:6" x14ac:dyDescent="0.25">
      <c r="A157" s="9" t="s">
        <v>311</v>
      </c>
      <c r="B157" s="2"/>
      <c r="C157" s="2">
        <v>-0.5</v>
      </c>
      <c r="D157" s="2">
        <v>0.5</v>
      </c>
      <c r="E157" s="2">
        <v>0</v>
      </c>
      <c r="F157" t="str">
        <f t="shared" si="2"/>
        <v>h</v>
      </c>
    </row>
    <row r="158" spans="1:6" x14ac:dyDescent="0.25">
      <c r="A158" s="9" t="s">
        <v>313</v>
      </c>
      <c r="B158" s="2"/>
      <c r="C158" s="2">
        <v>0</v>
      </c>
      <c r="D158" s="2">
        <v>3.0000000000001137E-2</v>
      </c>
      <c r="E158" s="2">
        <v>3.0000000000001137E-2</v>
      </c>
      <c r="F158" t="str">
        <f t="shared" si="2"/>
        <v>h</v>
      </c>
    </row>
    <row r="159" spans="1:6" x14ac:dyDescent="0.25">
      <c r="A159" s="9" t="s">
        <v>315</v>
      </c>
      <c r="B159" s="2"/>
      <c r="C159" s="2">
        <v>-1.0000000000000009E-2</v>
      </c>
      <c r="D159" s="2">
        <v>0</v>
      </c>
      <c r="E159" s="2">
        <v>-1.0000000000000009E-2</v>
      </c>
      <c r="F159" t="str">
        <f t="shared" si="2"/>
        <v>h</v>
      </c>
    </row>
    <row r="160" spans="1:6" x14ac:dyDescent="0.25">
      <c r="A160" s="9" t="s">
        <v>317</v>
      </c>
      <c r="B160" s="2"/>
      <c r="C160" s="2">
        <v>1.9999999999999962E-2</v>
      </c>
      <c r="D160" s="2">
        <v>0</v>
      </c>
      <c r="E160" s="2">
        <v>1.9999999999999962E-2</v>
      </c>
      <c r="F160" t="str">
        <f t="shared" si="2"/>
        <v>h</v>
      </c>
    </row>
    <row r="161" spans="1:6" x14ac:dyDescent="0.25">
      <c r="A161" s="9" t="s">
        <v>319</v>
      </c>
      <c r="B161" s="2"/>
      <c r="C161" s="2">
        <v>2.0000000000000018E-2</v>
      </c>
      <c r="D161" s="2">
        <v>-2.0000000000000018E-2</v>
      </c>
      <c r="E161" s="2">
        <v>0</v>
      </c>
      <c r="F161" t="str">
        <f t="shared" si="2"/>
        <v>h</v>
      </c>
    </row>
    <row r="162" spans="1:6" x14ac:dyDescent="0.25">
      <c r="A162" s="9" t="s">
        <v>321</v>
      </c>
      <c r="B162" s="2"/>
      <c r="C162" s="2">
        <v>4.0000000000000036E-2</v>
      </c>
      <c r="D162" s="2">
        <v>-1.0000000000000009E-2</v>
      </c>
      <c r="E162" s="2">
        <v>3.0000000000000027E-2</v>
      </c>
      <c r="F162" t="str">
        <f t="shared" si="2"/>
        <v>h</v>
      </c>
    </row>
    <row r="163" spans="1:6" x14ac:dyDescent="0.25">
      <c r="A163" s="9" t="s">
        <v>323</v>
      </c>
      <c r="B163" s="2"/>
      <c r="C163" s="2">
        <v>0</v>
      </c>
      <c r="D163" s="2">
        <v>-2.9999999999999805E-2</v>
      </c>
      <c r="E163" s="2">
        <v>-2.9999999999999805E-2</v>
      </c>
      <c r="F163" t="str">
        <f t="shared" si="2"/>
        <v>h</v>
      </c>
    </row>
    <row r="164" spans="1:6" x14ac:dyDescent="0.25">
      <c r="A164" s="9" t="s">
        <v>325</v>
      </c>
      <c r="B164" s="2"/>
      <c r="C164" s="2">
        <v>-5.9999999999999609E-2</v>
      </c>
      <c r="D164" s="2">
        <v>1.9999999999999574E-2</v>
      </c>
      <c r="E164" s="2">
        <v>-4.0000000000000036E-2</v>
      </c>
      <c r="F164" t="str">
        <f t="shared" si="2"/>
        <v>h</v>
      </c>
    </row>
    <row r="165" spans="1:6" x14ac:dyDescent="0.25">
      <c r="A165" s="9" t="s">
        <v>327</v>
      </c>
      <c r="B165" s="2"/>
      <c r="C165" s="2">
        <v>0.25</v>
      </c>
      <c r="D165" s="2">
        <v>-0.67000000000000171</v>
      </c>
      <c r="E165" s="2">
        <v>-0.42000000000000171</v>
      </c>
      <c r="F165" t="str">
        <f t="shared" si="2"/>
        <v>h</v>
      </c>
    </row>
    <row r="166" spans="1:6" x14ac:dyDescent="0.25">
      <c r="A166" s="9" t="s">
        <v>329</v>
      </c>
      <c r="B166" s="2"/>
      <c r="C166" s="2">
        <v>0.68999999999999773</v>
      </c>
      <c r="D166" s="2">
        <v>0</v>
      </c>
      <c r="E166" s="2">
        <v>0.68999999999999773</v>
      </c>
      <c r="F166" t="str">
        <f t="shared" si="2"/>
        <v>h</v>
      </c>
    </row>
    <row r="167" spans="1:6" x14ac:dyDescent="0.25">
      <c r="A167" s="9" t="s">
        <v>331</v>
      </c>
      <c r="B167" s="2"/>
      <c r="C167" s="2">
        <v>0</v>
      </c>
      <c r="D167" s="2">
        <v>1.1000000000000014</v>
      </c>
      <c r="E167" s="2">
        <v>1.1000000000000014</v>
      </c>
      <c r="F167" t="str">
        <f t="shared" si="2"/>
        <v>h</v>
      </c>
    </row>
    <row r="168" spans="1:6" x14ac:dyDescent="0.25">
      <c r="A168" s="9" t="s">
        <v>333</v>
      </c>
      <c r="B168" s="2"/>
      <c r="C168" s="2">
        <v>-0.10000000000000142</v>
      </c>
      <c r="D168" s="2">
        <v>-0.37999999999999901</v>
      </c>
      <c r="E168" s="2">
        <v>-0.48000000000000043</v>
      </c>
      <c r="F168" t="str">
        <f t="shared" si="2"/>
        <v>n</v>
      </c>
    </row>
    <row r="169" spans="1:6" x14ac:dyDescent="0.25">
      <c r="A169" s="9" t="s">
        <v>335</v>
      </c>
      <c r="B169" s="2"/>
      <c r="C169" s="2">
        <v>-0.80000000000000071</v>
      </c>
      <c r="D169" s="2">
        <v>0.94999999999999929</v>
      </c>
      <c r="E169" s="2">
        <v>0.14999999999999858</v>
      </c>
      <c r="F169" t="str">
        <f t="shared" si="2"/>
        <v>h</v>
      </c>
    </row>
    <row r="170" spans="1:6" x14ac:dyDescent="0.25">
      <c r="A170" s="9" t="s">
        <v>337</v>
      </c>
      <c r="B170" s="2"/>
      <c r="C170" s="2">
        <v>0</v>
      </c>
      <c r="D170" s="2">
        <v>0</v>
      </c>
      <c r="E170" s="2">
        <v>0</v>
      </c>
      <c r="F170" t="str">
        <f t="shared" si="2"/>
        <v>h</v>
      </c>
    </row>
    <row r="171" spans="1:6" x14ac:dyDescent="0.25">
      <c r="A171" s="9" t="s">
        <v>339</v>
      </c>
      <c r="B171" s="2"/>
      <c r="C171" s="2">
        <v>1.6899999999999995</v>
      </c>
      <c r="D171" s="2">
        <v>-0.1899999999999995</v>
      </c>
      <c r="E171" s="2">
        <v>1.5</v>
      </c>
      <c r="F171" t="str">
        <f t="shared" si="2"/>
        <v>h</v>
      </c>
    </row>
    <row r="172" spans="1:6" x14ac:dyDescent="0.25">
      <c r="A172" s="9" t="s">
        <v>341</v>
      </c>
      <c r="B172" s="2"/>
      <c r="C172" s="2">
        <v>-0.98999999999999488</v>
      </c>
      <c r="D172" s="2">
        <v>1</v>
      </c>
      <c r="E172" s="2">
        <v>1.0000000000005116E-2</v>
      </c>
      <c r="F172" t="str">
        <f t="shared" si="2"/>
        <v>h</v>
      </c>
    </row>
    <row r="173" spans="1:6" x14ac:dyDescent="0.25">
      <c r="A173" s="9" t="s">
        <v>343</v>
      </c>
      <c r="B173" s="2"/>
      <c r="C173" s="2">
        <v>0.15000000000000036</v>
      </c>
      <c r="D173" s="2">
        <v>-4.0000000000000036E-2</v>
      </c>
      <c r="E173" s="2">
        <v>0.11000000000000032</v>
      </c>
      <c r="F173" t="str">
        <f t="shared" si="2"/>
        <v>h</v>
      </c>
    </row>
    <row r="174" spans="1:6" x14ac:dyDescent="0.25">
      <c r="A174" s="9" t="s">
        <v>345</v>
      </c>
      <c r="B174" s="2"/>
      <c r="C174" s="2">
        <v>3.1500000000000057</v>
      </c>
      <c r="D174" s="2">
        <v>2.1499999999999915</v>
      </c>
      <c r="E174" s="2">
        <v>5.2999999999999972</v>
      </c>
      <c r="F174" t="str">
        <f t="shared" si="2"/>
        <v>h</v>
      </c>
    </row>
    <row r="175" spans="1:6" x14ac:dyDescent="0.25">
      <c r="A175" s="9" t="s">
        <v>347</v>
      </c>
      <c r="B175" s="2"/>
      <c r="C175" s="2">
        <v>0</v>
      </c>
      <c r="D175" s="2">
        <v>0</v>
      </c>
      <c r="E175" s="2">
        <v>0</v>
      </c>
      <c r="F175" t="str">
        <f t="shared" si="2"/>
        <v>h</v>
      </c>
    </row>
    <row r="176" spans="1:6" x14ac:dyDescent="0.25">
      <c r="A176" s="9" t="s">
        <v>349</v>
      </c>
      <c r="B176" s="2"/>
      <c r="C176" s="2">
        <v>5.9999999999999831E-2</v>
      </c>
      <c r="D176" s="2">
        <v>-2.9999999999999805E-2</v>
      </c>
      <c r="E176" s="2">
        <v>3.0000000000000027E-2</v>
      </c>
      <c r="F176" t="str">
        <f t="shared" si="2"/>
        <v>h</v>
      </c>
    </row>
    <row r="177" spans="1:6" x14ac:dyDescent="0.25">
      <c r="A177" s="9" t="s">
        <v>351</v>
      </c>
      <c r="B177" s="2"/>
      <c r="C177" s="2">
        <v>0.16000000000000014</v>
      </c>
      <c r="D177" s="2">
        <v>-3.0000000000000249E-2</v>
      </c>
      <c r="E177" s="2">
        <v>0.12999999999999989</v>
      </c>
      <c r="F177" t="str">
        <f t="shared" si="2"/>
        <v>h</v>
      </c>
    </row>
    <row r="178" spans="1:6" x14ac:dyDescent="0.25">
      <c r="A178" s="9" t="s">
        <v>353</v>
      </c>
      <c r="B178" s="2"/>
      <c r="C178" s="2">
        <v>0.14000000000000012</v>
      </c>
      <c r="D178" s="2">
        <v>-6.999999999999984E-2</v>
      </c>
      <c r="E178" s="2">
        <v>7.0000000000000284E-2</v>
      </c>
      <c r="F178" t="str">
        <f t="shared" si="2"/>
        <v>h</v>
      </c>
    </row>
    <row r="179" spans="1:6" x14ac:dyDescent="0.25">
      <c r="A179" s="9" t="s">
        <v>355</v>
      </c>
      <c r="B179" s="2"/>
      <c r="C179" s="2">
        <v>0.12999999999999989</v>
      </c>
      <c r="D179" s="2">
        <v>-1.9999999999999574E-2</v>
      </c>
      <c r="E179" s="2">
        <v>0.11000000000000032</v>
      </c>
      <c r="F179" t="str">
        <f t="shared" si="2"/>
        <v>h</v>
      </c>
    </row>
    <row r="180" spans="1:6" x14ac:dyDescent="0.25">
      <c r="A180" s="9" t="s">
        <v>357</v>
      </c>
      <c r="B180" s="2"/>
      <c r="C180" s="2">
        <v>4.00000000000027E-2</v>
      </c>
      <c r="D180" s="2">
        <v>0.86999999999999744</v>
      </c>
      <c r="E180" s="2">
        <v>0.91000000000000014</v>
      </c>
      <c r="F180" t="str">
        <f t="shared" si="2"/>
        <v>o</v>
      </c>
    </row>
    <row r="181" spans="1:6" x14ac:dyDescent="0.25">
      <c r="A181" s="9" t="s">
        <v>359</v>
      </c>
      <c r="B181" s="2"/>
      <c r="C181" s="2">
        <v>6.999999999999984E-2</v>
      </c>
      <c r="D181" s="2">
        <v>1.0000000000000231E-2</v>
      </c>
      <c r="E181" s="2">
        <v>8.0000000000000071E-2</v>
      </c>
      <c r="F181" t="str">
        <f t="shared" si="2"/>
        <v>h</v>
      </c>
    </row>
    <row r="182" spans="1:6" x14ac:dyDescent="0.25">
      <c r="A182" s="9" t="s">
        <v>361</v>
      </c>
      <c r="B182" s="2"/>
      <c r="C182" s="2">
        <v>0</v>
      </c>
      <c r="D182" s="2">
        <v>0</v>
      </c>
      <c r="E182" s="2">
        <v>0</v>
      </c>
      <c r="F182" t="str">
        <f t="shared" si="2"/>
        <v>h</v>
      </c>
    </row>
    <row r="183" spans="1:6" x14ac:dyDescent="0.25">
      <c r="A183" s="9" t="s">
        <v>363</v>
      </c>
      <c r="B183" s="2"/>
      <c r="C183" s="2">
        <v>9.999999999999995E-3</v>
      </c>
      <c r="D183" s="2">
        <v>2.0000000000000004E-2</v>
      </c>
      <c r="E183" s="2">
        <v>0.03</v>
      </c>
      <c r="F183" t="str">
        <f t="shared" si="2"/>
        <v>o</v>
      </c>
    </row>
    <row r="184" spans="1:6" x14ac:dyDescent="0.25">
      <c r="A184" s="9" t="s">
        <v>365</v>
      </c>
      <c r="B184" s="2"/>
      <c r="C184" s="2">
        <v>1.0000000000000009E-2</v>
      </c>
      <c r="D184" s="2">
        <v>0</v>
      </c>
      <c r="E184" s="2">
        <v>1.0000000000000009E-2</v>
      </c>
      <c r="F184" t="str">
        <f t="shared" si="2"/>
        <v>h</v>
      </c>
    </row>
    <row r="185" spans="1:6" x14ac:dyDescent="0.25">
      <c r="A185" s="9" t="s">
        <v>367</v>
      </c>
      <c r="B185" s="2"/>
      <c r="C185" s="2">
        <v>-1.0000000000000009E-2</v>
      </c>
      <c r="D185" s="2">
        <v>0</v>
      </c>
      <c r="E185" s="2">
        <v>-1.0000000000000009E-2</v>
      </c>
      <c r="F185" t="str">
        <f t="shared" si="2"/>
        <v>h</v>
      </c>
    </row>
    <row r="186" spans="1:6" x14ac:dyDescent="0.25">
      <c r="A186" s="9" t="s">
        <v>369</v>
      </c>
      <c r="B186" s="2"/>
      <c r="C186" s="2">
        <v>-9.9999999999997868E-3</v>
      </c>
      <c r="D186" s="2">
        <v>0</v>
      </c>
      <c r="E186" s="2">
        <v>-9.9999999999997868E-3</v>
      </c>
      <c r="F186" t="str">
        <f t="shared" si="2"/>
        <v>h</v>
      </c>
    </row>
    <row r="187" spans="1:6" x14ac:dyDescent="0.25">
      <c r="A187" s="9" t="s">
        <v>371</v>
      </c>
      <c r="B187" s="2"/>
      <c r="C187" s="2">
        <v>-0.10000000000000053</v>
      </c>
      <c r="D187" s="2">
        <v>0</v>
      </c>
      <c r="E187" s="2">
        <v>-0.10000000000000053</v>
      </c>
      <c r="F187" t="str">
        <f t="shared" si="2"/>
        <v>h</v>
      </c>
    </row>
    <row r="188" spans="1:6" x14ac:dyDescent="0.25">
      <c r="A188" s="9" t="s">
        <v>373</v>
      </c>
      <c r="B188" s="2"/>
      <c r="C188" s="2">
        <v>0.10000000000000009</v>
      </c>
      <c r="D188" s="2">
        <v>8.9999999999999858E-2</v>
      </c>
      <c r="E188" s="2">
        <v>0.18999999999999995</v>
      </c>
      <c r="F188" t="str">
        <f t="shared" si="2"/>
        <v>h</v>
      </c>
    </row>
    <row r="189" spans="1:6" x14ac:dyDescent="0.25">
      <c r="A189" s="9" t="s">
        <v>375</v>
      </c>
      <c r="B189" s="2"/>
      <c r="C189" s="2">
        <v>0</v>
      </c>
      <c r="D189" s="2">
        <v>0</v>
      </c>
      <c r="E189" s="2">
        <v>0</v>
      </c>
      <c r="F189" t="str">
        <f t="shared" si="2"/>
        <v>h</v>
      </c>
    </row>
    <row r="190" spans="1:6" x14ac:dyDescent="0.25">
      <c r="A190" s="9" t="s">
        <v>377</v>
      </c>
      <c r="B190" s="2"/>
      <c r="C190" s="2">
        <v>-2.0000000000000018E-2</v>
      </c>
      <c r="D190" s="2">
        <v>0</v>
      </c>
      <c r="E190" s="2">
        <v>-2.0000000000000018E-2</v>
      </c>
      <c r="F190" t="str">
        <f t="shared" si="2"/>
        <v>h</v>
      </c>
    </row>
    <row r="191" spans="1:6" x14ac:dyDescent="0.25">
      <c r="A191" s="9" t="s">
        <v>379</v>
      </c>
      <c r="B191" s="2"/>
      <c r="C191" s="2">
        <v>-2.0000000000000018E-2</v>
      </c>
      <c r="D191" s="2">
        <v>1.0000000000000231E-2</v>
      </c>
      <c r="E191" s="2">
        <v>-9.9999999999997868E-3</v>
      </c>
      <c r="F191" t="str">
        <f t="shared" si="2"/>
        <v>h</v>
      </c>
    </row>
    <row r="192" spans="1:6" x14ac:dyDescent="0.25">
      <c r="A192" s="9" t="s">
        <v>381</v>
      </c>
      <c r="B192" s="2"/>
      <c r="C192" s="2">
        <v>9.9999999999997868E-3</v>
      </c>
      <c r="D192" s="2">
        <v>2.0000000000000018E-2</v>
      </c>
      <c r="E192" s="2">
        <v>2.9999999999999805E-2</v>
      </c>
      <c r="F192" t="str">
        <f t="shared" si="2"/>
        <v>o</v>
      </c>
    </row>
    <row r="193" spans="1:6" x14ac:dyDescent="0.25">
      <c r="A193" s="9" t="s">
        <v>383</v>
      </c>
      <c r="B193" s="2"/>
      <c r="C193" s="2">
        <v>0</v>
      </c>
      <c r="D193" s="2">
        <v>3.0000000000000027E-2</v>
      </c>
      <c r="E193" s="2">
        <v>3.0000000000000027E-2</v>
      </c>
      <c r="F193" t="str">
        <f t="shared" si="2"/>
        <v>h</v>
      </c>
    </row>
    <row r="194" spans="1:6" x14ac:dyDescent="0.25">
      <c r="A194" s="9" t="s">
        <v>385</v>
      </c>
      <c r="B194" s="2"/>
      <c r="C194" s="2">
        <v>1.0000000000000009E-2</v>
      </c>
      <c r="D194" s="2">
        <v>3.0000000000000027E-2</v>
      </c>
      <c r="E194" s="2">
        <v>4.0000000000000036E-2</v>
      </c>
      <c r="F194" t="str">
        <f t="shared" si="2"/>
        <v>o</v>
      </c>
    </row>
    <row r="195" spans="1:6" x14ac:dyDescent="0.25">
      <c r="A195" s="9" t="s">
        <v>387</v>
      </c>
      <c r="B195" s="2"/>
      <c r="C195" s="2">
        <v>0</v>
      </c>
      <c r="D195" s="2">
        <v>0</v>
      </c>
      <c r="E195" s="2">
        <v>0</v>
      </c>
      <c r="F195" t="str">
        <f t="shared" si="2"/>
        <v>h</v>
      </c>
    </row>
    <row r="196" spans="1:6" x14ac:dyDescent="0.25">
      <c r="A196" s="9" t="s">
        <v>389</v>
      </c>
      <c r="B196" s="2"/>
      <c r="C196" s="2">
        <v>-1.8499999999999943</v>
      </c>
      <c r="D196" s="2">
        <v>0.44999999999998863</v>
      </c>
      <c r="E196" s="2">
        <v>-1.4000000000000057</v>
      </c>
      <c r="F196" t="str">
        <f t="shared" si="2"/>
        <v>h</v>
      </c>
    </row>
    <row r="197" spans="1:6" x14ac:dyDescent="0.25">
      <c r="A197" s="9" t="s">
        <v>391</v>
      </c>
      <c r="B197" s="2"/>
      <c r="C197" s="2">
        <v>-4.0000000000000036E-2</v>
      </c>
      <c r="D197" s="2">
        <v>0</v>
      </c>
      <c r="E197" s="2">
        <v>-4.0000000000000036E-2</v>
      </c>
      <c r="F197" t="str">
        <f t="shared" si="2"/>
        <v>h</v>
      </c>
    </row>
    <row r="198" spans="1:6" x14ac:dyDescent="0.25">
      <c r="A198" s="9" t="s">
        <v>393</v>
      </c>
      <c r="B198" s="2"/>
      <c r="C198" s="2">
        <v>0.25999999999999801</v>
      </c>
      <c r="D198" s="2">
        <v>-0.17999999999999972</v>
      </c>
      <c r="E198" s="2">
        <v>7.9999999999998295E-2</v>
      </c>
      <c r="F198" t="str">
        <f t="shared" ref="F198:F261" si="3">IF(AND(C198&gt;0,D198&gt;C198),"o",IF(AND(C198&lt;0,D198&lt;C198),"n","h"))</f>
        <v>h</v>
      </c>
    </row>
    <row r="199" spans="1:6" x14ac:dyDescent="0.25">
      <c r="A199" s="9" t="s">
        <v>395</v>
      </c>
      <c r="B199" s="2"/>
      <c r="C199" s="2">
        <v>2.9999999999999361E-2</v>
      </c>
      <c r="D199" s="2">
        <v>0</v>
      </c>
      <c r="E199" s="2">
        <v>2.9999999999999361E-2</v>
      </c>
      <c r="F199" t="str">
        <f t="shared" si="3"/>
        <v>h</v>
      </c>
    </row>
    <row r="200" spans="1:6" x14ac:dyDescent="0.25">
      <c r="A200" s="9" t="s">
        <v>397</v>
      </c>
      <c r="B200" s="2"/>
      <c r="C200" s="2">
        <v>7.0500000000000114</v>
      </c>
      <c r="D200" s="2">
        <v>8.5</v>
      </c>
      <c r="E200" s="2">
        <v>15.550000000000011</v>
      </c>
      <c r="F200" t="str">
        <f t="shared" si="3"/>
        <v>o</v>
      </c>
    </row>
    <row r="201" spans="1:6" x14ac:dyDescent="0.25">
      <c r="A201" s="9" t="s">
        <v>399</v>
      </c>
      <c r="B201" s="2"/>
      <c r="C201" s="2">
        <v>0.2099999999999973</v>
      </c>
      <c r="D201" s="2">
        <v>2.0000000000003126E-2</v>
      </c>
      <c r="E201" s="2">
        <v>0.23000000000000043</v>
      </c>
      <c r="F201" t="str">
        <f t="shared" si="3"/>
        <v>h</v>
      </c>
    </row>
    <row r="202" spans="1:6" x14ac:dyDescent="0.25">
      <c r="A202" s="9" t="s">
        <v>401</v>
      </c>
      <c r="B202" s="2"/>
      <c r="C202" s="2">
        <v>1.0000000000000009E-2</v>
      </c>
      <c r="D202" s="2">
        <v>-3.0000000000000027E-2</v>
      </c>
      <c r="E202" s="2">
        <v>-2.0000000000000018E-2</v>
      </c>
      <c r="F202" t="str">
        <f t="shared" si="3"/>
        <v>h</v>
      </c>
    </row>
    <row r="203" spans="1:6" x14ac:dyDescent="0.25">
      <c r="A203" s="9" t="s">
        <v>403</v>
      </c>
      <c r="B203" s="2"/>
      <c r="C203" s="2">
        <v>2</v>
      </c>
      <c r="D203" s="2">
        <v>6.9499999999999886</v>
      </c>
      <c r="E203" s="2">
        <v>8.9499999999999886</v>
      </c>
      <c r="F203" t="str">
        <f t="shared" si="3"/>
        <v>o</v>
      </c>
    </row>
    <row r="204" spans="1:6" x14ac:dyDescent="0.25">
      <c r="A204" s="9" t="s">
        <v>405</v>
      </c>
      <c r="B204" s="2"/>
      <c r="C204" s="2">
        <v>0</v>
      </c>
      <c r="D204" s="2">
        <v>0.24000000000000021</v>
      </c>
      <c r="E204" s="2">
        <v>0.24000000000000021</v>
      </c>
      <c r="F204" t="str">
        <f t="shared" si="3"/>
        <v>h</v>
      </c>
    </row>
    <row r="205" spans="1:6" x14ac:dyDescent="0.25">
      <c r="A205" s="9" t="s">
        <v>407</v>
      </c>
      <c r="B205" s="2"/>
      <c r="C205" s="2">
        <v>0</v>
      </c>
      <c r="D205" s="2">
        <v>0</v>
      </c>
      <c r="E205" s="2">
        <v>0</v>
      </c>
      <c r="F205" t="str">
        <f t="shared" si="3"/>
        <v>h</v>
      </c>
    </row>
    <row r="206" spans="1:6" x14ac:dyDescent="0.25">
      <c r="A206" s="9" t="s">
        <v>409</v>
      </c>
      <c r="B206" s="2"/>
      <c r="C206" s="2">
        <v>0</v>
      </c>
      <c r="D206" s="2">
        <v>0</v>
      </c>
      <c r="E206" s="2">
        <v>0</v>
      </c>
      <c r="F206" t="str">
        <f t="shared" si="3"/>
        <v>h</v>
      </c>
    </row>
    <row r="207" spans="1:6" x14ac:dyDescent="0.25">
      <c r="A207" s="9" t="s">
        <v>411</v>
      </c>
      <c r="B207" s="2"/>
      <c r="C207" s="2">
        <v>2.0000000000000004E-2</v>
      </c>
      <c r="D207" s="2">
        <v>9.999999999999995E-3</v>
      </c>
      <c r="E207" s="2">
        <v>0.03</v>
      </c>
      <c r="F207" t="str">
        <f t="shared" si="3"/>
        <v>h</v>
      </c>
    </row>
    <row r="208" spans="1:6" x14ac:dyDescent="0.25">
      <c r="A208" s="9" t="s">
        <v>413</v>
      </c>
      <c r="B208" s="2"/>
      <c r="C208" s="2">
        <v>0</v>
      </c>
      <c r="D208" s="2">
        <v>0</v>
      </c>
      <c r="E208" s="2">
        <v>0</v>
      </c>
      <c r="F208" t="str">
        <f t="shared" si="3"/>
        <v>h</v>
      </c>
    </row>
    <row r="209" spans="1:6" x14ac:dyDescent="0.25">
      <c r="A209" s="9" t="s">
        <v>415</v>
      </c>
      <c r="B209" s="2"/>
      <c r="C209" s="2">
        <v>-5.0000000000000711E-2</v>
      </c>
      <c r="D209" s="2">
        <v>0</v>
      </c>
      <c r="E209" s="2">
        <v>-5.0000000000000711E-2</v>
      </c>
      <c r="F209" t="str">
        <f t="shared" si="3"/>
        <v>h</v>
      </c>
    </row>
    <row r="210" spans="1:6" x14ac:dyDescent="0.25">
      <c r="A210" s="9" t="s">
        <v>417</v>
      </c>
      <c r="B210" s="2"/>
      <c r="C210" s="2">
        <v>2.0000000000000018E-2</v>
      </c>
      <c r="D210" s="2">
        <v>0</v>
      </c>
      <c r="E210" s="2">
        <v>2.0000000000000018E-2</v>
      </c>
      <c r="F210" t="str">
        <f t="shared" si="3"/>
        <v>h</v>
      </c>
    </row>
    <row r="211" spans="1:6" x14ac:dyDescent="0.25">
      <c r="A211" s="9" t="s">
        <v>419</v>
      </c>
      <c r="B211" s="2"/>
      <c r="C211" s="2">
        <v>0</v>
      </c>
      <c r="D211" s="2">
        <v>0</v>
      </c>
      <c r="E211" s="2">
        <v>0</v>
      </c>
      <c r="F211" t="str">
        <f t="shared" si="3"/>
        <v>h</v>
      </c>
    </row>
    <row r="212" spans="1:6" x14ac:dyDescent="0.25">
      <c r="A212" s="9" t="s">
        <v>421</v>
      </c>
      <c r="B212" s="2"/>
      <c r="C212" s="2">
        <v>-1.0000000000000009E-2</v>
      </c>
      <c r="D212" s="2">
        <v>0</v>
      </c>
      <c r="E212" s="2">
        <v>-1.0000000000000009E-2</v>
      </c>
      <c r="F212" t="str">
        <f t="shared" si="3"/>
        <v>h</v>
      </c>
    </row>
    <row r="213" spans="1:6" x14ac:dyDescent="0.25">
      <c r="A213" s="9" t="s">
        <v>423</v>
      </c>
      <c r="B213" s="2"/>
      <c r="C213" s="2">
        <v>-4.9999999999999822E-2</v>
      </c>
      <c r="D213" s="2">
        <v>4.9999999999999822E-2</v>
      </c>
      <c r="E213" s="2">
        <v>0</v>
      </c>
      <c r="F213" t="str">
        <f t="shared" si="3"/>
        <v>h</v>
      </c>
    </row>
    <row r="214" spans="1:6" x14ac:dyDescent="0.25">
      <c r="A214" s="9" t="s">
        <v>425</v>
      </c>
      <c r="B214" s="2"/>
      <c r="C214" s="2">
        <v>0</v>
      </c>
      <c r="D214" s="2">
        <v>-6.999999999999984E-2</v>
      </c>
      <c r="E214" s="2">
        <v>-6.999999999999984E-2</v>
      </c>
      <c r="F214" t="str">
        <f t="shared" si="3"/>
        <v>h</v>
      </c>
    </row>
    <row r="215" spans="1:6" x14ac:dyDescent="0.25">
      <c r="A215" s="9" t="s">
        <v>427</v>
      </c>
      <c r="B215" s="2"/>
      <c r="C215" s="2">
        <v>-2</v>
      </c>
      <c r="D215" s="2">
        <v>1</v>
      </c>
      <c r="E215" s="2">
        <v>-1</v>
      </c>
      <c r="F215" t="str">
        <f t="shared" si="3"/>
        <v>h</v>
      </c>
    </row>
    <row r="216" spans="1:6" x14ac:dyDescent="0.25">
      <c r="A216" s="9" t="s">
        <v>429</v>
      </c>
      <c r="B216" s="2"/>
      <c r="C216" s="2">
        <v>0.46000000000000085</v>
      </c>
      <c r="D216" s="2">
        <v>-0.95000000000000284</v>
      </c>
      <c r="E216" s="2">
        <v>-0.49000000000000199</v>
      </c>
      <c r="F216" t="str">
        <f t="shared" si="3"/>
        <v>h</v>
      </c>
    </row>
    <row r="217" spans="1:6" x14ac:dyDescent="0.25">
      <c r="A217" s="9" t="s">
        <v>431</v>
      </c>
      <c r="B217" s="2"/>
      <c r="C217" s="2">
        <v>0</v>
      </c>
      <c r="D217" s="2">
        <v>1.0000000000000009E-2</v>
      </c>
      <c r="E217" s="2">
        <v>1.0000000000000009E-2</v>
      </c>
      <c r="F217" t="str">
        <f t="shared" si="3"/>
        <v>h</v>
      </c>
    </row>
    <row r="218" spans="1:6" x14ac:dyDescent="0.25">
      <c r="A218" s="9" t="s">
        <v>433</v>
      </c>
      <c r="B218" s="2"/>
      <c r="C218" s="2">
        <v>-2.0000000000000018E-2</v>
      </c>
      <c r="D218" s="2">
        <v>2.0000000000000018E-2</v>
      </c>
      <c r="E218" s="2">
        <v>0</v>
      </c>
      <c r="F218" t="str">
        <f t="shared" si="3"/>
        <v>h</v>
      </c>
    </row>
    <row r="219" spans="1:6" x14ac:dyDescent="0.25">
      <c r="A219" s="9" t="s">
        <v>435</v>
      </c>
      <c r="B219" s="2"/>
      <c r="C219" s="2">
        <v>0.34999999999999964</v>
      </c>
      <c r="D219" s="2">
        <v>-0.1899999999999995</v>
      </c>
      <c r="E219" s="2">
        <v>0.16000000000000014</v>
      </c>
      <c r="F219" t="str">
        <f t="shared" si="3"/>
        <v>h</v>
      </c>
    </row>
    <row r="220" spans="1:6" x14ac:dyDescent="0.25">
      <c r="A220" s="9" t="s">
        <v>437</v>
      </c>
      <c r="B220" s="2"/>
      <c r="C220" s="2">
        <v>0</v>
      </c>
      <c r="D220" s="2">
        <v>6.999999999999984E-2</v>
      </c>
      <c r="E220" s="2">
        <v>6.999999999999984E-2</v>
      </c>
      <c r="F220" t="str">
        <f t="shared" si="3"/>
        <v>h</v>
      </c>
    </row>
    <row r="221" spans="1:6" x14ac:dyDescent="0.25">
      <c r="A221" s="9" t="s">
        <v>439</v>
      </c>
      <c r="B221" s="2"/>
      <c r="C221" s="2">
        <v>0</v>
      </c>
      <c r="D221" s="2">
        <v>0.1599999999999997</v>
      </c>
      <c r="E221" s="2">
        <v>0.1599999999999997</v>
      </c>
      <c r="F221" t="str">
        <f t="shared" si="3"/>
        <v>h</v>
      </c>
    </row>
    <row r="222" spans="1:6" x14ac:dyDescent="0.25">
      <c r="A222" s="9" t="s">
        <v>441</v>
      </c>
      <c r="B222" s="2"/>
      <c r="C222" s="2">
        <v>0</v>
      </c>
      <c r="D222" s="2">
        <v>0</v>
      </c>
      <c r="E222" s="2">
        <v>0</v>
      </c>
      <c r="F222" t="str">
        <f t="shared" si="3"/>
        <v>h</v>
      </c>
    </row>
    <row r="223" spans="1:6" x14ac:dyDescent="0.25">
      <c r="A223" s="9" t="s">
        <v>443</v>
      </c>
      <c r="B223" s="2"/>
      <c r="C223" s="2">
        <v>0</v>
      </c>
      <c r="D223" s="2">
        <v>0</v>
      </c>
      <c r="E223" s="2">
        <v>0</v>
      </c>
      <c r="F223" t="str">
        <f t="shared" si="3"/>
        <v>h</v>
      </c>
    </row>
    <row r="224" spans="1:6" x14ac:dyDescent="0.25">
      <c r="A224" s="9" t="s">
        <v>445</v>
      </c>
      <c r="B224" s="2"/>
      <c r="C224" s="2">
        <v>0</v>
      </c>
      <c r="D224" s="2">
        <v>-1.0000000000000009E-2</v>
      </c>
      <c r="E224" s="2">
        <v>-1.0000000000000009E-2</v>
      </c>
      <c r="F224" t="str">
        <f t="shared" si="3"/>
        <v>h</v>
      </c>
    </row>
    <row r="225" spans="1:6" x14ac:dyDescent="0.25">
      <c r="A225" s="9" t="s">
        <v>447</v>
      </c>
      <c r="B225" s="2"/>
      <c r="C225" s="2">
        <v>-0.39999999999999858</v>
      </c>
      <c r="D225" s="2">
        <v>-0.52000000000000313</v>
      </c>
      <c r="E225" s="2">
        <v>-0.92000000000000171</v>
      </c>
      <c r="F225" t="str">
        <f t="shared" si="3"/>
        <v>n</v>
      </c>
    </row>
    <row r="226" spans="1:6" x14ac:dyDescent="0.25">
      <c r="A226" s="9" t="s">
        <v>449</v>
      </c>
      <c r="B226" s="2"/>
      <c r="C226" s="2">
        <v>6</v>
      </c>
      <c r="D226" s="2">
        <v>3</v>
      </c>
      <c r="E226" s="2">
        <v>9</v>
      </c>
      <c r="F226" t="str">
        <f t="shared" si="3"/>
        <v>h</v>
      </c>
    </row>
    <row r="227" spans="1:6" x14ac:dyDescent="0.25">
      <c r="A227" s="9" t="s">
        <v>451</v>
      </c>
      <c r="B227" s="2"/>
      <c r="C227" s="2">
        <v>2.5</v>
      </c>
      <c r="D227" s="2">
        <v>-1.75</v>
      </c>
      <c r="E227" s="2">
        <v>0.75</v>
      </c>
      <c r="F227" t="str">
        <f t="shared" si="3"/>
        <v>h</v>
      </c>
    </row>
    <row r="228" spans="1:6" x14ac:dyDescent="0.25">
      <c r="A228" s="9" t="s">
        <v>453</v>
      </c>
      <c r="B228" s="2"/>
      <c r="C228" s="2">
        <v>8.9999999999999858E-2</v>
      </c>
      <c r="D228" s="2">
        <v>0.30999999999999872</v>
      </c>
      <c r="E228" s="2">
        <v>0.39999999999999858</v>
      </c>
      <c r="F228" t="str">
        <f t="shared" si="3"/>
        <v>o</v>
      </c>
    </row>
    <row r="229" spans="1:6" x14ac:dyDescent="0.25">
      <c r="A229" s="9" t="s">
        <v>455</v>
      </c>
      <c r="B229" s="2"/>
      <c r="C229" s="2">
        <v>-1.240000000000002</v>
      </c>
      <c r="D229" s="2">
        <v>-1.8100000000000023</v>
      </c>
      <c r="E229" s="2">
        <v>-3.0500000000000043</v>
      </c>
      <c r="F229" t="str">
        <f t="shared" si="3"/>
        <v>n</v>
      </c>
    </row>
    <row r="230" spans="1:6" x14ac:dyDescent="0.25">
      <c r="A230" s="9" t="s">
        <v>457</v>
      </c>
      <c r="B230" s="2"/>
      <c r="C230" s="2">
        <v>0.24000000000000199</v>
      </c>
      <c r="D230" s="2">
        <v>0.50999999999999801</v>
      </c>
      <c r="E230" s="2">
        <v>0.75</v>
      </c>
      <c r="F230" t="str">
        <f t="shared" si="3"/>
        <v>o</v>
      </c>
    </row>
    <row r="231" spans="1:6" x14ac:dyDescent="0.25">
      <c r="A231" s="9" t="s">
        <v>459</v>
      </c>
      <c r="B231" s="2"/>
      <c r="C231" s="2">
        <v>0</v>
      </c>
      <c r="D231" s="2">
        <v>-9.9999999999997868E-3</v>
      </c>
      <c r="E231" s="2">
        <v>-9.9999999999997868E-3</v>
      </c>
      <c r="F231" t="str">
        <f t="shared" si="3"/>
        <v>h</v>
      </c>
    </row>
    <row r="232" spans="1:6" x14ac:dyDescent="0.25">
      <c r="A232" s="9" t="s">
        <v>461</v>
      </c>
      <c r="B232" s="2"/>
      <c r="C232" s="2">
        <v>-4.9999999999999822E-2</v>
      </c>
      <c r="D232" s="2">
        <v>-0.20000000000000018</v>
      </c>
      <c r="E232" s="2">
        <v>-0.25</v>
      </c>
      <c r="F232" t="str">
        <f t="shared" si="3"/>
        <v>n</v>
      </c>
    </row>
    <row r="233" spans="1:6" x14ac:dyDescent="0.25">
      <c r="A233" s="9" t="s">
        <v>463</v>
      </c>
      <c r="B233" s="2"/>
      <c r="C233" s="2">
        <v>0</v>
      </c>
      <c r="D233" s="2">
        <v>1.5</v>
      </c>
      <c r="E233" s="2">
        <v>1.5</v>
      </c>
      <c r="F233" t="str">
        <f t="shared" si="3"/>
        <v>h</v>
      </c>
    </row>
    <row r="234" spans="1:6" x14ac:dyDescent="0.25">
      <c r="A234" s="9" t="s">
        <v>465</v>
      </c>
      <c r="B234" s="2"/>
      <c r="C234" s="2">
        <v>5.9999999999998721E-2</v>
      </c>
      <c r="D234" s="2">
        <v>3.0000000000001137E-2</v>
      </c>
      <c r="E234" s="2">
        <v>8.9999999999999858E-2</v>
      </c>
      <c r="F234" t="str">
        <f t="shared" si="3"/>
        <v>h</v>
      </c>
    </row>
    <row r="235" spans="1:6" x14ac:dyDescent="0.25">
      <c r="A235" s="9" t="s">
        <v>467</v>
      </c>
      <c r="B235" s="2"/>
      <c r="C235" s="2">
        <v>0</v>
      </c>
      <c r="D235" s="2">
        <v>0</v>
      </c>
      <c r="E235" s="2">
        <v>0</v>
      </c>
      <c r="F235" t="str">
        <f t="shared" si="3"/>
        <v>h</v>
      </c>
    </row>
    <row r="236" spans="1:6" x14ac:dyDescent="0.25">
      <c r="A236" s="9" t="s">
        <v>469</v>
      </c>
      <c r="B236" s="2"/>
      <c r="C236" s="2">
        <v>1.0000000000000231E-2</v>
      </c>
      <c r="D236" s="2">
        <v>-5.0000000000000266E-2</v>
      </c>
      <c r="E236" s="2">
        <v>-4.0000000000000036E-2</v>
      </c>
      <c r="F236" t="str">
        <f t="shared" si="3"/>
        <v>h</v>
      </c>
    </row>
    <row r="237" spans="1:6" x14ac:dyDescent="0.25">
      <c r="A237" s="9" t="s">
        <v>471</v>
      </c>
      <c r="B237" s="2"/>
      <c r="C237" s="2">
        <v>-0.10000000000000142</v>
      </c>
      <c r="D237" s="2">
        <v>3.0000000000001137E-2</v>
      </c>
      <c r="E237" s="2">
        <v>-7.0000000000000284E-2</v>
      </c>
      <c r="F237" t="str">
        <f t="shared" si="3"/>
        <v>h</v>
      </c>
    </row>
    <row r="238" spans="1:6" x14ac:dyDescent="0.25">
      <c r="A238" s="9" t="s">
        <v>473</v>
      </c>
      <c r="B238" s="2"/>
      <c r="C238" s="2">
        <v>0</v>
      </c>
      <c r="D238" s="2">
        <v>0.14999999999999858</v>
      </c>
      <c r="E238" s="2">
        <v>0.14999999999999858</v>
      </c>
      <c r="F238" t="str">
        <f t="shared" si="3"/>
        <v>h</v>
      </c>
    </row>
    <row r="239" spans="1:6" x14ac:dyDescent="0.25">
      <c r="A239" s="9" t="s">
        <v>475</v>
      </c>
      <c r="B239" s="2"/>
      <c r="C239" s="2">
        <v>-2.0000000000000018E-2</v>
      </c>
      <c r="D239" s="2">
        <v>-1.0000000000000231E-2</v>
      </c>
      <c r="E239" s="2">
        <v>-3.0000000000000249E-2</v>
      </c>
      <c r="F239" t="str">
        <f t="shared" si="3"/>
        <v>h</v>
      </c>
    </row>
    <row r="240" spans="1:6" x14ac:dyDescent="0.25">
      <c r="A240" s="9" t="s">
        <v>477</v>
      </c>
      <c r="B240" s="2"/>
      <c r="C240" s="2">
        <v>0</v>
      </c>
      <c r="D240" s="2">
        <v>0</v>
      </c>
      <c r="E240" s="2">
        <v>0</v>
      </c>
      <c r="F240" t="str">
        <f t="shared" si="3"/>
        <v>h</v>
      </c>
    </row>
    <row r="241" spans="1:6" x14ac:dyDescent="0.25">
      <c r="A241" s="9" t="s">
        <v>479</v>
      </c>
      <c r="B241" s="2"/>
      <c r="C241" s="2">
        <v>-2.0999999999999943</v>
      </c>
      <c r="D241" s="2">
        <v>9.9999999999994316E-2</v>
      </c>
      <c r="E241" s="2">
        <v>-2</v>
      </c>
      <c r="F241" t="str">
        <f t="shared" si="3"/>
        <v>h</v>
      </c>
    </row>
    <row r="242" spans="1:6" x14ac:dyDescent="0.25">
      <c r="A242" s="9" t="s">
        <v>481</v>
      </c>
      <c r="B242" s="2"/>
      <c r="C242" s="2">
        <v>1.8800000000000026</v>
      </c>
      <c r="D242" s="2">
        <v>1.9199999999999946</v>
      </c>
      <c r="E242" s="2">
        <v>3.7999999999999972</v>
      </c>
      <c r="F242" t="str">
        <f t="shared" si="3"/>
        <v>o</v>
      </c>
    </row>
    <row r="243" spans="1:6" x14ac:dyDescent="0.25">
      <c r="A243" s="9" t="s">
        <v>483</v>
      </c>
      <c r="B243" s="2"/>
      <c r="C243" s="2">
        <v>2.0000000000000018E-2</v>
      </c>
      <c r="D243" s="2">
        <v>-5.0000000000000044E-2</v>
      </c>
      <c r="E243" s="2">
        <v>-3.0000000000000027E-2</v>
      </c>
      <c r="F243" t="str">
        <f t="shared" si="3"/>
        <v>h</v>
      </c>
    </row>
    <row r="244" spans="1:6" x14ac:dyDescent="0.25">
      <c r="A244" s="9" t="s">
        <v>485</v>
      </c>
      <c r="B244" s="2"/>
      <c r="C244" s="2">
        <v>6.0000000000000053E-2</v>
      </c>
      <c r="D244" s="2">
        <v>-3.0000000000000027E-2</v>
      </c>
      <c r="E244" s="2">
        <v>3.0000000000000027E-2</v>
      </c>
      <c r="F244" t="str">
        <f t="shared" si="3"/>
        <v>h</v>
      </c>
    </row>
    <row r="245" spans="1:6" x14ac:dyDescent="0.25">
      <c r="A245" s="9" t="s">
        <v>487</v>
      </c>
      <c r="B245" s="2"/>
      <c r="C245" s="2">
        <v>0</v>
      </c>
      <c r="D245" s="2">
        <v>4.0000000000000036E-2</v>
      </c>
      <c r="E245" s="2">
        <v>4.0000000000000036E-2</v>
      </c>
      <c r="F245" t="str">
        <f t="shared" si="3"/>
        <v>h</v>
      </c>
    </row>
    <row r="246" spans="1:6" x14ac:dyDescent="0.25">
      <c r="A246" s="9" t="s">
        <v>489</v>
      </c>
      <c r="B246" s="2"/>
      <c r="C246" s="2">
        <v>2.9999999999999361E-2</v>
      </c>
      <c r="D246" s="2">
        <v>6.0000000000000497E-2</v>
      </c>
      <c r="E246" s="2">
        <v>8.9999999999999858E-2</v>
      </c>
      <c r="F246" t="str">
        <f t="shared" si="3"/>
        <v>o</v>
      </c>
    </row>
    <row r="247" spans="1:6" x14ac:dyDescent="0.25">
      <c r="A247" s="9" t="s">
        <v>491</v>
      </c>
      <c r="B247" s="2"/>
      <c r="C247" s="2">
        <v>2.0000000000000018E-2</v>
      </c>
      <c r="D247" s="2">
        <v>-4.0000000000000036E-2</v>
      </c>
      <c r="E247" s="2">
        <v>-2.0000000000000018E-2</v>
      </c>
      <c r="F247" t="str">
        <f t="shared" si="3"/>
        <v>h</v>
      </c>
    </row>
    <row r="248" spans="1:6" x14ac:dyDescent="0.25">
      <c r="A248" s="9" t="s">
        <v>493</v>
      </c>
      <c r="B248" s="2"/>
      <c r="C248" s="2">
        <v>-0.28999999999999915</v>
      </c>
      <c r="D248" s="2">
        <v>0.24000000000000199</v>
      </c>
      <c r="E248" s="2">
        <v>-4.9999999999997158E-2</v>
      </c>
      <c r="F248" t="str">
        <f t="shared" si="3"/>
        <v>h</v>
      </c>
    </row>
    <row r="249" spans="1:6" x14ac:dyDescent="0.25">
      <c r="A249" s="9" t="s">
        <v>495</v>
      </c>
      <c r="B249" s="2"/>
      <c r="C249" s="2">
        <v>0.82000000000000028</v>
      </c>
      <c r="D249" s="2">
        <v>-0.46000000000000085</v>
      </c>
      <c r="E249" s="2">
        <v>0.35999999999999943</v>
      </c>
      <c r="F249" t="str">
        <f t="shared" si="3"/>
        <v>h</v>
      </c>
    </row>
    <row r="250" spans="1:6" x14ac:dyDescent="0.25">
      <c r="A250" s="9" t="s">
        <v>497</v>
      </c>
      <c r="B250" s="2"/>
      <c r="C250" s="2">
        <v>210</v>
      </c>
      <c r="D250" s="2">
        <v>-33</v>
      </c>
      <c r="E250" s="2">
        <v>177</v>
      </c>
      <c r="F250" t="str">
        <f t="shared" si="3"/>
        <v>h</v>
      </c>
    </row>
    <row r="251" spans="1:6" x14ac:dyDescent="0.25">
      <c r="A251" s="9" t="s">
        <v>499</v>
      </c>
      <c r="B251" s="2"/>
      <c r="C251" s="2">
        <v>2.0000000000000462E-2</v>
      </c>
      <c r="D251" s="2">
        <v>0.22999999999999954</v>
      </c>
      <c r="E251" s="2">
        <v>0.25</v>
      </c>
      <c r="F251" t="str">
        <f t="shared" si="3"/>
        <v>o</v>
      </c>
    </row>
    <row r="252" spans="1:6" x14ac:dyDescent="0.25">
      <c r="A252" s="9" t="s">
        <v>501</v>
      </c>
      <c r="B252" s="2"/>
      <c r="C252" s="2">
        <v>3.0000000000000027E-2</v>
      </c>
      <c r="D252" s="2">
        <v>-2.0000000000000018E-2</v>
      </c>
      <c r="E252" s="2">
        <v>1.0000000000000009E-2</v>
      </c>
      <c r="F252" t="str">
        <f t="shared" si="3"/>
        <v>h</v>
      </c>
    </row>
    <row r="253" spans="1:6" x14ac:dyDescent="0.25">
      <c r="A253" s="9" t="s">
        <v>503</v>
      </c>
      <c r="B253" s="2"/>
      <c r="C253" s="2">
        <v>-0.32000000000000028</v>
      </c>
      <c r="D253" s="2">
        <v>0.37000000000000455</v>
      </c>
      <c r="E253" s="2">
        <v>5.0000000000004263E-2</v>
      </c>
      <c r="F253" t="str">
        <f t="shared" si="3"/>
        <v>h</v>
      </c>
    </row>
    <row r="254" spans="1:6" x14ac:dyDescent="0.25">
      <c r="A254" s="9" t="s">
        <v>505</v>
      </c>
      <c r="B254" s="2"/>
      <c r="C254" s="2">
        <v>0.13000000000000966</v>
      </c>
      <c r="D254" s="2">
        <v>-3.0000000000001137E-2</v>
      </c>
      <c r="E254" s="2">
        <v>0.10000000000000853</v>
      </c>
      <c r="F254" t="str">
        <f t="shared" si="3"/>
        <v>h</v>
      </c>
    </row>
    <row r="255" spans="1:6" x14ac:dyDescent="0.25">
      <c r="A255" s="9" t="s">
        <v>507</v>
      </c>
      <c r="B255" s="2"/>
      <c r="C255" s="2">
        <v>0.12999999999999989</v>
      </c>
      <c r="D255" s="2">
        <v>3.0000000000000249E-2</v>
      </c>
      <c r="E255" s="2">
        <v>0.16000000000000014</v>
      </c>
      <c r="F255" t="str">
        <f t="shared" si="3"/>
        <v>h</v>
      </c>
    </row>
    <row r="256" spans="1:6" x14ac:dyDescent="0.25">
      <c r="A256" s="9" t="s">
        <v>509</v>
      </c>
      <c r="B256" s="2"/>
      <c r="C256" s="2">
        <v>4.9999999999999822E-2</v>
      </c>
      <c r="D256" s="2">
        <v>3.0000000000000249E-2</v>
      </c>
      <c r="E256" s="2">
        <v>8.0000000000000071E-2</v>
      </c>
      <c r="F256" t="str">
        <f t="shared" si="3"/>
        <v>h</v>
      </c>
    </row>
    <row r="257" spans="1:6" x14ac:dyDescent="0.25">
      <c r="A257" s="9" t="s">
        <v>511</v>
      </c>
      <c r="B257" s="2"/>
      <c r="C257" s="2">
        <v>-1.1000000000000227</v>
      </c>
      <c r="D257" s="2">
        <v>15.199999999999989</v>
      </c>
      <c r="E257" s="2">
        <v>14.099999999999966</v>
      </c>
      <c r="F257" t="str">
        <f t="shared" si="3"/>
        <v>h</v>
      </c>
    </row>
    <row r="258" spans="1:6" x14ac:dyDescent="0.25">
      <c r="A258" s="9" t="s">
        <v>513</v>
      </c>
      <c r="B258" s="2"/>
      <c r="C258" s="2">
        <v>-6.0000000000000497E-2</v>
      </c>
      <c r="D258" s="2">
        <v>0</v>
      </c>
      <c r="E258" s="2">
        <v>-6.0000000000000497E-2</v>
      </c>
      <c r="F258" t="str">
        <f t="shared" si="3"/>
        <v>h</v>
      </c>
    </row>
    <row r="259" spans="1:6" x14ac:dyDescent="0.25">
      <c r="A259" s="9" t="s">
        <v>515</v>
      </c>
      <c r="B259" s="2"/>
      <c r="C259" s="2">
        <v>-0.20000000000000284</v>
      </c>
      <c r="D259" s="2">
        <v>0</v>
      </c>
      <c r="E259" s="2">
        <v>-0.20000000000000284</v>
      </c>
      <c r="F259" t="str">
        <f t="shared" si="3"/>
        <v>h</v>
      </c>
    </row>
    <row r="260" spans="1:6" x14ac:dyDescent="0.25">
      <c r="A260" s="9" t="s">
        <v>517</v>
      </c>
      <c r="B260" s="2"/>
      <c r="C260" s="2">
        <v>-3.0000000000000027E-2</v>
      </c>
      <c r="D260" s="2">
        <v>4.0000000000000036E-2</v>
      </c>
      <c r="E260" s="2">
        <v>1.0000000000000009E-2</v>
      </c>
      <c r="F260" t="str">
        <f t="shared" si="3"/>
        <v>h</v>
      </c>
    </row>
    <row r="261" spans="1:6" x14ac:dyDescent="0.25">
      <c r="A261" s="9" t="s">
        <v>519</v>
      </c>
      <c r="B261" s="2"/>
      <c r="C261" s="2">
        <v>-0.79999999999998295</v>
      </c>
      <c r="D261" s="2">
        <v>10.599999999999994</v>
      </c>
      <c r="E261" s="2">
        <v>9.8000000000000114</v>
      </c>
      <c r="F261" t="str">
        <f t="shared" si="3"/>
        <v>h</v>
      </c>
    </row>
    <row r="262" spans="1:6" x14ac:dyDescent="0.25">
      <c r="A262" s="9" t="s">
        <v>521</v>
      </c>
      <c r="B262" s="2"/>
      <c r="C262" s="2">
        <v>0</v>
      </c>
      <c r="D262" s="2">
        <v>0</v>
      </c>
      <c r="E262" s="2">
        <v>0</v>
      </c>
      <c r="F262" t="str">
        <f t="shared" ref="F262:F325" si="4">IF(AND(C262&gt;0,D262&gt;C262),"o",IF(AND(C262&lt;0,D262&lt;C262),"n","h"))</f>
        <v>h</v>
      </c>
    </row>
    <row r="263" spans="1:6" x14ac:dyDescent="0.25">
      <c r="A263" s="9" t="s">
        <v>523</v>
      </c>
      <c r="B263" s="2"/>
      <c r="C263" s="2">
        <v>0.60999999999999943</v>
      </c>
      <c r="D263" s="2">
        <v>0.29000000000000092</v>
      </c>
      <c r="E263" s="2">
        <v>0.90000000000000036</v>
      </c>
      <c r="F263" t="str">
        <f t="shared" si="4"/>
        <v>h</v>
      </c>
    </row>
    <row r="264" spans="1:6" x14ac:dyDescent="0.25">
      <c r="A264" s="9" t="s">
        <v>525</v>
      </c>
      <c r="B264" s="2"/>
      <c r="C264" s="2">
        <v>-0.13999999999999879</v>
      </c>
      <c r="D264" s="2">
        <v>0.11999999999999922</v>
      </c>
      <c r="E264" s="2">
        <v>-1.9999999999999574E-2</v>
      </c>
      <c r="F264" t="str">
        <f t="shared" si="4"/>
        <v>h</v>
      </c>
    </row>
    <row r="265" spans="1:6" x14ac:dyDescent="0.25">
      <c r="A265" s="9" t="s">
        <v>527</v>
      </c>
      <c r="B265" s="2"/>
      <c r="C265" s="2">
        <v>0.30000000000000071</v>
      </c>
      <c r="D265" s="2">
        <v>-3.0000000000001137E-2</v>
      </c>
      <c r="E265" s="2">
        <v>0.26999999999999957</v>
      </c>
      <c r="F265" t="str">
        <f t="shared" si="4"/>
        <v>h</v>
      </c>
    </row>
    <row r="266" spans="1:6" x14ac:dyDescent="0.25">
      <c r="A266" s="9" t="s">
        <v>529</v>
      </c>
      <c r="B266" s="2"/>
      <c r="C266" s="2">
        <v>0</v>
      </c>
      <c r="D266" s="2">
        <v>0</v>
      </c>
      <c r="E266" s="2">
        <v>0</v>
      </c>
      <c r="F266" t="str">
        <f t="shared" si="4"/>
        <v>h</v>
      </c>
    </row>
    <row r="267" spans="1:6" x14ac:dyDescent="0.25">
      <c r="A267" s="9" t="s">
        <v>531</v>
      </c>
      <c r="B267" s="2"/>
      <c r="C267" s="2">
        <v>-8.9999999999999858E-2</v>
      </c>
      <c r="D267" s="2">
        <v>4.9999999999999822E-2</v>
      </c>
      <c r="E267" s="2">
        <v>-4.0000000000000036E-2</v>
      </c>
      <c r="F267" t="str">
        <f t="shared" si="4"/>
        <v>h</v>
      </c>
    </row>
    <row r="268" spans="1:6" x14ac:dyDescent="0.25">
      <c r="A268" s="9" t="s">
        <v>533</v>
      </c>
      <c r="B268" s="2"/>
      <c r="C268" s="2">
        <v>-0.51999999999999957</v>
      </c>
      <c r="D268" s="2">
        <v>0.28999999999999915</v>
      </c>
      <c r="E268" s="2">
        <v>-0.23000000000000043</v>
      </c>
      <c r="F268" t="str">
        <f t="shared" si="4"/>
        <v>h</v>
      </c>
    </row>
    <row r="269" spans="1:6" x14ac:dyDescent="0.25">
      <c r="A269" s="9" t="s">
        <v>535</v>
      </c>
      <c r="B269" s="2"/>
      <c r="C269" s="2">
        <v>9.9999999999998979E-3</v>
      </c>
      <c r="D269" s="2">
        <v>0</v>
      </c>
      <c r="E269" s="2">
        <v>9.9999999999998979E-3</v>
      </c>
      <c r="F269" t="str">
        <f t="shared" si="4"/>
        <v>h</v>
      </c>
    </row>
    <row r="270" spans="1:6" x14ac:dyDescent="0.25">
      <c r="A270" s="9" t="s">
        <v>537</v>
      </c>
      <c r="B270" s="2"/>
      <c r="C270" s="2">
        <v>4.0000000000000036E-2</v>
      </c>
      <c r="D270" s="2">
        <v>0.43999999999999995</v>
      </c>
      <c r="E270" s="2">
        <v>0.48</v>
      </c>
      <c r="F270" t="str">
        <f t="shared" si="4"/>
        <v>o</v>
      </c>
    </row>
    <row r="271" spans="1:6" x14ac:dyDescent="0.25">
      <c r="A271" s="9" t="s">
        <v>539</v>
      </c>
      <c r="B271" s="2"/>
      <c r="C271" s="2">
        <v>0.14000000000000057</v>
      </c>
      <c r="D271" s="2">
        <v>0.26999999999999957</v>
      </c>
      <c r="E271" s="2">
        <v>0.41000000000000014</v>
      </c>
      <c r="F271" t="str">
        <f t="shared" si="4"/>
        <v>o</v>
      </c>
    </row>
    <row r="272" spans="1:6" x14ac:dyDescent="0.25">
      <c r="A272" s="9" t="s">
        <v>541</v>
      </c>
      <c r="B272" s="2"/>
      <c r="C272" s="2">
        <v>4.0000000000000036E-2</v>
      </c>
      <c r="D272" s="2">
        <v>-4.0000000000000036E-2</v>
      </c>
      <c r="E272" s="2">
        <v>0</v>
      </c>
      <c r="F272" t="str">
        <f t="shared" si="4"/>
        <v>h</v>
      </c>
    </row>
    <row r="273" spans="1:6" x14ac:dyDescent="0.25">
      <c r="A273" s="9" t="s">
        <v>543</v>
      </c>
      <c r="B273" s="2"/>
      <c r="C273" s="2">
        <v>0</v>
      </c>
      <c r="D273" s="2">
        <v>-3.0000000000000027E-2</v>
      </c>
      <c r="E273" s="2">
        <v>-3.0000000000000027E-2</v>
      </c>
      <c r="F273" t="str">
        <f t="shared" si="4"/>
        <v>h</v>
      </c>
    </row>
    <row r="274" spans="1:6" x14ac:dyDescent="0.25">
      <c r="A274" s="9" t="s">
        <v>545</v>
      </c>
      <c r="B274" s="2"/>
      <c r="C274" s="2">
        <v>0</v>
      </c>
      <c r="D274" s="2">
        <v>0</v>
      </c>
      <c r="E274" s="2">
        <v>0</v>
      </c>
      <c r="F274" t="str">
        <f t="shared" si="4"/>
        <v>h</v>
      </c>
    </row>
    <row r="275" spans="1:6" x14ac:dyDescent="0.25">
      <c r="A275" s="9" t="s">
        <v>547</v>
      </c>
      <c r="B275" s="2"/>
      <c r="C275" s="2">
        <v>-0.78999999999999915</v>
      </c>
      <c r="D275" s="2">
        <v>0.89000000000000057</v>
      </c>
      <c r="E275" s="2">
        <v>0.10000000000000142</v>
      </c>
      <c r="F275" t="str">
        <f t="shared" si="4"/>
        <v>h</v>
      </c>
    </row>
    <row r="276" spans="1:6" x14ac:dyDescent="0.25">
      <c r="A276" s="9" t="s">
        <v>549</v>
      </c>
      <c r="B276" s="2"/>
      <c r="C276" s="2">
        <v>-1.0000000000000009E-2</v>
      </c>
      <c r="D276" s="2">
        <v>1.0000000000000009E-2</v>
      </c>
      <c r="E276" s="2">
        <v>0</v>
      </c>
      <c r="F276" t="str">
        <f t="shared" si="4"/>
        <v>h</v>
      </c>
    </row>
    <row r="277" spans="1:6" x14ac:dyDescent="0.25">
      <c r="A277" s="9" t="s">
        <v>551</v>
      </c>
      <c r="B277" s="2"/>
      <c r="C277" s="2">
        <v>0</v>
      </c>
      <c r="D277" s="2">
        <v>-0.25</v>
      </c>
      <c r="E277" s="2">
        <v>-0.25</v>
      </c>
      <c r="F277" t="str">
        <f t="shared" si="4"/>
        <v>h</v>
      </c>
    </row>
    <row r="278" spans="1:6" x14ac:dyDescent="0.25">
      <c r="A278" s="9" t="s">
        <v>553</v>
      </c>
      <c r="B278" s="2"/>
      <c r="C278" s="2">
        <v>0</v>
      </c>
      <c r="D278" s="2">
        <v>-7.0000000000000062E-2</v>
      </c>
      <c r="E278" s="2">
        <v>-7.0000000000000062E-2</v>
      </c>
      <c r="F278" t="str">
        <f t="shared" si="4"/>
        <v>h</v>
      </c>
    </row>
    <row r="279" spans="1:6" x14ac:dyDescent="0.25">
      <c r="A279" s="9" t="s">
        <v>555</v>
      </c>
      <c r="B279" s="2"/>
      <c r="C279" s="2">
        <v>2.5</v>
      </c>
      <c r="D279" s="2">
        <v>2.2999999999999829</v>
      </c>
      <c r="E279" s="2">
        <v>4.7999999999999829</v>
      </c>
      <c r="F279" t="str">
        <f t="shared" si="4"/>
        <v>h</v>
      </c>
    </row>
    <row r="280" spans="1:6" x14ac:dyDescent="0.25">
      <c r="A280" s="9" t="s">
        <v>557</v>
      </c>
      <c r="B280" s="2"/>
      <c r="C280" s="2">
        <v>0.25</v>
      </c>
      <c r="D280" s="2">
        <v>0.1899999999999995</v>
      </c>
      <c r="E280" s="2">
        <v>0.4399999999999995</v>
      </c>
      <c r="F280" t="str">
        <f t="shared" si="4"/>
        <v>h</v>
      </c>
    </row>
    <row r="281" spans="1:6" x14ac:dyDescent="0.25">
      <c r="A281" s="9" t="s">
        <v>559</v>
      </c>
      <c r="B281" s="2"/>
      <c r="C281" s="2">
        <v>0</v>
      </c>
      <c r="D281" s="2">
        <v>-0.10999999999999943</v>
      </c>
      <c r="E281" s="2">
        <v>-0.10999999999999943</v>
      </c>
      <c r="F281" t="str">
        <f t="shared" si="4"/>
        <v>h</v>
      </c>
    </row>
    <row r="282" spans="1:6" x14ac:dyDescent="0.25">
      <c r="A282" s="9" t="s">
        <v>561</v>
      </c>
      <c r="B282" s="2"/>
      <c r="C282" s="2">
        <v>2.0000000000000462E-2</v>
      </c>
      <c r="D282" s="2">
        <v>9.9999999999999645E-2</v>
      </c>
      <c r="E282" s="2">
        <v>0.12000000000000011</v>
      </c>
      <c r="F282" t="str">
        <f t="shared" si="4"/>
        <v>o</v>
      </c>
    </row>
    <row r="283" spans="1:6" x14ac:dyDescent="0.25">
      <c r="A283" s="9" t="s">
        <v>563</v>
      </c>
      <c r="B283" s="2"/>
      <c r="C283" s="2">
        <v>-1.0000000000000231E-2</v>
      </c>
      <c r="D283" s="2">
        <v>6.0000000000000053E-2</v>
      </c>
      <c r="E283" s="2">
        <v>4.9999999999999822E-2</v>
      </c>
      <c r="F283" t="str">
        <f t="shared" si="4"/>
        <v>h</v>
      </c>
    </row>
    <row r="284" spans="1:6" x14ac:dyDescent="0.25">
      <c r="A284" s="9" t="s">
        <v>565</v>
      </c>
      <c r="B284" s="2"/>
      <c r="C284" s="2">
        <v>-1.9999999999999796E-2</v>
      </c>
      <c r="D284" s="2">
        <v>-1.0000000000000009E-2</v>
      </c>
      <c r="E284" s="2">
        <v>-2.9999999999999805E-2</v>
      </c>
      <c r="F284" t="str">
        <f t="shared" si="4"/>
        <v>h</v>
      </c>
    </row>
    <row r="285" spans="1:6" x14ac:dyDescent="0.25">
      <c r="A285" s="9" t="s">
        <v>567</v>
      </c>
      <c r="B285" s="2"/>
      <c r="C285" s="2">
        <v>0.29000000000000004</v>
      </c>
      <c r="D285" s="2">
        <v>0</v>
      </c>
      <c r="E285" s="2">
        <v>0.29000000000000004</v>
      </c>
      <c r="F285" t="str">
        <f t="shared" si="4"/>
        <v>h</v>
      </c>
    </row>
    <row r="286" spans="1:6" x14ac:dyDescent="0.25">
      <c r="A286" s="9" t="s">
        <v>569</v>
      </c>
      <c r="B286" s="2"/>
      <c r="C286" s="2">
        <v>-0.39000000000000057</v>
      </c>
      <c r="D286" s="2">
        <v>0.49000000000000199</v>
      </c>
      <c r="E286" s="2">
        <v>0.10000000000000142</v>
      </c>
      <c r="F286" t="str">
        <f t="shared" si="4"/>
        <v>h</v>
      </c>
    </row>
    <row r="287" spans="1:6" x14ac:dyDescent="0.25">
      <c r="A287" s="9" t="s">
        <v>571</v>
      </c>
      <c r="B287" s="2"/>
      <c r="C287" s="2">
        <v>0.11000000000000032</v>
      </c>
      <c r="D287" s="2">
        <v>0</v>
      </c>
      <c r="E287" s="2">
        <v>0.11000000000000032</v>
      </c>
      <c r="F287" t="str">
        <f t="shared" si="4"/>
        <v>h</v>
      </c>
    </row>
    <row r="288" spans="1:6" x14ac:dyDescent="0.25">
      <c r="A288" s="9" t="s">
        <v>573</v>
      </c>
      <c r="B288" s="2"/>
      <c r="C288" s="2">
        <v>-3.0000000000000249E-2</v>
      </c>
      <c r="D288" s="2">
        <v>-0.10999999999999943</v>
      </c>
      <c r="E288" s="2">
        <v>-0.13999999999999968</v>
      </c>
      <c r="F288" t="str">
        <f t="shared" si="4"/>
        <v>n</v>
      </c>
    </row>
    <row r="289" spans="1:6" x14ac:dyDescent="0.25">
      <c r="A289" s="9" t="s">
        <v>575</v>
      </c>
      <c r="B289" s="2"/>
      <c r="C289" s="2">
        <v>-0.89999999999997726</v>
      </c>
      <c r="D289" s="2">
        <v>-1.5500000000000114</v>
      </c>
      <c r="E289" s="2">
        <v>-2.4499999999999886</v>
      </c>
      <c r="F289" t="str">
        <f t="shared" si="4"/>
        <v>n</v>
      </c>
    </row>
    <row r="290" spans="1:6" x14ac:dyDescent="0.25">
      <c r="A290" s="9" t="s">
        <v>577</v>
      </c>
      <c r="B290" s="2"/>
      <c r="C290" s="2">
        <v>0</v>
      </c>
      <c r="D290" s="2">
        <v>0.55000000000000071</v>
      </c>
      <c r="E290" s="2">
        <v>0.55000000000000071</v>
      </c>
      <c r="F290" t="str">
        <f t="shared" si="4"/>
        <v>h</v>
      </c>
    </row>
    <row r="291" spans="1:6" x14ac:dyDescent="0.25">
      <c r="A291" s="9" t="s">
        <v>579</v>
      </c>
      <c r="B291" s="2"/>
      <c r="C291" s="2">
        <v>0</v>
      </c>
      <c r="D291" s="2">
        <v>0</v>
      </c>
      <c r="E291" s="2">
        <v>0</v>
      </c>
      <c r="F291" t="str">
        <f t="shared" si="4"/>
        <v>h</v>
      </c>
    </row>
    <row r="292" spans="1:6" x14ac:dyDescent="0.25">
      <c r="A292" s="9" t="s">
        <v>581</v>
      </c>
      <c r="B292" s="2"/>
      <c r="C292" s="2">
        <v>0.12000000000000011</v>
      </c>
      <c r="D292" s="2">
        <v>0</v>
      </c>
      <c r="E292" s="2">
        <v>0.12000000000000011</v>
      </c>
      <c r="F292" t="str">
        <f t="shared" si="4"/>
        <v>h</v>
      </c>
    </row>
    <row r="293" spans="1:6" x14ac:dyDescent="0.25">
      <c r="A293" s="9" t="s">
        <v>583</v>
      </c>
      <c r="B293" s="2"/>
      <c r="C293" s="2">
        <v>5.0000000000000044E-2</v>
      </c>
      <c r="D293" s="2">
        <v>3.0000000000000027E-2</v>
      </c>
      <c r="E293" s="2">
        <v>8.0000000000000071E-2</v>
      </c>
      <c r="F293" t="str">
        <f t="shared" si="4"/>
        <v>h</v>
      </c>
    </row>
    <row r="294" spans="1:6" x14ac:dyDescent="0.25">
      <c r="A294" s="9" t="s">
        <v>585</v>
      </c>
      <c r="B294" s="2"/>
      <c r="C294" s="2">
        <v>-4.0000000000000036E-2</v>
      </c>
      <c r="D294" s="2">
        <v>-3.0000000000000249E-2</v>
      </c>
      <c r="E294" s="2">
        <v>-7.0000000000000284E-2</v>
      </c>
      <c r="F294" t="str">
        <f t="shared" si="4"/>
        <v>h</v>
      </c>
    </row>
    <row r="295" spans="1:6" x14ac:dyDescent="0.25">
      <c r="A295" s="9" t="s">
        <v>587</v>
      </c>
      <c r="B295" s="2"/>
      <c r="C295" s="2">
        <v>0.29999999999999716</v>
      </c>
      <c r="D295" s="2">
        <v>0.79999999999999716</v>
      </c>
      <c r="E295" s="2">
        <v>1.0999999999999943</v>
      </c>
      <c r="F295" t="str">
        <f t="shared" si="4"/>
        <v>o</v>
      </c>
    </row>
    <row r="296" spans="1:6" x14ac:dyDescent="0.25">
      <c r="A296" s="9" t="s">
        <v>589</v>
      </c>
      <c r="B296" s="2"/>
      <c r="C296" s="2">
        <v>-1.0000000000000009E-2</v>
      </c>
      <c r="D296" s="2">
        <v>1.0000000000000009E-2</v>
      </c>
      <c r="E296" s="2">
        <v>0</v>
      </c>
      <c r="F296" t="str">
        <f t="shared" si="4"/>
        <v>h</v>
      </c>
    </row>
    <row r="297" spans="1:6" x14ac:dyDescent="0.25">
      <c r="A297" s="9" t="s">
        <v>591</v>
      </c>
      <c r="B297" s="2"/>
      <c r="C297" s="2">
        <v>-5.0000000000000266E-2</v>
      </c>
      <c r="D297" s="2">
        <v>-2.9999999999999805E-2</v>
      </c>
      <c r="E297" s="2">
        <v>-8.0000000000000071E-2</v>
      </c>
      <c r="F297" t="str">
        <f t="shared" si="4"/>
        <v>h</v>
      </c>
    </row>
    <row r="298" spans="1:6" x14ac:dyDescent="0.25">
      <c r="A298" s="9" t="s">
        <v>593</v>
      </c>
      <c r="B298" s="2"/>
      <c r="C298" s="2">
        <v>0</v>
      </c>
      <c r="D298" s="2">
        <v>1.0000000000000231E-2</v>
      </c>
      <c r="E298" s="2">
        <v>1.0000000000000231E-2</v>
      </c>
      <c r="F298" t="str">
        <f t="shared" si="4"/>
        <v>h</v>
      </c>
    </row>
    <row r="299" spans="1:6" x14ac:dyDescent="0.25">
      <c r="A299" s="9" t="s">
        <v>595</v>
      </c>
      <c r="B299" s="2"/>
      <c r="C299" s="2">
        <v>0</v>
      </c>
      <c r="D299" s="2">
        <v>0</v>
      </c>
      <c r="E299" s="2">
        <v>0</v>
      </c>
      <c r="F299" t="str">
        <f t="shared" si="4"/>
        <v>h</v>
      </c>
    </row>
    <row r="300" spans="1:6" x14ac:dyDescent="0.25">
      <c r="A300" s="9" t="s">
        <v>597</v>
      </c>
      <c r="B300" s="2"/>
      <c r="C300" s="2">
        <v>0</v>
      </c>
      <c r="D300" s="2">
        <v>0</v>
      </c>
      <c r="E300" s="2">
        <v>0</v>
      </c>
      <c r="F300" t="str">
        <f t="shared" si="4"/>
        <v>h</v>
      </c>
    </row>
    <row r="301" spans="1:6" x14ac:dyDescent="0.25">
      <c r="A301" s="9" t="s">
        <v>599</v>
      </c>
      <c r="B301" s="2"/>
      <c r="C301" s="2">
        <v>0.10000000000000009</v>
      </c>
      <c r="D301" s="2">
        <v>0</v>
      </c>
      <c r="E301" s="2">
        <v>0.10000000000000009</v>
      </c>
      <c r="F301" t="str">
        <f t="shared" si="4"/>
        <v>h</v>
      </c>
    </row>
    <row r="302" spans="1:6" x14ac:dyDescent="0.25">
      <c r="A302" s="9" t="s">
        <v>601</v>
      </c>
      <c r="B302" s="2"/>
      <c r="C302" s="2">
        <v>-1.9999999999999574E-2</v>
      </c>
      <c r="D302" s="2">
        <v>9.9999999999997868E-3</v>
      </c>
      <c r="E302" s="2">
        <v>-9.9999999999997868E-3</v>
      </c>
      <c r="F302" t="str">
        <f t="shared" si="4"/>
        <v>h</v>
      </c>
    </row>
    <row r="303" spans="1:6" x14ac:dyDescent="0.25">
      <c r="A303" s="9" t="s">
        <v>603</v>
      </c>
      <c r="B303" s="2"/>
      <c r="C303" s="2">
        <v>0.1899999999999995</v>
      </c>
      <c r="D303" s="2">
        <v>0</v>
      </c>
      <c r="E303" s="2">
        <v>0.1899999999999995</v>
      </c>
      <c r="F303" t="str">
        <f t="shared" si="4"/>
        <v>h</v>
      </c>
    </row>
    <row r="304" spans="1:6" x14ac:dyDescent="0.25">
      <c r="A304" s="9" t="s">
        <v>605</v>
      </c>
      <c r="B304" s="2"/>
      <c r="C304" s="2">
        <v>2.9999999999999361E-2</v>
      </c>
      <c r="D304" s="2">
        <v>0.38999999999999968</v>
      </c>
      <c r="E304" s="2">
        <v>0.41999999999999904</v>
      </c>
      <c r="F304" t="str">
        <f t="shared" si="4"/>
        <v>o</v>
      </c>
    </row>
    <row r="305" spans="1:6" x14ac:dyDescent="0.25">
      <c r="A305" s="9" t="s">
        <v>607</v>
      </c>
      <c r="B305" s="2"/>
      <c r="C305" s="2">
        <v>-0.18999999999999773</v>
      </c>
      <c r="D305" s="2">
        <v>0.18999999999999773</v>
      </c>
      <c r="E305" s="2">
        <v>0</v>
      </c>
      <c r="F305" t="str">
        <f t="shared" si="4"/>
        <v>h</v>
      </c>
    </row>
    <row r="306" spans="1:6" x14ac:dyDescent="0.25">
      <c r="A306" s="9" t="s">
        <v>609</v>
      </c>
      <c r="B306" s="2"/>
      <c r="C306" s="2">
        <v>-2.0000000000000018E-2</v>
      </c>
      <c r="D306" s="2">
        <v>2.0000000000000018E-2</v>
      </c>
      <c r="E306" s="2">
        <v>0</v>
      </c>
      <c r="F306" t="str">
        <f t="shared" si="4"/>
        <v>h</v>
      </c>
    </row>
    <row r="307" spans="1:6" x14ac:dyDescent="0.25">
      <c r="A307" s="9" t="s">
        <v>611</v>
      </c>
      <c r="B307" s="2"/>
      <c r="C307" s="2">
        <v>0</v>
      </c>
      <c r="D307" s="2">
        <v>0.13999999999999968</v>
      </c>
      <c r="E307" s="2">
        <v>0.13999999999999968</v>
      </c>
      <c r="F307" t="str">
        <f t="shared" si="4"/>
        <v>h</v>
      </c>
    </row>
    <row r="308" spans="1:6" x14ac:dyDescent="0.25">
      <c r="A308" s="9" t="s">
        <v>613</v>
      </c>
      <c r="B308" s="2"/>
      <c r="C308" s="2">
        <v>0</v>
      </c>
      <c r="D308" s="2">
        <v>5.5500000000000114</v>
      </c>
      <c r="E308" s="2">
        <v>5.5500000000000114</v>
      </c>
      <c r="F308" t="str">
        <f t="shared" si="4"/>
        <v>h</v>
      </c>
    </row>
    <row r="309" spans="1:6" x14ac:dyDescent="0.25">
      <c r="A309" s="9" t="s">
        <v>615</v>
      </c>
      <c r="B309" s="2"/>
      <c r="C309" s="2">
        <v>0.14999999999999858</v>
      </c>
      <c r="D309" s="2">
        <v>0</v>
      </c>
      <c r="E309" s="2">
        <v>0.14999999999999858</v>
      </c>
      <c r="F309" t="str">
        <f t="shared" si="4"/>
        <v>h</v>
      </c>
    </row>
    <row r="310" spans="1:6" x14ac:dyDescent="0.25">
      <c r="A310" s="9" t="s">
        <v>617</v>
      </c>
      <c r="B310" s="2"/>
      <c r="C310" s="2">
        <v>-0.5</v>
      </c>
      <c r="D310" s="2">
        <v>0.5</v>
      </c>
      <c r="E310" s="2">
        <v>0</v>
      </c>
      <c r="F310" t="str">
        <f t="shared" si="4"/>
        <v>h</v>
      </c>
    </row>
    <row r="311" spans="1:6" x14ac:dyDescent="0.25">
      <c r="A311" s="9" t="s">
        <v>619</v>
      </c>
      <c r="B311" s="2"/>
      <c r="C311" s="2">
        <v>0.5</v>
      </c>
      <c r="D311" s="2">
        <v>0.54999999999999716</v>
      </c>
      <c r="E311" s="2">
        <v>1.0499999999999972</v>
      </c>
      <c r="F311" t="str">
        <f t="shared" si="4"/>
        <v>o</v>
      </c>
    </row>
    <row r="312" spans="1:6" x14ac:dyDescent="0.25">
      <c r="A312" s="9" t="s">
        <v>621</v>
      </c>
      <c r="B312" s="2"/>
      <c r="C312" s="2">
        <v>-4.9999999999999822E-2</v>
      </c>
      <c r="D312" s="2">
        <v>2.0000000000000018E-2</v>
      </c>
      <c r="E312" s="2">
        <v>-2.9999999999999805E-2</v>
      </c>
      <c r="F312" t="str">
        <f t="shared" si="4"/>
        <v>h</v>
      </c>
    </row>
    <row r="313" spans="1:6" x14ac:dyDescent="0.25">
      <c r="A313" s="9" t="s">
        <v>623</v>
      </c>
      <c r="B313" s="2"/>
      <c r="C313" s="2">
        <v>0</v>
      </c>
      <c r="D313" s="2">
        <v>-0.15000000000000036</v>
      </c>
      <c r="E313" s="2">
        <v>-0.15000000000000036</v>
      </c>
      <c r="F313" t="str">
        <f t="shared" si="4"/>
        <v>h</v>
      </c>
    </row>
    <row r="314" spans="1:6" x14ac:dyDescent="0.25">
      <c r="A314" s="9" t="s">
        <v>625</v>
      </c>
      <c r="B314" s="2"/>
      <c r="C314" s="2">
        <v>0</v>
      </c>
      <c r="D314" s="2">
        <v>0</v>
      </c>
      <c r="E314" s="2">
        <v>0</v>
      </c>
      <c r="F314" t="str">
        <f t="shared" si="4"/>
        <v>h</v>
      </c>
    </row>
    <row r="315" spans="1:6" x14ac:dyDescent="0.25">
      <c r="A315" s="9" t="s">
        <v>627</v>
      </c>
      <c r="B315" s="2"/>
      <c r="C315" s="2">
        <v>-2.0000000000000018E-2</v>
      </c>
      <c r="D315" s="2">
        <v>0</v>
      </c>
      <c r="E315" s="2">
        <v>-2.0000000000000018E-2</v>
      </c>
      <c r="F315" t="str">
        <f t="shared" si="4"/>
        <v>h</v>
      </c>
    </row>
    <row r="316" spans="1:6" x14ac:dyDescent="0.25">
      <c r="A316" s="9" t="s">
        <v>629</v>
      </c>
      <c r="B316" s="2"/>
      <c r="C316" s="2">
        <v>1.0000000000000009E-2</v>
      </c>
      <c r="D316" s="2">
        <v>0</v>
      </c>
      <c r="E316" s="2">
        <v>1.0000000000000009E-2</v>
      </c>
      <c r="F316" t="str">
        <f t="shared" si="4"/>
        <v>h</v>
      </c>
    </row>
    <row r="317" spans="1:6" x14ac:dyDescent="0.25">
      <c r="A317" s="9" t="s">
        <v>631</v>
      </c>
      <c r="B317" s="2"/>
      <c r="C317" s="2">
        <v>0</v>
      </c>
      <c r="D317" s="2">
        <v>-9.9999999999997868E-3</v>
      </c>
      <c r="E317" s="2">
        <v>-9.9999999999997868E-3</v>
      </c>
      <c r="F317" t="str">
        <f t="shared" si="4"/>
        <v>h</v>
      </c>
    </row>
    <row r="318" spans="1:6" x14ac:dyDescent="0.25">
      <c r="A318" s="9" t="s">
        <v>633</v>
      </c>
      <c r="B318" s="2"/>
      <c r="C318" s="2">
        <v>8.0000000000000071E-2</v>
      </c>
      <c r="D318" s="2">
        <v>0</v>
      </c>
      <c r="E318" s="2">
        <v>8.0000000000000071E-2</v>
      </c>
      <c r="F318" t="str">
        <f t="shared" si="4"/>
        <v>h</v>
      </c>
    </row>
    <row r="319" spans="1:6" x14ac:dyDescent="0.25">
      <c r="A319" s="9" t="s">
        <v>635</v>
      </c>
      <c r="B319" s="2"/>
      <c r="C319" s="2">
        <v>8.0000000000000071E-2</v>
      </c>
      <c r="D319" s="2">
        <v>0</v>
      </c>
      <c r="E319" s="2">
        <v>8.0000000000000071E-2</v>
      </c>
      <c r="F319" t="str">
        <f t="shared" si="4"/>
        <v>h</v>
      </c>
    </row>
    <row r="320" spans="1:6" x14ac:dyDescent="0.25">
      <c r="A320" s="9" t="s">
        <v>637</v>
      </c>
      <c r="B320" s="2"/>
      <c r="C320" s="2">
        <v>0.25</v>
      </c>
      <c r="D320" s="2">
        <v>0.28999999999999915</v>
      </c>
      <c r="E320" s="2">
        <v>0.53999999999999915</v>
      </c>
      <c r="F320" t="str">
        <f t="shared" si="4"/>
        <v>o</v>
      </c>
    </row>
    <row r="321" spans="1:6" x14ac:dyDescent="0.25">
      <c r="A321" s="9" t="s">
        <v>639</v>
      </c>
      <c r="B321" s="2"/>
      <c r="C321" s="2">
        <v>1.0000000000000009E-2</v>
      </c>
      <c r="D321" s="2">
        <v>0</v>
      </c>
      <c r="E321" s="2">
        <v>1.0000000000000009E-2</v>
      </c>
      <c r="F321" t="str">
        <f t="shared" si="4"/>
        <v>h</v>
      </c>
    </row>
    <row r="322" spans="1:6" x14ac:dyDescent="0.25">
      <c r="A322" s="9" t="s">
        <v>641</v>
      </c>
      <c r="B322" s="2"/>
      <c r="C322" s="2">
        <v>4.9999999999997158E-2</v>
      </c>
      <c r="D322" s="2">
        <v>0.89999999999999858</v>
      </c>
      <c r="E322" s="2">
        <v>0.94999999999999574</v>
      </c>
      <c r="F322" t="str">
        <f t="shared" si="4"/>
        <v>o</v>
      </c>
    </row>
    <row r="323" spans="1:6" x14ac:dyDescent="0.25">
      <c r="A323" s="9" t="s">
        <v>643</v>
      </c>
      <c r="B323" s="2"/>
      <c r="C323" s="2">
        <v>0</v>
      </c>
      <c r="D323" s="2">
        <v>0</v>
      </c>
      <c r="E323" s="2">
        <v>0</v>
      </c>
      <c r="F323" t="str">
        <f t="shared" si="4"/>
        <v>h</v>
      </c>
    </row>
    <row r="324" spans="1:6" x14ac:dyDescent="0.25">
      <c r="A324" s="9" t="s">
        <v>645</v>
      </c>
      <c r="B324" s="2"/>
      <c r="C324" s="2">
        <v>0.28000000000000025</v>
      </c>
      <c r="D324" s="2">
        <v>0.32000000000000028</v>
      </c>
      <c r="E324" s="2">
        <v>0.60000000000000053</v>
      </c>
      <c r="F324" t="str">
        <f t="shared" si="4"/>
        <v>o</v>
      </c>
    </row>
    <row r="325" spans="1:6" x14ac:dyDescent="0.25">
      <c r="A325" s="9" t="s">
        <v>647</v>
      </c>
      <c r="B325" s="2"/>
      <c r="C325" s="2">
        <v>0</v>
      </c>
      <c r="D325" s="2">
        <v>0</v>
      </c>
      <c r="E325" s="2">
        <v>0</v>
      </c>
      <c r="F325" t="str">
        <f t="shared" si="4"/>
        <v>h</v>
      </c>
    </row>
    <row r="326" spans="1:6" x14ac:dyDescent="0.25">
      <c r="A326" s="9" t="s">
        <v>649</v>
      </c>
      <c r="B326" s="2"/>
      <c r="C326" s="2">
        <v>3.8000000000000114</v>
      </c>
      <c r="D326" s="2">
        <v>-2.8000000000000114</v>
      </c>
      <c r="E326" s="2">
        <v>1</v>
      </c>
      <c r="F326" t="str">
        <f t="shared" ref="F326:F389" si="5">IF(AND(C326&gt;0,D326&gt;C326),"o",IF(AND(C326&lt;0,D326&lt;C326),"n","h"))</f>
        <v>h</v>
      </c>
    </row>
    <row r="327" spans="1:6" x14ac:dyDescent="0.25">
      <c r="A327" s="9" t="s">
        <v>651</v>
      </c>
      <c r="B327" s="2"/>
      <c r="C327" s="2">
        <v>-2.0700000000000074</v>
      </c>
      <c r="D327" s="2">
        <v>0.24000000000000909</v>
      </c>
      <c r="E327" s="2">
        <v>-1.8299999999999983</v>
      </c>
      <c r="F327" t="str">
        <f t="shared" si="5"/>
        <v>h</v>
      </c>
    </row>
    <row r="328" spans="1:6" x14ac:dyDescent="0.25">
      <c r="A328" s="9" t="s">
        <v>653</v>
      </c>
      <c r="B328" s="2"/>
      <c r="C328" s="2">
        <v>0</v>
      </c>
      <c r="D328" s="2">
        <v>0</v>
      </c>
      <c r="E328" s="2">
        <v>0</v>
      </c>
      <c r="F328" t="str">
        <f t="shared" si="5"/>
        <v>h</v>
      </c>
    </row>
    <row r="329" spans="1:6" x14ac:dyDescent="0.25">
      <c r="A329" s="9" t="s">
        <v>655</v>
      </c>
      <c r="B329" s="2"/>
      <c r="C329" s="2">
        <v>-9.9999999999997868E-2</v>
      </c>
      <c r="D329" s="2">
        <v>9.9999999999997868E-2</v>
      </c>
      <c r="E329" s="2">
        <v>0</v>
      </c>
      <c r="F329" t="str">
        <f t="shared" si="5"/>
        <v>h</v>
      </c>
    </row>
    <row r="330" spans="1:6" x14ac:dyDescent="0.25">
      <c r="A330" s="9" t="s">
        <v>657</v>
      </c>
      <c r="B330" s="2"/>
      <c r="C330" s="2">
        <v>0</v>
      </c>
      <c r="D330" s="2">
        <v>0</v>
      </c>
      <c r="E330" s="2">
        <v>0</v>
      </c>
      <c r="F330" t="str">
        <f t="shared" si="5"/>
        <v>h</v>
      </c>
    </row>
    <row r="331" spans="1:6" x14ac:dyDescent="0.25">
      <c r="A331" s="9" t="s">
        <v>659</v>
      </c>
      <c r="B331" s="2"/>
      <c r="C331" s="2">
        <v>0</v>
      </c>
      <c r="D331" s="2">
        <v>0</v>
      </c>
      <c r="E331" s="2">
        <v>0</v>
      </c>
      <c r="F331" t="str">
        <f t="shared" si="5"/>
        <v>h</v>
      </c>
    </row>
    <row r="332" spans="1:6" x14ac:dyDescent="0.25">
      <c r="A332" s="9" t="s">
        <v>661</v>
      </c>
      <c r="B332" s="2"/>
      <c r="C332" s="2">
        <v>0.25999999999999801</v>
      </c>
      <c r="D332" s="2">
        <v>-0.37999999999999901</v>
      </c>
      <c r="E332" s="2">
        <v>-0.12000000000000099</v>
      </c>
      <c r="F332" t="str">
        <f t="shared" si="5"/>
        <v>h</v>
      </c>
    </row>
    <row r="333" spans="1:6" x14ac:dyDescent="0.25">
      <c r="A333" s="9" t="s">
        <v>663</v>
      </c>
      <c r="B333" s="2"/>
      <c r="C333" s="2">
        <v>7.0000000000000284E-2</v>
      </c>
      <c r="D333" s="2">
        <v>-9.9999999999999645E-2</v>
      </c>
      <c r="E333" s="2">
        <v>-2.9999999999999361E-2</v>
      </c>
      <c r="F333" t="str">
        <f t="shared" si="5"/>
        <v>h</v>
      </c>
    </row>
    <row r="334" spans="1:6" x14ac:dyDescent="0.25">
      <c r="A334" s="9" t="s">
        <v>665</v>
      </c>
      <c r="B334" s="2"/>
      <c r="C334" s="2">
        <v>0.20000000000000018</v>
      </c>
      <c r="D334" s="2">
        <v>9.9999999999999645E-2</v>
      </c>
      <c r="E334" s="2">
        <v>0.29999999999999982</v>
      </c>
      <c r="F334" t="str">
        <f t="shared" si="5"/>
        <v>h</v>
      </c>
    </row>
    <row r="335" spans="1:6" x14ac:dyDescent="0.25">
      <c r="A335" s="9" t="s">
        <v>667</v>
      </c>
      <c r="B335" s="2"/>
      <c r="C335" s="2">
        <v>9.9999999999997868E-2</v>
      </c>
      <c r="D335" s="2">
        <v>0</v>
      </c>
      <c r="E335" s="2">
        <v>9.9999999999997868E-2</v>
      </c>
      <c r="F335" t="str">
        <f t="shared" si="5"/>
        <v>h</v>
      </c>
    </row>
    <row r="336" spans="1:6" x14ac:dyDescent="0.25">
      <c r="A336" s="9" t="s">
        <v>669</v>
      </c>
      <c r="B336" s="2"/>
      <c r="C336" s="2">
        <v>-0.28999999999999915</v>
      </c>
      <c r="D336" s="2">
        <v>0.60000000000000142</v>
      </c>
      <c r="E336" s="2">
        <v>0.31000000000000227</v>
      </c>
      <c r="F336" t="str">
        <f t="shared" si="5"/>
        <v>h</v>
      </c>
    </row>
    <row r="337" spans="1:6" x14ac:dyDescent="0.25">
      <c r="A337" s="9" t="s">
        <v>671</v>
      </c>
      <c r="B337" s="2"/>
      <c r="C337" s="2">
        <v>0.17999999999999972</v>
      </c>
      <c r="D337" s="2">
        <v>-0.35000000000000142</v>
      </c>
      <c r="E337" s="2">
        <v>-0.17000000000000171</v>
      </c>
      <c r="F337" t="str">
        <f t="shared" si="5"/>
        <v>h</v>
      </c>
    </row>
    <row r="338" spans="1:6" x14ac:dyDescent="0.25">
      <c r="A338" s="9" t="s">
        <v>673</v>
      </c>
      <c r="B338" s="2"/>
      <c r="C338" s="2">
        <v>-0.40000000000000568</v>
      </c>
      <c r="D338" s="2">
        <v>0.20000000000000284</v>
      </c>
      <c r="E338" s="2">
        <v>-0.20000000000000284</v>
      </c>
      <c r="F338" t="str">
        <f t="shared" si="5"/>
        <v>h</v>
      </c>
    </row>
    <row r="339" spans="1:6" x14ac:dyDescent="0.25">
      <c r="A339" s="9" t="s">
        <v>675</v>
      </c>
      <c r="B339" s="2"/>
      <c r="C339" s="2">
        <v>0.10999999999999988</v>
      </c>
      <c r="D339" s="2">
        <v>9.9999999999997868E-3</v>
      </c>
      <c r="E339" s="2">
        <v>0.11999999999999966</v>
      </c>
      <c r="F339" t="str">
        <f t="shared" si="5"/>
        <v>h</v>
      </c>
    </row>
    <row r="340" spans="1:6" x14ac:dyDescent="0.25">
      <c r="A340" s="9" t="s">
        <v>677</v>
      </c>
      <c r="B340" s="2"/>
      <c r="C340" s="2">
        <v>0</v>
      </c>
      <c r="D340" s="2">
        <v>-1.0000000000000009E-2</v>
      </c>
      <c r="E340" s="2">
        <v>-1.0000000000000009E-2</v>
      </c>
      <c r="F340" t="str">
        <f t="shared" si="5"/>
        <v>h</v>
      </c>
    </row>
    <row r="341" spans="1:6" x14ac:dyDescent="0.25">
      <c r="A341" s="9" t="s">
        <v>679</v>
      </c>
      <c r="B341" s="2"/>
      <c r="C341" s="2">
        <v>-0.10000000000000009</v>
      </c>
      <c r="D341" s="2">
        <v>0</v>
      </c>
      <c r="E341" s="2">
        <v>-0.10000000000000009</v>
      </c>
      <c r="F341" t="str">
        <f t="shared" si="5"/>
        <v>h</v>
      </c>
    </row>
    <row r="342" spans="1:6" x14ac:dyDescent="0.25">
      <c r="A342" s="9" t="s">
        <v>681</v>
      </c>
      <c r="B342" s="2"/>
      <c r="C342" s="2">
        <v>0</v>
      </c>
      <c r="D342" s="2">
        <v>0</v>
      </c>
      <c r="E342" s="2">
        <v>0</v>
      </c>
      <c r="F342" t="str">
        <f t="shared" si="5"/>
        <v>h</v>
      </c>
    </row>
    <row r="343" spans="1:6" x14ac:dyDescent="0.25">
      <c r="A343" s="9" t="s">
        <v>683</v>
      </c>
      <c r="B343" s="2"/>
      <c r="C343" s="2">
        <v>0.20000000000000284</v>
      </c>
      <c r="D343" s="2">
        <v>0.89999999999999858</v>
      </c>
      <c r="E343" s="2">
        <v>1.1000000000000014</v>
      </c>
      <c r="F343" t="str">
        <f t="shared" si="5"/>
        <v>o</v>
      </c>
    </row>
    <row r="344" spans="1:6" x14ac:dyDescent="0.25">
      <c r="A344" s="9" t="s">
        <v>685</v>
      </c>
      <c r="B344" s="2"/>
      <c r="C344" s="2">
        <v>0</v>
      </c>
      <c r="D344" s="2">
        <v>0</v>
      </c>
      <c r="E344" s="2">
        <v>0</v>
      </c>
      <c r="F344" t="str">
        <f t="shared" si="5"/>
        <v>h</v>
      </c>
    </row>
    <row r="345" spans="1:6" x14ac:dyDescent="0.25">
      <c r="A345" s="9" t="s">
        <v>687</v>
      </c>
      <c r="B345" s="2"/>
      <c r="C345" s="2">
        <v>0.10000000000000009</v>
      </c>
      <c r="D345" s="2">
        <v>-2.0000000000000018E-2</v>
      </c>
      <c r="E345" s="2">
        <v>8.0000000000000071E-2</v>
      </c>
      <c r="F345" t="str">
        <f t="shared" si="5"/>
        <v>h</v>
      </c>
    </row>
    <row r="346" spans="1:6" x14ac:dyDescent="0.25">
      <c r="A346" s="9" t="s">
        <v>689</v>
      </c>
      <c r="B346" s="2"/>
      <c r="C346" s="2">
        <v>0.55000000000000071</v>
      </c>
      <c r="D346" s="2">
        <v>1.1999999999999993</v>
      </c>
      <c r="E346" s="2">
        <v>1.75</v>
      </c>
      <c r="F346" t="str">
        <f t="shared" si="5"/>
        <v>o</v>
      </c>
    </row>
    <row r="347" spans="1:6" x14ac:dyDescent="0.25">
      <c r="A347" s="9" t="s">
        <v>691</v>
      </c>
      <c r="B347" s="2"/>
      <c r="C347" s="2">
        <v>0</v>
      </c>
      <c r="D347" s="2">
        <v>0.16999999999999993</v>
      </c>
      <c r="E347" s="2">
        <v>0.16999999999999993</v>
      </c>
      <c r="F347" t="str">
        <f t="shared" si="5"/>
        <v>h</v>
      </c>
    </row>
    <row r="348" spans="1:6" x14ac:dyDescent="0.25">
      <c r="A348" s="9" t="s">
        <v>693</v>
      </c>
      <c r="B348" s="2"/>
      <c r="C348" s="2">
        <v>0.27000000000000313</v>
      </c>
      <c r="D348" s="2">
        <v>0.29999999999999716</v>
      </c>
      <c r="E348" s="2">
        <v>0.57000000000000028</v>
      </c>
      <c r="F348" t="str">
        <f t="shared" si="5"/>
        <v>o</v>
      </c>
    </row>
    <row r="349" spans="1:6" x14ac:dyDescent="0.25">
      <c r="A349" s="9" t="s">
        <v>695</v>
      </c>
      <c r="B349" s="2"/>
      <c r="C349" s="2">
        <v>-4.0000000000000036E-2</v>
      </c>
      <c r="D349" s="2">
        <v>0</v>
      </c>
      <c r="E349" s="2">
        <v>-4.0000000000000036E-2</v>
      </c>
      <c r="F349" t="str">
        <f t="shared" si="5"/>
        <v>h</v>
      </c>
    </row>
    <row r="350" spans="1:6" x14ac:dyDescent="0.25">
      <c r="A350" s="9" t="s">
        <v>697</v>
      </c>
      <c r="B350" s="2"/>
      <c r="C350" s="2">
        <v>0.10999999999999988</v>
      </c>
      <c r="D350" s="2">
        <v>-0.19999999999999996</v>
      </c>
      <c r="E350" s="2">
        <v>-9.000000000000008E-2</v>
      </c>
      <c r="F350" t="str">
        <f t="shared" si="5"/>
        <v>h</v>
      </c>
    </row>
    <row r="351" spans="1:6" x14ac:dyDescent="0.25">
      <c r="A351" s="9" t="s">
        <v>699</v>
      </c>
      <c r="B351" s="2"/>
      <c r="C351" s="2">
        <v>0.19999999999999929</v>
      </c>
      <c r="D351" s="2">
        <v>-0.19999999999999929</v>
      </c>
      <c r="E351" s="2">
        <v>0</v>
      </c>
      <c r="F351" t="str">
        <f t="shared" si="5"/>
        <v>h</v>
      </c>
    </row>
    <row r="352" spans="1:6" x14ac:dyDescent="0.25">
      <c r="A352" s="9" t="s">
        <v>701</v>
      </c>
      <c r="B352" s="2"/>
      <c r="C352" s="2">
        <v>-5.0000000000000711E-2</v>
      </c>
      <c r="D352" s="2">
        <v>0</v>
      </c>
      <c r="E352" s="2">
        <v>-5.0000000000000711E-2</v>
      </c>
      <c r="F352" t="str">
        <f t="shared" si="5"/>
        <v>h</v>
      </c>
    </row>
    <row r="353" spans="1:6" x14ac:dyDescent="0.25">
      <c r="A353" s="9" t="s">
        <v>703</v>
      </c>
      <c r="B353" s="2"/>
      <c r="C353" s="2">
        <v>0</v>
      </c>
      <c r="D353" s="2">
        <v>-1.0000000000000231E-2</v>
      </c>
      <c r="E353" s="2">
        <v>-1.0000000000000231E-2</v>
      </c>
      <c r="F353" t="str">
        <f t="shared" si="5"/>
        <v>h</v>
      </c>
    </row>
    <row r="354" spans="1:6" x14ac:dyDescent="0.25">
      <c r="A354" s="9" t="s">
        <v>705</v>
      </c>
      <c r="B354" s="2"/>
      <c r="C354" s="2">
        <v>6.0000000000000053E-2</v>
      </c>
      <c r="D354" s="2">
        <v>1.0000000000000009E-2</v>
      </c>
      <c r="E354" s="2">
        <v>7.0000000000000062E-2</v>
      </c>
      <c r="F354" t="str">
        <f t="shared" si="5"/>
        <v>h</v>
      </c>
    </row>
    <row r="355" spans="1:6" x14ac:dyDescent="0.25">
      <c r="A355" s="9" t="s">
        <v>707</v>
      </c>
      <c r="B355" s="2"/>
      <c r="C355" s="2">
        <v>0</v>
      </c>
      <c r="D355" s="2">
        <v>0</v>
      </c>
      <c r="E355" s="2">
        <v>0</v>
      </c>
      <c r="F355" t="str">
        <f t="shared" si="5"/>
        <v>h</v>
      </c>
    </row>
    <row r="356" spans="1:6" x14ac:dyDescent="0.25">
      <c r="A356" s="9" t="s">
        <v>709</v>
      </c>
      <c r="B356" s="2"/>
      <c r="C356" s="2">
        <v>0</v>
      </c>
      <c r="D356" s="2">
        <v>0.30000000000000071</v>
      </c>
      <c r="E356" s="2">
        <v>0.30000000000000071</v>
      </c>
      <c r="F356" t="str">
        <f t="shared" si="5"/>
        <v>h</v>
      </c>
    </row>
    <row r="357" spans="1:6" x14ac:dyDescent="0.25">
      <c r="A357" s="9" t="s">
        <v>711</v>
      </c>
      <c r="B357" s="2"/>
      <c r="C357" s="2">
        <v>9.9999999999999867E-2</v>
      </c>
      <c r="D357" s="2">
        <v>-3.0000000000000027E-2</v>
      </c>
      <c r="E357" s="2">
        <v>6.999999999999984E-2</v>
      </c>
      <c r="F357" t="str">
        <f t="shared" si="5"/>
        <v>h</v>
      </c>
    </row>
    <row r="358" spans="1:6" x14ac:dyDescent="0.25">
      <c r="A358" s="9" t="s">
        <v>713</v>
      </c>
      <c r="B358" s="2"/>
      <c r="C358" s="2">
        <v>4.9999999999999822E-2</v>
      </c>
      <c r="D358" s="2">
        <v>0.22000000000000064</v>
      </c>
      <c r="E358" s="2">
        <v>0.27000000000000046</v>
      </c>
      <c r="F358" t="str">
        <f t="shared" si="5"/>
        <v>o</v>
      </c>
    </row>
    <row r="359" spans="1:6" x14ac:dyDescent="0.25">
      <c r="A359" s="9" t="s">
        <v>715</v>
      </c>
      <c r="B359" s="2"/>
      <c r="C359" s="2">
        <v>0</v>
      </c>
      <c r="D359" s="2">
        <v>-4.9999999999999822E-2</v>
      </c>
      <c r="E359" s="2">
        <v>-4.9999999999999822E-2</v>
      </c>
      <c r="F359" t="str">
        <f t="shared" si="5"/>
        <v>h</v>
      </c>
    </row>
    <row r="360" spans="1:6" x14ac:dyDescent="0.25">
      <c r="A360" s="9" t="s">
        <v>717</v>
      </c>
      <c r="B360" s="2"/>
      <c r="C360" s="2">
        <v>0.23999999999999844</v>
      </c>
      <c r="D360" s="2">
        <v>1.0000000000001563E-2</v>
      </c>
      <c r="E360" s="2">
        <v>0.25</v>
      </c>
      <c r="F360" t="str">
        <f t="shared" si="5"/>
        <v>h</v>
      </c>
    </row>
    <row r="361" spans="1:6" x14ac:dyDescent="0.25">
      <c r="A361" s="9" t="s">
        <v>719</v>
      </c>
      <c r="B361" s="2"/>
      <c r="C361" s="2">
        <v>-9.9999999999999645E-2</v>
      </c>
      <c r="D361" s="2">
        <v>0</v>
      </c>
      <c r="E361" s="2">
        <v>-9.9999999999999645E-2</v>
      </c>
      <c r="F361" t="str">
        <f t="shared" si="5"/>
        <v>h</v>
      </c>
    </row>
    <row r="362" spans="1:6" x14ac:dyDescent="0.25">
      <c r="A362" s="9" t="s">
        <v>721</v>
      </c>
      <c r="B362" s="2"/>
      <c r="C362" s="2">
        <v>1.8499999999999943</v>
      </c>
      <c r="D362" s="2">
        <v>0</v>
      </c>
      <c r="E362" s="2">
        <v>1.8499999999999943</v>
      </c>
      <c r="F362" t="str">
        <f t="shared" si="5"/>
        <v>h</v>
      </c>
    </row>
    <row r="363" spans="1:6" x14ac:dyDescent="0.25">
      <c r="A363" s="9" t="s">
        <v>723</v>
      </c>
      <c r="B363" s="2"/>
      <c r="C363" s="2">
        <v>0</v>
      </c>
      <c r="D363" s="2">
        <v>0</v>
      </c>
      <c r="E363" s="2">
        <v>0</v>
      </c>
      <c r="F363" t="str">
        <f t="shared" si="5"/>
        <v>h</v>
      </c>
    </row>
    <row r="364" spans="1:6" x14ac:dyDescent="0.25">
      <c r="A364" s="9" t="s">
        <v>725</v>
      </c>
      <c r="B364" s="2"/>
      <c r="C364" s="2">
        <v>14.5</v>
      </c>
      <c r="D364" s="2">
        <v>8.6499999999999773</v>
      </c>
      <c r="E364" s="2">
        <v>23.149999999999977</v>
      </c>
      <c r="F364" t="str">
        <f t="shared" si="5"/>
        <v>h</v>
      </c>
    </row>
    <row r="365" spans="1:6" x14ac:dyDescent="0.25">
      <c r="A365" s="9" t="s">
        <v>727</v>
      </c>
      <c r="B365" s="2"/>
      <c r="C365" s="2">
        <v>-4.9999999999999822E-2</v>
      </c>
      <c r="D365" s="2">
        <v>0</v>
      </c>
      <c r="E365" s="2">
        <v>-4.9999999999999822E-2</v>
      </c>
      <c r="F365" t="str">
        <f t="shared" si="5"/>
        <v>h</v>
      </c>
    </row>
    <row r="366" spans="1:6" x14ac:dyDescent="0.25">
      <c r="A366" s="9" t="s">
        <v>729</v>
      </c>
      <c r="B366" s="2"/>
      <c r="C366" s="2">
        <v>-2.9999999999999361E-2</v>
      </c>
      <c r="D366" s="2">
        <v>-4.0000000000000036E-2</v>
      </c>
      <c r="E366" s="2">
        <v>-6.9999999999999396E-2</v>
      </c>
      <c r="F366" t="str">
        <f t="shared" si="5"/>
        <v>n</v>
      </c>
    </row>
    <row r="367" spans="1:6" x14ac:dyDescent="0.25">
      <c r="A367" s="9" t="s">
        <v>731</v>
      </c>
      <c r="B367" s="2"/>
      <c r="C367" s="2">
        <v>-1.0000000000001563E-2</v>
      </c>
      <c r="D367" s="2">
        <v>-0.22999999999999865</v>
      </c>
      <c r="E367" s="2">
        <v>-0.24000000000000021</v>
      </c>
      <c r="F367" t="str">
        <f t="shared" si="5"/>
        <v>n</v>
      </c>
    </row>
    <row r="368" spans="1:6" x14ac:dyDescent="0.25">
      <c r="A368" s="9" t="s">
        <v>733</v>
      </c>
      <c r="B368" s="2"/>
      <c r="C368" s="2">
        <v>0.22000000000000064</v>
      </c>
      <c r="D368" s="2">
        <v>-9.9999999999997868E-3</v>
      </c>
      <c r="E368" s="2">
        <v>0.21000000000000085</v>
      </c>
      <c r="F368" t="str">
        <f t="shared" si="5"/>
        <v>h</v>
      </c>
    </row>
    <row r="369" spans="1:6" x14ac:dyDescent="0.25">
      <c r="A369" s="9" t="s">
        <v>735</v>
      </c>
      <c r="B369" s="2"/>
      <c r="C369" s="2">
        <v>6.0000000000000497E-2</v>
      </c>
      <c r="D369" s="2">
        <v>-8.0000000000000071E-2</v>
      </c>
      <c r="E369" s="2">
        <v>-1.9999999999999574E-2</v>
      </c>
      <c r="F369" t="str">
        <f t="shared" si="5"/>
        <v>h</v>
      </c>
    </row>
    <row r="370" spans="1:6" x14ac:dyDescent="0.25">
      <c r="A370" s="9" t="s">
        <v>737</v>
      </c>
      <c r="B370" s="2"/>
      <c r="C370" s="2">
        <v>0</v>
      </c>
      <c r="D370" s="2">
        <v>-0.48999999999999844</v>
      </c>
      <c r="E370" s="2">
        <v>-0.48999999999999844</v>
      </c>
      <c r="F370" t="str">
        <f t="shared" si="5"/>
        <v>h</v>
      </c>
    </row>
    <row r="371" spans="1:6" x14ac:dyDescent="0.25">
      <c r="A371" s="9" t="s">
        <v>739</v>
      </c>
      <c r="B371" s="2"/>
      <c r="C371" s="2">
        <v>-0.85000000000000142</v>
      </c>
      <c r="D371" s="2">
        <v>0.30000000000000071</v>
      </c>
      <c r="E371" s="2">
        <v>-0.55000000000000071</v>
      </c>
      <c r="F371" t="str">
        <f t="shared" si="5"/>
        <v>h</v>
      </c>
    </row>
    <row r="372" spans="1:6" x14ac:dyDescent="0.25">
      <c r="A372" s="9" t="s">
        <v>741</v>
      </c>
      <c r="B372" s="2"/>
      <c r="C372" s="2">
        <v>-1.0000000000000231E-2</v>
      </c>
      <c r="D372" s="2">
        <v>0.18000000000000016</v>
      </c>
      <c r="E372" s="2">
        <v>0.16999999999999993</v>
      </c>
      <c r="F372" t="str">
        <f t="shared" si="5"/>
        <v>h</v>
      </c>
    </row>
    <row r="373" spans="1:6" x14ac:dyDescent="0.25">
      <c r="A373" s="9" t="s">
        <v>743</v>
      </c>
      <c r="B373" s="2"/>
      <c r="C373" s="2">
        <v>4.0000000000000036E-2</v>
      </c>
      <c r="D373" s="2">
        <v>4.0000000000000036E-2</v>
      </c>
      <c r="E373" s="2">
        <v>8.0000000000000071E-2</v>
      </c>
      <c r="F373" t="str">
        <f t="shared" si="5"/>
        <v>h</v>
      </c>
    </row>
    <row r="374" spans="1:6" x14ac:dyDescent="0.25">
      <c r="A374" s="9" t="s">
        <v>745</v>
      </c>
      <c r="B374" s="2"/>
      <c r="C374" s="2">
        <v>0</v>
      </c>
      <c r="D374" s="2">
        <v>-2.0000000000000018E-2</v>
      </c>
      <c r="E374" s="2">
        <v>-2.0000000000000018E-2</v>
      </c>
      <c r="F374" t="str">
        <f t="shared" si="5"/>
        <v>h</v>
      </c>
    </row>
    <row r="375" spans="1:6" x14ac:dyDescent="0.25">
      <c r="A375" s="9" t="s">
        <v>747</v>
      </c>
      <c r="B375" s="2"/>
      <c r="C375" s="2">
        <v>9.9999999999999645E-2</v>
      </c>
      <c r="D375" s="2">
        <v>-0.75</v>
      </c>
      <c r="E375" s="2">
        <v>-0.65000000000000036</v>
      </c>
      <c r="F375" t="str">
        <f t="shared" si="5"/>
        <v>h</v>
      </c>
    </row>
    <row r="376" spans="1:6" x14ac:dyDescent="0.25">
      <c r="A376" s="9" t="s">
        <v>749</v>
      </c>
      <c r="B376" s="2"/>
      <c r="C376" s="2">
        <v>0</v>
      </c>
      <c r="D376" s="2">
        <v>0</v>
      </c>
      <c r="E376" s="2">
        <v>0</v>
      </c>
      <c r="F376" t="str">
        <f t="shared" si="5"/>
        <v>h</v>
      </c>
    </row>
    <row r="377" spans="1:6" x14ac:dyDescent="0.25">
      <c r="A377" s="9" t="s">
        <v>751</v>
      </c>
      <c r="B377" s="2"/>
      <c r="C377" s="2">
        <v>-1.9999999999999907E-2</v>
      </c>
      <c r="D377" s="2">
        <v>2.9999999999999916E-2</v>
      </c>
      <c r="E377" s="2">
        <v>1.0000000000000009E-2</v>
      </c>
      <c r="F377" t="str">
        <f t="shared" si="5"/>
        <v>h</v>
      </c>
    </row>
    <row r="378" spans="1:6" x14ac:dyDescent="0.25">
      <c r="A378" s="9" t="s">
        <v>753</v>
      </c>
      <c r="B378" s="2"/>
      <c r="C378" s="2">
        <v>-4.9999999999999822E-2</v>
      </c>
      <c r="D378" s="2">
        <v>-9.9999999999999645E-2</v>
      </c>
      <c r="E378" s="2">
        <v>-0.14999999999999947</v>
      </c>
      <c r="F378" t="str">
        <f t="shared" si="5"/>
        <v>n</v>
      </c>
    </row>
    <row r="379" spans="1:6" x14ac:dyDescent="0.25">
      <c r="A379" s="9" t="s">
        <v>755</v>
      </c>
      <c r="B379" s="2"/>
      <c r="C379" s="2">
        <v>0</v>
      </c>
      <c r="D379" s="2">
        <v>-0.5</v>
      </c>
      <c r="E379" s="2">
        <v>-0.5</v>
      </c>
      <c r="F379" t="str">
        <f t="shared" si="5"/>
        <v>h</v>
      </c>
    </row>
    <row r="380" spans="1:6" x14ac:dyDescent="0.25">
      <c r="A380" s="9" t="s">
        <v>757</v>
      </c>
      <c r="B380" s="2"/>
      <c r="C380" s="2">
        <v>0</v>
      </c>
      <c r="D380" s="2">
        <v>3.0000000000000249E-2</v>
      </c>
      <c r="E380" s="2">
        <v>3.0000000000000249E-2</v>
      </c>
      <c r="F380" t="str">
        <f t="shared" si="5"/>
        <v>h</v>
      </c>
    </row>
    <row r="381" spans="1:6" x14ac:dyDescent="0.25">
      <c r="A381" s="9" t="s">
        <v>759</v>
      </c>
      <c r="B381" s="2"/>
      <c r="C381" s="2">
        <v>-1.0000000000000231E-2</v>
      </c>
      <c r="D381" s="2">
        <v>-9.9999999999997868E-3</v>
      </c>
      <c r="E381" s="2">
        <v>-2.0000000000000018E-2</v>
      </c>
      <c r="F381" t="str">
        <f t="shared" si="5"/>
        <v>h</v>
      </c>
    </row>
    <row r="382" spans="1:6" x14ac:dyDescent="0.25">
      <c r="A382" s="9" t="s">
        <v>761</v>
      </c>
      <c r="B382" s="2"/>
      <c r="C382" s="2">
        <v>5.0000000000000044E-2</v>
      </c>
      <c r="D382" s="2">
        <v>-6.0000000000000053E-2</v>
      </c>
      <c r="E382" s="2">
        <v>-1.0000000000000009E-2</v>
      </c>
      <c r="F382" t="str">
        <f t="shared" si="5"/>
        <v>h</v>
      </c>
    </row>
    <row r="383" spans="1:6" x14ac:dyDescent="0.25">
      <c r="A383" s="9" t="s">
        <v>763</v>
      </c>
      <c r="B383" s="2"/>
      <c r="C383" s="2">
        <v>0.14999999999999858</v>
      </c>
      <c r="D383" s="2">
        <v>0.15000000000000213</v>
      </c>
      <c r="E383" s="2">
        <v>0.30000000000000071</v>
      </c>
      <c r="F383" t="str">
        <f t="shared" si="5"/>
        <v>o</v>
      </c>
    </row>
    <row r="384" spans="1:6" x14ac:dyDescent="0.25">
      <c r="A384" s="9" t="s">
        <v>765</v>
      </c>
      <c r="B384" s="2"/>
      <c r="C384" s="2">
        <v>0</v>
      </c>
      <c r="D384" s="2">
        <v>-1.0000000000000009E-2</v>
      </c>
      <c r="E384" s="2">
        <v>-1.0000000000000009E-2</v>
      </c>
      <c r="F384" t="str">
        <f t="shared" si="5"/>
        <v>h</v>
      </c>
    </row>
    <row r="385" spans="1:6" x14ac:dyDescent="0.25">
      <c r="A385" s="9" t="s">
        <v>767</v>
      </c>
      <c r="B385" s="2"/>
      <c r="C385" s="2">
        <v>0</v>
      </c>
      <c r="D385" s="2">
        <v>-1.0000000000000009E-2</v>
      </c>
      <c r="E385" s="2">
        <v>-1.0000000000000009E-2</v>
      </c>
      <c r="F385" t="str">
        <f t="shared" si="5"/>
        <v>h</v>
      </c>
    </row>
    <row r="386" spans="1:6" x14ac:dyDescent="0.25">
      <c r="A386" s="9" t="s">
        <v>769</v>
      </c>
      <c r="B386" s="2"/>
      <c r="C386" s="2">
        <v>0</v>
      </c>
      <c r="D386" s="2">
        <v>0</v>
      </c>
      <c r="E386" s="2">
        <v>0</v>
      </c>
      <c r="F386" t="str">
        <f t="shared" si="5"/>
        <v>h</v>
      </c>
    </row>
    <row r="387" spans="1:6" x14ac:dyDescent="0.25">
      <c r="A387" s="9" t="s">
        <v>771</v>
      </c>
      <c r="B387" s="2"/>
      <c r="C387" s="2">
        <v>0.64000000000000057</v>
      </c>
      <c r="D387" s="2">
        <v>-0.68999999999999773</v>
      </c>
      <c r="E387" s="2">
        <v>-4.9999999999997158E-2</v>
      </c>
      <c r="F387" t="str">
        <f t="shared" si="5"/>
        <v>h</v>
      </c>
    </row>
    <row r="388" spans="1:6" x14ac:dyDescent="0.25">
      <c r="A388" s="9" t="s">
        <v>773</v>
      </c>
      <c r="B388" s="2"/>
      <c r="C388" s="2">
        <v>1.5999999999999979</v>
      </c>
      <c r="D388" s="2">
        <v>0</v>
      </c>
      <c r="E388" s="2">
        <v>1.5999999999999979</v>
      </c>
      <c r="F388" t="str">
        <f t="shared" si="5"/>
        <v>h</v>
      </c>
    </row>
    <row r="389" spans="1:6" x14ac:dyDescent="0.25">
      <c r="A389" s="9" t="s">
        <v>775</v>
      </c>
      <c r="B389" s="2"/>
      <c r="C389" s="2">
        <v>1.999999999999999E-2</v>
      </c>
      <c r="D389" s="2">
        <v>0</v>
      </c>
      <c r="E389" s="2">
        <v>1.999999999999999E-2</v>
      </c>
      <c r="F389" t="str">
        <f t="shared" si="5"/>
        <v>h</v>
      </c>
    </row>
    <row r="390" spans="1:6" x14ac:dyDescent="0.25">
      <c r="A390" s="9" t="s">
        <v>777</v>
      </c>
      <c r="B390" s="2"/>
      <c r="C390" s="2">
        <v>-0.15999999999999992</v>
      </c>
      <c r="D390" s="2">
        <v>0</v>
      </c>
      <c r="E390" s="2">
        <v>-0.15999999999999992</v>
      </c>
      <c r="F390" t="str">
        <f t="shared" ref="F390:F453" si="6">IF(AND(C390&gt;0,D390&gt;C390),"o",IF(AND(C390&lt;0,D390&lt;C390),"n","h"))</f>
        <v>h</v>
      </c>
    </row>
    <row r="391" spans="1:6" x14ac:dyDescent="0.25">
      <c r="A391" s="9" t="s">
        <v>779</v>
      </c>
      <c r="B391" s="2"/>
      <c r="C391" s="2">
        <v>8.9999999999999858E-2</v>
      </c>
      <c r="D391" s="2">
        <v>0.23000000000000043</v>
      </c>
      <c r="E391" s="2">
        <v>0.32000000000000028</v>
      </c>
      <c r="F391" t="str">
        <f t="shared" si="6"/>
        <v>o</v>
      </c>
    </row>
    <row r="392" spans="1:6" x14ac:dyDescent="0.25">
      <c r="A392" s="9" t="s">
        <v>781</v>
      </c>
      <c r="B392" s="2"/>
      <c r="C392" s="2">
        <v>-4.9999999999999822E-2</v>
      </c>
      <c r="D392" s="2">
        <v>-0.15000000000000036</v>
      </c>
      <c r="E392" s="2">
        <v>-0.20000000000000018</v>
      </c>
      <c r="F392" t="str">
        <f t="shared" si="6"/>
        <v>n</v>
      </c>
    </row>
    <row r="393" spans="1:6" x14ac:dyDescent="0.25">
      <c r="A393" s="9" t="s">
        <v>783</v>
      </c>
      <c r="B393" s="2"/>
      <c r="C393" s="2">
        <v>-0.25999999999999801</v>
      </c>
      <c r="D393" s="2">
        <v>0.26999999999999957</v>
      </c>
      <c r="E393" s="2">
        <v>1.0000000000001563E-2</v>
      </c>
      <c r="F393" t="str">
        <f t="shared" si="6"/>
        <v>h</v>
      </c>
    </row>
    <row r="394" spans="1:6" x14ac:dyDescent="0.25">
      <c r="A394" s="9" t="s">
        <v>785</v>
      </c>
      <c r="B394" s="2"/>
      <c r="C394" s="2">
        <v>-0.15000000000000036</v>
      </c>
      <c r="D394" s="2">
        <v>9.9999999999999645E-2</v>
      </c>
      <c r="E394" s="2">
        <v>-5.0000000000000711E-2</v>
      </c>
      <c r="F394" t="str">
        <f t="shared" si="6"/>
        <v>h</v>
      </c>
    </row>
    <row r="395" spans="1:6" x14ac:dyDescent="0.25">
      <c r="A395" s="9" t="s">
        <v>787</v>
      </c>
      <c r="B395" s="2"/>
      <c r="C395" s="2">
        <v>-5.0000000000000266E-2</v>
      </c>
      <c r="D395" s="2">
        <v>-0.19999999999999973</v>
      </c>
      <c r="E395" s="2">
        <v>-0.25</v>
      </c>
      <c r="F395" t="str">
        <f t="shared" si="6"/>
        <v>n</v>
      </c>
    </row>
    <row r="396" spans="1:6" x14ac:dyDescent="0.25">
      <c r="A396" s="9" t="s">
        <v>789</v>
      </c>
      <c r="B396" s="2"/>
      <c r="C396" s="2">
        <v>-6.999999999999984E-2</v>
      </c>
      <c r="D396" s="2">
        <v>8.9999999999999858E-2</v>
      </c>
      <c r="E396" s="2">
        <v>2.0000000000000018E-2</v>
      </c>
      <c r="F396" t="str">
        <f t="shared" si="6"/>
        <v>h</v>
      </c>
    </row>
    <row r="397" spans="1:6" x14ac:dyDescent="0.25">
      <c r="A397" s="9" t="s">
        <v>791</v>
      </c>
      <c r="B397" s="2"/>
      <c r="C397" s="2">
        <v>0</v>
      </c>
      <c r="D397" s="2">
        <v>0.12000000000000011</v>
      </c>
      <c r="E397" s="2">
        <v>0.12000000000000011</v>
      </c>
      <c r="F397" t="str">
        <f t="shared" si="6"/>
        <v>h</v>
      </c>
    </row>
    <row r="398" spans="1:6" x14ac:dyDescent="0.25">
      <c r="A398" s="9" t="s">
        <v>793</v>
      </c>
      <c r="B398" s="2"/>
      <c r="C398" s="2">
        <v>0</v>
      </c>
      <c r="D398" s="2">
        <v>-0.10000000000000142</v>
      </c>
      <c r="E398" s="2">
        <v>-0.10000000000000142</v>
      </c>
      <c r="F398" t="str">
        <f t="shared" si="6"/>
        <v>h</v>
      </c>
    </row>
    <row r="399" spans="1:6" x14ac:dyDescent="0.25">
      <c r="A399" s="9" t="s">
        <v>795</v>
      </c>
      <c r="B399" s="2"/>
      <c r="C399" s="2">
        <v>0.89999999999999858</v>
      </c>
      <c r="D399" s="2">
        <v>2.6499999999999986</v>
      </c>
      <c r="E399" s="2">
        <v>3.5499999999999972</v>
      </c>
      <c r="F399" t="str">
        <f t="shared" si="6"/>
        <v>o</v>
      </c>
    </row>
    <row r="400" spans="1:6" x14ac:dyDescent="0.25">
      <c r="A400" s="9" t="s">
        <v>797</v>
      </c>
      <c r="B400" s="2"/>
      <c r="C400" s="2">
        <v>-2.0000000000000018E-2</v>
      </c>
      <c r="D400" s="2">
        <v>0</v>
      </c>
      <c r="E400" s="2">
        <v>-2.0000000000000018E-2</v>
      </c>
      <c r="F400" t="str">
        <f t="shared" si="6"/>
        <v>h</v>
      </c>
    </row>
    <row r="401" spans="1:6" x14ac:dyDescent="0.25">
      <c r="A401" s="9" t="s">
        <v>799</v>
      </c>
      <c r="B401" s="2"/>
      <c r="C401" s="2">
        <v>-4.0000000000000036E-2</v>
      </c>
      <c r="D401" s="2">
        <v>3.0000000000000027E-2</v>
      </c>
      <c r="E401" s="2">
        <v>-1.0000000000000009E-2</v>
      </c>
      <c r="F401" t="str">
        <f t="shared" si="6"/>
        <v>h</v>
      </c>
    </row>
    <row r="402" spans="1:6" x14ac:dyDescent="0.25">
      <c r="A402" s="9" t="s">
        <v>801</v>
      </c>
      <c r="B402" s="2"/>
      <c r="C402" s="2">
        <v>3.0000000000000027E-2</v>
      </c>
      <c r="D402" s="2">
        <v>-2.0000000000000018E-2</v>
      </c>
      <c r="E402" s="2">
        <v>1.0000000000000009E-2</v>
      </c>
      <c r="F402" t="str">
        <f t="shared" si="6"/>
        <v>h</v>
      </c>
    </row>
    <row r="403" spans="1:6" x14ac:dyDescent="0.25">
      <c r="A403" s="9" t="s">
        <v>803</v>
      </c>
      <c r="B403" s="2"/>
      <c r="C403" s="2">
        <v>0.43999999999999995</v>
      </c>
      <c r="D403" s="2">
        <v>0.16000000000000014</v>
      </c>
      <c r="E403" s="2">
        <v>0.60000000000000009</v>
      </c>
      <c r="F403" t="str">
        <f t="shared" si="6"/>
        <v>h</v>
      </c>
    </row>
    <row r="404" spans="1:6" x14ac:dyDescent="0.25">
      <c r="A404" s="9" t="s">
        <v>805</v>
      </c>
      <c r="B404" s="2"/>
      <c r="C404" s="2">
        <v>0.15000000000000036</v>
      </c>
      <c r="D404" s="2">
        <v>-0.33999999999999986</v>
      </c>
      <c r="E404" s="2">
        <v>-0.1899999999999995</v>
      </c>
      <c r="F404" t="str">
        <f t="shared" si="6"/>
        <v>h</v>
      </c>
    </row>
    <row r="405" spans="1:6" x14ac:dyDescent="0.25">
      <c r="A405" s="9" t="s">
        <v>807</v>
      </c>
      <c r="B405" s="2"/>
      <c r="C405" s="2">
        <v>0.96000000000000085</v>
      </c>
      <c r="D405" s="2">
        <v>0.6699999999999946</v>
      </c>
      <c r="E405" s="2">
        <v>1.6299999999999955</v>
      </c>
      <c r="F405" t="str">
        <f t="shared" si="6"/>
        <v>h</v>
      </c>
    </row>
    <row r="406" spans="1:6" x14ac:dyDescent="0.25">
      <c r="A406" s="9" t="s">
        <v>809</v>
      </c>
      <c r="B406" s="2"/>
      <c r="C406" s="2">
        <v>0.59000000000000341</v>
      </c>
      <c r="D406" s="2">
        <v>-1.0000000000005116E-2</v>
      </c>
      <c r="E406" s="2">
        <v>0.57999999999999829</v>
      </c>
      <c r="F406" t="str">
        <f t="shared" si="6"/>
        <v>h</v>
      </c>
    </row>
    <row r="407" spans="1:6" x14ac:dyDescent="0.25">
      <c r="A407" s="9" t="s">
        <v>811</v>
      </c>
      <c r="B407" s="2"/>
      <c r="C407" s="2">
        <v>-5.0000000000000266E-2</v>
      </c>
      <c r="D407" s="2">
        <v>-0.14999999999999991</v>
      </c>
      <c r="E407" s="2">
        <v>-0.20000000000000018</v>
      </c>
      <c r="F407" t="str">
        <f t="shared" si="6"/>
        <v>n</v>
      </c>
    </row>
    <row r="408" spans="1:6" x14ac:dyDescent="0.25">
      <c r="A408" s="9" t="s">
        <v>813</v>
      </c>
      <c r="B408" s="2"/>
      <c r="C408" s="2">
        <v>0.16000000000000014</v>
      </c>
      <c r="D408" s="2">
        <v>-6.0000000000000497E-2</v>
      </c>
      <c r="E408" s="2">
        <v>9.9999999999999645E-2</v>
      </c>
      <c r="F408" t="str">
        <f t="shared" si="6"/>
        <v>h</v>
      </c>
    </row>
    <row r="409" spans="1:6" x14ac:dyDescent="0.25">
      <c r="A409" s="9" t="s">
        <v>815</v>
      </c>
      <c r="B409" s="2"/>
      <c r="C409" s="2">
        <v>0</v>
      </c>
      <c r="D409" s="2">
        <v>0</v>
      </c>
      <c r="E409" s="2">
        <v>0</v>
      </c>
      <c r="F409" t="str">
        <f t="shared" si="6"/>
        <v>h</v>
      </c>
    </row>
    <row r="410" spans="1:6" x14ac:dyDescent="0.25">
      <c r="A410" s="9" t="s">
        <v>817</v>
      </c>
      <c r="B410" s="2"/>
      <c r="C410" s="2">
        <v>-1.0000000000000231E-2</v>
      </c>
      <c r="D410" s="2">
        <v>3.0000000000000249E-2</v>
      </c>
      <c r="E410" s="2">
        <v>2.0000000000000018E-2</v>
      </c>
      <c r="F410" t="str">
        <f t="shared" si="6"/>
        <v>h</v>
      </c>
    </row>
    <row r="411" spans="1:6" x14ac:dyDescent="0.25">
      <c r="A411" s="9" t="s">
        <v>819</v>
      </c>
      <c r="B411" s="2"/>
      <c r="C411" s="2">
        <v>5.1499999999999773</v>
      </c>
      <c r="D411" s="2">
        <v>9.1000000000000227</v>
      </c>
      <c r="E411" s="2">
        <v>14.25</v>
      </c>
      <c r="F411" t="str">
        <f t="shared" si="6"/>
        <v>o</v>
      </c>
    </row>
    <row r="412" spans="1:6" x14ac:dyDescent="0.25">
      <c r="A412" s="9" t="s">
        <v>821</v>
      </c>
      <c r="B412" s="2"/>
      <c r="C412" s="2">
        <v>1.9999999999999574E-2</v>
      </c>
      <c r="D412" s="2">
        <v>-0.25</v>
      </c>
      <c r="E412" s="2">
        <v>-0.23000000000000043</v>
      </c>
      <c r="F412" t="str">
        <f t="shared" si="6"/>
        <v>h</v>
      </c>
    </row>
    <row r="413" spans="1:6" x14ac:dyDescent="0.25">
      <c r="A413" s="9" t="s">
        <v>823</v>
      </c>
      <c r="B413" s="2"/>
      <c r="C413" s="2">
        <v>0.21000000000000085</v>
      </c>
      <c r="D413" s="2">
        <v>0.1899999999999995</v>
      </c>
      <c r="E413" s="2">
        <v>0.40000000000000036</v>
      </c>
      <c r="F413" t="str">
        <f t="shared" si="6"/>
        <v>h</v>
      </c>
    </row>
    <row r="414" spans="1:6" x14ac:dyDescent="0.25">
      <c r="A414" s="9" t="s">
        <v>825</v>
      </c>
      <c r="B414" s="2"/>
      <c r="C414" s="2">
        <v>0.14000000000000012</v>
      </c>
      <c r="D414" s="2">
        <v>0.31000000000000005</v>
      </c>
      <c r="E414" s="2">
        <v>0.45000000000000018</v>
      </c>
      <c r="F414" t="str">
        <f t="shared" si="6"/>
        <v>o</v>
      </c>
    </row>
    <row r="415" spans="1:6" x14ac:dyDescent="0.25">
      <c r="A415" s="9" t="s">
        <v>827</v>
      </c>
      <c r="B415" s="2"/>
      <c r="C415" s="2">
        <v>0</v>
      </c>
      <c r="D415" s="2">
        <v>0</v>
      </c>
      <c r="E415" s="2">
        <v>0</v>
      </c>
      <c r="F415" t="str">
        <f t="shared" si="6"/>
        <v>h</v>
      </c>
    </row>
    <row r="416" spans="1:6" x14ac:dyDescent="0.25">
      <c r="A416" s="9" t="s">
        <v>829</v>
      </c>
      <c r="B416" s="2"/>
      <c r="C416" s="2">
        <v>1.999999999999999E-2</v>
      </c>
      <c r="D416" s="2">
        <v>0</v>
      </c>
      <c r="E416" s="2">
        <v>1.999999999999999E-2</v>
      </c>
      <c r="F416" t="str">
        <f t="shared" si="6"/>
        <v>h</v>
      </c>
    </row>
    <row r="417" spans="1:6" x14ac:dyDescent="0.25">
      <c r="A417" s="9" t="s">
        <v>831</v>
      </c>
      <c r="B417" s="2"/>
      <c r="C417" s="2">
        <v>9.9999999999997868E-3</v>
      </c>
      <c r="D417" s="2">
        <v>0.40000000000000036</v>
      </c>
      <c r="E417" s="2">
        <v>0.41000000000000014</v>
      </c>
      <c r="F417" t="str">
        <f t="shared" si="6"/>
        <v>o</v>
      </c>
    </row>
    <row r="418" spans="1:6" x14ac:dyDescent="0.25">
      <c r="A418" s="9" t="s">
        <v>833</v>
      </c>
      <c r="B418" s="2"/>
      <c r="C418" s="2">
        <v>-0.60000000000000142</v>
      </c>
      <c r="D418" s="2">
        <v>0</v>
      </c>
      <c r="E418" s="2">
        <v>-0.60000000000000142</v>
      </c>
      <c r="F418" t="str">
        <f t="shared" si="6"/>
        <v>h</v>
      </c>
    </row>
    <row r="419" spans="1:6" x14ac:dyDescent="0.25">
      <c r="A419" s="9" t="s">
        <v>835</v>
      </c>
      <c r="B419" s="2"/>
      <c r="C419" s="2">
        <v>8.9999999999999414E-2</v>
      </c>
      <c r="D419" s="2">
        <v>1.0000000000000675E-2</v>
      </c>
      <c r="E419" s="2">
        <v>0.10000000000000009</v>
      </c>
      <c r="F419" t="str">
        <f t="shared" si="6"/>
        <v>h</v>
      </c>
    </row>
    <row r="420" spans="1:6" x14ac:dyDescent="0.25">
      <c r="A420" s="9" t="s">
        <v>837</v>
      </c>
      <c r="B420" s="2"/>
      <c r="C420" s="2">
        <v>0</v>
      </c>
      <c r="D420" s="2">
        <v>0</v>
      </c>
      <c r="E420" s="2">
        <v>0</v>
      </c>
      <c r="F420" t="str">
        <f t="shared" si="6"/>
        <v>h</v>
      </c>
    </row>
    <row r="421" spans="1:6" x14ac:dyDescent="0.25">
      <c r="A421" s="9" t="s">
        <v>839</v>
      </c>
      <c r="B421" s="2"/>
      <c r="C421" s="2">
        <v>-0.39999999999999858</v>
      </c>
      <c r="D421" s="2">
        <v>-0.19999999999999929</v>
      </c>
      <c r="E421" s="2">
        <v>-0.59999999999999787</v>
      </c>
      <c r="F421" t="str">
        <f t="shared" si="6"/>
        <v>h</v>
      </c>
    </row>
    <row r="422" spans="1:6" x14ac:dyDescent="0.25">
      <c r="A422" s="9" t="s">
        <v>841</v>
      </c>
      <c r="B422" s="2"/>
      <c r="C422" s="2">
        <v>0.34999999999999964</v>
      </c>
      <c r="D422" s="2">
        <v>5.0000000000000711E-2</v>
      </c>
      <c r="E422" s="2">
        <v>0.40000000000000036</v>
      </c>
      <c r="F422" t="str">
        <f t="shared" si="6"/>
        <v>h</v>
      </c>
    </row>
    <row r="423" spans="1:6" x14ac:dyDescent="0.25">
      <c r="A423" s="9" t="s">
        <v>843</v>
      </c>
      <c r="B423" s="2"/>
      <c r="C423" s="2">
        <v>0</v>
      </c>
      <c r="D423" s="2">
        <v>0</v>
      </c>
      <c r="E423" s="2">
        <v>0</v>
      </c>
      <c r="F423" t="str">
        <f t="shared" si="6"/>
        <v>h</v>
      </c>
    </row>
    <row r="424" spans="1:6" x14ac:dyDescent="0.25">
      <c r="A424" s="9" t="s">
        <v>845</v>
      </c>
      <c r="B424" s="2"/>
      <c r="C424" s="2">
        <v>5.9999999999999609E-2</v>
      </c>
      <c r="D424" s="2">
        <v>0</v>
      </c>
      <c r="E424" s="2">
        <v>5.9999999999999609E-2</v>
      </c>
      <c r="F424" t="str">
        <f t="shared" si="6"/>
        <v>h</v>
      </c>
    </row>
    <row r="425" spans="1:6" x14ac:dyDescent="0.25">
      <c r="A425" s="9" t="s">
        <v>847</v>
      </c>
      <c r="B425" s="2"/>
      <c r="C425" s="2">
        <v>5.0000000000000044E-2</v>
      </c>
      <c r="D425" s="2">
        <v>1.0000000000000009E-2</v>
      </c>
      <c r="E425" s="2">
        <v>6.0000000000000053E-2</v>
      </c>
      <c r="F425" t="str">
        <f t="shared" si="6"/>
        <v>h</v>
      </c>
    </row>
    <row r="426" spans="1:6" x14ac:dyDescent="0.25">
      <c r="A426" s="9" t="s">
        <v>849</v>
      </c>
      <c r="B426" s="2"/>
      <c r="C426" s="2">
        <v>0.21000000000000085</v>
      </c>
      <c r="D426" s="2">
        <v>-1.0000000000001563E-2</v>
      </c>
      <c r="E426" s="2">
        <v>0.19999999999999929</v>
      </c>
      <c r="F426" t="str">
        <f t="shared" si="6"/>
        <v>h</v>
      </c>
    </row>
    <row r="427" spans="1:6" x14ac:dyDescent="0.25">
      <c r="A427" s="9" t="s">
        <v>851</v>
      </c>
      <c r="B427" s="2"/>
      <c r="C427" s="2">
        <v>0.25</v>
      </c>
      <c r="D427" s="2">
        <v>-0.53000000000000114</v>
      </c>
      <c r="E427" s="2">
        <v>-0.28000000000000114</v>
      </c>
      <c r="F427" t="str">
        <f t="shared" si="6"/>
        <v>h</v>
      </c>
    </row>
    <row r="428" spans="1:6" x14ac:dyDescent="0.25">
      <c r="A428" s="9" t="s">
        <v>853</v>
      </c>
      <c r="B428" s="2"/>
      <c r="C428" s="2">
        <v>-0.45000000000000018</v>
      </c>
      <c r="D428" s="2">
        <v>-4.9999999999999822E-2</v>
      </c>
      <c r="E428" s="2">
        <v>-0.5</v>
      </c>
      <c r="F428" t="str">
        <f t="shared" si="6"/>
        <v>h</v>
      </c>
    </row>
    <row r="429" spans="1:6" x14ac:dyDescent="0.25">
      <c r="A429" s="9" t="s">
        <v>855</v>
      </c>
      <c r="B429" s="2"/>
      <c r="C429" s="2">
        <v>-4.0000000000000036E-2</v>
      </c>
      <c r="D429" s="2">
        <v>4.0000000000000036E-2</v>
      </c>
      <c r="E429" s="2">
        <v>0</v>
      </c>
      <c r="F429" t="str">
        <f t="shared" si="6"/>
        <v>h</v>
      </c>
    </row>
    <row r="430" spans="1:6" x14ac:dyDescent="0.25">
      <c r="A430" s="9" t="s">
        <v>857</v>
      </c>
      <c r="B430" s="2"/>
      <c r="C430" s="2">
        <v>-5.9999999999999609E-2</v>
      </c>
      <c r="D430" s="2">
        <v>-3.0000000000000249E-2</v>
      </c>
      <c r="E430" s="2">
        <v>-8.9999999999999858E-2</v>
      </c>
      <c r="F430" t="str">
        <f t="shared" si="6"/>
        <v>h</v>
      </c>
    </row>
    <row r="431" spans="1:6" x14ac:dyDescent="0.25">
      <c r="A431" s="9" t="s">
        <v>859</v>
      </c>
      <c r="B431" s="2"/>
      <c r="C431" s="2">
        <v>9.9999999999999645E-2</v>
      </c>
      <c r="D431" s="2">
        <v>8.9999999999999858E-2</v>
      </c>
      <c r="E431" s="2">
        <v>0.1899999999999995</v>
      </c>
      <c r="F431" t="str">
        <f t="shared" si="6"/>
        <v>h</v>
      </c>
    </row>
    <row r="432" spans="1:6" x14ac:dyDescent="0.25">
      <c r="A432" s="9" t="s">
        <v>861</v>
      </c>
      <c r="B432" s="2"/>
      <c r="C432" s="2">
        <v>-7.0000000000000284E-2</v>
      </c>
      <c r="D432" s="2">
        <v>0.25</v>
      </c>
      <c r="E432" s="2">
        <v>0.17999999999999972</v>
      </c>
      <c r="F432" t="str">
        <f t="shared" si="6"/>
        <v>h</v>
      </c>
    </row>
    <row r="433" spans="1:6" x14ac:dyDescent="0.25">
      <c r="A433" s="9" t="s">
        <v>863</v>
      </c>
      <c r="B433" s="2"/>
      <c r="C433" s="2">
        <v>0.30999999999999961</v>
      </c>
      <c r="D433" s="2">
        <v>4.9999999999999822E-2</v>
      </c>
      <c r="E433" s="2">
        <v>0.35999999999999943</v>
      </c>
      <c r="F433" t="str">
        <f t="shared" si="6"/>
        <v>h</v>
      </c>
    </row>
    <row r="434" spans="1:6" x14ac:dyDescent="0.25">
      <c r="A434" s="9" t="s">
        <v>865</v>
      </c>
      <c r="B434" s="2"/>
      <c r="C434" s="2">
        <v>1.9999999999999574E-2</v>
      </c>
      <c r="D434" s="2">
        <v>-4.9999999999998934E-2</v>
      </c>
      <c r="E434" s="2">
        <v>-2.9999999999999361E-2</v>
      </c>
      <c r="F434" t="str">
        <f t="shared" si="6"/>
        <v>h</v>
      </c>
    </row>
    <row r="435" spans="1:6" x14ac:dyDescent="0.25">
      <c r="A435" s="9" t="s">
        <v>867</v>
      </c>
      <c r="B435" s="2"/>
      <c r="C435" s="2">
        <v>0.41000000000000014</v>
      </c>
      <c r="D435" s="2">
        <v>0.25</v>
      </c>
      <c r="E435" s="2">
        <v>0.66000000000000014</v>
      </c>
      <c r="F435" t="str">
        <f t="shared" si="6"/>
        <v>h</v>
      </c>
    </row>
    <row r="436" spans="1:6" x14ac:dyDescent="0.25">
      <c r="A436" s="9" t="s">
        <v>869</v>
      </c>
      <c r="B436" s="2"/>
      <c r="C436" s="2">
        <v>0</v>
      </c>
      <c r="D436" s="2">
        <v>0</v>
      </c>
      <c r="E436" s="2">
        <v>0</v>
      </c>
      <c r="F436" t="str">
        <f t="shared" si="6"/>
        <v>h</v>
      </c>
    </row>
    <row r="437" spans="1:6" x14ac:dyDescent="0.25">
      <c r="A437" s="9" t="s">
        <v>871</v>
      </c>
      <c r="B437" s="2"/>
      <c r="C437" s="2">
        <v>0</v>
      </c>
      <c r="D437" s="2">
        <v>0</v>
      </c>
      <c r="E437" s="2">
        <v>0</v>
      </c>
      <c r="F437" t="str">
        <f t="shared" si="6"/>
        <v>h</v>
      </c>
    </row>
    <row r="438" spans="1:6" x14ac:dyDescent="0.25">
      <c r="A438" s="9" t="s">
        <v>873</v>
      </c>
      <c r="B438" s="2"/>
      <c r="C438" s="2">
        <v>0.12000000000000099</v>
      </c>
      <c r="D438" s="2">
        <v>0</v>
      </c>
      <c r="E438" s="2">
        <v>0.12000000000000099</v>
      </c>
      <c r="F438" t="str">
        <f t="shared" si="6"/>
        <v>h</v>
      </c>
    </row>
    <row r="439" spans="1:6" x14ac:dyDescent="0.25">
      <c r="A439" s="9" t="s">
        <v>875</v>
      </c>
      <c r="B439" s="2"/>
      <c r="C439" s="2">
        <v>-0.68999999999999773</v>
      </c>
      <c r="D439" s="2">
        <v>0</v>
      </c>
      <c r="E439" s="2">
        <v>-0.68999999999999773</v>
      </c>
      <c r="F439" t="str">
        <f t="shared" si="6"/>
        <v>h</v>
      </c>
    </row>
    <row r="440" spans="1:6" x14ac:dyDescent="0.25">
      <c r="A440" s="9" t="s">
        <v>877</v>
      </c>
      <c r="B440" s="2"/>
      <c r="C440" s="2">
        <v>0</v>
      </c>
      <c r="D440" s="2">
        <v>9.9999999999997868E-3</v>
      </c>
      <c r="E440" s="2">
        <v>9.9999999999997868E-3</v>
      </c>
      <c r="F440" t="str">
        <f t="shared" si="6"/>
        <v>h</v>
      </c>
    </row>
    <row r="441" spans="1:6" x14ac:dyDescent="0.25">
      <c r="A441" s="9" t="s">
        <v>879</v>
      </c>
      <c r="B441" s="2"/>
      <c r="C441" s="2">
        <v>1</v>
      </c>
      <c r="D441" s="2">
        <v>0.2900000000000027</v>
      </c>
      <c r="E441" s="2">
        <v>1.2900000000000027</v>
      </c>
      <c r="F441" t="str">
        <f t="shared" si="6"/>
        <v>h</v>
      </c>
    </row>
    <row r="442" spans="1:6" x14ac:dyDescent="0.25">
      <c r="A442" s="9" t="s">
        <v>881</v>
      </c>
      <c r="B442" s="2"/>
      <c r="C442" s="2">
        <v>1.0000000000000231E-2</v>
      </c>
      <c r="D442" s="2">
        <v>9.9999999999997868E-3</v>
      </c>
      <c r="E442" s="2">
        <v>2.0000000000000018E-2</v>
      </c>
      <c r="F442" t="str">
        <f t="shared" si="6"/>
        <v>h</v>
      </c>
    </row>
    <row r="443" spans="1:6" x14ac:dyDescent="0.25">
      <c r="A443" s="9" t="s">
        <v>883</v>
      </c>
      <c r="B443" s="2"/>
      <c r="C443" s="2">
        <v>2.0000000000000018E-2</v>
      </c>
      <c r="D443" s="2">
        <v>0</v>
      </c>
      <c r="E443" s="2">
        <v>2.0000000000000018E-2</v>
      </c>
      <c r="F443" t="str">
        <f t="shared" si="6"/>
        <v>h</v>
      </c>
    </row>
    <row r="444" spans="1:6" x14ac:dyDescent="0.25">
      <c r="A444" s="9" t="s">
        <v>885</v>
      </c>
      <c r="B444" s="2"/>
      <c r="C444" s="2">
        <v>0</v>
      </c>
      <c r="D444" s="2">
        <v>-6.999999999999984E-2</v>
      </c>
      <c r="E444" s="2">
        <v>-6.999999999999984E-2</v>
      </c>
      <c r="F444" t="str">
        <f t="shared" si="6"/>
        <v>h</v>
      </c>
    </row>
    <row r="445" spans="1:6" x14ac:dyDescent="0.25">
      <c r="A445" s="9" t="s">
        <v>887</v>
      </c>
      <c r="B445" s="2"/>
      <c r="C445" s="2">
        <v>0</v>
      </c>
      <c r="D445" s="2">
        <v>0</v>
      </c>
      <c r="E445" s="2">
        <v>0</v>
      </c>
      <c r="F445" t="str">
        <f t="shared" si="6"/>
        <v>h</v>
      </c>
    </row>
    <row r="446" spans="1:6" x14ac:dyDescent="0.25">
      <c r="A446" s="9" t="s">
        <v>889</v>
      </c>
      <c r="B446" s="2"/>
      <c r="C446" s="2">
        <v>-5.0000000000011369E-2</v>
      </c>
      <c r="D446" s="2">
        <v>-0.44999999999998863</v>
      </c>
      <c r="E446" s="2">
        <v>-0.5</v>
      </c>
      <c r="F446" t="str">
        <f t="shared" si="6"/>
        <v>n</v>
      </c>
    </row>
    <row r="447" spans="1:6" x14ac:dyDescent="0.25">
      <c r="A447" s="9" t="s">
        <v>891</v>
      </c>
      <c r="B447" s="2"/>
      <c r="C447" s="2">
        <v>9.9999999999997868E-3</v>
      </c>
      <c r="D447" s="2">
        <v>4.9999999999999822E-2</v>
      </c>
      <c r="E447" s="2">
        <v>5.9999999999999609E-2</v>
      </c>
      <c r="F447" t="str">
        <f t="shared" si="6"/>
        <v>o</v>
      </c>
    </row>
    <row r="448" spans="1:6" x14ac:dyDescent="0.25">
      <c r="A448" s="9" t="s">
        <v>893</v>
      </c>
      <c r="B448" s="2"/>
      <c r="C448" s="2">
        <v>8.9999999999999858E-2</v>
      </c>
      <c r="D448" s="2">
        <v>0.34999999999999964</v>
      </c>
      <c r="E448" s="2">
        <v>0.4399999999999995</v>
      </c>
      <c r="F448" t="str">
        <f t="shared" si="6"/>
        <v>o</v>
      </c>
    </row>
    <row r="449" spans="1:6" x14ac:dyDescent="0.25">
      <c r="A449" s="9" t="s">
        <v>895</v>
      </c>
      <c r="B449" s="2"/>
      <c r="C449" s="2">
        <v>5.9999999999999831E-2</v>
      </c>
      <c r="D449" s="2">
        <v>0</v>
      </c>
      <c r="E449" s="2">
        <v>5.9999999999999831E-2</v>
      </c>
      <c r="F449" t="str">
        <f t="shared" si="6"/>
        <v>h</v>
      </c>
    </row>
    <row r="450" spans="1:6" x14ac:dyDescent="0.25">
      <c r="A450" s="9" t="s">
        <v>897</v>
      </c>
      <c r="B450" s="2"/>
      <c r="C450" s="2">
        <v>0.29000000000000092</v>
      </c>
      <c r="D450" s="2">
        <v>0.28999999999999915</v>
      </c>
      <c r="E450" s="2">
        <v>0.58000000000000007</v>
      </c>
      <c r="F450" t="str">
        <f t="shared" si="6"/>
        <v>h</v>
      </c>
    </row>
    <row r="451" spans="1:6" x14ac:dyDescent="0.25">
      <c r="A451" s="9" t="s">
        <v>899</v>
      </c>
      <c r="B451" s="2"/>
      <c r="C451" s="2">
        <v>-0.10999999999999943</v>
      </c>
      <c r="D451" s="2">
        <v>-0.30000000000000071</v>
      </c>
      <c r="E451" s="2">
        <v>-0.41000000000000014</v>
      </c>
      <c r="F451" t="str">
        <f t="shared" si="6"/>
        <v>n</v>
      </c>
    </row>
    <row r="452" spans="1:6" x14ac:dyDescent="0.25">
      <c r="A452" s="9" t="s">
        <v>901</v>
      </c>
      <c r="B452" s="2"/>
      <c r="C452" s="2">
        <v>-9.9999999999997868E-3</v>
      </c>
      <c r="D452" s="2">
        <v>-0.12000000000000011</v>
      </c>
      <c r="E452" s="2">
        <v>-0.12999999999999989</v>
      </c>
      <c r="F452" t="str">
        <f t="shared" si="6"/>
        <v>n</v>
      </c>
    </row>
    <row r="453" spans="1:6" x14ac:dyDescent="0.25">
      <c r="A453" s="9" t="s">
        <v>903</v>
      </c>
      <c r="B453" s="2"/>
      <c r="C453" s="2">
        <v>9.9999999999997868E-3</v>
      </c>
      <c r="D453" s="2">
        <v>0</v>
      </c>
      <c r="E453" s="2">
        <v>9.9999999999997868E-3</v>
      </c>
      <c r="F453" t="str">
        <f t="shared" si="6"/>
        <v>h</v>
      </c>
    </row>
    <row r="454" spans="1:6" x14ac:dyDescent="0.25">
      <c r="A454" s="9" t="s">
        <v>905</v>
      </c>
      <c r="B454" s="2"/>
      <c r="C454" s="2">
        <v>4.0000000000000036E-2</v>
      </c>
      <c r="D454" s="2">
        <v>-4.9999999999999822E-2</v>
      </c>
      <c r="E454" s="2">
        <v>-9.9999999999997868E-3</v>
      </c>
      <c r="F454" t="str">
        <f t="shared" ref="F454:F474" si="7">IF(AND(C454&gt;0,D454&gt;C454),"o",IF(AND(C454&lt;0,D454&lt;C454),"n","h"))</f>
        <v>h</v>
      </c>
    </row>
    <row r="455" spans="1:6" x14ac:dyDescent="0.25">
      <c r="A455" s="9" t="s">
        <v>907</v>
      </c>
      <c r="B455" s="2"/>
      <c r="C455" s="2">
        <v>0.14000000000000012</v>
      </c>
      <c r="D455" s="2">
        <v>0</v>
      </c>
      <c r="E455" s="2">
        <v>0.14000000000000012</v>
      </c>
      <c r="F455" t="str">
        <f t="shared" si="7"/>
        <v>h</v>
      </c>
    </row>
    <row r="456" spans="1:6" x14ac:dyDescent="0.25">
      <c r="A456" s="9" t="s">
        <v>909</v>
      </c>
      <c r="B456" s="2"/>
      <c r="C456" s="2">
        <v>10</v>
      </c>
      <c r="D456" s="2">
        <v>17.049999999999955</v>
      </c>
      <c r="E456" s="2">
        <v>27.049999999999955</v>
      </c>
      <c r="F456" t="str">
        <f t="shared" si="7"/>
        <v>o</v>
      </c>
    </row>
    <row r="457" spans="1:6" x14ac:dyDescent="0.25">
      <c r="A457" s="9" t="s">
        <v>911</v>
      </c>
      <c r="B457" s="2"/>
      <c r="C457" s="2">
        <v>0.37000000000000011</v>
      </c>
      <c r="D457" s="2">
        <v>-0.24000000000000021</v>
      </c>
      <c r="E457" s="2">
        <v>0.12999999999999989</v>
      </c>
      <c r="F457" t="str">
        <f t="shared" si="7"/>
        <v>h</v>
      </c>
    </row>
    <row r="458" spans="1:6" x14ac:dyDescent="0.25">
      <c r="A458" s="9" t="s">
        <v>913</v>
      </c>
      <c r="B458" s="2"/>
      <c r="C458" s="2">
        <v>0</v>
      </c>
      <c r="D458" s="2">
        <v>-1.999999999999999E-2</v>
      </c>
      <c r="E458" s="2">
        <v>-1.999999999999999E-2</v>
      </c>
      <c r="F458" t="str">
        <f t="shared" si="7"/>
        <v>h</v>
      </c>
    </row>
    <row r="459" spans="1:6" x14ac:dyDescent="0.25">
      <c r="A459" s="9" t="s">
        <v>915</v>
      </c>
      <c r="B459" s="2"/>
      <c r="C459" s="2">
        <v>0.37000000000000011</v>
      </c>
      <c r="D459" s="2">
        <v>-2.9999999999999361E-2</v>
      </c>
      <c r="E459" s="2">
        <v>0.34000000000000075</v>
      </c>
      <c r="F459" t="str">
        <f t="shared" si="7"/>
        <v>h</v>
      </c>
    </row>
    <row r="460" spans="1:6" x14ac:dyDescent="0.25">
      <c r="A460" s="9" t="s">
        <v>917</v>
      </c>
      <c r="B460" s="2"/>
      <c r="C460" s="2">
        <v>0.39999999999999991</v>
      </c>
      <c r="D460" s="2">
        <v>0</v>
      </c>
      <c r="E460" s="2">
        <v>0.39999999999999991</v>
      </c>
      <c r="F460" t="str">
        <f t="shared" si="7"/>
        <v>h</v>
      </c>
    </row>
    <row r="461" spans="1:6" x14ac:dyDescent="0.25">
      <c r="A461" s="9" t="s">
        <v>919</v>
      </c>
      <c r="B461" s="2"/>
      <c r="C461" s="2">
        <v>0</v>
      </c>
      <c r="D461" s="2">
        <v>0</v>
      </c>
      <c r="E461" s="2">
        <v>0</v>
      </c>
      <c r="F461" t="str">
        <f t="shared" si="7"/>
        <v>h</v>
      </c>
    </row>
    <row r="462" spans="1:6" x14ac:dyDescent="0.25">
      <c r="A462" s="9" t="s">
        <v>921</v>
      </c>
      <c r="B462" s="2"/>
      <c r="C462" s="2">
        <v>0</v>
      </c>
      <c r="D462" s="2">
        <v>-9.9999999999997868E-3</v>
      </c>
      <c r="E462" s="2">
        <v>-9.9999999999997868E-3</v>
      </c>
      <c r="F462" t="str">
        <f t="shared" si="7"/>
        <v>h</v>
      </c>
    </row>
    <row r="463" spans="1:6" x14ac:dyDescent="0.25">
      <c r="A463" s="9" t="s">
        <v>923</v>
      </c>
      <c r="B463" s="2"/>
      <c r="C463" s="2">
        <v>0</v>
      </c>
      <c r="D463" s="2">
        <v>0</v>
      </c>
      <c r="E463" s="2">
        <v>0</v>
      </c>
      <c r="F463" t="str">
        <f t="shared" si="7"/>
        <v>h</v>
      </c>
    </row>
    <row r="464" spans="1:6" x14ac:dyDescent="0.25">
      <c r="A464" s="9" t="s">
        <v>925</v>
      </c>
      <c r="B464" s="2"/>
      <c r="C464" s="2">
        <v>0.19999999999999929</v>
      </c>
      <c r="D464" s="2">
        <v>0.1899999999999995</v>
      </c>
      <c r="E464" s="2">
        <v>0.38999999999999879</v>
      </c>
      <c r="F464" t="str">
        <f t="shared" si="7"/>
        <v>h</v>
      </c>
    </row>
    <row r="465" spans="1:6" x14ac:dyDescent="0.25">
      <c r="A465" s="9" t="s">
        <v>927</v>
      </c>
      <c r="B465" s="2"/>
      <c r="C465" s="2">
        <v>0</v>
      </c>
      <c r="D465" s="2">
        <v>0.10999999999999943</v>
      </c>
      <c r="E465" s="2">
        <v>0.10999999999999943</v>
      </c>
      <c r="F465" t="str">
        <f t="shared" si="7"/>
        <v>h</v>
      </c>
    </row>
    <row r="466" spans="1:6" x14ac:dyDescent="0.25">
      <c r="A466" s="9" t="s">
        <v>929</v>
      </c>
      <c r="B466" s="2"/>
      <c r="C466" s="2">
        <v>0</v>
      </c>
      <c r="D466" s="2">
        <v>0</v>
      </c>
      <c r="E466" s="2">
        <v>0</v>
      </c>
      <c r="F466" t="str">
        <f t="shared" si="7"/>
        <v>h</v>
      </c>
    </row>
    <row r="467" spans="1:6" x14ac:dyDescent="0.25">
      <c r="A467" s="9" t="s">
        <v>931</v>
      </c>
      <c r="B467" s="2"/>
      <c r="C467" s="2">
        <v>-6.0000000000000053E-2</v>
      </c>
      <c r="D467" s="2">
        <v>0.2200000000000002</v>
      </c>
      <c r="E467" s="2">
        <v>0.16000000000000014</v>
      </c>
      <c r="F467" t="str">
        <f t="shared" si="7"/>
        <v>h</v>
      </c>
    </row>
    <row r="468" spans="1:6" x14ac:dyDescent="0.25">
      <c r="A468" s="9" t="s">
        <v>933</v>
      </c>
      <c r="B468" s="2"/>
      <c r="C468" s="2">
        <v>2.9999999999999916E-2</v>
      </c>
      <c r="D468" s="2">
        <v>9.000000000000008E-2</v>
      </c>
      <c r="E468" s="2">
        <v>0.12</v>
      </c>
      <c r="F468" t="str">
        <f t="shared" si="7"/>
        <v>o</v>
      </c>
    </row>
    <row r="469" spans="1:6" x14ac:dyDescent="0.25">
      <c r="A469" s="9" t="s">
        <v>935</v>
      </c>
      <c r="B469" s="2"/>
      <c r="C469" s="2">
        <v>0.82000000000000028</v>
      </c>
      <c r="D469" s="2">
        <v>0.51999999999999957</v>
      </c>
      <c r="E469" s="2">
        <v>1.3399999999999999</v>
      </c>
      <c r="F469" t="str">
        <f t="shared" si="7"/>
        <v>h</v>
      </c>
    </row>
    <row r="470" spans="1:6" x14ac:dyDescent="0.25">
      <c r="A470" s="9" t="s">
        <v>937</v>
      </c>
      <c r="B470" s="2"/>
      <c r="C470" s="2">
        <v>-0.90999999999999659</v>
      </c>
      <c r="D470" s="2">
        <v>0.71000000000000796</v>
      </c>
      <c r="E470" s="2">
        <v>-0.19999999999998863</v>
      </c>
      <c r="F470" t="str">
        <f t="shared" si="7"/>
        <v>h</v>
      </c>
    </row>
    <row r="471" spans="1:6" x14ac:dyDescent="0.25">
      <c r="A471" s="9" t="s">
        <v>939</v>
      </c>
      <c r="B471" s="2"/>
      <c r="C471" s="2">
        <v>0</v>
      </c>
      <c r="D471" s="2">
        <v>-0.10000000000002274</v>
      </c>
      <c r="E471" s="2">
        <v>-0.10000000000002274</v>
      </c>
      <c r="F471" t="str">
        <f t="shared" si="7"/>
        <v>h</v>
      </c>
    </row>
    <row r="472" spans="1:6" x14ac:dyDescent="0.25">
      <c r="A472" s="9" t="s">
        <v>941</v>
      </c>
      <c r="B472" s="2"/>
      <c r="C472" s="2">
        <v>-1.0000000000000009E-2</v>
      </c>
      <c r="D472" s="2">
        <v>1.0000000000000009E-2</v>
      </c>
      <c r="E472" s="2">
        <v>0</v>
      </c>
      <c r="F472" t="str">
        <f t="shared" si="7"/>
        <v>h</v>
      </c>
    </row>
    <row r="473" spans="1:6" x14ac:dyDescent="0.25">
      <c r="A473" s="9" t="s">
        <v>943</v>
      </c>
      <c r="B473" s="2"/>
      <c r="C473" s="2">
        <v>0.1800000000000006</v>
      </c>
      <c r="D473" s="2">
        <v>-8.9999999999999858E-2</v>
      </c>
      <c r="E473" s="2">
        <v>9.0000000000000746E-2</v>
      </c>
      <c r="F473" t="str">
        <f t="shared" si="7"/>
        <v>h</v>
      </c>
    </row>
    <row r="474" spans="1:6" x14ac:dyDescent="0.25">
      <c r="A474" s="9" t="s">
        <v>945</v>
      </c>
      <c r="B474" s="2"/>
      <c r="C474" s="2">
        <v>-5</v>
      </c>
      <c r="D474" s="2">
        <v>0</v>
      </c>
      <c r="E474" s="2">
        <v>-5</v>
      </c>
      <c r="F474" t="str">
        <f t="shared" si="7"/>
        <v>h</v>
      </c>
    </row>
    <row r="475" spans="1:6" x14ac:dyDescent="0.25">
      <c r="A475" s="9" t="s">
        <v>950</v>
      </c>
      <c r="B475" s="2"/>
      <c r="C475" s="2">
        <v>282.05</v>
      </c>
      <c r="D475" s="2">
        <v>108.43999999999983</v>
      </c>
      <c r="E475" s="2">
        <v>390.48999999999995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36F6-D279-4AD4-AF7D-B6D12163ACFB}">
  <dimension ref="A3:E475"/>
  <sheetViews>
    <sheetView topLeftCell="A466" workbookViewId="0">
      <selection activeCell="E480" sqref="E480"/>
    </sheetView>
  </sheetViews>
  <sheetFormatPr defaultRowHeight="15" x14ac:dyDescent="0.25"/>
  <cols>
    <col min="1" max="2" width="17.7109375" bestFit="1" customWidth="1"/>
    <col min="3" max="4" width="12" bestFit="1" customWidth="1"/>
    <col min="5" max="5" width="14.28515625" bestFit="1" customWidth="1"/>
  </cols>
  <sheetData>
    <row r="3" spans="1:5" x14ac:dyDescent="0.25">
      <c r="A3" s="8" t="s">
        <v>972</v>
      </c>
      <c r="B3" s="8" t="s">
        <v>968</v>
      </c>
    </row>
    <row r="4" spans="1:5" x14ac:dyDescent="0.25">
      <c r="A4" s="8" t="s">
        <v>949</v>
      </c>
      <c r="B4" s="1">
        <v>42025</v>
      </c>
      <c r="C4" s="1">
        <v>42026</v>
      </c>
      <c r="D4" s="1">
        <v>42027</v>
      </c>
      <c r="E4" s="1" t="s">
        <v>950</v>
      </c>
    </row>
    <row r="5" spans="1:5" x14ac:dyDescent="0.25">
      <c r="A5" s="9" t="s">
        <v>7</v>
      </c>
      <c r="B5" s="2">
        <v>13576640</v>
      </c>
      <c r="C5" s="2">
        <v>14680959.999999998</v>
      </c>
      <c r="D5" s="2">
        <v>13901440</v>
      </c>
      <c r="E5" s="2">
        <v>42159040</v>
      </c>
    </row>
    <row r="6" spans="1:5" x14ac:dyDescent="0.25">
      <c r="A6" s="9" t="s">
        <v>9</v>
      </c>
      <c r="B6" s="2">
        <v>17624110</v>
      </c>
      <c r="C6" s="2">
        <v>17624110</v>
      </c>
      <c r="D6" s="2">
        <v>17624110</v>
      </c>
      <c r="E6" s="2">
        <v>52872330</v>
      </c>
    </row>
    <row r="7" spans="1:5" x14ac:dyDescent="0.25">
      <c r="A7" s="9" t="s">
        <v>11</v>
      </c>
      <c r="B7" s="2">
        <v>10741600</v>
      </c>
      <c r="C7" s="2">
        <v>10834200</v>
      </c>
      <c r="D7" s="2">
        <v>11297200</v>
      </c>
      <c r="E7" s="2">
        <v>32873000</v>
      </c>
    </row>
    <row r="8" spans="1:5" x14ac:dyDescent="0.25">
      <c r="A8" s="9" t="s">
        <v>13</v>
      </c>
      <c r="B8" s="2">
        <v>162454220</v>
      </c>
      <c r="C8" s="2">
        <v>165346580</v>
      </c>
      <c r="D8" s="2">
        <v>163900400</v>
      </c>
      <c r="E8" s="2">
        <v>491701200</v>
      </c>
    </row>
    <row r="9" spans="1:5" x14ac:dyDescent="0.25">
      <c r="A9" s="9" t="s">
        <v>15</v>
      </c>
      <c r="B9" s="2">
        <v>0</v>
      </c>
      <c r="C9" s="2">
        <v>0</v>
      </c>
      <c r="D9" s="2">
        <v>0</v>
      </c>
      <c r="E9" s="2">
        <v>0</v>
      </c>
    </row>
    <row r="10" spans="1:5" x14ac:dyDescent="0.25">
      <c r="A10" s="9" t="s">
        <v>17</v>
      </c>
      <c r="B10" s="2">
        <v>426465000</v>
      </c>
      <c r="C10" s="2">
        <v>459138780</v>
      </c>
      <c r="D10" s="2">
        <v>465568559.99999994</v>
      </c>
      <c r="E10" s="2">
        <v>1351172340</v>
      </c>
    </row>
    <row r="11" spans="1:5" x14ac:dyDescent="0.25">
      <c r="A11" s="9" t="s">
        <v>19</v>
      </c>
      <c r="B11" s="2">
        <v>223932500</v>
      </c>
      <c r="C11" s="2">
        <v>224013930</v>
      </c>
      <c r="D11" s="2">
        <v>224746800</v>
      </c>
      <c r="E11" s="2">
        <v>672693230</v>
      </c>
    </row>
    <row r="12" spans="1:5" x14ac:dyDescent="0.25">
      <c r="A12" s="9" t="s">
        <v>21</v>
      </c>
      <c r="B12" s="2">
        <v>143878640</v>
      </c>
      <c r="C12" s="2">
        <v>139688000</v>
      </c>
      <c r="D12" s="2">
        <v>153482190</v>
      </c>
      <c r="E12" s="2">
        <v>437048830</v>
      </c>
    </row>
    <row r="13" spans="1:5" x14ac:dyDescent="0.25">
      <c r="A13" s="9" t="s">
        <v>23</v>
      </c>
      <c r="B13" s="2">
        <v>397366280</v>
      </c>
      <c r="C13" s="2">
        <v>405864200</v>
      </c>
      <c r="D13" s="2">
        <v>400110400</v>
      </c>
      <c r="E13" s="2">
        <v>1203340880</v>
      </c>
    </row>
    <row r="14" spans="1:5" x14ac:dyDescent="0.25">
      <c r="A14" s="9" t="s">
        <v>25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5">
      <c r="A15" s="9" t="s">
        <v>27</v>
      </c>
      <c r="B15" s="2">
        <v>342128250</v>
      </c>
      <c r="C15" s="2">
        <v>348583500</v>
      </c>
      <c r="D15" s="2">
        <v>359342250</v>
      </c>
      <c r="E15" s="2">
        <v>1050054000</v>
      </c>
    </row>
    <row r="16" spans="1:5" x14ac:dyDescent="0.25">
      <c r="A16" s="9" t="s">
        <v>29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5">
      <c r="A17" s="9" t="s">
        <v>31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25">
      <c r="A18" s="9" t="s">
        <v>33</v>
      </c>
      <c r="B18" s="2">
        <v>149346920</v>
      </c>
      <c r="C18" s="2">
        <v>149346920</v>
      </c>
      <c r="D18" s="2">
        <v>148464950</v>
      </c>
      <c r="E18" s="2">
        <v>447158790</v>
      </c>
    </row>
    <row r="19" spans="1:5" x14ac:dyDescent="0.25">
      <c r="A19" s="9" t="s">
        <v>35</v>
      </c>
      <c r="B19" s="2">
        <v>3438709630.0000005</v>
      </c>
      <c r="C19" s="2">
        <v>3620148000</v>
      </c>
      <c r="D19" s="2">
        <v>3653332690</v>
      </c>
      <c r="E19" s="2">
        <v>10712190320</v>
      </c>
    </row>
    <row r="20" spans="1:5" x14ac:dyDescent="0.25">
      <c r="A20" s="9" t="s">
        <v>37</v>
      </c>
      <c r="B20" s="2">
        <v>56206500</v>
      </c>
      <c r="C20" s="2">
        <v>56246250</v>
      </c>
      <c r="D20" s="2">
        <v>58233750</v>
      </c>
      <c r="E20" s="2">
        <v>170686500</v>
      </c>
    </row>
    <row r="21" spans="1:5" x14ac:dyDescent="0.25">
      <c r="A21" s="9" t="s">
        <v>39</v>
      </c>
      <c r="B21" s="2">
        <v>15441300</v>
      </c>
      <c r="C21" s="2">
        <v>15294240</v>
      </c>
      <c r="D21" s="2">
        <v>15367769.999999998</v>
      </c>
      <c r="E21" s="2">
        <v>46103310</v>
      </c>
    </row>
    <row r="22" spans="1:5" x14ac:dyDescent="0.25">
      <c r="A22" s="9" t="s">
        <v>41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 s="9" t="s">
        <v>43</v>
      </c>
      <c r="B23" s="2">
        <v>219573000</v>
      </c>
      <c r="C23" s="2">
        <v>222012700</v>
      </c>
      <c r="D23" s="2">
        <v>222012700</v>
      </c>
      <c r="E23" s="2">
        <v>663598400</v>
      </c>
    </row>
    <row r="24" spans="1:5" x14ac:dyDescent="0.25">
      <c r="A24" s="9" t="s">
        <v>45</v>
      </c>
      <c r="B24" s="2">
        <v>401642400</v>
      </c>
      <c r="C24" s="2">
        <v>413402200</v>
      </c>
      <c r="D24" s="2">
        <v>417834740</v>
      </c>
      <c r="E24" s="2">
        <v>1232879340</v>
      </c>
    </row>
    <row r="25" spans="1:5" x14ac:dyDescent="0.25">
      <c r="A25" s="9" t="s">
        <v>47</v>
      </c>
      <c r="B25" s="2">
        <v>78988000</v>
      </c>
      <c r="C25" s="2">
        <v>78596000</v>
      </c>
      <c r="D25" s="2">
        <v>78596000</v>
      </c>
      <c r="E25" s="2">
        <v>236180000</v>
      </c>
    </row>
    <row r="26" spans="1:5" x14ac:dyDescent="0.25">
      <c r="A26" s="9" t="s">
        <v>49</v>
      </c>
      <c r="B26" s="2">
        <v>461241000</v>
      </c>
      <c r="C26" s="2">
        <v>463570500</v>
      </c>
      <c r="D26" s="2">
        <v>489195000</v>
      </c>
      <c r="E26" s="2">
        <v>1414006500</v>
      </c>
    </row>
    <row r="27" spans="1:5" x14ac:dyDescent="0.25">
      <c r="A27" s="9" t="s">
        <v>51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 s="9" t="s">
        <v>53</v>
      </c>
      <c r="B28" s="2">
        <v>1513891500</v>
      </c>
      <c r="C28" s="2">
        <v>1564596000</v>
      </c>
      <c r="D28" s="2">
        <v>1564596000</v>
      </c>
      <c r="E28" s="2">
        <v>4643083500</v>
      </c>
    </row>
    <row r="29" spans="1:5" x14ac:dyDescent="0.25">
      <c r="A29" s="9" t="s">
        <v>55</v>
      </c>
      <c r="B29" s="2">
        <v>900553359.99999988</v>
      </c>
      <c r="C29" s="2">
        <v>892684940</v>
      </c>
      <c r="D29" s="2">
        <v>893700220</v>
      </c>
      <c r="E29" s="2">
        <v>2686938520</v>
      </c>
    </row>
    <row r="30" spans="1:5" x14ac:dyDescent="0.25">
      <c r="A30" s="9" t="s">
        <v>57</v>
      </c>
      <c r="B30" s="2">
        <v>68142000</v>
      </c>
      <c r="C30" s="2">
        <v>68142000</v>
      </c>
      <c r="D30" s="2">
        <v>68086600</v>
      </c>
      <c r="E30" s="2">
        <v>204370600</v>
      </c>
    </row>
    <row r="31" spans="1:5" x14ac:dyDescent="0.25">
      <c r="A31" s="9" t="s">
        <v>59</v>
      </c>
      <c r="B31" s="2">
        <v>107667440</v>
      </c>
      <c r="C31" s="2">
        <v>105902400</v>
      </c>
      <c r="D31" s="2">
        <v>107446810</v>
      </c>
      <c r="E31" s="2">
        <v>321016650</v>
      </c>
    </row>
    <row r="32" spans="1:5" x14ac:dyDescent="0.25">
      <c r="A32" s="9" t="s">
        <v>61</v>
      </c>
      <c r="B32" s="2">
        <v>3704400</v>
      </c>
      <c r="C32" s="2">
        <v>3704400</v>
      </c>
      <c r="D32" s="2">
        <v>3704400</v>
      </c>
      <c r="E32" s="2">
        <v>11113200</v>
      </c>
    </row>
    <row r="33" spans="1:5" x14ac:dyDescent="0.25">
      <c r="A33" s="9" t="s">
        <v>63</v>
      </c>
      <c r="B33" s="2">
        <v>47811300</v>
      </c>
      <c r="C33" s="2">
        <v>48928540</v>
      </c>
      <c r="D33" s="2">
        <v>48961400</v>
      </c>
      <c r="E33" s="2">
        <v>145701240</v>
      </c>
    </row>
    <row r="34" spans="1:5" x14ac:dyDescent="0.25">
      <c r="A34" s="9" t="s">
        <v>65</v>
      </c>
      <c r="B34" s="2">
        <v>63676620</v>
      </c>
      <c r="C34" s="2">
        <v>64004850</v>
      </c>
      <c r="D34" s="2">
        <v>64989540</v>
      </c>
      <c r="E34" s="2">
        <v>192671010</v>
      </c>
    </row>
    <row r="35" spans="1:5" x14ac:dyDescent="0.25">
      <c r="A35" s="9" t="s">
        <v>67</v>
      </c>
      <c r="B35" s="2">
        <v>231662550</v>
      </c>
      <c r="C35" s="2">
        <v>236134800</v>
      </c>
      <c r="D35" s="2">
        <v>239712600</v>
      </c>
      <c r="E35" s="2">
        <v>707509950</v>
      </c>
    </row>
    <row r="36" spans="1:5" x14ac:dyDescent="0.25">
      <c r="A36" s="9" t="s">
        <v>69</v>
      </c>
      <c r="B36" s="2">
        <v>3969102660</v>
      </c>
      <c r="C36" s="2">
        <v>4045518000</v>
      </c>
      <c r="D36" s="2">
        <v>4030534600</v>
      </c>
      <c r="E36" s="2">
        <v>12045155260</v>
      </c>
    </row>
    <row r="37" spans="1:5" x14ac:dyDescent="0.25">
      <c r="A37" s="9" t="s">
        <v>71</v>
      </c>
      <c r="B37" s="2">
        <v>139025000</v>
      </c>
      <c r="C37" s="2">
        <v>139025000</v>
      </c>
      <c r="D37" s="2">
        <v>139025000</v>
      </c>
      <c r="E37" s="2">
        <v>417075000</v>
      </c>
    </row>
    <row r="38" spans="1:5" x14ac:dyDescent="0.25">
      <c r="A38" s="9" t="s">
        <v>73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25">
      <c r="A39" s="9" t="s">
        <v>75</v>
      </c>
      <c r="B39" s="2">
        <v>240578000</v>
      </c>
      <c r="C39" s="2">
        <v>245204500</v>
      </c>
      <c r="D39" s="2">
        <v>246777510.00000003</v>
      </c>
      <c r="E39" s="2">
        <v>732560010</v>
      </c>
    </row>
    <row r="40" spans="1:5" x14ac:dyDescent="0.25">
      <c r="A40" s="9" t="s">
        <v>77</v>
      </c>
      <c r="B40" s="2">
        <v>59014120</v>
      </c>
      <c r="C40" s="2">
        <v>60965000</v>
      </c>
      <c r="D40" s="2">
        <v>59501840</v>
      </c>
      <c r="E40" s="2">
        <v>179480960</v>
      </c>
    </row>
    <row r="41" spans="1:5" x14ac:dyDescent="0.25">
      <c r="A41" s="9" t="s">
        <v>79</v>
      </c>
      <c r="B41" s="2">
        <v>16730560</v>
      </c>
      <c r="C41" s="2">
        <v>16927680</v>
      </c>
      <c r="D41" s="2">
        <v>16705920</v>
      </c>
      <c r="E41" s="2">
        <v>50364160</v>
      </c>
    </row>
    <row r="42" spans="1:5" x14ac:dyDescent="0.25">
      <c r="A42" s="9" t="s">
        <v>81</v>
      </c>
      <c r="B42" s="2">
        <v>11464040</v>
      </c>
      <c r="C42" s="2">
        <v>11581020</v>
      </c>
      <c r="D42" s="2">
        <v>11698000</v>
      </c>
      <c r="E42" s="2">
        <v>34743060</v>
      </c>
    </row>
    <row r="43" spans="1:5" x14ac:dyDescent="0.25">
      <c r="A43" s="9" t="s">
        <v>83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25">
      <c r="A44" s="9" t="s">
        <v>85</v>
      </c>
      <c r="B44" s="2">
        <v>271043850</v>
      </c>
      <c r="C44" s="2">
        <v>279537390</v>
      </c>
      <c r="D44" s="2">
        <v>284783400</v>
      </c>
      <c r="E44" s="2">
        <v>835364640</v>
      </c>
    </row>
    <row r="45" spans="1:5" x14ac:dyDescent="0.25">
      <c r="A45" s="9" t="s">
        <v>87</v>
      </c>
      <c r="B45" s="2">
        <v>124329860</v>
      </c>
      <c r="C45" s="2">
        <v>128302060</v>
      </c>
      <c r="D45" s="2">
        <v>128302060</v>
      </c>
      <c r="E45" s="2">
        <v>380933980</v>
      </c>
    </row>
    <row r="46" spans="1:5" x14ac:dyDescent="0.25">
      <c r="A46" s="9" t="s">
        <v>89</v>
      </c>
      <c r="B46" s="2">
        <v>17315670</v>
      </c>
      <c r="C46" s="2">
        <v>17315670</v>
      </c>
      <c r="D46" s="2">
        <v>17195700</v>
      </c>
      <c r="E46" s="2">
        <v>51827040</v>
      </c>
    </row>
    <row r="47" spans="1:5" x14ac:dyDescent="0.25">
      <c r="A47" s="9" t="s">
        <v>91</v>
      </c>
      <c r="B47" s="2">
        <v>110814210</v>
      </c>
      <c r="C47" s="2">
        <v>110967480</v>
      </c>
      <c r="D47" s="2">
        <v>110047860</v>
      </c>
      <c r="E47" s="2">
        <v>331829550</v>
      </c>
    </row>
    <row r="48" spans="1:5" x14ac:dyDescent="0.25">
      <c r="A48" s="9" t="s">
        <v>93</v>
      </c>
      <c r="B48" s="2">
        <v>48065400</v>
      </c>
      <c r="C48" s="2">
        <v>48065400</v>
      </c>
      <c r="D48" s="2">
        <v>47624220</v>
      </c>
      <c r="E48" s="2">
        <v>143755020</v>
      </c>
    </row>
    <row r="49" spans="1:5" x14ac:dyDescent="0.25">
      <c r="A49" s="9" t="s">
        <v>95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25">
      <c r="A50" s="9" t="s">
        <v>97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25">
      <c r="A51" s="9" t="s">
        <v>99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25">
      <c r="A52" s="9" t="s">
        <v>101</v>
      </c>
      <c r="B52" s="2">
        <v>15631060</v>
      </c>
      <c r="C52" s="2">
        <v>15631060</v>
      </c>
      <c r="D52" s="2">
        <v>15218000</v>
      </c>
      <c r="E52" s="2">
        <v>46480120</v>
      </c>
    </row>
    <row r="53" spans="1:5" x14ac:dyDescent="0.25">
      <c r="A53" s="9" t="s">
        <v>103</v>
      </c>
      <c r="B53" s="2">
        <v>338778000</v>
      </c>
      <c r="C53" s="2">
        <v>334884000</v>
      </c>
      <c r="D53" s="2">
        <v>342282600</v>
      </c>
      <c r="E53" s="2">
        <v>1015944600</v>
      </c>
    </row>
    <row r="54" spans="1:5" x14ac:dyDescent="0.25">
      <c r="A54" s="9" t="s">
        <v>105</v>
      </c>
      <c r="B54" s="2">
        <v>110003159.99999999</v>
      </c>
      <c r="C54" s="2">
        <v>110003159.99999999</v>
      </c>
      <c r="D54" s="2">
        <v>108073280.00000001</v>
      </c>
      <c r="E54" s="2">
        <v>328079600</v>
      </c>
    </row>
    <row r="55" spans="1:5" x14ac:dyDescent="0.25">
      <c r="A55" s="9" t="s">
        <v>107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25">
      <c r="A56" s="9" t="s">
        <v>109</v>
      </c>
      <c r="B56" s="2">
        <v>327337500</v>
      </c>
      <c r="C56" s="2">
        <v>329003750</v>
      </c>
      <c r="D56" s="2">
        <v>331583750</v>
      </c>
      <c r="E56" s="2">
        <v>987925000</v>
      </c>
    </row>
    <row r="57" spans="1:5" x14ac:dyDescent="0.25">
      <c r="A57" s="9" t="s">
        <v>111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25">
      <c r="A58" s="9" t="s">
        <v>113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25">
      <c r="A59" s="9" t="s">
        <v>115</v>
      </c>
      <c r="B59" s="2">
        <v>10021000</v>
      </c>
      <c r="C59" s="2">
        <v>10039220</v>
      </c>
      <c r="D59" s="2">
        <v>10021000</v>
      </c>
      <c r="E59" s="2">
        <v>30081220</v>
      </c>
    </row>
    <row r="60" spans="1:5" x14ac:dyDescent="0.25">
      <c r="A60" s="9" t="s">
        <v>117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25">
      <c r="A61" s="9" t="s">
        <v>119</v>
      </c>
      <c r="B61" s="2">
        <v>268764000</v>
      </c>
      <c r="C61" s="2">
        <v>268764000</v>
      </c>
      <c r="D61" s="2">
        <v>273467370</v>
      </c>
      <c r="E61" s="2">
        <v>810995370</v>
      </c>
    </row>
    <row r="62" spans="1:5" x14ac:dyDescent="0.25">
      <c r="A62" s="9" t="s">
        <v>121</v>
      </c>
      <c r="B62" s="2">
        <v>6271530</v>
      </c>
      <c r="C62" s="2">
        <v>6271530</v>
      </c>
      <c r="D62" s="2">
        <v>6289500</v>
      </c>
      <c r="E62" s="2">
        <v>18832560</v>
      </c>
    </row>
    <row r="63" spans="1:5" x14ac:dyDescent="0.25">
      <c r="A63" s="9" t="s">
        <v>123</v>
      </c>
      <c r="B63" s="2">
        <v>68514000</v>
      </c>
      <c r="C63" s="2">
        <v>70797800</v>
      </c>
      <c r="D63" s="2">
        <v>70797800</v>
      </c>
      <c r="E63" s="2">
        <v>210109600</v>
      </c>
    </row>
    <row r="64" spans="1:5" x14ac:dyDescent="0.25">
      <c r="A64" s="9" t="s">
        <v>125</v>
      </c>
      <c r="B64" s="2">
        <v>6128610</v>
      </c>
      <c r="C64" s="2">
        <v>5779650</v>
      </c>
      <c r="D64" s="2">
        <v>5801460</v>
      </c>
      <c r="E64" s="2">
        <v>17709720</v>
      </c>
    </row>
    <row r="65" spans="1:5" x14ac:dyDescent="0.25">
      <c r="A65" s="9" t="s">
        <v>127</v>
      </c>
      <c r="B65" s="2">
        <v>288835000</v>
      </c>
      <c r="C65" s="2">
        <v>291202500</v>
      </c>
      <c r="D65" s="2">
        <v>291676000</v>
      </c>
      <c r="E65" s="2">
        <v>871713500</v>
      </c>
    </row>
    <row r="66" spans="1:5" x14ac:dyDescent="0.25">
      <c r="A66" s="9" t="s">
        <v>129</v>
      </c>
      <c r="B66" s="2">
        <v>3380892200</v>
      </c>
      <c r="C66" s="2">
        <v>3357083100</v>
      </c>
      <c r="D66" s="2">
        <v>3367287000</v>
      </c>
      <c r="E66" s="2">
        <v>10105262300</v>
      </c>
    </row>
    <row r="67" spans="1:5" x14ac:dyDescent="0.25">
      <c r="A67" s="9" t="s">
        <v>131</v>
      </c>
      <c r="B67" s="2">
        <v>520960440</v>
      </c>
      <c r="C67" s="2">
        <v>511419040.00000006</v>
      </c>
      <c r="D67" s="2">
        <v>520006300</v>
      </c>
      <c r="E67" s="2">
        <v>1552385780</v>
      </c>
    </row>
    <row r="68" spans="1:5" x14ac:dyDescent="0.25">
      <c r="A68" s="9" t="s">
        <v>133</v>
      </c>
      <c r="B68" s="2">
        <v>340348960</v>
      </c>
      <c r="C68" s="2">
        <v>330688400</v>
      </c>
      <c r="D68" s="2">
        <v>330688400</v>
      </c>
      <c r="E68" s="2">
        <v>1001725760</v>
      </c>
    </row>
    <row r="69" spans="1:5" x14ac:dyDescent="0.25">
      <c r="A69" s="9" t="s">
        <v>135</v>
      </c>
      <c r="B69" s="2">
        <v>7943520</v>
      </c>
      <c r="C69" s="2">
        <v>7943520</v>
      </c>
      <c r="D69" s="2">
        <v>7839000</v>
      </c>
      <c r="E69" s="2">
        <v>23726040</v>
      </c>
    </row>
    <row r="70" spans="1:5" x14ac:dyDescent="0.25">
      <c r="A70" s="9" t="s">
        <v>137</v>
      </c>
      <c r="B70" s="2">
        <v>14914500</v>
      </c>
      <c r="C70" s="2">
        <v>15550200</v>
      </c>
      <c r="D70" s="2">
        <v>16528199.999999998</v>
      </c>
      <c r="E70" s="2">
        <v>46992900</v>
      </c>
    </row>
    <row r="71" spans="1:5" x14ac:dyDescent="0.25">
      <c r="A71" s="9" t="s">
        <v>139</v>
      </c>
      <c r="B71" s="2">
        <v>63427600</v>
      </c>
      <c r="C71" s="2">
        <v>68363600</v>
      </c>
      <c r="D71" s="2">
        <v>68363600</v>
      </c>
      <c r="E71" s="2">
        <v>200154800</v>
      </c>
    </row>
    <row r="72" spans="1:5" x14ac:dyDescent="0.25">
      <c r="A72" s="9" t="s">
        <v>141</v>
      </c>
      <c r="B72" s="2">
        <v>1585416700</v>
      </c>
      <c r="C72" s="2">
        <v>1567650000</v>
      </c>
      <c r="D72" s="2">
        <v>1601615750</v>
      </c>
      <c r="E72" s="2">
        <v>4754682450</v>
      </c>
    </row>
    <row r="73" spans="1:5" x14ac:dyDescent="0.25">
      <c r="A73" s="9" t="s">
        <v>143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25">
      <c r="A74" s="9" t="s">
        <v>145</v>
      </c>
      <c r="B74" s="2">
        <v>7536720</v>
      </c>
      <c r="C74" s="2">
        <v>8083740</v>
      </c>
      <c r="D74" s="2">
        <v>8326860.0000000009</v>
      </c>
      <c r="E74" s="2">
        <v>23947320</v>
      </c>
    </row>
    <row r="75" spans="1:5" x14ac:dyDescent="0.25">
      <c r="A75" s="9" t="s">
        <v>147</v>
      </c>
      <c r="B75" s="2">
        <v>442654240</v>
      </c>
      <c r="C75" s="2">
        <v>442654240</v>
      </c>
      <c r="D75" s="2">
        <v>442654240</v>
      </c>
      <c r="E75" s="2">
        <v>1327962720</v>
      </c>
    </row>
    <row r="76" spans="1:5" x14ac:dyDescent="0.25">
      <c r="A76" s="9" t="s">
        <v>149</v>
      </c>
      <c r="B76" s="2">
        <v>84682520</v>
      </c>
      <c r="C76" s="2">
        <v>86185760</v>
      </c>
      <c r="D76" s="2">
        <v>82678200</v>
      </c>
      <c r="E76" s="2">
        <v>253546480</v>
      </c>
    </row>
    <row r="77" spans="1:5" x14ac:dyDescent="0.25">
      <c r="A77" s="9" t="s">
        <v>151</v>
      </c>
      <c r="B77" s="2">
        <v>9634380000</v>
      </c>
      <c r="C77" s="2">
        <v>9446808000</v>
      </c>
      <c r="D77" s="2">
        <v>9752323000</v>
      </c>
      <c r="E77" s="2">
        <v>28833511000</v>
      </c>
    </row>
    <row r="78" spans="1:5" x14ac:dyDescent="0.25">
      <c r="A78" s="9" t="s">
        <v>153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25">
      <c r="A79" s="9" t="s">
        <v>155</v>
      </c>
      <c r="B79" s="2">
        <v>17900400</v>
      </c>
      <c r="C79" s="2">
        <v>17048000</v>
      </c>
      <c r="D79" s="2">
        <v>17048000</v>
      </c>
      <c r="E79" s="2">
        <v>51996400</v>
      </c>
    </row>
    <row r="80" spans="1:5" x14ac:dyDescent="0.25">
      <c r="A80" s="9" t="s">
        <v>157</v>
      </c>
      <c r="B80" s="2">
        <v>35776320</v>
      </c>
      <c r="C80" s="2">
        <v>35920000</v>
      </c>
      <c r="D80" s="2">
        <v>35632640</v>
      </c>
      <c r="E80" s="2">
        <v>107328960</v>
      </c>
    </row>
    <row r="81" spans="1:5" x14ac:dyDescent="0.25">
      <c r="A81" s="9" t="s">
        <v>159</v>
      </c>
      <c r="B81" s="2">
        <v>0</v>
      </c>
      <c r="C81" s="2">
        <v>0</v>
      </c>
      <c r="D81" s="2">
        <v>0</v>
      </c>
      <c r="E81" s="2">
        <v>0</v>
      </c>
    </row>
    <row r="82" spans="1:5" x14ac:dyDescent="0.25">
      <c r="A82" s="9" t="s">
        <v>161</v>
      </c>
      <c r="B82" s="2">
        <v>3216380000</v>
      </c>
      <c r="C82" s="2">
        <v>3218583000</v>
      </c>
      <c r="D82" s="2">
        <v>3290180500</v>
      </c>
      <c r="E82" s="2">
        <v>9725143500</v>
      </c>
    </row>
    <row r="83" spans="1:5" x14ac:dyDescent="0.25">
      <c r="A83" s="9" t="s">
        <v>163</v>
      </c>
      <c r="B83" s="2">
        <v>0</v>
      </c>
      <c r="C83" s="2">
        <v>0</v>
      </c>
      <c r="D83" s="2">
        <v>0</v>
      </c>
      <c r="E83" s="2">
        <v>0</v>
      </c>
    </row>
    <row r="84" spans="1:5" x14ac:dyDescent="0.25">
      <c r="A84" s="9" t="s">
        <v>165</v>
      </c>
      <c r="B84" s="2">
        <v>977670080</v>
      </c>
      <c r="C84" s="2">
        <v>993517600</v>
      </c>
      <c r="D84" s="2">
        <v>993517600</v>
      </c>
      <c r="E84" s="2">
        <v>2964705280</v>
      </c>
    </row>
    <row r="85" spans="1:5" x14ac:dyDescent="0.25">
      <c r="A85" s="9" t="s">
        <v>167</v>
      </c>
      <c r="B85" s="2">
        <v>18532500</v>
      </c>
      <c r="C85" s="2">
        <v>17850000</v>
      </c>
      <c r="D85" s="2">
        <v>17115000</v>
      </c>
      <c r="E85" s="2">
        <v>53497500</v>
      </c>
    </row>
    <row r="86" spans="1:5" x14ac:dyDescent="0.25">
      <c r="A86" s="9" t="s">
        <v>169</v>
      </c>
      <c r="B86" s="2">
        <v>25514040.000000004</v>
      </c>
      <c r="C86" s="2">
        <v>23351000</v>
      </c>
      <c r="D86" s="2">
        <v>24580000</v>
      </c>
      <c r="E86" s="2">
        <v>73445040</v>
      </c>
    </row>
    <row r="87" spans="1:5" x14ac:dyDescent="0.25">
      <c r="A87" s="9" t="s">
        <v>171</v>
      </c>
      <c r="B87" s="2">
        <v>1991814400</v>
      </c>
      <c r="C87" s="2">
        <v>1968240000</v>
      </c>
      <c r="D87" s="2">
        <v>1963792000</v>
      </c>
      <c r="E87" s="2">
        <v>5923846400</v>
      </c>
    </row>
    <row r="88" spans="1:5" x14ac:dyDescent="0.25">
      <c r="A88" s="9" t="s">
        <v>173</v>
      </c>
      <c r="B88" s="2">
        <v>10614450</v>
      </c>
      <c r="C88" s="2">
        <v>10412270</v>
      </c>
      <c r="D88" s="2">
        <v>10917720</v>
      </c>
      <c r="E88" s="2">
        <v>31944440</v>
      </c>
    </row>
    <row r="89" spans="1:5" x14ac:dyDescent="0.25">
      <c r="A89" s="9" t="s">
        <v>175</v>
      </c>
      <c r="B89" s="2">
        <v>1204959600</v>
      </c>
      <c r="C89" s="2">
        <v>1222982500</v>
      </c>
      <c r="D89" s="2">
        <v>1246154800</v>
      </c>
      <c r="E89" s="2">
        <v>3674096900</v>
      </c>
    </row>
    <row r="90" spans="1:5" x14ac:dyDescent="0.25">
      <c r="A90" s="9" t="s">
        <v>177</v>
      </c>
      <c r="B90" s="2">
        <v>60615160</v>
      </c>
      <c r="C90" s="2">
        <v>61900019.999999993</v>
      </c>
      <c r="D90" s="2">
        <v>63865099.999999993</v>
      </c>
      <c r="E90" s="2">
        <v>186380280</v>
      </c>
    </row>
    <row r="91" spans="1:5" x14ac:dyDescent="0.25">
      <c r="A91" s="9" t="s">
        <v>179</v>
      </c>
      <c r="B91" s="2">
        <v>30096000</v>
      </c>
      <c r="C91" s="2">
        <v>30898560.000000004</v>
      </c>
      <c r="D91" s="2">
        <v>30241919.999999996</v>
      </c>
      <c r="E91" s="2">
        <v>91236480</v>
      </c>
    </row>
    <row r="92" spans="1:5" x14ac:dyDescent="0.25">
      <c r="A92" s="9" t="s">
        <v>181</v>
      </c>
      <c r="B92" s="2">
        <v>7876399.9999999991</v>
      </c>
      <c r="C92" s="2">
        <v>7988920</v>
      </c>
      <c r="D92" s="2">
        <v>7201280</v>
      </c>
      <c r="E92" s="2">
        <v>23066600</v>
      </c>
    </row>
    <row r="93" spans="1:5" x14ac:dyDescent="0.25">
      <c r="A93" s="9" t="s">
        <v>183</v>
      </c>
      <c r="B93" s="2">
        <v>30866100.000000004</v>
      </c>
      <c r="C93" s="2">
        <v>30640800.000000004</v>
      </c>
      <c r="D93" s="2">
        <v>29964900</v>
      </c>
      <c r="E93" s="2">
        <v>91471800</v>
      </c>
    </row>
    <row r="94" spans="1:5" x14ac:dyDescent="0.25">
      <c r="A94" s="9" t="s">
        <v>185</v>
      </c>
      <c r="B94" s="2">
        <v>173560680</v>
      </c>
      <c r="C94" s="2">
        <v>175510800</v>
      </c>
      <c r="D94" s="2">
        <v>173073150</v>
      </c>
      <c r="E94" s="2">
        <v>522144630</v>
      </c>
    </row>
    <row r="95" spans="1:5" x14ac:dyDescent="0.25">
      <c r="A95" s="9" t="s">
        <v>187</v>
      </c>
      <c r="B95" s="2">
        <v>475752000</v>
      </c>
      <c r="C95" s="2">
        <v>487968500</v>
      </c>
      <c r="D95" s="2">
        <v>507100000</v>
      </c>
      <c r="E95" s="2">
        <v>1470820500</v>
      </c>
    </row>
    <row r="96" spans="1:5" x14ac:dyDescent="0.25">
      <c r="A96" s="9" t="s">
        <v>189</v>
      </c>
      <c r="B96" s="2">
        <v>220485780</v>
      </c>
      <c r="C96" s="2">
        <v>224442900</v>
      </c>
      <c r="D96" s="2">
        <v>229801500</v>
      </c>
      <c r="E96" s="2">
        <v>674730180</v>
      </c>
    </row>
    <row r="97" spans="1:5" x14ac:dyDescent="0.25">
      <c r="A97" s="9" t="s">
        <v>191</v>
      </c>
      <c r="B97" s="2">
        <v>22387320</v>
      </c>
      <c r="C97" s="2">
        <v>22801900</v>
      </c>
      <c r="D97" s="2">
        <v>23292850</v>
      </c>
      <c r="E97" s="2">
        <v>68482070</v>
      </c>
    </row>
    <row r="98" spans="1:5" x14ac:dyDescent="0.25">
      <c r="A98" s="9" t="s">
        <v>193</v>
      </c>
      <c r="B98" s="2">
        <v>63615050</v>
      </c>
      <c r="C98" s="2">
        <v>69137900</v>
      </c>
      <c r="D98" s="2">
        <v>68115150</v>
      </c>
      <c r="E98" s="2">
        <v>200868100</v>
      </c>
    </row>
    <row r="99" spans="1:5" x14ac:dyDescent="0.25">
      <c r="A99" s="9" t="s">
        <v>195</v>
      </c>
      <c r="B99" s="2">
        <v>111983600.00000001</v>
      </c>
      <c r="C99" s="2">
        <v>110634399.99999999</v>
      </c>
      <c r="D99" s="2">
        <v>111983600.00000001</v>
      </c>
      <c r="E99" s="2">
        <v>334601600</v>
      </c>
    </row>
    <row r="100" spans="1:5" x14ac:dyDescent="0.25">
      <c r="A100" s="9" t="s">
        <v>197</v>
      </c>
      <c r="B100" s="2">
        <v>0</v>
      </c>
      <c r="C100" s="2">
        <v>0</v>
      </c>
      <c r="D100" s="2">
        <v>0</v>
      </c>
      <c r="E100" s="2">
        <v>0</v>
      </c>
    </row>
    <row r="101" spans="1:5" x14ac:dyDescent="0.25">
      <c r="A101" s="9" t="s">
        <v>199</v>
      </c>
      <c r="B101" s="2">
        <v>4926153660</v>
      </c>
      <c r="C101" s="2">
        <v>4816826490</v>
      </c>
      <c r="D101" s="2">
        <v>4909004300</v>
      </c>
      <c r="E101" s="2">
        <v>14651984450</v>
      </c>
    </row>
    <row r="102" spans="1:5" x14ac:dyDescent="0.25">
      <c r="A102" s="9" t="s">
        <v>201</v>
      </c>
      <c r="B102" s="2">
        <v>0</v>
      </c>
      <c r="C102" s="2">
        <v>0</v>
      </c>
      <c r="D102" s="2">
        <v>0</v>
      </c>
      <c r="E102" s="2">
        <v>0</v>
      </c>
    </row>
    <row r="103" spans="1:5" x14ac:dyDescent="0.25">
      <c r="A103" s="9" t="s">
        <v>203</v>
      </c>
      <c r="B103" s="2">
        <v>230388250</v>
      </c>
      <c r="C103" s="2">
        <v>230259900</v>
      </c>
      <c r="D103" s="2">
        <v>233340300</v>
      </c>
      <c r="E103" s="2">
        <v>693988450</v>
      </c>
    </row>
    <row r="104" spans="1:5" x14ac:dyDescent="0.25">
      <c r="A104" s="9" t="s">
        <v>205</v>
      </c>
      <c r="B104" s="2">
        <v>53475000</v>
      </c>
      <c r="C104" s="2">
        <v>53560560</v>
      </c>
      <c r="D104" s="2">
        <v>52277160</v>
      </c>
      <c r="E104" s="2">
        <v>159312720</v>
      </c>
    </row>
    <row r="105" spans="1:5" x14ac:dyDescent="0.25">
      <c r="A105" s="9" t="s">
        <v>207</v>
      </c>
      <c r="B105" s="2">
        <v>13002510</v>
      </c>
      <c r="C105" s="2">
        <v>13454539.999999998</v>
      </c>
      <c r="D105" s="2">
        <v>13454539.999999998</v>
      </c>
      <c r="E105" s="2">
        <v>39911590</v>
      </c>
    </row>
    <row r="106" spans="1:5" x14ac:dyDescent="0.25">
      <c r="A106" s="9" t="s">
        <v>209</v>
      </c>
      <c r="B106" s="2">
        <v>0</v>
      </c>
      <c r="C106" s="2">
        <v>0</v>
      </c>
      <c r="D106" s="2">
        <v>0</v>
      </c>
      <c r="E106" s="2">
        <v>0</v>
      </c>
    </row>
    <row r="107" spans="1:5" x14ac:dyDescent="0.25">
      <c r="A107" s="9" t="s">
        <v>211</v>
      </c>
      <c r="B107" s="2">
        <v>5945040</v>
      </c>
      <c r="C107" s="2">
        <v>5945040</v>
      </c>
      <c r="D107" s="2">
        <v>5779900</v>
      </c>
      <c r="E107" s="2">
        <v>17669980</v>
      </c>
    </row>
    <row r="108" spans="1:5" x14ac:dyDescent="0.25">
      <c r="A108" s="9" t="s">
        <v>213</v>
      </c>
      <c r="B108" s="2">
        <v>347714900</v>
      </c>
      <c r="C108" s="2">
        <v>337232850</v>
      </c>
      <c r="D108" s="2">
        <v>337594300</v>
      </c>
      <c r="E108" s="2">
        <v>1022542050</v>
      </c>
    </row>
    <row r="109" spans="1:5" x14ac:dyDescent="0.25">
      <c r="A109" s="9" t="s">
        <v>215</v>
      </c>
      <c r="B109" s="2">
        <v>0</v>
      </c>
      <c r="C109" s="2">
        <v>0</v>
      </c>
      <c r="D109" s="2">
        <v>0</v>
      </c>
      <c r="E109" s="2">
        <v>0</v>
      </c>
    </row>
    <row r="110" spans="1:5" x14ac:dyDescent="0.25">
      <c r="A110" s="9" t="s">
        <v>217</v>
      </c>
      <c r="B110" s="2">
        <v>0</v>
      </c>
      <c r="C110" s="2">
        <v>0</v>
      </c>
      <c r="D110" s="2">
        <v>0</v>
      </c>
      <c r="E110" s="2">
        <v>0</v>
      </c>
    </row>
    <row r="111" spans="1:5" x14ac:dyDescent="0.25">
      <c r="A111" s="9" t="s">
        <v>219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25">
      <c r="A112" s="9" t="s">
        <v>221</v>
      </c>
      <c r="B112" s="2">
        <v>10706600</v>
      </c>
      <c r="C112" s="2">
        <v>10546800</v>
      </c>
      <c r="D112" s="2">
        <v>10546800</v>
      </c>
      <c r="E112" s="2">
        <v>31800200</v>
      </c>
    </row>
    <row r="113" spans="1:5" x14ac:dyDescent="0.25">
      <c r="A113" s="9" t="s">
        <v>223</v>
      </c>
      <c r="B113" s="2">
        <v>3640840.0000000005</v>
      </c>
      <c r="C113" s="2">
        <v>3640840.0000000005</v>
      </c>
      <c r="D113" s="2">
        <v>3900900</v>
      </c>
      <c r="E113" s="2">
        <v>11182580</v>
      </c>
    </row>
    <row r="114" spans="1:5" x14ac:dyDescent="0.25">
      <c r="A114" s="9" t="s">
        <v>225</v>
      </c>
      <c r="B114" s="2">
        <v>0</v>
      </c>
      <c r="C114" s="2">
        <v>0</v>
      </c>
      <c r="D114" s="2">
        <v>0</v>
      </c>
      <c r="E114" s="2">
        <v>0</v>
      </c>
    </row>
    <row r="115" spans="1:5" x14ac:dyDescent="0.25">
      <c r="A115" s="9" t="s">
        <v>227</v>
      </c>
      <c r="B115" s="2">
        <v>128636750</v>
      </c>
      <c r="C115" s="2">
        <v>127217310</v>
      </c>
      <c r="D115" s="2">
        <v>127394740</v>
      </c>
      <c r="E115" s="2">
        <v>383248800</v>
      </c>
    </row>
    <row r="116" spans="1:5" x14ac:dyDescent="0.25">
      <c r="A116" s="9" t="s">
        <v>229</v>
      </c>
      <c r="B116" s="2">
        <v>87836160</v>
      </c>
      <c r="C116" s="2">
        <v>89208600</v>
      </c>
      <c r="D116" s="2">
        <v>89208600</v>
      </c>
      <c r="E116" s="2">
        <v>266253360</v>
      </c>
    </row>
    <row r="117" spans="1:5" x14ac:dyDescent="0.25">
      <c r="A117" s="9" t="s">
        <v>231</v>
      </c>
      <c r="B117" s="2">
        <v>0</v>
      </c>
      <c r="C117" s="2">
        <v>0</v>
      </c>
      <c r="D117" s="2">
        <v>0</v>
      </c>
      <c r="E117" s="2">
        <v>0</v>
      </c>
    </row>
    <row r="118" spans="1:5" x14ac:dyDescent="0.25">
      <c r="A118" s="9" t="s">
        <v>233</v>
      </c>
      <c r="B118" s="2">
        <v>1451632000</v>
      </c>
      <c r="C118" s="2">
        <v>1460565120</v>
      </c>
      <c r="D118" s="2">
        <v>1482897920</v>
      </c>
      <c r="E118" s="2">
        <v>4395095040</v>
      </c>
    </row>
    <row r="119" spans="1:5" x14ac:dyDescent="0.25">
      <c r="A119" s="9" t="s">
        <v>235</v>
      </c>
      <c r="B119" s="2">
        <v>5797120.0000000009</v>
      </c>
      <c r="C119" s="2">
        <v>5745360.0000000009</v>
      </c>
      <c r="D119" s="2">
        <v>5745360.0000000009</v>
      </c>
      <c r="E119" s="2">
        <v>17287840.000000004</v>
      </c>
    </row>
    <row r="120" spans="1:5" x14ac:dyDescent="0.25">
      <c r="A120" s="9" t="s">
        <v>237</v>
      </c>
      <c r="B120" s="2">
        <v>15585000</v>
      </c>
      <c r="C120" s="2">
        <v>15273300</v>
      </c>
      <c r="D120" s="2">
        <v>15636950</v>
      </c>
      <c r="E120" s="2">
        <v>46495250</v>
      </c>
    </row>
    <row r="121" spans="1:5" x14ac:dyDescent="0.25">
      <c r="A121" s="9" t="s">
        <v>239</v>
      </c>
      <c r="B121" s="2">
        <v>0</v>
      </c>
      <c r="C121" s="2">
        <v>0</v>
      </c>
      <c r="D121" s="2">
        <v>0</v>
      </c>
      <c r="E121" s="2">
        <v>0</v>
      </c>
    </row>
    <row r="122" spans="1:5" x14ac:dyDescent="0.25">
      <c r="A122" s="9" t="s">
        <v>241</v>
      </c>
      <c r="B122" s="2">
        <v>0</v>
      </c>
      <c r="C122" s="2">
        <v>0</v>
      </c>
      <c r="D122" s="2">
        <v>0</v>
      </c>
      <c r="E122" s="2">
        <v>0</v>
      </c>
    </row>
    <row r="123" spans="1:5" x14ac:dyDescent="0.25">
      <c r="A123" s="9" t="s">
        <v>243</v>
      </c>
      <c r="B123" s="2">
        <v>210501820</v>
      </c>
      <c r="C123" s="2">
        <v>205877990</v>
      </c>
      <c r="D123" s="2">
        <v>195925000</v>
      </c>
      <c r="E123" s="2">
        <v>612304810</v>
      </c>
    </row>
    <row r="124" spans="1:5" x14ac:dyDescent="0.25">
      <c r="A124" s="9" t="s">
        <v>245</v>
      </c>
      <c r="B124" s="2">
        <v>384507000</v>
      </c>
      <c r="C124" s="2">
        <v>389254000</v>
      </c>
      <c r="D124" s="2">
        <v>385551340</v>
      </c>
      <c r="E124" s="2">
        <v>1159312340</v>
      </c>
    </row>
    <row r="125" spans="1:5" x14ac:dyDescent="0.25">
      <c r="A125" s="9" t="s">
        <v>247</v>
      </c>
      <c r="B125" s="2">
        <v>75516210</v>
      </c>
      <c r="C125" s="2">
        <v>75445700</v>
      </c>
      <c r="D125" s="2">
        <v>75093150</v>
      </c>
      <c r="E125" s="2">
        <v>226055060</v>
      </c>
    </row>
    <row r="126" spans="1:5" x14ac:dyDescent="0.25">
      <c r="A126" s="9" t="s">
        <v>249</v>
      </c>
      <c r="B126" s="2">
        <v>372667680</v>
      </c>
      <c r="C126" s="2">
        <v>377104200</v>
      </c>
      <c r="D126" s="2">
        <v>380431590</v>
      </c>
      <c r="E126" s="2">
        <v>1130203470</v>
      </c>
    </row>
    <row r="127" spans="1:5" x14ac:dyDescent="0.25">
      <c r="A127" s="9" t="s">
        <v>251</v>
      </c>
      <c r="B127" s="2">
        <v>4832850</v>
      </c>
      <c r="C127" s="2">
        <v>4599540</v>
      </c>
      <c r="D127" s="2">
        <v>4799520</v>
      </c>
      <c r="E127" s="2">
        <v>14231910</v>
      </c>
    </row>
    <row r="128" spans="1:5" x14ac:dyDescent="0.25">
      <c r="A128" s="9" t="s">
        <v>253</v>
      </c>
      <c r="B128" s="2">
        <v>41283200</v>
      </c>
      <c r="C128" s="2">
        <v>41554800</v>
      </c>
      <c r="D128" s="2">
        <v>42369600</v>
      </c>
      <c r="E128" s="2">
        <v>125207600</v>
      </c>
    </row>
    <row r="129" spans="1:5" x14ac:dyDescent="0.25">
      <c r="A129" s="9" t="s">
        <v>255</v>
      </c>
      <c r="B129" s="2">
        <v>47171220</v>
      </c>
      <c r="C129" s="2">
        <v>47743860</v>
      </c>
      <c r="D129" s="2">
        <v>47708070</v>
      </c>
      <c r="E129" s="2">
        <v>142623150</v>
      </c>
    </row>
    <row r="130" spans="1:5" x14ac:dyDescent="0.25">
      <c r="A130" s="9" t="s">
        <v>257</v>
      </c>
      <c r="B130" s="2">
        <v>647373720</v>
      </c>
      <c r="C130" s="2">
        <v>664983120</v>
      </c>
      <c r="D130" s="2">
        <v>658852440</v>
      </c>
      <c r="E130" s="2">
        <v>1971209280</v>
      </c>
    </row>
    <row r="131" spans="1:5" x14ac:dyDescent="0.25">
      <c r="A131" s="9" t="s">
        <v>259</v>
      </c>
      <c r="B131" s="2">
        <v>11891350</v>
      </c>
      <c r="C131" s="2">
        <v>11891350</v>
      </c>
      <c r="D131" s="2">
        <v>11891350</v>
      </c>
      <c r="E131" s="2">
        <v>35674050</v>
      </c>
    </row>
    <row r="132" spans="1:5" x14ac:dyDescent="0.25">
      <c r="A132" s="9" t="s">
        <v>261</v>
      </c>
      <c r="B132" s="2">
        <v>3517301540</v>
      </c>
      <c r="C132" s="2">
        <v>3532287000</v>
      </c>
      <c r="D132" s="2">
        <v>3630762880</v>
      </c>
      <c r="E132" s="2">
        <v>10680351420</v>
      </c>
    </row>
    <row r="133" spans="1:5" x14ac:dyDescent="0.25">
      <c r="A133" s="9" t="s">
        <v>263</v>
      </c>
      <c r="B133" s="2">
        <v>84927150</v>
      </c>
      <c r="C133" s="2">
        <v>84559500</v>
      </c>
      <c r="D133" s="2">
        <v>83162430</v>
      </c>
      <c r="E133" s="2">
        <v>252649080</v>
      </c>
    </row>
    <row r="134" spans="1:5" x14ac:dyDescent="0.25">
      <c r="A134" s="9" t="s">
        <v>265</v>
      </c>
      <c r="B134" s="2">
        <v>4454420600</v>
      </c>
      <c r="C134" s="2">
        <v>4584901600</v>
      </c>
      <c r="D134" s="2">
        <v>4677242000</v>
      </c>
      <c r="E134" s="2">
        <v>13716564200</v>
      </c>
    </row>
    <row r="135" spans="1:5" x14ac:dyDescent="0.25">
      <c r="A135" s="9" t="s">
        <v>267</v>
      </c>
      <c r="B135" s="2">
        <v>54507600</v>
      </c>
      <c r="C135" s="2">
        <v>57737680</v>
      </c>
      <c r="D135" s="2">
        <v>57737680</v>
      </c>
      <c r="E135" s="2">
        <v>169982960</v>
      </c>
    </row>
    <row r="136" spans="1:5" x14ac:dyDescent="0.25">
      <c r="A136" s="9" t="s">
        <v>269</v>
      </c>
      <c r="B136" s="2">
        <v>125647200</v>
      </c>
      <c r="C136" s="2">
        <v>129735720</v>
      </c>
      <c r="D136" s="2">
        <v>128937960</v>
      </c>
      <c r="E136" s="2">
        <v>384320880</v>
      </c>
    </row>
    <row r="137" spans="1:5" x14ac:dyDescent="0.25">
      <c r="A137" s="9" t="s">
        <v>271</v>
      </c>
      <c r="B137" s="2">
        <v>8782100</v>
      </c>
      <c r="C137" s="2">
        <v>8623100</v>
      </c>
      <c r="D137" s="2">
        <v>8570100</v>
      </c>
      <c r="E137" s="2">
        <v>25975300</v>
      </c>
    </row>
    <row r="138" spans="1:5" x14ac:dyDescent="0.25">
      <c r="A138" s="9" t="s">
        <v>273</v>
      </c>
      <c r="B138" s="2">
        <v>99819360</v>
      </c>
      <c r="C138" s="2">
        <v>100061640</v>
      </c>
      <c r="D138" s="2">
        <v>100303919.99999999</v>
      </c>
      <c r="E138" s="2">
        <v>300184920</v>
      </c>
    </row>
    <row r="139" spans="1:5" x14ac:dyDescent="0.25">
      <c r="A139" s="9" t="s">
        <v>275</v>
      </c>
      <c r="B139" s="2">
        <v>32204560</v>
      </c>
      <c r="C139" s="2">
        <v>32886860.000000004</v>
      </c>
      <c r="D139" s="2">
        <v>33296240</v>
      </c>
      <c r="E139" s="2">
        <v>98387660</v>
      </c>
    </row>
    <row r="140" spans="1:5" x14ac:dyDescent="0.25">
      <c r="A140" s="9" t="s">
        <v>277</v>
      </c>
      <c r="B140" s="2">
        <v>0</v>
      </c>
      <c r="C140" s="2">
        <v>0</v>
      </c>
      <c r="D140" s="2">
        <v>0</v>
      </c>
      <c r="E140" s="2">
        <v>0</v>
      </c>
    </row>
    <row r="141" spans="1:5" x14ac:dyDescent="0.25">
      <c r="A141" s="9" t="s">
        <v>279</v>
      </c>
      <c r="B141" s="2">
        <v>54530910</v>
      </c>
      <c r="C141" s="2">
        <v>53979450</v>
      </c>
      <c r="D141" s="2">
        <v>53449200</v>
      </c>
      <c r="E141" s="2">
        <v>161959560</v>
      </c>
    </row>
    <row r="142" spans="1:5" x14ac:dyDescent="0.25">
      <c r="A142" s="9" t="s">
        <v>281</v>
      </c>
      <c r="B142" s="2">
        <v>0</v>
      </c>
      <c r="C142" s="2">
        <v>0</v>
      </c>
      <c r="D142" s="2">
        <v>0</v>
      </c>
      <c r="E142" s="2">
        <v>0</v>
      </c>
    </row>
    <row r="143" spans="1:5" x14ac:dyDescent="0.25">
      <c r="A143" s="9" t="s">
        <v>283</v>
      </c>
      <c r="B143" s="2">
        <v>2755992050</v>
      </c>
      <c r="C143" s="2">
        <v>2823819860</v>
      </c>
      <c r="D143" s="2">
        <v>2845649500</v>
      </c>
      <c r="E143" s="2">
        <v>8425461410</v>
      </c>
    </row>
    <row r="144" spans="1:5" x14ac:dyDescent="0.25">
      <c r="A144" s="9" t="s">
        <v>285</v>
      </c>
      <c r="B144" s="2">
        <v>983010</v>
      </c>
      <c r="C144" s="2">
        <v>983010</v>
      </c>
      <c r="D144" s="2">
        <v>983010</v>
      </c>
      <c r="E144" s="2">
        <v>2949030</v>
      </c>
    </row>
    <row r="145" spans="1:5" x14ac:dyDescent="0.25">
      <c r="A145" s="9" t="s">
        <v>287</v>
      </c>
      <c r="B145" s="2">
        <v>19267420</v>
      </c>
      <c r="C145" s="2">
        <v>19338570</v>
      </c>
      <c r="D145" s="2">
        <v>19637400</v>
      </c>
      <c r="E145" s="2">
        <v>58243390</v>
      </c>
    </row>
    <row r="146" spans="1:5" x14ac:dyDescent="0.25">
      <c r="A146" s="9" t="s">
        <v>289</v>
      </c>
      <c r="B146" s="2">
        <v>99960</v>
      </c>
      <c r="C146" s="2">
        <v>99960</v>
      </c>
      <c r="D146" s="2">
        <v>99960</v>
      </c>
      <c r="E146" s="2">
        <v>299880</v>
      </c>
    </row>
    <row r="147" spans="1:5" x14ac:dyDescent="0.25">
      <c r="A147" s="9" t="s">
        <v>291</v>
      </c>
      <c r="B147" s="2">
        <v>0</v>
      </c>
      <c r="C147" s="2">
        <v>0</v>
      </c>
      <c r="D147" s="2">
        <v>0</v>
      </c>
      <c r="E147" s="2">
        <v>0</v>
      </c>
    </row>
    <row r="148" spans="1:5" x14ac:dyDescent="0.25">
      <c r="A148" s="9" t="s">
        <v>293</v>
      </c>
      <c r="B148" s="2">
        <v>450769980</v>
      </c>
      <c r="C148" s="2">
        <v>456300900</v>
      </c>
      <c r="D148" s="2">
        <v>453535440</v>
      </c>
      <c r="E148" s="2">
        <v>1360606320</v>
      </c>
    </row>
    <row r="149" spans="1:5" x14ac:dyDescent="0.25">
      <c r="A149" s="9" t="s">
        <v>295</v>
      </c>
      <c r="B149" s="2">
        <v>591651000</v>
      </c>
      <c r="C149" s="2">
        <v>588286710</v>
      </c>
      <c r="D149" s="2">
        <v>596291400</v>
      </c>
      <c r="E149" s="2">
        <v>1776229110</v>
      </c>
    </row>
    <row r="150" spans="1:5" x14ac:dyDescent="0.25">
      <c r="A150" s="9" t="s">
        <v>297</v>
      </c>
      <c r="B150" s="2">
        <v>22909109.999999996</v>
      </c>
      <c r="C150" s="2">
        <v>22909109.999999996</v>
      </c>
      <c r="D150" s="2">
        <v>23788800</v>
      </c>
      <c r="E150" s="2">
        <v>69607020</v>
      </c>
    </row>
    <row r="151" spans="1:5" x14ac:dyDescent="0.25">
      <c r="A151" s="9" t="s">
        <v>299</v>
      </c>
      <c r="B151" s="2">
        <v>0</v>
      </c>
      <c r="C151" s="2">
        <v>0</v>
      </c>
      <c r="D151" s="2">
        <v>0</v>
      </c>
      <c r="E151" s="2">
        <v>0</v>
      </c>
    </row>
    <row r="152" spans="1:5" x14ac:dyDescent="0.25">
      <c r="A152" s="9" t="s">
        <v>301</v>
      </c>
      <c r="B152" s="2">
        <v>51090000</v>
      </c>
      <c r="C152" s="2">
        <v>49360800</v>
      </c>
      <c r="D152" s="2">
        <v>52316160</v>
      </c>
      <c r="E152" s="2">
        <v>152766960</v>
      </c>
    </row>
    <row r="153" spans="1:5" x14ac:dyDescent="0.25">
      <c r="A153" s="9" t="s">
        <v>303</v>
      </c>
      <c r="B153" s="2">
        <v>85930000</v>
      </c>
      <c r="C153" s="2">
        <v>85599500</v>
      </c>
      <c r="D153" s="2">
        <v>85599500</v>
      </c>
      <c r="E153" s="2">
        <v>257129000</v>
      </c>
    </row>
    <row r="154" spans="1:5" x14ac:dyDescent="0.25">
      <c r="A154" s="9" t="s">
        <v>305</v>
      </c>
      <c r="B154" s="2">
        <v>157223260</v>
      </c>
      <c r="C154" s="2">
        <v>157044800</v>
      </c>
      <c r="D154" s="2">
        <v>164183200</v>
      </c>
      <c r="E154" s="2">
        <v>478451260</v>
      </c>
    </row>
    <row r="155" spans="1:5" x14ac:dyDescent="0.25">
      <c r="A155" s="9" t="s">
        <v>307</v>
      </c>
      <c r="B155" s="2">
        <v>20884640</v>
      </c>
      <c r="C155" s="2">
        <v>20479550</v>
      </c>
      <c r="D155" s="2">
        <v>20884640</v>
      </c>
      <c r="E155" s="2">
        <v>62248830</v>
      </c>
    </row>
    <row r="156" spans="1:5" x14ac:dyDescent="0.25">
      <c r="A156" s="9" t="s">
        <v>309</v>
      </c>
      <c r="B156" s="2">
        <v>10258000</v>
      </c>
      <c r="C156" s="2">
        <v>10369500</v>
      </c>
      <c r="D156" s="2">
        <v>10592500</v>
      </c>
      <c r="E156" s="2">
        <v>31220000</v>
      </c>
    </row>
    <row r="157" spans="1:5" x14ac:dyDescent="0.25">
      <c r="A157" s="9" t="s">
        <v>311</v>
      </c>
      <c r="B157" s="2">
        <v>836850000</v>
      </c>
      <c r="C157" s="2">
        <v>828481500</v>
      </c>
      <c r="D157" s="2">
        <v>836850000</v>
      </c>
      <c r="E157" s="2">
        <v>2502181500</v>
      </c>
    </row>
    <row r="158" spans="1:5" x14ac:dyDescent="0.25">
      <c r="A158" s="9" t="s">
        <v>313</v>
      </c>
      <c r="B158" s="2">
        <v>318859520</v>
      </c>
      <c r="C158" s="2">
        <v>318859520</v>
      </c>
      <c r="D158" s="2">
        <v>319370240</v>
      </c>
      <c r="E158" s="2">
        <v>957089280</v>
      </c>
    </row>
    <row r="159" spans="1:5" x14ac:dyDescent="0.25">
      <c r="A159" s="9" t="s">
        <v>315</v>
      </c>
      <c r="B159" s="2">
        <v>0</v>
      </c>
      <c r="C159" s="2">
        <v>0</v>
      </c>
      <c r="D159" s="2">
        <v>0</v>
      </c>
      <c r="E159" s="2">
        <v>0</v>
      </c>
    </row>
    <row r="160" spans="1:5" x14ac:dyDescent="0.25">
      <c r="A160" s="9" t="s">
        <v>317</v>
      </c>
      <c r="B160" s="2">
        <v>0</v>
      </c>
      <c r="C160" s="2">
        <v>0</v>
      </c>
      <c r="D160" s="2">
        <v>0</v>
      </c>
      <c r="E160" s="2">
        <v>0</v>
      </c>
    </row>
    <row r="161" spans="1:5" x14ac:dyDescent="0.25">
      <c r="A161" s="9" t="s">
        <v>319</v>
      </c>
      <c r="B161" s="2">
        <v>581417100</v>
      </c>
      <c r="C161" s="2">
        <v>587290000</v>
      </c>
      <c r="D161" s="2">
        <v>581417100</v>
      </c>
      <c r="E161" s="2">
        <v>1750124200</v>
      </c>
    </row>
    <row r="162" spans="1:5" x14ac:dyDescent="0.25">
      <c r="A162" s="9" t="s">
        <v>321</v>
      </c>
      <c r="B162" s="2">
        <v>1938776580</v>
      </c>
      <c r="C162" s="2">
        <v>1982590740</v>
      </c>
      <c r="D162" s="2">
        <v>1971637200</v>
      </c>
      <c r="E162" s="2">
        <v>5893004520</v>
      </c>
    </row>
    <row r="163" spans="1:5" x14ac:dyDescent="0.25">
      <c r="A163" s="9" t="s">
        <v>323</v>
      </c>
      <c r="B163" s="2">
        <v>148335200</v>
      </c>
      <c r="C163" s="2">
        <v>148335200</v>
      </c>
      <c r="D163" s="2">
        <v>147026360</v>
      </c>
      <c r="E163" s="2">
        <v>443696760</v>
      </c>
    </row>
    <row r="164" spans="1:5" x14ac:dyDescent="0.25">
      <c r="A164" s="9" t="s">
        <v>325</v>
      </c>
      <c r="B164" s="2">
        <v>46307690</v>
      </c>
      <c r="C164" s="2">
        <v>45904430</v>
      </c>
      <c r="D164" s="2">
        <v>46038850</v>
      </c>
      <c r="E164" s="2">
        <v>138250970</v>
      </c>
    </row>
    <row r="165" spans="1:5" x14ac:dyDescent="0.25">
      <c r="A165" s="9" t="s">
        <v>327</v>
      </c>
      <c r="B165" s="2">
        <v>871259550</v>
      </c>
      <c r="C165" s="2">
        <v>876451800</v>
      </c>
      <c r="D165" s="2">
        <v>862536570</v>
      </c>
      <c r="E165" s="2">
        <v>2610247920</v>
      </c>
    </row>
    <row r="166" spans="1:5" x14ac:dyDescent="0.25">
      <c r="A166" s="9" t="s">
        <v>329</v>
      </c>
      <c r="B166" s="2">
        <v>48381300</v>
      </c>
      <c r="C166" s="2">
        <v>49755090</v>
      </c>
      <c r="D166" s="2">
        <v>49755090</v>
      </c>
      <c r="E166" s="2">
        <v>147891480</v>
      </c>
    </row>
    <row r="167" spans="1:5" x14ac:dyDescent="0.25">
      <c r="A167" s="9" t="s">
        <v>331</v>
      </c>
      <c r="B167" s="2">
        <v>1178917600</v>
      </c>
      <c r="C167" s="2">
        <v>1178917600</v>
      </c>
      <c r="D167" s="2">
        <v>1208798000</v>
      </c>
      <c r="E167" s="2">
        <v>3566633200</v>
      </c>
    </row>
    <row r="168" spans="1:5" x14ac:dyDescent="0.25">
      <c r="A168" s="9" t="s">
        <v>333</v>
      </c>
      <c r="B168" s="2">
        <v>59709100</v>
      </c>
      <c r="C168" s="2">
        <v>59358900</v>
      </c>
      <c r="D168" s="2">
        <v>58028140</v>
      </c>
      <c r="E168" s="2">
        <v>177096140</v>
      </c>
    </row>
    <row r="169" spans="1:5" x14ac:dyDescent="0.25">
      <c r="A169" s="9" t="s">
        <v>335</v>
      </c>
      <c r="B169" s="2">
        <v>528107500</v>
      </c>
      <c r="C169" s="2">
        <v>514255500</v>
      </c>
      <c r="D169" s="2">
        <v>530704750</v>
      </c>
      <c r="E169" s="2">
        <v>1573067750</v>
      </c>
    </row>
    <row r="170" spans="1:5" x14ac:dyDescent="0.25">
      <c r="A170" s="9" t="s">
        <v>337</v>
      </c>
      <c r="B170" s="2">
        <v>0</v>
      </c>
      <c r="C170" s="2">
        <v>0</v>
      </c>
      <c r="D170" s="2">
        <v>0</v>
      </c>
      <c r="E170" s="2">
        <v>0</v>
      </c>
    </row>
    <row r="171" spans="1:5" x14ac:dyDescent="0.25">
      <c r="A171" s="9" t="s">
        <v>339</v>
      </c>
      <c r="B171" s="2">
        <v>31683400.000000004</v>
      </c>
      <c r="C171" s="2">
        <v>37147170</v>
      </c>
      <c r="D171" s="2">
        <v>36532900</v>
      </c>
      <c r="E171" s="2">
        <v>105363470</v>
      </c>
    </row>
    <row r="172" spans="1:5" x14ac:dyDescent="0.25">
      <c r="A172" s="9" t="s">
        <v>341</v>
      </c>
      <c r="B172" s="2">
        <v>2945758810</v>
      </c>
      <c r="C172" s="2">
        <v>2905249000</v>
      </c>
      <c r="D172" s="2">
        <v>2946168000</v>
      </c>
      <c r="E172" s="2">
        <v>8797175810</v>
      </c>
    </row>
    <row r="173" spans="1:5" x14ac:dyDescent="0.25">
      <c r="A173" s="9" t="s">
        <v>343</v>
      </c>
      <c r="B173" s="2">
        <v>1177680000</v>
      </c>
      <c r="C173" s="2">
        <v>1214482500</v>
      </c>
      <c r="D173" s="2">
        <v>1204668500</v>
      </c>
      <c r="E173" s="2">
        <v>3596831000</v>
      </c>
    </row>
    <row r="174" spans="1:5" x14ac:dyDescent="0.25">
      <c r="A174" s="9" t="s">
        <v>345</v>
      </c>
      <c r="B174" s="2">
        <v>3165444000</v>
      </c>
      <c r="C174" s="2">
        <v>3261783600</v>
      </c>
      <c r="D174" s="2">
        <v>3327539200</v>
      </c>
      <c r="E174" s="2">
        <v>9754766800</v>
      </c>
    </row>
    <row r="175" spans="1:5" x14ac:dyDescent="0.25">
      <c r="A175" s="9" t="s">
        <v>347</v>
      </c>
      <c r="B175" s="2">
        <v>84150000</v>
      </c>
      <c r="C175" s="2">
        <v>84150000</v>
      </c>
      <c r="D175" s="2">
        <v>84150000</v>
      </c>
      <c r="E175" s="2">
        <v>252450000</v>
      </c>
    </row>
    <row r="176" spans="1:5" x14ac:dyDescent="0.25">
      <c r="A176" s="9" t="s">
        <v>349</v>
      </c>
      <c r="B176" s="2">
        <v>129798240</v>
      </c>
      <c r="C176" s="2">
        <v>134053920</v>
      </c>
      <c r="D176" s="2">
        <v>131926080</v>
      </c>
      <c r="E176" s="2">
        <v>395778240</v>
      </c>
    </row>
    <row r="177" spans="1:5" x14ac:dyDescent="0.25">
      <c r="A177" s="9" t="s">
        <v>351</v>
      </c>
      <c r="B177" s="2">
        <v>5566410</v>
      </c>
      <c r="C177" s="2">
        <v>5749290</v>
      </c>
      <c r="D177" s="2">
        <v>5715000</v>
      </c>
      <c r="E177" s="2">
        <v>17030700</v>
      </c>
    </row>
    <row r="178" spans="1:5" x14ac:dyDescent="0.25">
      <c r="A178" s="9" t="s">
        <v>353</v>
      </c>
      <c r="B178" s="2">
        <v>113774850</v>
      </c>
      <c r="C178" s="2">
        <v>118831510</v>
      </c>
      <c r="D178" s="2">
        <v>116303180</v>
      </c>
      <c r="E178" s="2">
        <v>348909540</v>
      </c>
    </row>
    <row r="179" spans="1:5" x14ac:dyDescent="0.25">
      <c r="A179" s="9" t="s">
        <v>355</v>
      </c>
      <c r="B179" s="2">
        <v>21036990</v>
      </c>
      <c r="C179" s="2">
        <v>21582860</v>
      </c>
      <c r="D179" s="2">
        <v>21498880</v>
      </c>
      <c r="E179" s="2">
        <v>64118730</v>
      </c>
    </row>
    <row r="180" spans="1:5" x14ac:dyDescent="0.25">
      <c r="A180" s="9" t="s">
        <v>357</v>
      </c>
      <c r="B180" s="2">
        <v>57450360</v>
      </c>
      <c r="C180" s="2">
        <v>57523920</v>
      </c>
      <c r="D180" s="2">
        <v>59123850</v>
      </c>
      <c r="E180" s="2">
        <v>174098130</v>
      </c>
    </row>
    <row r="181" spans="1:5" x14ac:dyDescent="0.25">
      <c r="A181" s="9" t="s">
        <v>359</v>
      </c>
      <c r="B181" s="2">
        <v>23493000</v>
      </c>
      <c r="C181" s="2">
        <v>24041170</v>
      </c>
      <c r="D181" s="2">
        <v>24119480</v>
      </c>
      <c r="E181" s="2">
        <v>71653650</v>
      </c>
    </row>
    <row r="182" spans="1:5" x14ac:dyDescent="0.25">
      <c r="A182" s="9" t="s">
        <v>361</v>
      </c>
      <c r="B182" s="2">
        <v>0</v>
      </c>
      <c r="C182" s="2">
        <v>0</v>
      </c>
      <c r="D182" s="2">
        <v>0</v>
      </c>
      <c r="E182" s="2">
        <v>0</v>
      </c>
    </row>
    <row r="183" spans="1:5" x14ac:dyDescent="0.25">
      <c r="A183" s="9" t="s">
        <v>363</v>
      </c>
      <c r="B183" s="2">
        <v>0</v>
      </c>
      <c r="C183" s="2">
        <v>0</v>
      </c>
      <c r="D183" s="2">
        <v>0</v>
      </c>
      <c r="E183" s="2">
        <v>0</v>
      </c>
    </row>
    <row r="184" spans="1:5" x14ac:dyDescent="0.25">
      <c r="A184" s="9" t="s">
        <v>365</v>
      </c>
      <c r="B184" s="2">
        <v>4451560</v>
      </c>
      <c r="C184" s="2">
        <v>4492400</v>
      </c>
      <c r="D184" s="2">
        <v>4492400</v>
      </c>
      <c r="E184" s="2">
        <v>13436360</v>
      </c>
    </row>
    <row r="185" spans="1:5" x14ac:dyDescent="0.25">
      <c r="A185" s="9" t="s">
        <v>367</v>
      </c>
      <c r="B185" s="2">
        <v>5383620</v>
      </c>
      <c r="C185" s="2">
        <v>5329240</v>
      </c>
      <c r="D185" s="2">
        <v>5329240</v>
      </c>
      <c r="E185" s="2">
        <v>16042100</v>
      </c>
    </row>
    <row r="186" spans="1:5" x14ac:dyDescent="0.25">
      <c r="A186" s="9" t="s">
        <v>369</v>
      </c>
      <c r="B186" s="2">
        <v>136312290</v>
      </c>
      <c r="C186" s="2">
        <v>136161000</v>
      </c>
      <c r="D186" s="2">
        <v>136161000</v>
      </c>
      <c r="E186" s="2">
        <v>408634290</v>
      </c>
    </row>
    <row r="187" spans="1:5" x14ac:dyDescent="0.25">
      <c r="A187" s="9" t="s">
        <v>371</v>
      </c>
      <c r="B187" s="2">
        <v>57873100</v>
      </c>
      <c r="C187" s="2">
        <v>56892200</v>
      </c>
      <c r="D187" s="2">
        <v>56892200</v>
      </c>
      <c r="E187" s="2">
        <v>171657500</v>
      </c>
    </row>
    <row r="188" spans="1:5" x14ac:dyDescent="0.25">
      <c r="A188" s="9" t="s">
        <v>373</v>
      </c>
      <c r="B188" s="2">
        <v>24292800</v>
      </c>
      <c r="C188" s="2">
        <v>25449600.000000004</v>
      </c>
      <c r="D188" s="2">
        <v>26490720</v>
      </c>
      <c r="E188" s="2">
        <v>76233120</v>
      </c>
    </row>
    <row r="189" spans="1:5" x14ac:dyDescent="0.25">
      <c r="A189" s="9" t="s">
        <v>375</v>
      </c>
      <c r="B189" s="2">
        <v>125191300</v>
      </c>
      <c r="C189" s="2">
        <v>125191300</v>
      </c>
      <c r="D189" s="2">
        <v>125191300</v>
      </c>
      <c r="E189" s="2">
        <v>375573900</v>
      </c>
    </row>
    <row r="190" spans="1:5" x14ac:dyDescent="0.25">
      <c r="A190" s="9" t="s">
        <v>377</v>
      </c>
      <c r="B190" s="2">
        <v>5795400</v>
      </c>
      <c r="C190" s="2">
        <v>5721100</v>
      </c>
      <c r="D190" s="2">
        <v>5721100</v>
      </c>
      <c r="E190" s="2">
        <v>17237600</v>
      </c>
    </row>
    <row r="191" spans="1:5" x14ac:dyDescent="0.25">
      <c r="A191" s="9" t="s">
        <v>379</v>
      </c>
      <c r="B191" s="2">
        <v>246528310</v>
      </c>
      <c r="C191" s="2">
        <v>244653570</v>
      </c>
      <c r="D191" s="2">
        <v>245590940</v>
      </c>
      <c r="E191" s="2">
        <v>736772820</v>
      </c>
    </row>
    <row r="192" spans="1:5" x14ac:dyDescent="0.25">
      <c r="A192" s="9" t="s">
        <v>381</v>
      </c>
      <c r="B192" s="2">
        <v>16674560.000000002</v>
      </c>
      <c r="C192" s="2">
        <v>16749000</v>
      </c>
      <c r="D192" s="2">
        <v>16897880</v>
      </c>
      <c r="E192" s="2">
        <v>50321440</v>
      </c>
    </row>
    <row r="193" spans="1:5" x14ac:dyDescent="0.25">
      <c r="A193" s="9" t="s">
        <v>383</v>
      </c>
      <c r="B193" s="2">
        <v>9402550</v>
      </c>
      <c r="C193" s="2">
        <v>9402550</v>
      </c>
      <c r="D193" s="2">
        <v>9565600</v>
      </c>
      <c r="E193" s="2">
        <v>28370700</v>
      </c>
    </row>
    <row r="194" spans="1:5" x14ac:dyDescent="0.25">
      <c r="A194" s="9" t="s">
        <v>385</v>
      </c>
      <c r="B194" s="2">
        <v>17823520</v>
      </c>
      <c r="C194" s="2">
        <v>18058040</v>
      </c>
      <c r="D194" s="2">
        <v>18761600</v>
      </c>
      <c r="E194" s="2">
        <v>54643160</v>
      </c>
    </row>
    <row r="195" spans="1:5" x14ac:dyDescent="0.25">
      <c r="A195" s="9" t="s">
        <v>387</v>
      </c>
      <c r="B195" s="2">
        <v>66230250</v>
      </c>
      <c r="C195" s="2">
        <v>66230250</v>
      </c>
      <c r="D195" s="2">
        <v>66230250</v>
      </c>
      <c r="E195" s="2">
        <v>198690750</v>
      </c>
    </row>
    <row r="196" spans="1:5" x14ac:dyDescent="0.25">
      <c r="A196" s="9" t="s">
        <v>389</v>
      </c>
      <c r="B196" s="2">
        <v>4199606600</v>
      </c>
      <c r="C196" s="2">
        <v>4143266700.0000005</v>
      </c>
      <c r="D196" s="2">
        <v>4156971000</v>
      </c>
      <c r="E196" s="2">
        <v>12499844300</v>
      </c>
    </row>
    <row r="197" spans="1:5" x14ac:dyDescent="0.25">
      <c r="A197" s="9" t="s">
        <v>391</v>
      </c>
      <c r="B197" s="2">
        <v>42385000</v>
      </c>
      <c r="C197" s="2">
        <v>41900600</v>
      </c>
      <c r="D197" s="2">
        <v>41900600</v>
      </c>
      <c r="E197" s="2">
        <v>126186200</v>
      </c>
    </row>
    <row r="198" spans="1:5" x14ac:dyDescent="0.25">
      <c r="A198" s="9" t="s">
        <v>393</v>
      </c>
      <c r="B198" s="2">
        <v>99890460</v>
      </c>
      <c r="C198" s="2">
        <v>101499599.99999999</v>
      </c>
      <c r="D198" s="2">
        <v>100385580</v>
      </c>
      <c r="E198" s="2">
        <v>301775640</v>
      </c>
    </row>
    <row r="199" spans="1:5" x14ac:dyDescent="0.25">
      <c r="A199" s="9" t="s">
        <v>395</v>
      </c>
      <c r="B199" s="2">
        <v>0</v>
      </c>
      <c r="C199" s="2">
        <v>0</v>
      </c>
      <c r="D199" s="2">
        <v>0</v>
      </c>
      <c r="E199" s="2">
        <v>0</v>
      </c>
    </row>
    <row r="200" spans="1:5" x14ac:dyDescent="0.25">
      <c r="A200" s="9" t="s">
        <v>397</v>
      </c>
      <c r="B200" s="2">
        <v>804228600</v>
      </c>
      <c r="C200" s="2">
        <v>839676000</v>
      </c>
      <c r="D200" s="2">
        <v>882414000</v>
      </c>
      <c r="E200" s="2">
        <v>2526318600</v>
      </c>
    </row>
    <row r="201" spans="1:5" x14ac:dyDescent="0.25">
      <c r="A201" s="9" t="s">
        <v>399</v>
      </c>
      <c r="B201" s="2">
        <v>73760000</v>
      </c>
      <c r="C201" s="2">
        <v>74600000</v>
      </c>
      <c r="D201" s="2">
        <v>74680000</v>
      </c>
      <c r="E201" s="2">
        <v>223040000</v>
      </c>
    </row>
    <row r="202" spans="1:5" x14ac:dyDescent="0.25">
      <c r="A202" s="9" t="s">
        <v>401</v>
      </c>
      <c r="B202" s="2">
        <v>0</v>
      </c>
      <c r="C202" s="2">
        <v>0</v>
      </c>
      <c r="D202" s="2">
        <v>0</v>
      </c>
      <c r="E202" s="2">
        <v>0</v>
      </c>
    </row>
    <row r="203" spans="1:5" x14ac:dyDescent="0.25">
      <c r="A203" s="9" t="s">
        <v>403</v>
      </c>
      <c r="B203" s="2">
        <v>1712172000</v>
      </c>
      <c r="C203" s="2">
        <v>1728958000</v>
      </c>
      <c r="D203" s="2">
        <v>1787289350</v>
      </c>
      <c r="E203" s="2">
        <v>5228419350</v>
      </c>
    </row>
    <row r="204" spans="1:5" x14ac:dyDescent="0.25">
      <c r="A204" s="9" t="s">
        <v>405</v>
      </c>
      <c r="B204" s="2">
        <v>10556000</v>
      </c>
      <c r="C204" s="2">
        <v>10556000</v>
      </c>
      <c r="D204" s="2">
        <v>11189360</v>
      </c>
      <c r="E204" s="2">
        <v>32301360</v>
      </c>
    </row>
    <row r="205" spans="1:5" x14ac:dyDescent="0.25">
      <c r="A205" s="9" t="s">
        <v>407</v>
      </c>
      <c r="B205" s="2">
        <v>0</v>
      </c>
      <c r="C205" s="2">
        <v>0</v>
      </c>
      <c r="D205" s="2">
        <v>0</v>
      </c>
      <c r="E205" s="2">
        <v>0</v>
      </c>
    </row>
    <row r="206" spans="1:5" x14ac:dyDescent="0.25">
      <c r="A206" s="9" t="s">
        <v>409</v>
      </c>
      <c r="B206" s="2">
        <v>53793200.000000007</v>
      </c>
      <c r="C206" s="2">
        <v>53793200.000000007</v>
      </c>
      <c r="D206" s="2">
        <v>53793200.000000007</v>
      </c>
      <c r="E206" s="2">
        <v>161379600.00000003</v>
      </c>
    </row>
    <row r="207" spans="1:5" x14ac:dyDescent="0.25">
      <c r="A207" s="9" t="s">
        <v>411</v>
      </c>
      <c r="B207" s="2">
        <v>0</v>
      </c>
      <c r="C207" s="2">
        <v>0</v>
      </c>
      <c r="D207" s="2">
        <v>0</v>
      </c>
      <c r="E207" s="2">
        <v>0</v>
      </c>
    </row>
    <row r="208" spans="1:5" x14ac:dyDescent="0.25">
      <c r="A208" s="9" t="s">
        <v>413</v>
      </c>
      <c r="B208" s="2">
        <v>0</v>
      </c>
      <c r="C208" s="2">
        <v>0</v>
      </c>
      <c r="D208" s="2">
        <v>0</v>
      </c>
      <c r="E208" s="2">
        <v>0</v>
      </c>
    </row>
    <row r="209" spans="1:5" x14ac:dyDescent="0.25">
      <c r="A209" s="9" t="s">
        <v>415</v>
      </c>
      <c r="B209" s="2">
        <v>77199760</v>
      </c>
      <c r="C209" s="2">
        <v>76251359.999999985</v>
      </c>
      <c r="D209" s="2">
        <v>76251359.999999985</v>
      </c>
      <c r="E209" s="2">
        <v>229702480</v>
      </c>
    </row>
    <row r="210" spans="1:5" x14ac:dyDescent="0.25">
      <c r="A210" s="9" t="s">
        <v>417</v>
      </c>
      <c r="B210" s="2">
        <v>6698100</v>
      </c>
      <c r="C210" s="2">
        <v>6859500</v>
      </c>
      <c r="D210" s="2">
        <v>6859500</v>
      </c>
      <c r="E210" s="2">
        <v>20417100</v>
      </c>
    </row>
    <row r="211" spans="1:5" x14ac:dyDescent="0.25">
      <c r="A211" s="9" t="s">
        <v>419</v>
      </c>
      <c r="B211" s="2">
        <v>12024000</v>
      </c>
      <c r="C211" s="2">
        <v>12024000</v>
      </c>
      <c r="D211" s="2">
        <v>12024000</v>
      </c>
      <c r="E211" s="2">
        <v>36072000</v>
      </c>
    </row>
    <row r="212" spans="1:5" x14ac:dyDescent="0.25">
      <c r="A212" s="9" t="s">
        <v>421</v>
      </c>
      <c r="B212" s="2">
        <v>0</v>
      </c>
      <c r="C212" s="2">
        <v>0</v>
      </c>
      <c r="D212" s="2">
        <v>0</v>
      </c>
      <c r="E212" s="2">
        <v>0</v>
      </c>
    </row>
    <row r="213" spans="1:5" x14ac:dyDescent="0.25">
      <c r="A213" s="9" t="s">
        <v>423</v>
      </c>
      <c r="B213" s="2">
        <v>56670000</v>
      </c>
      <c r="C213" s="2">
        <v>56103300</v>
      </c>
      <c r="D213" s="2">
        <v>56670000</v>
      </c>
      <c r="E213" s="2">
        <v>169443300</v>
      </c>
    </row>
    <row r="214" spans="1:5" x14ac:dyDescent="0.25">
      <c r="A214" s="9" t="s">
        <v>425</v>
      </c>
      <c r="B214" s="2">
        <v>0</v>
      </c>
      <c r="C214" s="2">
        <v>0</v>
      </c>
      <c r="D214" s="2">
        <v>0</v>
      </c>
      <c r="E214" s="2">
        <v>0</v>
      </c>
    </row>
    <row r="215" spans="1:5" x14ac:dyDescent="0.25">
      <c r="A215" s="9" t="s">
        <v>427</v>
      </c>
      <c r="B215" s="2">
        <v>0</v>
      </c>
      <c r="C215" s="2">
        <v>0</v>
      </c>
      <c r="D215" s="2">
        <v>0</v>
      </c>
      <c r="E215" s="2">
        <v>0</v>
      </c>
    </row>
    <row r="216" spans="1:5" x14ac:dyDescent="0.25">
      <c r="A216" s="9" t="s">
        <v>429</v>
      </c>
      <c r="B216" s="2">
        <v>1099566040</v>
      </c>
      <c r="C216" s="2">
        <v>1123778600</v>
      </c>
      <c r="D216" s="2">
        <v>1073774400</v>
      </c>
      <c r="E216" s="2">
        <v>3297119040</v>
      </c>
    </row>
    <row r="217" spans="1:5" x14ac:dyDescent="0.25">
      <c r="A217" s="9" t="s">
        <v>431</v>
      </c>
      <c r="B217" s="2">
        <v>0</v>
      </c>
      <c r="C217" s="2">
        <v>0</v>
      </c>
      <c r="D217" s="2">
        <v>0</v>
      </c>
      <c r="E217" s="2">
        <v>0</v>
      </c>
    </row>
    <row r="218" spans="1:5" x14ac:dyDescent="0.25">
      <c r="A218" s="9" t="s">
        <v>433</v>
      </c>
      <c r="B218" s="2">
        <v>84362200</v>
      </c>
      <c r="C218" s="2">
        <v>83713260</v>
      </c>
      <c r="D218" s="2">
        <v>84362200</v>
      </c>
      <c r="E218" s="2">
        <v>252437660</v>
      </c>
    </row>
    <row r="219" spans="1:5" x14ac:dyDescent="0.25">
      <c r="A219" s="9" t="s">
        <v>435</v>
      </c>
      <c r="B219" s="2">
        <v>14561850</v>
      </c>
      <c r="C219" s="2">
        <v>15090000</v>
      </c>
      <c r="D219" s="2">
        <v>14803290</v>
      </c>
      <c r="E219" s="2">
        <v>44455140</v>
      </c>
    </row>
    <row r="220" spans="1:5" x14ac:dyDescent="0.25">
      <c r="A220" s="9" t="s">
        <v>437</v>
      </c>
      <c r="B220" s="2">
        <v>75575710</v>
      </c>
      <c r="C220" s="2">
        <v>75575710</v>
      </c>
      <c r="D220" s="2">
        <v>77419020</v>
      </c>
      <c r="E220" s="2">
        <v>228570440</v>
      </c>
    </row>
    <row r="221" spans="1:5" x14ac:dyDescent="0.25">
      <c r="A221" s="9" t="s">
        <v>439</v>
      </c>
      <c r="B221" s="2">
        <v>9065280</v>
      </c>
      <c r="C221" s="2">
        <v>9065280</v>
      </c>
      <c r="D221" s="2">
        <v>9712800</v>
      </c>
      <c r="E221" s="2">
        <v>27843360</v>
      </c>
    </row>
    <row r="222" spans="1:5" x14ac:dyDescent="0.25">
      <c r="A222" s="9" t="s">
        <v>441</v>
      </c>
      <c r="B222" s="2">
        <v>0</v>
      </c>
      <c r="C222" s="2">
        <v>0</v>
      </c>
      <c r="D222" s="2">
        <v>0</v>
      </c>
      <c r="E222" s="2">
        <v>0</v>
      </c>
    </row>
    <row r="223" spans="1:5" x14ac:dyDescent="0.25">
      <c r="A223" s="9" t="s">
        <v>443</v>
      </c>
      <c r="B223" s="2">
        <v>22171140</v>
      </c>
      <c r="C223" s="2">
        <v>22171140</v>
      </c>
      <c r="D223" s="2">
        <v>22171140</v>
      </c>
      <c r="E223" s="2">
        <v>66513420</v>
      </c>
    </row>
    <row r="224" spans="1:5" x14ac:dyDescent="0.25">
      <c r="A224" s="9" t="s">
        <v>445</v>
      </c>
      <c r="B224" s="2">
        <v>55075680</v>
      </c>
      <c r="C224" s="2">
        <v>55075680</v>
      </c>
      <c r="D224" s="2">
        <v>54624240</v>
      </c>
      <c r="E224" s="2">
        <v>164775600</v>
      </c>
    </row>
    <row r="225" spans="1:5" x14ac:dyDescent="0.25">
      <c r="A225" s="9" t="s">
        <v>447</v>
      </c>
      <c r="B225" s="2">
        <v>1619900000</v>
      </c>
      <c r="C225" s="2">
        <v>1600500000</v>
      </c>
      <c r="D225" s="2">
        <v>1575279999.9999998</v>
      </c>
      <c r="E225" s="2">
        <v>4795680000</v>
      </c>
    </row>
    <row r="226" spans="1:5" x14ac:dyDescent="0.25">
      <c r="A226" s="9" t="s">
        <v>449</v>
      </c>
      <c r="B226" s="2">
        <v>2541980000</v>
      </c>
      <c r="C226" s="2">
        <v>2598260000</v>
      </c>
      <c r="D226" s="2">
        <v>2626400000</v>
      </c>
      <c r="E226" s="2">
        <v>7766640000</v>
      </c>
    </row>
    <row r="227" spans="1:5" x14ac:dyDescent="0.25">
      <c r="A227" s="9" t="s">
        <v>451</v>
      </c>
      <c r="B227" s="2">
        <v>14664075000</v>
      </c>
      <c r="C227" s="2">
        <v>15005100000</v>
      </c>
      <c r="D227" s="2">
        <v>14766382500</v>
      </c>
      <c r="E227" s="2">
        <v>44435557500</v>
      </c>
    </row>
    <row r="228" spans="1:5" x14ac:dyDescent="0.25">
      <c r="A228" s="9" t="s">
        <v>453</v>
      </c>
      <c r="B228" s="2">
        <v>85180960</v>
      </c>
      <c r="C228" s="2">
        <v>85787470</v>
      </c>
      <c r="D228" s="2">
        <v>87876560</v>
      </c>
      <c r="E228" s="2">
        <v>258844990</v>
      </c>
    </row>
    <row r="229" spans="1:5" x14ac:dyDescent="0.25">
      <c r="A229" s="9" t="s">
        <v>455</v>
      </c>
      <c r="B229" s="2">
        <v>513455400</v>
      </c>
      <c r="C229" s="2">
        <v>497230000</v>
      </c>
      <c r="D229" s="2">
        <v>473546150</v>
      </c>
      <c r="E229" s="2">
        <v>1484231550</v>
      </c>
    </row>
    <row r="230" spans="1:5" x14ac:dyDescent="0.25">
      <c r="A230" s="9" t="s">
        <v>457</v>
      </c>
      <c r="B230" s="2">
        <v>385485750</v>
      </c>
      <c r="C230" s="2">
        <v>387273510</v>
      </c>
      <c r="D230" s="2">
        <v>391072500</v>
      </c>
      <c r="E230" s="2">
        <v>1163831760</v>
      </c>
    </row>
    <row r="231" spans="1:5" x14ac:dyDescent="0.25">
      <c r="A231" s="9" t="s">
        <v>459</v>
      </c>
      <c r="B231" s="2">
        <v>0</v>
      </c>
      <c r="C231" s="2">
        <v>0</v>
      </c>
      <c r="D231" s="2">
        <v>0</v>
      </c>
      <c r="E231" s="2">
        <v>0</v>
      </c>
    </row>
    <row r="232" spans="1:5" x14ac:dyDescent="0.25">
      <c r="A232" s="9" t="s">
        <v>461</v>
      </c>
      <c r="B232" s="2">
        <v>32087200</v>
      </c>
      <c r="C232" s="2">
        <v>31876100</v>
      </c>
      <c r="D232" s="2">
        <v>31031700</v>
      </c>
      <c r="E232" s="2">
        <v>94995000</v>
      </c>
    </row>
    <row r="233" spans="1:5" x14ac:dyDescent="0.25">
      <c r="A233" s="9" t="s">
        <v>463</v>
      </c>
      <c r="B233" s="2">
        <v>72569820</v>
      </c>
      <c r="C233" s="2">
        <v>72569820</v>
      </c>
      <c r="D233" s="2">
        <v>77758320</v>
      </c>
      <c r="E233" s="2">
        <v>222897960</v>
      </c>
    </row>
    <row r="234" spans="1:5" x14ac:dyDescent="0.25">
      <c r="A234" s="9" t="s">
        <v>465</v>
      </c>
      <c r="B234" s="2">
        <v>246854380</v>
      </c>
      <c r="C234" s="2">
        <v>248234739.99999997</v>
      </c>
      <c r="D234" s="2">
        <v>248924920</v>
      </c>
      <c r="E234" s="2">
        <v>744014040</v>
      </c>
    </row>
    <row r="235" spans="1:5" x14ac:dyDescent="0.25">
      <c r="A235" s="9" t="s">
        <v>467</v>
      </c>
      <c r="B235" s="2">
        <v>5382000</v>
      </c>
      <c r="C235" s="2">
        <v>5382000</v>
      </c>
      <c r="D235" s="2">
        <v>5382000</v>
      </c>
      <c r="E235" s="2">
        <v>16146000</v>
      </c>
    </row>
    <row r="236" spans="1:5" x14ac:dyDescent="0.25">
      <c r="A236" s="9" t="s">
        <v>469</v>
      </c>
      <c r="B236" s="2">
        <v>18489600</v>
      </c>
      <c r="C236" s="2">
        <v>18537750</v>
      </c>
      <c r="D236" s="2">
        <v>18297000</v>
      </c>
      <c r="E236" s="2">
        <v>55324350</v>
      </c>
    </row>
    <row r="237" spans="1:5" x14ac:dyDescent="0.25">
      <c r="A237" s="9" t="s">
        <v>471</v>
      </c>
      <c r="B237" s="2">
        <v>62967940.000000007</v>
      </c>
      <c r="C237" s="2">
        <v>62296639.999999993</v>
      </c>
      <c r="D237" s="2">
        <v>62498030</v>
      </c>
      <c r="E237" s="2">
        <v>187762610</v>
      </c>
    </row>
    <row r="238" spans="1:5" x14ac:dyDescent="0.25">
      <c r="A238" s="9" t="s">
        <v>473</v>
      </c>
      <c r="B238" s="2">
        <v>206118660</v>
      </c>
      <c r="C238" s="2">
        <v>206118660</v>
      </c>
      <c r="D238" s="2">
        <v>207734010</v>
      </c>
      <c r="E238" s="2">
        <v>619971330</v>
      </c>
    </row>
    <row r="239" spans="1:5" x14ac:dyDescent="0.25">
      <c r="A239" s="9" t="s">
        <v>475</v>
      </c>
      <c r="B239" s="2">
        <v>39560400</v>
      </c>
      <c r="C239" s="2">
        <v>39322800</v>
      </c>
      <c r="D239" s="2">
        <v>39204000</v>
      </c>
      <c r="E239" s="2">
        <v>118087200</v>
      </c>
    </row>
    <row r="240" spans="1:5" x14ac:dyDescent="0.25">
      <c r="A240" s="9" t="s">
        <v>477</v>
      </c>
      <c r="B240" s="2">
        <v>320060000</v>
      </c>
      <c r="C240" s="2">
        <v>320060000</v>
      </c>
      <c r="D240" s="2">
        <v>320060000</v>
      </c>
      <c r="E240" s="2">
        <v>960180000</v>
      </c>
    </row>
    <row r="241" spans="1:5" x14ac:dyDescent="0.25">
      <c r="A241" s="9" t="s">
        <v>479</v>
      </c>
      <c r="B241" s="2">
        <v>1719595000</v>
      </c>
      <c r="C241" s="2">
        <v>1688193700</v>
      </c>
      <c r="D241" s="2">
        <v>1689689000</v>
      </c>
      <c r="E241" s="2">
        <v>5097477700</v>
      </c>
    </row>
    <row r="242" spans="1:5" x14ac:dyDescent="0.25">
      <c r="A242" s="9" t="s">
        <v>481</v>
      </c>
      <c r="B242" s="2">
        <v>125736000</v>
      </c>
      <c r="C242" s="2">
        <v>130281840</v>
      </c>
      <c r="D242" s="2">
        <v>134924400</v>
      </c>
      <c r="E242" s="2">
        <v>390942240</v>
      </c>
    </row>
    <row r="243" spans="1:5" x14ac:dyDescent="0.25">
      <c r="A243" s="9" t="s">
        <v>483</v>
      </c>
      <c r="B243" s="2">
        <v>5602300</v>
      </c>
      <c r="C243" s="2">
        <v>5704160.0000000009</v>
      </c>
      <c r="D243" s="2">
        <v>5449510</v>
      </c>
      <c r="E243" s="2">
        <v>16755970</v>
      </c>
    </row>
    <row r="244" spans="1:5" x14ac:dyDescent="0.25">
      <c r="A244" s="9" t="s">
        <v>485</v>
      </c>
      <c r="B244" s="2">
        <v>386210460</v>
      </c>
      <c r="C244" s="2">
        <v>399302340</v>
      </c>
      <c r="D244" s="2">
        <v>392756400</v>
      </c>
      <c r="E244" s="2">
        <v>1178269200</v>
      </c>
    </row>
    <row r="245" spans="1:5" x14ac:dyDescent="0.25">
      <c r="A245" s="9" t="s">
        <v>487</v>
      </c>
      <c r="B245" s="2">
        <v>42833000</v>
      </c>
      <c r="C245" s="2">
        <v>42833000</v>
      </c>
      <c r="D245" s="2">
        <v>43239000</v>
      </c>
      <c r="E245" s="2">
        <v>128905000</v>
      </c>
    </row>
    <row r="246" spans="1:5" x14ac:dyDescent="0.25">
      <c r="A246" s="9" t="s">
        <v>489</v>
      </c>
      <c r="B246" s="2">
        <v>250529880.00000003</v>
      </c>
      <c r="C246" s="2">
        <v>251434320</v>
      </c>
      <c r="D246" s="2">
        <v>253243200</v>
      </c>
      <c r="E246" s="2">
        <v>755207400</v>
      </c>
    </row>
    <row r="247" spans="1:5" x14ac:dyDescent="0.25">
      <c r="A247" s="9" t="s">
        <v>491</v>
      </c>
      <c r="B247" s="2">
        <v>85678950</v>
      </c>
      <c r="C247" s="2">
        <v>86378370</v>
      </c>
      <c r="D247" s="2">
        <v>84979530</v>
      </c>
      <c r="E247" s="2">
        <v>257036850</v>
      </c>
    </row>
    <row r="248" spans="1:5" x14ac:dyDescent="0.25">
      <c r="A248" s="9" t="s">
        <v>493</v>
      </c>
      <c r="B248" s="2">
        <v>140507200</v>
      </c>
      <c r="C248" s="2">
        <v>139020080</v>
      </c>
      <c r="D248" s="2">
        <v>140250800</v>
      </c>
      <c r="E248" s="2">
        <v>419778080</v>
      </c>
    </row>
    <row r="249" spans="1:5" x14ac:dyDescent="0.25">
      <c r="A249" s="9" t="s">
        <v>495</v>
      </c>
      <c r="B249" s="2">
        <v>1482206480</v>
      </c>
      <c r="C249" s="2">
        <v>1532059200</v>
      </c>
      <c r="D249" s="2">
        <v>1504093040</v>
      </c>
      <c r="E249" s="2">
        <v>4518358720</v>
      </c>
    </row>
    <row r="250" spans="1:5" x14ac:dyDescent="0.25">
      <c r="A250" s="9" t="s">
        <v>497</v>
      </c>
      <c r="B250" s="2">
        <v>9642381000</v>
      </c>
      <c r="C250" s="2">
        <v>9910971000</v>
      </c>
      <c r="D250" s="2">
        <v>9868764000</v>
      </c>
      <c r="E250" s="2">
        <v>29422116000</v>
      </c>
    </row>
    <row r="251" spans="1:5" x14ac:dyDescent="0.25">
      <c r="A251" s="9" t="s">
        <v>499</v>
      </c>
      <c r="B251" s="2">
        <v>7490699.9999999991</v>
      </c>
      <c r="C251" s="2">
        <v>7527240</v>
      </c>
      <c r="D251" s="2">
        <v>7947449.9999999991</v>
      </c>
      <c r="E251" s="2">
        <v>22965390</v>
      </c>
    </row>
    <row r="252" spans="1:5" x14ac:dyDescent="0.25">
      <c r="A252" s="9" t="s">
        <v>501</v>
      </c>
      <c r="B252" s="2">
        <v>78077900</v>
      </c>
      <c r="C252" s="2">
        <v>80267000</v>
      </c>
      <c r="D252" s="2">
        <v>78807600</v>
      </c>
      <c r="E252" s="2">
        <v>237152500</v>
      </c>
    </row>
    <row r="253" spans="1:5" x14ac:dyDescent="0.25">
      <c r="A253" s="9" t="s">
        <v>503</v>
      </c>
      <c r="B253" s="2">
        <v>246289500</v>
      </c>
      <c r="C253" s="2">
        <v>244377500</v>
      </c>
      <c r="D253" s="2">
        <v>246588250.00000003</v>
      </c>
      <c r="E253" s="2">
        <v>737255250</v>
      </c>
    </row>
    <row r="254" spans="1:5" x14ac:dyDescent="0.25">
      <c r="A254" s="9" t="s">
        <v>505</v>
      </c>
      <c r="B254" s="2">
        <v>436656550</v>
      </c>
      <c r="C254" s="2">
        <v>437515980.00000006</v>
      </c>
      <c r="D254" s="2">
        <v>437317650.00000006</v>
      </c>
      <c r="E254" s="2">
        <v>1311490180</v>
      </c>
    </row>
    <row r="255" spans="1:5" x14ac:dyDescent="0.25">
      <c r="A255" s="9" t="s">
        <v>507</v>
      </c>
      <c r="B255" s="2">
        <v>22378880</v>
      </c>
      <c r="C255" s="2">
        <v>22877040</v>
      </c>
      <c r="D255" s="2">
        <v>22992000</v>
      </c>
      <c r="E255" s="2">
        <v>68247920</v>
      </c>
    </row>
    <row r="256" spans="1:5" x14ac:dyDescent="0.25">
      <c r="A256" s="9" t="s">
        <v>509</v>
      </c>
      <c r="B256" s="2">
        <v>89160000</v>
      </c>
      <c r="C256" s="2">
        <v>89754400</v>
      </c>
      <c r="D256" s="2">
        <v>90111040</v>
      </c>
      <c r="E256" s="2">
        <v>269025440</v>
      </c>
    </row>
    <row r="257" spans="1:5" x14ac:dyDescent="0.25">
      <c r="A257" s="9" t="s">
        <v>511</v>
      </c>
      <c r="B257" s="2">
        <v>5442379800</v>
      </c>
      <c r="C257" s="2">
        <v>5429138000</v>
      </c>
      <c r="D257" s="2">
        <v>5612115600</v>
      </c>
      <c r="E257" s="2">
        <v>16483633400</v>
      </c>
    </row>
    <row r="258" spans="1:5" x14ac:dyDescent="0.25">
      <c r="A258" s="9" t="s">
        <v>513</v>
      </c>
      <c r="B258" s="2">
        <v>309585240</v>
      </c>
      <c r="C258" s="2">
        <v>307774800</v>
      </c>
      <c r="D258" s="2">
        <v>307774800</v>
      </c>
      <c r="E258" s="2">
        <v>925134840</v>
      </c>
    </row>
    <row r="259" spans="1:5" x14ac:dyDescent="0.25">
      <c r="A259" s="9" t="s">
        <v>515</v>
      </c>
      <c r="B259" s="2">
        <v>24252800.000000004</v>
      </c>
      <c r="C259" s="2">
        <v>24115000</v>
      </c>
      <c r="D259" s="2">
        <v>24115000</v>
      </c>
      <c r="E259" s="2">
        <v>72482800</v>
      </c>
    </row>
    <row r="260" spans="1:5" x14ac:dyDescent="0.25">
      <c r="A260" s="9" t="s">
        <v>517</v>
      </c>
      <c r="B260" s="2">
        <v>0</v>
      </c>
      <c r="C260" s="2">
        <v>0</v>
      </c>
      <c r="D260" s="2">
        <v>0</v>
      </c>
      <c r="E260" s="2">
        <v>0</v>
      </c>
    </row>
    <row r="261" spans="1:5" x14ac:dyDescent="0.25">
      <c r="A261" s="9" t="s">
        <v>519</v>
      </c>
      <c r="B261" s="2">
        <v>516150300</v>
      </c>
      <c r="C261" s="2">
        <v>514103100</v>
      </c>
      <c r="D261" s="2">
        <v>541228500</v>
      </c>
      <c r="E261" s="2">
        <v>1571481900</v>
      </c>
    </row>
    <row r="262" spans="1:5" x14ac:dyDescent="0.25">
      <c r="A262" s="9" t="s">
        <v>521</v>
      </c>
      <c r="B262" s="2">
        <v>0</v>
      </c>
      <c r="C262" s="2">
        <v>0</v>
      </c>
      <c r="D262" s="2">
        <v>0</v>
      </c>
      <c r="E262" s="2">
        <v>0</v>
      </c>
    </row>
    <row r="263" spans="1:5" x14ac:dyDescent="0.25">
      <c r="A263" s="9" t="s">
        <v>523</v>
      </c>
      <c r="B263" s="2">
        <v>307373500</v>
      </c>
      <c r="C263" s="2">
        <v>321524280</v>
      </c>
      <c r="D263" s="2">
        <v>328251700</v>
      </c>
      <c r="E263" s="2">
        <v>957149480</v>
      </c>
    </row>
    <row r="264" spans="1:5" x14ac:dyDescent="0.25">
      <c r="A264" s="9" t="s">
        <v>525</v>
      </c>
      <c r="B264" s="2">
        <v>31158440</v>
      </c>
      <c r="C264" s="2">
        <v>30839800</v>
      </c>
      <c r="D264" s="2">
        <v>31112920</v>
      </c>
      <c r="E264" s="2">
        <v>93111160</v>
      </c>
    </row>
    <row r="265" spans="1:5" x14ac:dyDescent="0.25">
      <c r="A265" s="9" t="s">
        <v>527</v>
      </c>
      <c r="B265" s="2">
        <v>84328500</v>
      </c>
      <c r="C265" s="2">
        <v>87304800</v>
      </c>
      <c r="D265" s="2">
        <v>87007170</v>
      </c>
      <c r="E265" s="2">
        <v>258640470</v>
      </c>
    </row>
    <row r="266" spans="1:5" x14ac:dyDescent="0.25">
      <c r="A266" s="9" t="s">
        <v>529</v>
      </c>
      <c r="B266" s="2">
        <v>0</v>
      </c>
      <c r="C266" s="2">
        <v>0</v>
      </c>
      <c r="D266" s="2">
        <v>0</v>
      </c>
      <c r="E266" s="2">
        <v>0</v>
      </c>
    </row>
    <row r="267" spans="1:5" x14ac:dyDescent="0.25">
      <c r="A267" s="9" t="s">
        <v>531</v>
      </c>
      <c r="B267" s="2">
        <v>5258440</v>
      </c>
      <c r="C267" s="2">
        <v>5032000</v>
      </c>
      <c r="D267" s="2">
        <v>5157800</v>
      </c>
      <c r="E267" s="2">
        <v>15448240</v>
      </c>
    </row>
    <row r="268" spans="1:5" x14ac:dyDescent="0.25">
      <c r="A268" s="9" t="s">
        <v>533</v>
      </c>
      <c r="B268" s="2">
        <v>21040000</v>
      </c>
      <c r="C268" s="2">
        <v>20000000</v>
      </c>
      <c r="D268" s="2">
        <v>20580000</v>
      </c>
      <c r="E268" s="2">
        <v>61620000</v>
      </c>
    </row>
    <row r="269" spans="1:5" x14ac:dyDescent="0.25">
      <c r="A269" s="9" t="s">
        <v>535</v>
      </c>
      <c r="B269" s="2">
        <v>281749440</v>
      </c>
      <c r="C269" s="2">
        <v>286780680</v>
      </c>
      <c r="D269" s="2">
        <v>286780680</v>
      </c>
      <c r="E269" s="2">
        <v>855310800</v>
      </c>
    </row>
    <row r="270" spans="1:5" x14ac:dyDescent="0.25">
      <c r="A270" s="9" t="s">
        <v>537</v>
      </c>
      <c r="B270" s="2">
        <v>12745040</v>
      </c>
      <c r="C270" s="2">
        <v>13076080</v>
      </c>
      <c r="D270" s="2">
        <v>16717520</v>
      </c>
      <c r="E270" s="2">
        <v>42538640</v>
      </c>
    </row>
    <row r="271" spans="1:5" x14ac:dyDescent="0.25">
      <c r="A271" s="9" t="s">
        <v>539</v>
      </c>
      <c r="B271" s="2">
        <v>2777337340</v>
      </c>
      <c r="C271" s="2">
        <v>2832178980</v>
      </c>
      <c r="D271" s="2">
        <v>2937945000</v>
      </c>
      <c r="E271" s="2">
        <v>8547461320</v>
      </c>
    </row>
    <row r="272" spans="1:5" x14ac:dyDescent="0.25">
      <c r="A272" s="9" t="s">
        <v>541</v>
      </c>
      <c r="B272" s="2">
        <v>4881000</v>
      </c>
      <c r="C272" s="2">
        <v>5011160</v>
      </c>
      <c r="D272" s="2">
        <v>4881000</v>
      </c>
      <c r="E272" s="2">
        <v>14773160</v>
      </c>
    </row>
    <row r="273" spans="1:5" x14ac:dyDescent="0.25">
      <c r="A273" s="9" t="s">
        <v>543</v>
      </c>
      <c r="B273" s="2">
        <v>67036180.000000007</v>
      </c>
      <c r="C273" s="2">
        <v>67036180.000000007</v>
      </c>
      <c r="D273" s="2">
        <v>65535370</v>
      </c>
      <c r="E273" s="2">
        <v>199607730</v>
      </c>
    </row>
    <row r="274" spans="1:5" x14ac:dyDescent="0.25">
      <c r="A274" s="9" t="s">
        <v>545</v>
      </c>
      <c r="B274" s="2">
        <v>0</v>
      </c>
      <c r="C274" s="2">
        <v>0</v>
      </c>
      <c r="D274" s="2">
        <v>0</v>
      </c>
      <c r="E274" s="2">
        <v>0</v>
      </c>
    </row>
    <row r="275" spans="1:5" x14ac:dyDescent="0.25">
      <c r="A275" s="9" t="s">
        <v>547</v>
      </c>
      <c r="B275" s="2">
        <v>127527399.99999999</v>
      </c>
      <c r="C275" s="2">
        <v>124546729.99999999</v>
      </c>
      <c r="D275" s="2">
        <v>127904700</v>
      </c>
      <c r="E275" s="2">
        <v>379978830</v>
      </c>
    </row>
    <row r="276" spans="1:5" x14ac:dyDescent="0.25">
      <c r="A276" s="9" t="s">
        <v>549</v>
      </c>
      <c r="B276" s="2">
        <v>62616480</v>
      </c>
      <c r="C276" s="2">
        <v>62187600</v>
      </c>
      <c r="D276" s="2">
        <v>62616480</v>
      </c>
      <c r="E276" s="2">
        <v>187420560</v>
      </c>
    </row>
    <row r="277" spans="1:5" x14ac:dyDescent="0.25">
      <c r="A277" s="9" t="s">
        <v>551</v>
      </c>
      <c r="B277" s="2">
        <v>3560000</v>
      </c>
      <c r="C277" s="2">
        <v>3560000</v>
      </c>
      <c r="D277" s="2">
        <v>3471000</v>
      </c>
      <c r="E277" s="2">
        <v>10591000</v>
      </c>
    </row>
    <row r="278" spans="1:5" x14ac:dyDescent="0.25">
      <c r="A278" s="9" t="s">
        <v>553</v>
      </c>
      <c r="B278" s="2">
        <v>6226900</v>
      </c>
      <c r="C278" s="2">
        <v>6226900</v>
      </c>
      <c r="D278" s="2">
        <v>5928350</v>
      </c>
      <c r="E278" s="2">
        <v>18382150</v>
      </c>
    </row>
    <row r="279" spans="1:5" x14ac:dyDescent="0.25">
      <c r="A279" s="9" t="s">
        <v>555</v>
      </c>
      <c r="B279" s="2">
        <v>555079700</v>
      </c>
      <c r="C279" s="2">
        <v>564337200</v>
      </c>
      <c r="D279" s="2">
        <v>572854100</v>
      </c>
      <c r="E279" s="2">
        <v>1692271000</v>
      </c>
    </row>
    <row r="280" spans="1:5" x14ac:dyDescent="0.25">
      <c r="A280" s="9" t="s">
        <v>557</v>
      </c>
      <c r="B280" s="2">
        <v>211312500</v>
      </c>
      <c r="C280" s="2">
        <v>215538750</v>
      </c>
      <c r="D280" s="2">
        <v>218750700</v>
      </c>
      <c r="E280" s="2">
        <v>645601950</v>
      </c>
    </row>
    <row r="281" spans="1:5" x14ac:dyDescent="0.25">
      <c r="A281" s="9" t="s">
        <v>559</v>
      </c>
      <c r="B281" s="2">
        <v>10773000</v>
      </c>
      <c r="C281" s="2">
        <v>10773000</v>
      </c>
      <c r="D281" s="2">
        <v>10660140</v>
      </c>
      <c r="E281" s="2">
        <v>32206140</v>
      </c>
    </row>
    <row r="282" spans="1:5" x14ac:dyDescent="0.25">
      <c r="A282" s="9" t="s">
        <v>561</v>
      </c>
      <c r="B282" s="2">
        <v>61183530</v>
      </c>
      <c r="C282" s="2">
        <v>61383150</v>
      </c>
      <c r="D282" s="2">
        <v>62381250</v>
      </c>
      <c r="E282" s="2">
        <v>184947930</v>
      </c>
    </row>
    <row r="283" spans="1:5" x14ac:dyDescent="0.25">
      <c r="A283" s="9" t="s">
        <v>563</v>
      </c>
      <c r="B283" s="2">
        <v>205405200</v>
      </c>
      <c r="C283" s="2">
        <v>204454250</v>
      </c>
      <c r="D283" s="2">
        <v>210159950</v>
      </c>
      <c r="E283" s="2">
        <v>620019400</v>
      </c>
    </row>
    <row r="284" spans="1:5" x14ac:dyDescent="0.25">
      <c r="A284" s="9" t="s">
        <v>565</v>
      </c>
      <c r="B284" s="2">
        <v>16329479.999999998</v>
      </c>
      <c r="C284" s="2">
        <v>16130340.000000002</v>
      </c>
      <c r="D284" s="2">
        <v>16030770.000000002</v>
      </c>
      <c r="E284" s="2">
        <v>48490590</v>
      </c>
    </row>
    <row r="285" spans="1:5" x14ac:dyDescent="0.25">
      <c r="A285" s="9" t="s">
        <v>567</v>
      </c>
      <c r="B285" s="2">
        <v>4431650</v>
      </c>
      <c r="C285" s="2">
        <v>4853020</v>
      </c>
      <c r="D285" s="2">
        <v>4853020</v>
      </c>
      <c r="E285" s="2">
        <v>14137690</v>
      </c>
    </row>
    <row r="286" spans="1:5" x14ac:dyDescent="0.25">
      <c r="A286" s="9" t="s">
        <v>569</v>
      </c>
      <c r="B286" s="2">
        <v>41755000</v>
      </c>
      <c r="C286" s="2">
        <v>40824460</v>
      </c>
      <c r="D286" s="2">
        <v>41993600</v>
      </c>
      <c r="E286" s="2">
        <v>124573060</v>
      </c>
    </row>
    <row r="287" spans="1:5" x14ac:dyDescent="0.25">
      <c r="A287" s="9" t="s">
        <v>571</v>
      </c>
      <c r="B287" s="2">
        <v>1441834290</v>
      </c>
      <c r="C287" s="2">
        <v>1470206700</v>
      </c>
      <c r="D287" s="2">
        <v>1470206700</v>
      </c>
      <c r="E287" s="2">
        <v>4382247690</v>
      </c>
    </row>
    <row r="288" spans="1:5" x14ac:dyDescent="0.25">
      <c r="A288" s="9" t="s">
        <v>573</v>
      </c>
      <c r="B288" s="2">
        <v>17215080</v>
      </c>
      <c r="C288" s="2">
        <v>17110110</v>
      </c>
      <c r="D288" s="2">
        <v>16725220</v>
      </c>
      <c r="E288" s="2">
        <v>51050410</v>
      </c>
    </row>
    <row r="289" spans="1:5" x14ac:dyDescent="0.25">
      <c r="A289" s="9" t="s">
        <v>575</v>
      </c>
      <c r="B289" s="2">
        <v>471788500</v>
      </c>
      <c r="C289" s="2">
        <v>470051500</v>
      </c>
      <c r="D289" s="2">
        <v>467060000</v>
      </c>
      <c r="E289" s="2">
        <v>1408900000</v>
      </c>
    </row>
    <row r="290" spans="1:5" x14ac:dyDescent="0.25">
      <c r="A290" s="9" t="s">
        <v>577</v>
      </c>
      <c r="B290" s="2">
        <v>607146600</v>
      </c>
      <c r="C290" s="2">
        <v>607146600</v>
      </c>
      <c r="D290" s="2">
        <v>621236500</v>
      </c>
      <c r="E290" s="2">
        <v>1835529700</v>
      </c>
    </row>
    <row r="291" spans="1:5" x14ac:dyDescent="0.25">
      <c r="A291" s="9" t="s">
        <v>579</v>
      </c>
      <c r="B291" s="2">
        <v>0</v>
      </c>
      <c r="C291" s="2">
        <v>0</v>
      </c>
      <c r="D291" s="2">
        <v>0</v>
      </c>
      <c r="E291" s="2">
        <v>0</v>
      </c>
    </row>
    <row r="292" spans="1:5" x14ac:dyDescent="0.25">
      <c r="A292" s="9" t="s">
        <v>581</v>
      </c>
      <c r="B292" s="2">
        <v>106726080</v>
      </c>
      <c r="C292" s="2">
        <v>109718400.00000001</v>
      </c>
      <c r="D292" s="2">
        <v>109718400.00000001</v>
      </c>
      <c r="E292" s="2">
        <v>326162880</v>
      </c>
    </row>
    <row r="293" spans="1:5" x14ac:dyDescent="0.25">
      <c r="A293" s="9" t="s">
        <v>583</v>
      </c>
      <c r="B293" s="2">
        <v>4862400</v>
      </c>
      <c r="C293" s="2">
        <v>5065000</v>
      </c>
      <c r="D293" s="2">
        <v>5186560</v>
      </c>
      <c r="E293" s="2">
        <v>15113960</v>
      </c>
    </row>
    <row r="294" spans="1:5" x14ac:dyDescent="0.25">
      <c r="A294" s="9" t="s">
        <v>585</v>
      </c>
      <c r="B294" s="2">
        <v>5805000</v>
      </c>
      <c r="C294" s="2">
        <v>5745000</v>
      </c>
      <c r="D294" s="2">
        <v>5700000</v>
      </c>
      <c r="E294" s="2">
        <v>17250000</v>
      </c>
    </row>
    <row r="295" spans="1:5" x14ac:dyDescent="0.25">
      <c r="A295" s="9" t="s">
        <v>587</v>
      </c>
      <c r="B295" s="2">
        <v>14612400</v>
      </c>
      <c r="C295" s="2">
        <v>14701500</v>
      </c>
      <c r="D295" s="2">
        <v>14939100</v>
      </c>
      <c r="E295" s="2">
        <v>44253000</v>
      </c>
    </row>
    <row r="296" spans="1:5" x14ac:dyDescent="0.25">
      <c r="A296" s="9" t="s">
        <v>589</v>
      </c>
      <c r="B296" s="2">
        <v>41500050</v>
      </c>
      <c r="C296" s="2">
        <v>41139180</v>
      </c>
      <c r="D296" s="2">
        <v>41500050</v>
      </c>
      <c r="E296" s="2">
        <v>124139280</v>
      </c>
    </row>
    <row r="297" spans="1:5" x14ac:dyDescent="0.25">
      <c r="A297" s="9" t="s">
        <v>591</v>
      </c>
      <c r="B297" s="2">
        <v>10086300</v>
      </c>
      <c r="C297" s="2">
        <v>9846150</v>
      </c>
      <c r="D297" s="2">
        <v>9702060</v>
      </c>
      <c r="E297" s="2">
        <v>29634510</v>
      </c>
    </row>
    <row r="298" spans="1:5" x14ac:dyDescent="0.25">
      <c r="A298" s="9" t="s">
        <v>593</v>
      </c>
      <c r="B298" s="2">
        <v>17568090</v>
      </c>
      <c r="C298" s="2">
        <v>17568090</v>
      </c>
      <c r="D298" s="2">
        <v>17652960</v>
      </c>
      <c r="E298" s="2">
        <v>52789140</v>
      </c>
    </row>
    <row r="299" spans="1:5" x14ac:dyDescent="0.25">
      <c r="A299" s="9" t="s">
        <v>595</v>
      </c>
      <c r="B299" s="2">
        <v>1741350</v>
      </c>
      <c r="C299" s="2">
        <v>1741350</v>
      </c>
      <c r="D299" s="2">
        <v>1741350</v>
      </c>
      <c r="E299" s="2">
        <v>5224050</v>
      </c>
    </row>
    <row r="300" spans="1:5" x14ac:dyDescent="0.25">
      <c r="A300" s="9" t="s">
        <v>597</v>
      </c>
      <c r="B300" s="2">
        <v>0</v>
      </c>
      <c r="C300" s="2">
        <v>0</v>
      </c>
      <c r="D300" s="2">
        <v>0</v>
      </c>
      <c r="E300" s="2">
        <v>0</v>
      </c>
    </row>
    <row r="301" spans="1:5" x14ac:dyDescent="0.25">
      <c r="A301" s="9" t="s">
        <v>599</v>
      </c>
      <c r="B301" s="2">
        <v>69596800</v>
      </c>
      <c r="C301" s="2">
        <v>72082400</v>
      </c>
      <c r="D301" s="2">
        <v>72082400</v>
      </c>
      <c r="E301" s="2">
        <v>213761600</v>
      </c>
    </row>
    <row r="302" spans="1:5" x14ac:dyDescent="0.25">
      <c r="A302" s="9" t="s">
        <v>601</v>
      </c>
      <c r="B302" s="2">
        <v>66240000</v>
      </c>
      <c r="C302" s="2">
        <v>66107520</v>
      </c>
      <c r="D302" s="2">
        <v>66173760</v>
      </c>
      <c r="E302" s="2">
        <v>198521280</v>
      </c>
    </row>
    <row r="303" spans="1:5" x14ac:dyDescent="0.25">
      <c r="A303" s="9" t="s">
        <v>603</v>
      </c>
      <c r="B303" s="2">
        <v>7148890</v>
      </c>
      <c r="C303" s="2">
        <v>7414700</v>
      </c>
      <c r="D303" s="2">
        <v>7414700</v>
      </c>
      <c r="E303" s="2">
        <v>21978290</v>
      </c>
    </row>
    <row r="304" spans="1:5" x14ac:dyDescent="0.25">
      <c r="A304" s="9" t="s">
        <v>605</v>
      </c>
      <c r="B304" s="2">
        <v>5036437460</v>
      </c>
      <c r="C304" s="2">
        <v>5055858170</v>
      </c>
      <c r="D304" s="2">
        <v>5308327400</v>
      </c>
      <c r="E304" s="2">
        <v>15400623030</v>
      </c>
    </row>
    <row r="305" spans="1:5" x14ac:dyDescent="0.25">
      <c r="A305" s="9" t="s">
        <v>607</v>
      </c>
      <c r="B305" s="2">
        <v>893800000</v>
      </c>
      <c r="C305" s="2">
        <v>889658000</v>
      </c>
      <c r="D305" s="2">
        <v>893800000</v>
      </c>
      <c r="E305" s="2">
        <v>2677258000</v>
      </c>
    </row>
    <row r="306" spans="1:5" x14ac:dyDescent="0.25">
      <c r="A306" s="9" t="s">
        <v>609</v>
      </c>
      <c r="B306" s="2">
        <v>3575040</v>
      </c>
      <c r="C306" s="2">
        <v>3528000</v>
      </c>
      <c r="D306" s="2">
        <v>3575040</v>
      </c>
      <c r="E306" s="2">
        <v>10678080</v>
      </c>
    </row>
    <row r="307" spans="1:5" x14ac:dyDescent="0.25">
      <c r="A307" s="9" t="s">
        <v>611</v>
      </c>
      <c r="B307" s="2">
        <v>40393200</v>
      </c>
      <c r="C307" s="2">
        <v>40393200</v>
      </c>
      <c r="D307" s="2">
        <v>41312720</v>
      </c>
      <c r="E307" s="2">
        <v>122099120</v>
      </c>
    </row>
    <row r="308" spans="1:5" x14ac:dyDescent="0.25">
      <c r="A308" s="9" t="s">
        <v>613</v>
      </c>
      <c r="B308" s="2">
        <v>79048500</v>
      </c>
      <c r="C308" s="2">
        <v>79048500</v>
      </c>
      <c r="D308" s="2">
        <v>80985450</v>
      </c>
      <c r="E308" s="2">
        <v>239082450</v>
      </c>
    </row>
    <row r="309" spans="1:5" x14ac:dyDescent="0.25">
      <c r="A309" s="9" t="s">
        <v>615</v>
      </c>
      <c r="B309" s="2">
        <v>51361760.000000007</v>
      </c>
      <c r="C309" s="2">
        <v>52300160</v>
      </c>
      <c r="D309" s="2">
        <v>52300160</v>
      </c>
      <c r="E309" s="2">
        <v>155962080</v>
      </c>
    </row>
    <row r="310" spans="1:5" x14ac:dyDescent="0.25">
      <c r="A310" s="9" t="s">
        <v>617</v>
      </c>
      <c r="B310" s="2">
        <v>126787500</v>
      </c>
      <c r="C310" s="2">
        <v>125925000</v>
      </c>
      <c r="D310" s="2">
        <v>126787500</v>
      </c>
      <c r="E310" s="2">
        <v>379500000</v>
      </c>
    </row>
    <row r="311" spans="1:5" x14ac:dyDescent="0.25">
      <c r="A311" s="9" t="s">
        <v>619</v>
      </c>
      <c r="B311" s="2">
        <v>80180000</v>
      </c>
      <c r="C311" s="2">
        <v>81024000</v>
      </c>
      <c r="D311" s="2">
        <v>81952400</v>
      </c>
      <c r="E311" s="2">
        <v>243156400</v>
      </c>
    </row>
    <row r="312" spans="1:5" x14ac:dyDescent="0.25">
      <c r="A312" s="9" t="s">
        <v>621</v>
      </c>
      <c r="B312" s="2">
        <v>7638299.9999999991</v>
      </c>
      <c r="C312" s="2">
        <v>7306200.0000000009</v>
      </c>
      <c r="D312" s="2">
        <v>7439040.0000000009</v>
      </c>
      <c r="E312" s="2">
        <v>22383540</v>
      </c>
    </row>
    <row r="313" spans="1:5" x14ac:dyDescent="0.25">
      <c r="A313" s="9" t="s">
        <v>623</v>
      </c>
      <c r="B313" s="2">
        <v>83265000</v>
      </c>
      <c r="C313" s="2">
        <v>83265000</v>
      </c>
      <c r="D313" s="2">
        <v>82432350</v>
      </c>
      <c r="E313" s="2">
        <v>248962350</v>
      </c>
    </row>
    <row r="314" spans="1:5" x14ac:dyDescent="0.25">
      <c r="A314" s="9" t="s">
        <v>625</v>
      </c>
      <c r="B314" s="2">
        <v>6852849.9999999991</v>
      </c>
      <c r="C314" s="2">
        <v>6852849.9999999991</v>
      </c>
      <c r="D314" s="2">
        <v>6852849.9999999991</v>
      </c>
      <c r="E314" s="2">
        <v>20558549.999999996</v>
      </c>
    </row>
    <row r="315" spans="1:5" x14ac:dyDescent="0.25">
      <c r="A315" s="9" t="s">
        <v>627</v>
      </c>
      <c r="B315" s="2">
        <v>0</v>
      </c>
      <c r="C315" s="2">
        <v>0</v>
      </c>
      <c r="D315" s="2">
        <v>0</v>
      </c>
      <c r="E315" s="2">
        <v>0</v>
      </c>
    </row>
    <row r="316" spans="1:5" x14ac:dyDescent="0.25">
      <c r="A316" s="9" t="s">
        <v>629</v>
      </c>
      <c r="B316" s="2">
        <v>0</v>
      </c>
      <c r="C316" s="2">
        <v>0</v>
      </c>
      <c r="D316" s="2">
        <v>0</v>
      </c>
      <c r="E316" s="2">
        <v>0</v>
      </c>
    </row>
    <row r="317" spans="1:5" x14ac:dyDescent="0.25">
      <c r="A317" s="9" t="s">
        <v>631</v>
      </c>
      <c r="B317" s="2">
        <v>14196800</v>
      </c>
      <c r="C317" s="2">
        <v>14196800</v>
      </c>
      <c r="D317" s="2">
        <v>14159440</v>
      </c>
      <c r="E317" s="2">
        <v>42553040</v>
      </c>
    </row>
    <row r="318" spans="1:5" x14ac:dyDescent="0.25">
      <c r="A318" s="9" t="s">
        <v>633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25">
      <c r="A319" s="9" t="s">
        <v>635</v>
      </c>
      <c r="B319" s="2">
        <v>28884240</v>
      </c>
      <c r="C319" s="2">
        <v>30384720.000000004</v>
      </c>
      <c r="D319" s="2">
        <v>30384720.000000004</v>
      </c>
      <c r="E319" s="2">
        <v>89653680</v>
      </c>
    </row>
    <row r="320" spans="1:5" x14ac:dyDescent="0.25">
      <c r="A320" s="9" t="s">
        <v>637</v>
      </c>
      <c r="B320" s="2">
        <v>117711360</v>
      </c>
      <c r="C320" s="2">
        <v>118497360</v>
      </c>
      <c r="D320" s="2">
        <v>119409119.99999999</v>
      </c>
      <c r="E320" s="2">
        <v>355617840</v>
      </c>
    </row>
    <row r="321" spans="1:5" x14ac:dyDescent="0.25">
      <c r="A321" s="9" t="s">
        <v>639</v>
      </c>
      <c r="B321" s="2">
        <v>0</v>
      </c>
      <c r="C321" s="2">
        <v>0</v>
      </c>
      <c r="D321" s="2">
        <v>0</v>
      </c>
      <c r="E321" s="2">
        <v>0</v>
      </c>
    </row>
    <row r="322" spans="1:5" x14ac:dyDescent="0.25">
      <c r="A322" s="9" t="s">
        <v>641</v>
      </c>
      <c r="B322" s="2">
        <v>242674850</v>
      </c>
      <c r="C322" s="2">
        <v>242913000</v>
      </c>
      <c r="D322" s="2">
        <v>247199700</v>
      </c>
      <c r="E322" s="2">
        <v>732787550</v>
      </c>
    </row>
    <row r="323" spans="1:5" x14ac:dyDescent="0.25">
      <c r="A323" s="9" t="s">
        <v>643</v>
      </c>
      <c r="B323" s="2">
        <v>82600000</v>
      </c>
      <c r="C323" s="2">
        <v>82600000</v>
      </c>
      <c r="D323" s="2">
        <v>82600000</v>
      </c>
      <c r="E323" s="2">
        <v>247800000</v>
      </c>
    </row>
    <row r="324" spans="1:5" x14ac:dyDescent="0.25">
      <c r="A324" s="9" t="s">
        <v>645</v>
      </c>
      <c r="B324" s="2">
        <v>18250000</v>
      </c>
      <c r="C324" s="2">
        <v>18950000</v>
      </c>
      <c r="D324" s="2">
        <v>19750000</v>
      </c>
      <c r="E324" s="2">
        <v>56950000</v>
      </c>
    </row>
    <row r="325" spans="1:5" x14ac:dyDescent="0.25">
      <c r="A325" s="9" t="s">
        <v>647</v>
      </c>
      <c r="B325" s="2">
        <v>121910400.00000001</v>
      </c>
      <c r="C325" s="2">
        <v>121910400.00000001</v>
      </c>
      <c r="D325" s="2">
        <v>121910400.00000001</v>
      </c>
      <c r="E325" s="2">
        <v>365731200.00000006</v>
      </c>
    </row>
    <row r="326" spans="1:5" x14ac:dyDescent="0.25">
      <c r="A326" s="9" t="s">
        <v>649</v>
      </c>
      <c r="B326" s="2">
        <v>21828496000</v>
      </c>
      <c r="C326" s="2">
        <v>22294497600</v>
      </c>
      <c r="D326" s="2">
        <v>21951128000</v>
      </c>
      <c r="E326" s="2">
        <v>66074121600</v>
      </c>
    </row>
    <row r="327" spans="1:5" x14ac:dyDescent="0.25">
      <c r="A327" s="9" t="s">
        <v>651</v>
      </c>
      <c r="B327" s="2">
        <v>638296560</v>
      </c>
      <c r="C327" s="2">
        <v>623177280</v>
      </c>
      <c r="D327" s="2">
        <v>624930240</v>
      </c>
      <c r="E327" s="2">
        <v>1886404080</v>
      </c>
    </row>
    <row r="328" spans="1:5" x14ac:dyDescent="0.25">
      <c r="A328" s="9" t="s">
        <v>653</v>
      </c>
      <c r="B328" s="2">
        <v>0</v>
      </c>
      <c r="C328" s="2">
        <v>0</v>
      </c>
      <c r="D328" s="2">
        <v>0</v>
      </c>
      <c r="E328" s="2">
        <v>0</v>
      </c>
    </row>
    <row r="329" spans="1:5" x14ac:dyDescent="0.25">
      <c r="A329" s="9" t="s">
        <v>655</v>
      </c>
      <c r="B329" s="2">
        <v>250866350</v>
      </c>
      <c r="C329" s="2">
        <v>250029850</v>
      </c>
      <c r="D329" s="2">
        <v>250866350</v>
      </c>
      <c r="E329" s="2">
        <v>751762550</v>
      </c>
    </row>
    <row r="330" spans="1:5" x14ac:dyDescent="0.25">
      <c r="A330" s="9" t="s">
        <v>657</v>
      </c>
      <c r="B330" s="2">
        <v>24150140</v>
      </c>
      <c r="C330" s="2">
        <v>24150140</v>
      </c>
      <c r="D330" s="2">
        <v>24150140</v>
      </c>
      <c r="E330" s="2">
        <v>72450420</v>
      </c>
    </row>
    <row r="331" spans="1:5" x14ac:dyDescent="0.25">
      <c r="A331" s="9" t="s">
        <v>659</v>
      </c>
      <c r="B331" s="2">
        <v>0</v>
      </c>
      <c r="C331" s="2">
        <v>0</v>
      </c>
      <c r="D331" s="2">
        <v>0</v>
      </c>
      <c r="E331" s="2">
        <v>0</v>
      </c>
    </row>
    <row r="332" spans="1:5" x14ac:dyDescent="0.25">
      <c r="A332" s="9" t="s">
        <v>661</v>
      </c>
      <c r="B332" s="2">
        <v>14931336010.000002</v>
      </c>
      <c r="C332" s="2">
        <v>15133636550</v>
      </c>
      <c r="D332" s="2">
        <v>14837966530</v>
      </c>
      <c r="E332" s="2">
        <v>44902939090</v>
      </c>
    </row>
    <row r="333" spans="1:5" x14ac:dyDescent="0.25">
      <c r="A333" s="9" t="s">
        <v>663</v>
      </c>
      <c r="B333" s="2">
        <v>7148070179.999999</v>
      </c>
      <c r="C333" s="2">
        <v>7262048520</v>
      </c>
      <c r="D333" s="2">
        <v>7099222320.000001</v>
      </c>
      <c r="E333" s="2">
        <v>21509341020</v>
      </c>
    </row>
    <row r="334" spans="1:5" x14ac:dyDescent="0.25">
      <c r="A334" s="9" t="s">
        <v>665</v>
      </c>
      <c r="B334" s="2">
        <v>165250800</v>
      </c>
      <c r="C334" s="2">
        <v>171606600</v>
      </c>
      <c r="D334" s="2">
        <v>174784500</v>
      </c>
      <c r="E334" s="2">
        <v>511641900</v>
      </c>
    </row>
    <row r="335" spans="1:5" x14ac:dyDescent="0.25">
      <c r="A335" s="9" t="s">
        <v>667</v>
      </c>
      <c r="B335" s="2">
        <v>343844900</v>
      </c>
      <c r="C335" s="2">
        <v>345214800</v>
      </c>
      <c r="D335" s="2">
        <v>345214800</v>
      </c>
      <c r="E335" s="2">
        <v>1034274500</v>
      </c>
    </row>
    <row r="336" spans="1:5" x14ac:dyDescent="0.25">
      <c r="A336" s="9" t="s">
        <v>669</v>
      </c>
      <c r="B336" s="2">
        <v>16429894000</v>
      </c>
      <c r="C336" s="2">
        <v>16339994580</v>
      </c>
      <c r="D336" s="2">
        <v>16525993380</v>
      </c>
      <c r="E336" s="2">
        <v>49295881960</v>
      </c>
    </row>
    <row r="337" spans="1:5" x14ac:dyDescent="0.25">
      <c r="A337" s="9" t="s">
        <v>671</v>
      </c>
      <c r="B337" s="2">
        <v>25978909850</v>
      </c>
      <c r="C337" s="2">
        <v>26119886750</v>
      </c>
      <c r="D337" s="2">
        <v>25845765000</v>
      </c>
      <c r="E337" s="2">
        <v>77944561600</v>
      </c>
    </row>
    <row r="338" spans="1:5" x14ac:dyDescent="0.25">
      <c r="A338" s="9" t="s">
        <v>673</v>
      </c>
      <c r="B338" s="2">
        <v>2239702400</v>
      </c>
      <c r="C338" s="2">
        <v>2229568000</v>
      </c>
      <c r="D338" s="2">
        <v>2234635200</v>
      </c>
      <c r="E338" s="2">
        <v>6703905600</v>
      </c>
    </row>
    <row r="339" spans="1:5" x14ac:dyDescent="0.25">
      <c r="A339" s="9" t="s">
        <v>675</v>
      </c>
      <c r="B339" s="2">
        <v>42933540</v>
      </c>
      <c r="C339" s="2">
        <v>44845560</v>
      </c>
      <c r="D339" s="2">
        <v>45019380</v>
      </c>
      <c r="E339" s="2">
        <v>132798480</v>
      </c>
    </row>
    <row r="340" spans="1:5" x14ac:dyDescent="0.25">
      <c r="A340" s="9" t="s">
        <v>677</v>
      </c>
      <c r="B340" s="2">
        <v>0</v>
      </c>
      <c r="C340" s="2">
        <v>0</v>
      </c>
      <c r="D340" s="2">
        <v>0</v>
      </c>
      <c r="E340" s="2">
        <v>0</v>
      </c>
    </row>
    <row r="341" spans="1:5" x14ac:dyDescent="0.25">
      <c r="A341" s="9" t="s">
        <v>679</v>
      </c>
      <c r="B341" s="2">
        <v>0</v>
      </c>
      <c r="C341" s="2">
        <v>0</v>
      </c>
      <c r="D341" s="2">
        <v>0</v>
      </c>
      <c r="E341" s="2">
        <v>0</v>
      </c>
    </row>
    <row r="342" spans="1:5" x14ac:dyDescent="0.25">
      <c r="A342" s="9" t="s">
        <v>681</v>
      </c>
      <c r="B342" s="2">
        <v>0</v>
      </c>
      <c r="C342" s="2">
        <v>0</v>
      </c>
      <c r="D342" s="2">
        <v>0</v>
      </c>
      <c r="E342" s="2">
        <v>0</v>
      </c>
    </row>
    <row r="343" spans="1:5" x14ac:dyDescent="0.25">
      <c r="A343" s="9" t="s">
        <v>683</v>
      </c>
      <c r="B343" s="2">
        <v>263853599.99999997</v>
      </c>
      <c r="C343" s="2">
        <v>266886400.00000003</v>
      </c>
      <c r="D343" s="2">
        <v>280534000</v>
      </c>
      <c r="E343" s="2">
        <v>811274000</v>
      </c>
    </row>
    <row r="344" spans="1:5" x14ac:dyDescent="0.25">
      <c r="A344" s="9" t="s">
        <v>685</v>
      </c>
      <c r="B344" s="2">
        <v>0</v>
      </c>
      <c r="C344" s="2">
        <v>0</v>
      </c>
      <c r="D344" s="2">
        <v>0</v>
      </c>
      <c r="E344" s="2">
        <v>0</v>
      </c>
    </row>
    <row r="345" spans="1:5" x14ac:dyDescent="0.25">
      <c r="A345" s="9" t="s">
        <v>687</v>
      </c>
      <c r="B345" s="2">
        <v>0</v>
      </c>
      <c r="C345" s="2">
        <v>0</v>
      </c>
      <c r="D345" s="2">
        <v>0</v>
      </c>
      <c r="E345" s="2">
        <v>0</v>
      </c>
    </row>
    <row r="346" spans="1:5" x14ac:dyDescent="0.25">
      <c r="A346" s="9" t="s">
        <v>689</v>
      </c>
      <c r="B346" s="2">
        <v>21160100</v>
      </c>
      <c r="C346" s="2">
        <v>21596800</v>
      </c>
      <c r="D346" s="2">
        <v>22549600</v>
      </c>
      <c r="E346" s="2">
        <v>65306500</v>
      </c>
    </row>
    <row r="347" spans="1:5" x14ac:dyDescent="0.25">
      <c r="A347" s="9" t="s">
        <v>691</v>
      </c>
      <c r="B347" s="2">
        <v>159906250</v>
      </c>
      <c r="C347" s="2">
        <v>159906250</v>
      </c>
      <c r="D347" s="2">
        <v>164255700</v>
      </c>
      <c r="E347" s="2">
        <v>484068200</v>
      </c>
    </row>
    <row r="348" spans="1:5" x14ac:dyDescent="0.25">
      <c r="A348" s="9" t="s">
        <v>693</v>
      </c>
      <c r="B348" s="2">
        <v>95354399.999999985</v>
      </c>
      <c r="C348" s="2">
        <v>96955500.000000015</v>
      </c>
      <c r="D348" s="2">
        <v>98734499.999999985</v>
      </c>
      <c r="E348" s="2">
        <v>291044400</v>
      </c>
    </row>
    <row r="349" spans="1:5" x14ac:dyDescent="0.25">
      <c r="A349" s="9" t="s">
        <v>695</v>
      </c>
      <c r="B349" s="2">
        <v>95158080.000000015</v>
      </c>
      <c r="C349" s="2">
        <v>94300800.000000015</v>
      </c>
      <c r="D349" s="2">
        <v>94300800.000000015</v>
      </c>
      <c r="E349" s="2">
        <v>283759680.00000006</v>
      </c>
    </row>
    <row r="350" spans="1:5" x14ac:dyDescent="0.25">
      <c r="A350" s="9" t="s">
        <v>697</v>
      </c>
      <c r="B350" s="2">
        <v>0</v>
      </c>
      <c r="C350" s="2">
        <v>0</v>
      </c>
      <c r="D350" s="2">
        <v>0</v>
      </c>
      <c r="E350" s="2">
        <v>0</v>
      </c>
    </row>
    <row r="351" spans="1:5" x14ac:dyDescent="0.25">
      <c r="A351" s="9" t="s">
        <v>699</v>
      </c>
      <c r="B351" s="2">
        <v>5499000</v>
      </c>
      <c r="C351" s="2">
        <v>5583600</v>
      </c>
      <c r="D351" s="2">
        <v>5499000</v>
      </c>
      <c r="E351" s="2">
        <v>16581600</v>
      </c>
    </row>
    <row r="352" spans="1:5" x14ac:dyDescent="0.25">
      <c r="A352" s="9" t="s">
        <v>701</v>
      </c>
      <c r="B352" s="2">
        <v>15531600</v>
      </c>
      <c r="C352" s="2">
        <v>15480000</v>
      </c>
      <c r="D352" s="2">
        <v>15480000</v>
      </c>
      <c r="E352" s="2">
        <v>46491600</v>
      </c>
    </row>
    <row r="353" spans="1:5" x14ac:dyDescent="0.25">
      <c r="A353" s="9" t="s">
        <v>703</v>
      </c>
      <c r="B353" s="2">
        <v>7445730</v>
      </c>
      <c r="C353" s="2">
        <v>7445730</v>
      </c>
      <c r="D353" s="2">
        <v>7419420</v>
      </c>
      <c r="E353" s="2">
        <v>22310880</v>
      </c>
    </row>
    <row r="354" spans="1:5" x14ac:dyDescent="0.25">
      <c r="A354" s="9" t="s">
        <v>705</v>
      </c>
      <c r="B354" s="2">
        <v>0</v>
      </c>
      <c r="C354" s="2">
        <v>0</v>
      </c>
      <c r="D354" s="2">
        <v>0</v>
      </c>
      <c r="E354" s="2">
        <v>0</v>
      </c>
    </row>
    <row r="355" spans="1:5" x14ac:dyDescent="0.25">
      <c r="A355" s="9" t="s">
        <v>707</v>
      </c>
      <c r="B355" s="2">
        <v>0</v>
      </c>
      <c r="C355" s="2">
        <v>0</v>
      </c>
      <c r="D355" s="2">
        <v>0</v>
      </c>
      <c r="E355" s="2">
        <v>0</v>
      </c>
    </row>
    <row r="356" spans="1:5" x14ac:dyDescent="0.25">
      <c r="A356" s="9" t="s">
        <v>709</v>
      </c>
      <c r="B356" s="2">
        <v>43999200</v>
      </c>
      <c r="C356" s="2">
        <v>43999200</v>
      </c>
      <c r="D356" s="2">
        <v>44814000</v>
      </c>
      <c r="E356" s="2">
        <v>132812400</v>
      </c>
    </row>
    <row r="357" spans="1:5" x14ac:dyDescent="0.25">
      <c r="A357" s="9" t="s">
        <v>711</v>
      </c>
      <c r="B357" s="2">
        <v>28927550.000000004</v>
      </c>
      <c r="C357" s="2">
        <v>31039050</v>
      </c>
      <c r="D357" s="2">
        <v>30405600</v>
      </c>
      <c r="E357" s="2">
        <v>90372200</v>
      </c>
    </row>
    <row r="358" spans="1:5" x14ac:dyDescent="0.25">
      <c r="A358" s="9" t="s">
        <v>713</v>
      </c>
      <c r="B358" s="2">
        <v>31981320</v>
      </c>
      <c r="C358" s="2">
        <v>32253270</v>
      </c>
      <c r="D358" s="2">
        <v>33449850.000000004</v>
      </c>
      <c r="E358" s="2">
        <v>97684440</v>
      </c>
    </row>
    <row r="359" spans="1:5" x14ac:dyDescent="0.25">
      <c r="A359" s="9" t="s">
        <v>715</v>
      </c>
      <c r="B359" s="2">
        <v>43979460</v>
      </c>
      <c r="C359" s="2">
        <v>43979460</v>
      </c>
      <c r="D359" s="2">
        <v>43231510</v>
      </c>
      <c r="E359" s="2">
        <v>131190430</v>
      </c>
    </row>
    <row r="360" spans="1:5" x14ac:dyDescent="0.25">
      <c r="A360" s="9" t="s">
        <v>717</v>
      </c>
      <c r="B360" s="2">
        <v>2208750</v>
      </c>
      <c r="C360" s="2">
        <v>2231070</v>
      </c>
      <c r="D360" s="2">
        <v>2232000</v>
      </c>
      <c r="E360" s="2">
        <v>6671820</v>
      </c>
    </row>
    <row r="361" spans="1:5" x14ac:dyDescent="0.25">
      <c r="A361" s="9" t="s">
        <v>719</v>
      </c>
      <c r="B361" s="2">
        <v>129864060</v>
      </c>
      <c r="C361" s="2">
        <v>128973360</v>
      </c>
      <c r="D361" s="2">
        <v>128973360</v>
      </c>
      <c r="E361" s="2">
        <v>387810780</v>
      </c>
    </row>
    <row r="362" spans="1:5" x14ac:dyDescent="0.25">
      <c r="A362" s="9" t="s">
        <v>721</v>
      </c>
      <c r="B362" s="2">
        <v>433958000</v>
      </c>
      <c r="C362" s="2">
        <v>439733700</v>
      </c>
      <c r="D362" s="2">
        <v>439733700</v>
      </c>
      <c r="E362" s="2">
        <v>1313425400</v>
      </c>
    </row>
    <row r="363" spans="1:5" x14ac:dyDescent="0.25">
      <c r="A363" s="9" t="s">
        <v>723</v>
      </c>
      <c r="B363" s="2">
        <v>0</v>
      </c>
      <c r="C363" s="2">
        <v>0</v>
      </c>
      <c r="D363" s="2">
        <v>0</v>
      </c>
      <c r="E363" s="2">
        <v>0</v>
      </c>
    </row>
    <row r="364" spans="1:5" x14ac:dyDescent="0.25">
      <c r="A364" s="9" t="s">
        <v>725</v>
      </c>
      <c r="B364" s="2">
        <v>27171978500</v>
      </c>
      <c r="C364" s="2">
        <v>27983500000</v>
      </c>
      <c r="D364" s="2">
        <v>28467614550</v>
      </c>
      <c r="E364" s="2">
        <v>83623093050</v>
      </c>
    </row>
    <row r="365" spans="1:5" x14ac:dyDescent="0.25">
      <c r="A365" s="9" t="s">
        <v>727</v>
      </c>
      <c r="B365" s="2">
        <v>0</v>
      </c>
      <c r="C365" s="2">
        <v>0</v>
      </c>
      <c r="D365" s="2">
        <v>0</v>
      </c>
      <c r="E365" s="2">
        <v>0</v>
      </c>
    </row>
    <row r="366" spans="1:5" x14ac:dyDescent="0.25">
      <c r="A366" s="9" t="s">
        <v>729</v>
      </c>
      <c r="B366" s="2">
        <v>228882720</v>
      </c>
      <c r="C366" s="2">
        <v>227821440</v>
      </c>
      <c r="D366" s="2">
        <v>226406400</v>
      </c>
      <c r="E366" s="2">
        <v>683110560</v>
      </c>
    </row>
    <row r="367" spans="1:5" x14ac:dyDescent="0.25">
      <c r="A367" s="9" t="s">
        <v>731</v>
      </c>
      <c r="B367" s="2">
        <v>132800000</v>
      </c>
      <c r="C367" s="2">
        <v>132696249.99999999</v>
      </c>
      <c r="D367" s="2">
        <v>130310000</v>
      </c>
      <c r="E367" s="2">
        <v>395806250</v>
      </c>
    </row>
    <row r="368" spans="1:5" x14ac:dyDescent="0.25">
      <c r="A368" s="9" t="s">
        <v>733</v>
      </c>
      <c r="B368" s="2">
        <v>157596780</v>
      </c>
      <c r="C368" s="2">
        <v>161914500</v>
      </c>
      <c r="D368" s="2">
        <v>161718240</v>
      </c>
      <c r="E368" s="2">
        <v>481229520</v>
      </c>
    </row>
    <row r="369" spans="1:5" x14ac:dyDescent="0.25">
      <c r="A369" s="9" t="s">
        <v>735</v>
      </c>
      <c r="B369" s="2">
        <v>161989980</v>
      </c>
      <c r="C369" s="2">
        <v>163618020</v>
      </c>
      <c r="D369" s="2">
        <v>161447300</v>
      </c>
      <c r="E369" s="2">
        <v>487055300</v>
      </c>
    </row>
    <row r="370" spans="1:5" x14ac:dyDescent="0.25">
      <c r="A370" s="9" t="s">
        <v>737</v>
      </c>
      <c r="B370" s="2">
        <v>23959389.999999996</v>
      </c>
      <c r="C370" s="2">
        <v>23959389.999999996</v>
      </c>
      <c r="D370" s="2">
        <v>23239580</v>
      </c>
      <c r="E370" s="2">
        <v>71158360</v>
      </c>
    </row>
    <row r="371" spans="1:5" x14ac:dyDescent="0.25">
      <c r="A371" s="9" t="s">
        <v>739</v>
      </c>
      <c r="B371" s="2">
        <v>116614250.00000001</v>
      </c>
      <c r="C371" s="2">
        <v>111212500</v>
      </c>
      <c r="D371" s="2">
        <v>113119000</v>
      </c>
      <c r="E371" s="2">
        <v>340945750</v>
      </c>
    </row>
    <row r="372" spans="1:5" x14ac:dyDescent="0.25">
      <c r="A372" s="9" t="s">
        <v>741</v>
      </c>
      <c r="B372" s="2">
        <v>43571660</v>
      </c>
      <c r="C372" s="2">
        <v>43371790</v>
      </c>
      <c r="D372" s="2">
        <v>46969450</v>
      </c>
      <c r="E372" s="2">
        <v>133912900</v>
      </c>
    </row>
    <row r="373" spans="1:5" x14ac:dyDescent="0.25">
      <c r="A373" s="9" t="s">
        <v>743</v>
      </c>
      <c r="B373" s="2">
        <v>82765920</v>
      </c>
      <c r="C373" s="2">
        <v>83282400</v>
      </c>
      <c r="D373" s="2">
        <v>83798880</v>
      </c>
      <c r="E373" s="2">
        <v>249847200</v>
      </c>
    </row>
    <row r="374" spans="1:5" x14ac:dyDescent="0.25">
      <c r="A374" s="9" t="s">
        <v>745</v>
      </c>
      <c r="B374" s="2">
        <v>26438940</v>
      </c>
      <c r="C374" s="2">
        <v>26438940</v>
      </c>
      <c r="D374" s="2">
        <v>26171880</v>
      </c>
      <c r="E374" s="2">
        <v>79049760</v>
      </c>
    </row>
    <row r="375" spans="1:5" x14ac:dyDescent="0.25">
      <c r="A375" s="9" t="s">
        <v>747</v>
      </c>
      <c r="B375" s="2">
        <v>0</v>
      </c>
      <c r="C375" s="2">
        <v>0</v>
      </c>
      <c r="D375" s="2">
        <v>0</v>
      </c>
      <c r="E375" s="2">
        <v>0</v>
      </c>
    </row>
    <row r="376" spans="1:5" x14ac:dyDescent="0.25">
      <c r="A376" s="9" t="s">
        <v>749</v>
      </c>
      <c r="B376" s="2">
        <v>244000</v>
      </c>
      <c r="C376" s="2">
        <v>244000</v>
      </c>
      <c r="D376" s="2">
        <v>244000</v>
      </c>
      <c r="E376" s="2">
        <v>732000</v>
      </c>
    </row>
    <row r="377" spans="1:5" x14ac:dyDescent="0.25">
      <c r="A377" s="9" t="s">
        <v>751</v>
      </c>
      <c r="B377" s="2">
        <v>0</v>
      </c>
      <c r="C377" s="2">
        <v>0</v>
      </c>
      <c r="D377" s="2">
        <v>0</v>
      </c>
      <c r="E377" s="2">
        <v>0</v>
      </c>
    </row>
    <row r="378" spans="1:5" x14ac:dyDescent="0.25">
      <c r="A378" s="9" t="s">
        <v>753</v>
      </c>
      <c r="B378" s="2">
        <v>31256549.999999996</v>
      </c>
      <c r="C378" s="2">
        <v>30989400</v>
      </c>
      <c r="D378" s="2">
        <v>30455100</v>
      </c>
      <c r="E378" s="2">
        <v>92701050</v>
      </c>
    </row>
    <row r="379" spans="1:5" x14ac:dyDescent="0.25">
      <c r="A379" s="9" t="s">
        <v>755</v>
      </c>
      <c r="B379" s="2">
        <v>17557100</v>
      </c>
      <c r="C379" s="2">
        <v>17557100</v>
      </c>
      <c r="D379" s="2">
        <v>16831600</v>
      </c>
      <c r="E379" s="2">
        <v>51945800</v>
      </c>
    </row>
    <row r="380" spans="1:5" x14ac:dyDescent="0.25">
      <c r="A380" s="9" t="s">
        <v>757</v>
      </c>
      <c r="B380" s="2">
        <v>7270900</v>
      </c>
      <c r="C380" s="2">
        <v>7270900</v>
      </c>
      <c r="D380" s="2">
        <v>7362550</v>
      </c>
      <c r="E380" s="2">
        <v>21904350</v>
      </c>
    </row>
    <row r="381" spans="1:5" x14ac:dyDescent="0.25">
      <c r="A381" s="9" t="s">
        <v>759</v>
      </c>
      <c r="B381" s="2">
        <v>265085820.00000003</v>
      </c>
      <c r="C381" s="2">
        <v>263869830</v>
      </c>
      <c r="D381" s="2">
        <v>262653840.00000003</v>
      </c>
      <c r="E381" s="2">
        <v>791609490</v>
      </c>
    </row>
    <row r="382" spans="1:5" x14ac:dyDescent="0.25">
      <c r="A382" s="9" t="s">
        <v>761</v>
      </c>
      <c r="B382" s="2">
        <v>80708450</v>
      </c>
      <c r="C382" s="2">
        <v>83491500</v>
      </c>
      <c r="D382" s="2">
        <v>80151840</v>
      </c>
      <c r="E382" s="2">
        <v>244351790</v>
      </c>
    </row>
    <row r="383" spans="1:5" x14ac:dyDescent="0.25">
      <c r="A383" s="9" t="s">
        <v>763</v>
      </c>
      <c r="B383" s="2">
        <v>36186000</v>
      </c>
      <c r="C383" s="2">
        <v>36519000</v>
      </c>
      <c r="D383" s="2">
        <v>36852000</v>
      </c>
      <c r="E383" s="2">
        <v>109557000</v>
      </c>
    </row>
    <row r="384" spans="1:5" x14ac:dyDescent="0.25">
      <c r="A384" s="9" t="s">
        <v>765</v>
      </c>
      <c r="B384" s="2">
        <v>0</v>
      </c>
      <c r="C384" s="2">
        <v>0</v>
      </c>
      <c r="D384" s="2">
        <v>0</v>
      </c>
      <c r="E384" s="2">
        <v>0</v>
      </c>
    </row>
    <row r="385" spans="1:5" x14ac:dyDescent="0.25">
      <c r="A385" s="9" t="s">
        <v>767</v>
      </c>
      <c r="B385" s="2">
        <v>4724840</v>
      </c>
      <c r="C385" s="2">
        <v>4724840</v>
      </c>
      <c r="D385" s="2">
        <v>4697370</v>
      </c>
      <c r="E385" s="2">
        <v>14147050</v>
      </c>
    </row>
    <row r="386" spans="1:5" x14ac:dyDescent="0.25">
      <c r="A386" s="9" t="s">
        <v>769</v>
      </c>
      <c r="B386" s="2">
        <v>0</v>
      </c>
      <c r="C386" s="2">
        <v>0</v>
      </c>
      <c r="D386" s="2">
        <v>0</v>
      </c>
      <c r="E386" s="2">
        <v>0</v>
      </c>
    </row>
    <row r="387" spans="1:5" x14ac:dyDescent="0.25">
      <c r="A387" s="9" t="s">
        <v>771</v>
      </c>
      <c r="B387" s="2">
        <v>1280594700</v>
      </c>
      <c r="C387" s="2">
        <v>1295899660</v>
      </c>
      <c r="D387" s="2">
        <v>1279399000</v>
      </c>
      <c r="E387" s="2">
        <v>3855893360</v>
      </c>
    </row>
    <row r="388" spans="1:5" x14ac:dyDescent="0.25">
      <c r="A388" s="9" t="s">
        <v>773</v>
      </c>
      <c r="B388" s="2">
        <v>0</v>
      </c>
      <c r="C388" s="2">
        <v>0</v>
      </c>
      <c r="D388" s="2">
        <v>0</v>
      </c>
      <c r="E388" s="2">
        <v>0</v>
      </c>
    </row>
    <row r="389" spans="1:5" x14ac:dyDescent="0.25">
      <c r="A389" s="9" t="s">
        <v>775</v>
      </c>
      <c r="B389" s="2">
        <v>0</v>
      </c>
      <c r="C389" s="2">
        <v>0</v>
      </c>
      <c r="D389" s="2">
        <v>0</v>
      </c>
      <c r="E389" s="2">
        <v>0</v>
      </c>
    </row>
    <row r="390" spans="1:5" x14ac:dyDescent="0.25">
      <c r="A390" s="9" t="s">
        <v>777</v>
      </c>
      <c r="B390" s="2">
        <v>6642400</v>
      </c>
      <c r="C390" s="2">
        <v>6083040</v>
      </c>
      <c r="D390" s="2">
        <v>6083040</v>
      </c>
      <c r="E390" s="2">
        <v>18808480</v>
      </c>
    </row>
    <row r="391" spans="1:5" x14ac:dyDescent="0.25">
      <c r="A391" s="9" t="s">
        <v>779</v>
      </c>
      <c r="B391" s="2">
        <v>121427670</v>
      </c>
      <c r="C391" s="2">
        <v>121894500</v>
      </c>
      <c r="D391" s="2">
        <v>123087510</v>
      </c>
      <c r="E391" s="2">
        <v>366409680</v>
      </c>
    </row>
    <row r="392" spans="1:5" x14ac:dyDescent="0.25">
      <c r="A392" s="9" t="s">
        <v>781</v>
      </c>
      <c r="B392" s="2">
        <v>15500000</v>
      </c>
      <c r="C392" s="2">
        <v>15375000</v>
      </c>
      <c r="D392" s="2">
        <v>15000000</v>
      </c>
      <c r="E392" s="2">
        <v>45875000</v>
      </c>
    </row>
    <row r="393" spans="1:5" x14ac:dyDescent="0.25">
      <c r="A393" s="9" t="s">
        <v>783</v>
      </c>
      <c r="B393" s="2">
        <v>86768840</v>
      </c>
      <c r="C393" s="2">
        <v>85404880</v>
      </c>
      <c r="D393" s="2">
        <v>86821300</v>
      </c>
      <c r="E393" s="2">
        <v>258995020</v>
      </c>
    </row>
    <row r="394" spans="1:5" x14ac:dyDescent="0.25">
      <c r="A394" s="9" t="s">
        <v>785</v>
      </c>
      <c r="B394" s="2">
        <v>50116500</v>
      </c>
      <c r="C394" s="2">
        <v>49639200</v>
      </c>
      <c r="D394" s="2">
        <v>49957400</v>
      </c>
      <c r="E394" s="2">
        <v>149713100</v>
      </c>
    </row>
    <row r="395" spans="1:5" x14ac:dyDescent="0.25">
      <c r="A395" s="9" t="s">
        <v>787</v>
      </c>
      <c r="B395" s="2">
        <v>110010650</v>
      </c>
      <c r="C395" s="2">
        <v>108368700</v>
      </c>
      <c r="D395" s="2">
        <v>101800900</v>
      </c>
      <c r="E395" s="2">
        <v>320180250</v>
      </c>
    </row>
    <row r="396" spans="1:5" x14ac:dyDescent="0.25">
      <c r="A396" s="9" t="s">
        <v>789</v>
      </c>
      <c r="B396" s="2">
        <v>34548760</v>
      </c>
      <c r="C396" s="2">
        <v>33262370</v>
      </c>
      <c r="D396" s="2">
        <v>34916300</v>
      </c>
      <c r="E396" s="2">
        <v>102727430</v>
      </c>
    </row>
    <row r="397" spans="1:5" x14ac:dyDescent="0.25">
      <c r="A397" s="9" t="s">
        <v>791</v>
      </c>
      <c r="B397" s="2">
        <v>28656480</v>
      </c>
      <c r="C397" s="2">
        <v>28656480</v>
      </c>
      <c r="D397" s="2">
        <v>29310240</v>
      </c>
      <c r="E397" s="2">
        <v>86623200</v>
      </c>
    </row>
    <row r="398" spans="1:5" x14ac:dyDescent="0.25">
      <c r="A398" s="9" t="s">
        <v>793</v>
      </c>
      <c r="B398" s="2">
        <v>18737100</v>
      </c>
      <c r="C398" s="2">
        <v>18737100</v>
      </c>
      <c r="D398" s="2">
        <v>18540900</v>
      </c>
      <c r="E398" s="2">
        <v>56015100</v>
      </c>
    </row>
    <row r="399" spans="1:5" x14ac:dyDescent="0.25">
      <c r="A399" s="9" t="s">
        <v>795</v>
      </c>
      <c r="B399" s="2">
        <v>55500900</v>
      </c>
      <c r="C399" s="2">
        <v>57057000</v>
      </c>
      <c r="D399" s="2">
        <v>61638850</v>
      </c>
      <c r="E399" s="2">
        <v>174196750</v>
      </c>
    </row>
    <row r="400" spans="1:5" x14ac:dyDescent="0.25">
      <c r="A400" s="9" t="s">
        <v>797</v>
      </c>
      <c r="B400" s="2">
        <v>0</v>
      </c>
      <c r="C400" s="2">
        <v>0</v>
      </c>
      <c r="D400" s="2">
        <v>0</v>
      </c>
      <c r="E400" s="2">
        <v>0</v>
      </c>
    </row>
    <row r="401" spans="1:5" x14ac:dyDescent="0.25">
      <c r="A401" s="9" t="s">
        <v>799</v>
      </c>
      <c r="B401" s="2">
        <v>33398480</v>
      </c>
      <c r="C401" s="2">
        <v>32138160</v>
      </c>
      <c r="D401" s="2">
        <v>33083400</v>
      </c>
      <c r="E401" s="2">
        <v>98620040</v>
      </c>
    </row>
    <row r="402" spans="1:5" x14ac:dyDescent="0.25">
      <c r="A402" s="9" t="s">
        <v>801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25">
      <c r="A403" s="9" t="s">
        <v>803</v>
      </c>
      <c r="B403" s="2">
        <v>0</v>
      </c>
      <c r="C403" s="2">
        <v>0</v>
      </c>
      <c r="D403" s="2">
        <v>0</v>
      </c>
      <c r="E403" s="2">
        <v>0</v>
      </c>
    </row>
    <row r="404" spans="1:5" x14ac:dyDescent="0.25">
      <c r="A404" s="9" t="s">
        <v>805</v>
      </c>
      <c r="B404" s="2">
        <v>117612250</v>
      </c>
      <c r="C404" s="2">
        <v>119052400</v>
      </c>
      <c r="D404" s="2">
        <v>115788060</v>
      </c>
      <c r="E404" s="2">
        <v>352452710</v>
      </c>
    </row>
    <row r="405" spans="1:5" x14ac:dyDescent="0.25">
      <c r="A405" s="9" t="s">
        <v>807</v>
      </c>
      <c r="B405" s="2">
        <v>202799100</v>
      </c>
      <c r="C405" s="2">
        <v>207624060</v>
      </c>
      <c r="D405" s="2">
        <v>210991479.99999997</v>
      </c>
      <c r="E405" s="2">
        <v>621414640</v>
      </c>
    </row>
    <row r="406" spans="1:5" x14ac:dyDescent="0.25">
      <c r="A406" s="9" t="s">
        <v>809</v>
      </c>
      <c r="B406" s="2">
        <v>7568000</v>
      </c>
      <c r="C406" s="2">
        <v>7671840.0000000009</v>
      </c>
      <c r="D406" s="2">
        <v>7670080</v>
      </c>
      <c r="E406" s="2">
        <v>22909920</v>
      </c>
    </row>
    <row r="407" spans="1:5" x14ac:dyDescent="0.25">
      <c r="A407" s="9" t="s">
        <v>811</v>
      </c>
      <c r="B407" s="2">
        <v>31226000</v>
      </c>
      <c r="C407" s="2">
        <v>30625499.999999996</v>
      </c>
      <c r="D407" s="2">
        <v>28824000</v>
      </c>
      <c r="E407" s="2">
        <v>90675500</v>
      </c>
    </row>
    <row r="408" spans="1:5" x14ac:dyDescent="0.25">
      <c r="A408" s="9" t="s">
        <v>813</v>
      </c>
      <c r="B408" s="2">
        <v>37564500</v>
      </c>
      <c r="C408" s="2">
        <v>38325300</v>
      </c>
      <c r="D408" s="2">
        <v>38040000</v>
      </c>
      <c r="E408" s="2">
        <v>113929800</v>
      </c>
    </row>
    <row r="409" spans="1:5" x14ac:dyDescent="0.25">
      <c r="A409" s="9" t="s">
        <v>815</v>
      </c>
      <c r="B409" s="2">
        <v>100800</v>
      </c>
      <c r="C409" s="2">
        <v>100800</v>
      </c>
      <c r="D409" s="2">
        <v>100800</v>
      </c>
      <c r="E409" s="2">
        <v>302400</v>
      </c>
    </row>
    <row r="410" spans="1:5" x14ac:dyDescent="0.25">
      <c r="A410" s="9" t="s">
        <v>817</v>
      </c>
      <c r="B410" s="2">
        <v>258919080</v>
      </c>
      <c r="C410" s="2">
        <v>257945700</v>
      </c>
      <c r="D410" s="2">
        <v>260865840.00000003</v>
      </c>
      <c r="E410" s="2">
        <v>777730620</v>
      </c>
    </row>
    <row r="411" spans="1:5" x14ac:dyDescent="0.25">
      <c r="A411" s="9" t="s">
        <v>819</v>
      </c>
      <c r="B411" s="2">
        <v>613137500</v>
      </c>
      <c r="C411" s="2">
        <v>622459000</v>
      </c>
      <c r="D411" s="2">
        <v>638930000</v>
      </c>
      <c r="E411" s="2">
        <v>1874526500</v>
      </c>
    </row>
    <row r="412" spans="1:5" x14ac:dyDescent="0.25">
      <c r="A412" s="9" t="s">
        <v>821</v>
      </c>
      <c r="B412" s="2">
        <v>97838880</v>
      </c>
      <c r="C412" s="2">
        <v>97993200</v>
      </c>
      <c r="D412" s="2">
        <v>96064200</v>
      </c>
      <c r="E412" s="2">
        <v>291896280</v>
      </c>
    </row>
    <row r="413" spans="1:5" x14ac:dyDescent="0.25">
      <c r="A413" s="9" t="s">
        <v>823</v>
      </c>
      <c r="B413" s="2">
        <v>18089100</v>
      </c>
      <c r="C413" s="2">
        <v>18465210</v>
      </c>
      <c r="D413" s="2">
        <v>18805500</v>
      </c>
      <c r="E413" s="2">
        <v>55359810</v>
      </c>
    </row>
    <row r="414" spans="1:5" x14ac:dyDescent="0.25">
      <c r="A414" s="9" t="s">
        <v>825</v>
      </c>
      <c r="B414" s="2">
        <v>0</v>
      </c>
      <c r="C414" s="2">
        <v>0</v>
      </c>
      <c r="D414" s="2">
        <v>0</v>
      </c>
      <c r="E414" s="2">
        <v>0</v>
      </c>
    </row>
    <row r="415" spans="1:5" x14ac:dyDescent="0.25">
      <c r="A415" s="9" t="s">
        <v>827</v>
      </c>
      <c r="B415" s="2">
        <v>12302500</v>
      </c>
      <c r="C415" s="2">
        <v>12302500</v>
      </c>
      <c r="D415" s="2">
        <v>12302500</v>
      </c>
      <c r="E415" s="2">
        <v>36907500</v>
      </c>
    </row>
    <row r="416" spans="1:5" x14ac:dyDescent="0.25">
      <c r="A416" s="9" t="s">
        <v>829</v>
      </c>
      <c r="B416" s="2">
        <v>0</v>
      </c>
      <c r="C416" s="2">
        <v>0</v>
      </c>
      <c r="D416" s="2">
        <v>0</v>
      </c>
      <c r="E416" s="2">
        <v>0</v>
      </c>
    </row>
    <row r="417" spans="1:5" x14ac:dyDescent="0.25">
      <c r="A417" s="9" t="s">
        <v>831</v>
      </c>
      <c r="B417" s="2">
        <v>156776340</v>
      </c>
      <c r="C417" s="2">
        <v>156895200</v>
      </c>
      <c r="D417" s="2">
        <v>161649600</v>
      </c>
      <c r="E417" s="2">
        <v>475321140</v>
      </c>
    </row>
    <row r="418" spans="1:5" x14ac:dyDescent="0.25">
      <c r="A418" s="9" t="s">
        <v>833</v>
      </c>
      <c r="B418" s="2">
        <v>128455200.00000001</v>
      </c>
      <c r="C418" s="2">
        <v>124887000</v>
      </c>
      <c r="D418" s="2">
        <v>124887000</v>
      </c>
      <c r="E418" s="2">
        <v>378229200</v>
      </c>
    </row>
    <row r="419" spans="1:5" x14ac:dyDescent="0.25">
      <c r="A419" s="9" t="s">
        <v>835</v>
      </c>
      <c r="B419" s="2">
        <v>1971859300</v>
      </c>
      <c r="C419" s="2">
        <v>2016561399.9999998</v>
      </c>
      <c r="D419" s="2">
        <v>2021528300.0000002</v>
      </c>
      <c r="E419" s="2">
        <v>6009949000</v>
      </c>
    </row>
    <row r="420" spans="1:5" x14ac:dyDescent="0.25">
      <c r="A420" s="9" t="s">
        <v>837</v>
      </c>
      <c r="B420" s="2">
        <v>15478000</v>
      </c>
      <c r="C420" s="2">
        <v>15478000</v>
      </c>
      <c r="D420" s="2">
        <v>15478000</v>
      </c>
      <c r="E420" s="2">
        <v>46434000</v>
      </c>
    </row>
    <row r="421" spans="1:5" x14ac:dyDescent="0.25">
      <c r="A421" s="9" t="s">
        <v>839</v>
      </c>
      <c r="B421" s="2">
        <v>16206000</v>
      </c>
      <c r="C421" s="2">
        <v>15914000</v>
      </c>
      <c r="D421" s="2">
        <v>15768000.000000002</v>
      </c>
      <c r="E421" s="2">
        <v>47888000</v>
      </c>
    </row>
    <row r="422" spans="1:5" x14ac:dyDescent="0.25">
      <c r="A422" s="9" t="s">
        <v>841</v>
      </c>
      <c r="B422" s="2">
        <v>86450000</v>
      </c>
      <c r="C422" s="2">
        <v>88900000</v>
      </c>
      <c r="D422" s="2">
        <v>89250000</v>
      </c>
      <c r="E422" s="2">
        <v>264600000</v>
      </c>
    </row>
    <row r="423" spans="1:5" x14ac:dyDescent="0.25">
      <c r="A423" s="9" t="s">
        <v>843</v>
      </c>
      <c r="B423" s="2">
        <v>7308000</v>
      </c>
      <c r="C423" s="2">
        <v>7308000</v>
      </c>
      <c r="D423" s="2">
        <v>7308000</v>
      </c>
      <c r="E423" s="2">
        <v>21924000</v>
      </c>
    </row>
    <row r="424" spans="1:5" x14ac:dyDescent="0.25">
      <c r="A424" s="9" t="s">
        <v>845</v>
      </c>
      <c r="B424" s="2">
        <v>5165770500</v>
      </c>
      <c r="C424" s="2">
        <v>5228385900</v>
      </c>
      <c r="D424" s="2">
        <v>5228385900</v>
      </c>
      <c r="E424" s="2">
        <v>15622542300</v>
      </c>
    </row>
    <row r="425" spans="1:5" x14ac:dyDescent="0.25">
      <c r="A425" s="9" t="s">
        <v>847</v>
      </c>
      <c r="B425" s="2">
        <v>0</v>
      </c>
      <c r="C425" s="2">
        <v>0</v>
      </c>
      <c r="D425" s="2">
        <v>0</v>
      </c>
      <c r="E425" s="2">
        <v>0</v>
      </c>
    </row>
    <row r="426" spans="1:5" x14ac:dyDescent="0.25">
      <c r="A426" s="9" t="s">
        <v>849</v>
      </c>
      <c r="B426" s="2">
        <v>27302730</v>
      </c>
      <c r="C426" s="2">
        <v>27900600.000000004</v>
      </c>
      <c r="D426" s="2">
        <v>27872129.999999996</v>
      </c>
      <c r="E426" s="2">
        <v>83075460</v>
      </c>
    </row>
    <row r="427" spans="1:5" x14ac:dyDescent="0.25">
      <c r="A427" s="9" t="s">
        <v>851</v>
      </c>
      <c r="B427" s="2">
        <v>7383040</v>
      </c>
      <c r="C427" s="2">
        <v>7495040</v>
      </c>
      <c r="D427" s="2">
        <v>7257600</v>
      </c>
      <c r="E427" s="2">
        <v>22135680</v>
      </c>
    </row>
    <row r="428" spans="1:5" x14ac:dyDescent="0.25">
      <c r="A428" s="9" t="s">
        <v>853</v>
      </c>
      <c r="B428" s="2">
        <v>86211000</v>
      </c>
      <c r="C428" s="2">
        <v>77589900</v>
      </c>
      <c r="D428" s="2">
        <v>76632000</v>
      </c>
      <c r="E428" s="2">
        <v>240432900</v>
      </c>
    </row>
    <row r="429" spans="1:5" x14ac:dyDescent="0.25">
      <c r="A429" s="9" t="s">
        <v>855</v>
      </c>
      <c r="B429" s="2">
        <v>22473050</v>
      </c>
      <c r="C429" s="2">
        <v>22226770</v>
      </c>
      <c r="D429" s="2">
        <v>22473050</v>
      </c>
      <c r="E429" s="2">
        <v>67172870</v>
      </c>
    </row>
    <row r="430" spans="1:5" x14ac:dyDescent="0.25">
      <c r="A430" s="9" t="s">
        <v>857</v>
      </c>
      <c r="B430" s="2">
        <v>26989200</v>
      </c>
      <c r="C430" s="2">
        <v>26751060</v>
      </c>
      <c r="D430" s="2">
        <v>26631990</v>
      </c>
      <c r="E430" s="2">
        <v>80372250</v>
      </c>
    </row>
    <row r="431" spans="1:5" x14ac:dyDescent="0.25">
      <c r="A431" s="9" t="s">
        <v>859</v>
      </c>
      <c r="B431" s="2">
        <v>93049600</v>
      </c>
      <c r="C431" s="2">
        <v>94550400</v>
      </c>
      <c r="D431" s="2">
        <v>95901120</v>
      </c>
      <c r="E431" s="2">
        <v>283501120</v>
      </c>
    </row>
    <row r="432" spans="1:5" x14ac:dyDescent="0.25">
      <c r="A432" s="9" t="s">
        <v>861</v>
      </c>
      <c r="B432" s="2">
        <v>136286370</v>
      </c>
      <c r="C432" s="2">
        <v>135289500</v>
      </c>
      <c r="D432" s="2">
        <v>138849750</v>
      </c>
      <c r="E432" s="2">
        <v>410425620</v>
      </c>
    </row>
    <row r="433" spans="1:5" x14ac:dyDescent="0.25">
      <c r="A433" s="9" t="s">
        <v>863</v>
      </c>
      <c r="B433" s="2">
        <v>53073480</v>
      </c>
      <c r="C433" s="2">
        <v>56705440</v>
      </c>
      <c r="D433" s="2">
        <v>57291239.999999993</v>
      </c>
      <c r="E433" s="2">
        <v>167070160</v>
      </c>
    </row>
    <row r="434" spans="1:5" x14ac:dyDescent="0.25">
      <c r="A434" s="9" t="s">
        <v>865</v>
      </c>
      <c r="B434" s="2">
        <v>323839200</v>
      </c>
      <c r="C434" s="2">
        <v>324571040</v>
      </c>
      <c r="D434" s="2">
        <v>322741440</v>
      </c>
      <c r="E434" s="2">
        <v>971151680</v>
      </c>
    </row>
    <row r="435" spans="1:5" x14ac:dyDescent="0.25">
      <c r="A435" s="9" t="s">
        <v>867</v>
      </c>
      <c r="B435" s="2">
        <v>11016599.999999998</v>
      </c>
      <c r="C435" s="2">
        <v>12074400</v>
      </c>
      <c r="D435" s="2">
        <v>12719400</v>
      </c>
      <c r="E435" s="2">
        <v>35810400</v>
      </c>
    </row>
    <row r="436" spans="1:5" x14ac:dyDescent="0.25">
      <c r="A436" s="9" t="s">
        <v>869</v>
      </c>
      <c r="B436" s="2">
        <v>0</v>
      </c>
      <c r="C436" s="2">
        <v>0</v>
      </c>
      <c r="D436" s="2">
        <v>0</v>
      </c>
      <c r="E436" s="2">
        <v>0</v>
      </c>
    </row>
    <row r="437" spans="1:5" x14ac:dyDescent="0.25">
      <c r="A437" s="9" t="s">
        <v>871</v>
      </c>
      <c r="B437" s="2">
        <v>6429150</v>
      </c>
      <c r="C437" s="2">
        <v>6429150</v>
      </c>
      <c r="D437" s="2">
        <v>6429150</v>
      </c>
      <c r="E437" s="2">
        <v>19287450</v>
      </c>
    </row>
    <row r="438" spans="1:5" x14ac:dyDescent="0.25">
      <c r="A438" s="9" t="s">
        <v>873</v>
      </c>
      <c r="B438" s="2">
        <v>2850988000</v>
      </c>
      <c r="C438" s="2">
        <v>2870560000</v>
      </c>
      <c r="D438" s="2">
        <v>2870560000</v>
      </c>
      <c r="E438" s="2">
        <v>8592108000</v>
      </c>
    </row>
    <row r="439" spans="1:5" x14ac:dyDescent="0.25">
      <c r="A439" s="9" t="s">
        <v>875</v>
      </c>
      <c r="B439" s="2">
        <v>73016720</v>
      </c>
      <c r="C439" s="2">
        <v>72128000</v>
      </c>
      <c r="D439" s="2">
        <v>72128000</v>
      </c>
      <c r="E439" s="2">
        <v>217272720</v>
      </c>
    </row>
    <row r="440" spans="1:5" x14ac:dyDescent="0.25">
      <c r="A440" s="9" t="s">
        <v>877</v>
      </c>
      <c r="B440" s="2">
        <v>120277180</v>
      </c>
      <c r="C440" s="2">
        <v>120277180</v>
      </c>
      <c r="D440" s="2">
        <v>120417200</v>
      </c>
      <c r="E440" s="2">
        <v>360971560</v>
      </c>
    </row>
    <row r="441" spans="1:5" x14ac:dyDescent="0.25">
      <c r="A441" s="9" t="s">
        <v>879</v>
      </c>
      <c r="B441" s="2">
        <v>664045200</v>
      </c>
      <c r="C441" s="2">
        <v>692423200</v>
      </c>
      <c r="D441" s="2">
        <v>700652820</v>
      </c>
      <c r="E441" s="2">
        <v>2057121220</v>
      </c>
    </row>
    <row r="442" spans="1:5" x14ac:dyDescent="0.25">
      <c r="A442" s="9" t="s">
        <v>881</v>
      </c>
      <c r="B442" s="2">
        <v>0</v>
      </c>
      <c r="C442" s="2">
        <v>0</v>
      </c>
      <c r="D442" s="2">
        <v>0</v>
      </c>
      <c r="E442" s="2">
        <v>0</v>
      </c>
    </row>
    <row r="443" spans="1:5" x14ac:dyDescent="0.25">
      <c r="A443" s="9" t="s">
        <v>883</v>
      </c>
      <c r="B443" s="2">
        <v>42540570</v>
      </c>
      <c r="C443" s="2">
        <v>42951590</v>
      </c>
      <c r="D443" s="2">
        <v>42951590</v>
      </c>
      <c r="E443" s="2">
        <v>128443750</v>
      </c>
    </row>
    <row r="444" spans="1:5" x14ac:dyDescent="0.25">
      <c r="A444" s="9" t="s">
        <v>885</v>
      </c>
      <c r="B444" s="2">
        <v>45160380</v>
      </c>
      <c r="C444" s="2">
        <v>45160380</v>
      </c>
      <c r="D444" s="2">
        <v>43976400</v>
      </c>
      <c r="E444" s="2">
        <v>134297160</v>
      </c>
    </row>
    <row r="445" spans="1:5" x14ac:dyDescent="0.25">
      <c r="A445" s="9" t="s">
        <v>887</v>
      </c>
      <c r="B445" s="2">
        <v>0</v>
      </c>
      <c r="C445" s="2">
        <v>0</v>
      </c>
      <c r="D445" s="2">
        <v>0</v>
      </c>
      <c r="E445" s="2">
        <v>0</v>
      </c>
    </row>
    <row r="446" spans="1:5" x14ac:dyDescent="0.25">
      <c r="A446" s="9" t="s">
        <v>889</v>
      </c>
      <c r="B446" s="2">
        <v>71595000</v>
      </c>
      <c r="C446" s="2">
        <v>71576500</v>
      </c>
      <c r="D446" s="2">
        <v>71410000</v>
      </c>
      <c r="E446" s="2">
        <v>214581500</v>
      </c>
    </row>
    <row r="447" spans="1:5" x14ac:dyDescent="0.25">
      <c r="A447" s="9" t="s">
        <v>891</v>
      </c>
      <c r="B447" s="2">
        <v>20978100</v>
      </c>
      <c r="C447" s="2">
        <v>21027000</v>
      </c>
      <c r="D447" s="2">
        <v>21271500</v>
      </c>
      <c r="E447" s="2">
        <v>63276600</v>
      </c>
    </row>
    <row r="448" spans="1:5" x14ac:dyDescent="0.25">
      <c r="A448" s="9" t="s">
        <v>893</v>
      </c>
      <c r="B448" s="2">
        <v>38521500</v>
      </c>
      <c r="C448" s="2">
        <v>38900400</v>
      </c>
      <c r="D448" s="2">
        <v>40373900</v>
      </c>
      <c r="E448" s="2">
        <v>117795800</v>
      </c>
    </row>
    <row r="449" spans="1:5" x14ac:dyDescent="0.25">
      <c r="A449" s="9" t="s">
        <v>895</v>
      </c>
      <c r="B449" s="2">
        <v>313007390</v>
      </c>
      <c r="C449" s="2">
        <v>322540609.99999994</v>
      </c>
      <c r="D449" s="2">
        <v>322540609.99999994</v>
      </c>
      <c r="E449" s="2">
        <v>958088610</v>
      </c>
    </row>
    <row r="450" spans="1:5" x14ac:dyDescent="0.25">
      <c r="A450" s="9" t="s">
        <v>897</v>
      </c>
      <c r="B450" s="2">
        <v>36404400</v>
      </c>
      <c r="C450" s="2">
        <v>37551930</v>
      </c>
      <c r="D450" s="2">
        <v>38699460</v>
      </c>
      <c r="E450" s="2">
        <v>112655790</v>
      </c>
    </row>
    <row r="451" spans="1:5" x14ac:dyDescent="0.25">
      <c r="A451" s="9" t="s">
        <v>899</v>
      </c>
      <c r="B451" s="2">
        <v>52001280</v>
      </c>
      <c r="C451" s="2">
        <v>51415200</v>
      </c>
      <c r="D451" s="2">
        <v>49816800</v>
      </c>
      <c r="E451" s="2">
        <v>153233280</v>
      </c>
    </row>
    <row r="452" spans="1:5" x14ac:dyDescent="0.25">
      <c r="A452" s="9" t="s">
        <v>901</v>
      </c>
      <c r="B452" s="2">
        <v>0</v>
      </c>
      <c r="C452" s="2">
        <v>0</v>
      </c>
      <c r="D452" s="2">
        <v>0</v>
      </c>
      <c r="E452" s="2">
        <v>0</v>
      </c>
    </row>
    <row r="453" spans="1:5" x14ac:dyDescent="0.25">
      <c r="A453" s="9" t="s">
        <v>903</v>
      </c>
      <c r="B453" s="2">
        <v>6634820</v>
      </c>
      <c r="C453" s="2">
        <v>6655950</v>
      </c>
      <c r="D453" s="2">
        <v>6655950</v>
      </c>
      <c r="E453" s="2">
        <v>19946720</v>
      </c>
    </row>
    <row r="454" spans="1:5" x14ac:dyDescent="0.25">
      <c r="A454" s="9" t="s">
        <v>905</v>
      </c>
      <c r="B454" s="2">
        <v>47619980</v>
      </c>
      <c r="C454" s="2">
        <v>48170500</v>
      </c>
      <c r="D454" s="2">
        <v>47482350</v>
      </c>
      <c r="E454" s="2">
        <v>143272830</v>
      </c>
    </row>
    <row r="455" spans="1:5" x14ac:dyDescent="0.25">
      <c r="A455" s="9" t="s">
        <v>907</v>
      </c>
      <c r="B455" s="2">
        <v>25392320</v>
      </c>
      <c r="C455" s="2">
        <v>27827200</v>
      </c>
      <c r="D455" s="2">
        <v>27827200</v>
      </c>
      <c r="E455" s="2">
        <v>81046720</v>
      </c>
    </row>
    <row r="456" spans="1:5" x14ac:dyDescent="0.25">
      <c r="A456" s="9" t="s">
        <v>909</v>
      </c>
      <c r="B456" s="2">
        <v>684735000</v>
      </c>
      <c r="C456" s="2">
        <v>691905000</v>
      </c>
      <c r="D456" s="2">
        <v>704129850</v>
      </c>
      <c r="E456" s="2">
        <v>2080769850</v>
      </c>
    </row>
    <row r="457" spans="1:5" x14ac:dyDescent="0.25">
      <c r="A457" s="9" t="s">
        <v>911</v>
      </c>
      <c r="B457" s="2">
        <v>0</v>
      </c>
      <c r="C457" s="2">
        <v>0</v>
      </c>
      <c r="D457" s="2">
        <v>0</v>
      </c>
      <c r="E457" s="2">
        <v>0</v>
      </c>
    </row>
    <row r="458" spans="1:5" x14ac:dyDescent="0.25">
      <c r="A458" s="9" t="s">
        <v>913</v>
      </c>
      <c r="B458" s="2">
        <v>0</v>
      </c>
      <c r="C458" s="2">
        <v>0</v>
      </c>
      <c r="D458" s="2">
        <v>0</v>
      </c>
      <c r="E458" s="2">
        <v>0</v>
      </c>
    </row>
    <row r="459" spans="1:5" x14ac:dyDescent="0.25">
      <c r="A459" s="9" t="s">
        <v>915</v>
      </c>
      <c r="B459" s="2">
        <v>71950900</v>
      </c>
      <c r="C459" s="2">
        <v>78444030</v>
      </c>
      <c r="D459" s="2">
        <v>77917560</v>
      </c>
      <c r="E459" s="2">
        <v>228312490</v>
      </c>
    </row>
    <row r="460" spans="1:5" x14ac:dyDescent="0.25">
      <c r="A460" s="9" t="s">
        <v>917</v>
      </c>
      <c r="B460" s="2">
        <v>0</v>
      </c>
      <c r="C460" s="2">
        <v>0</v>
      </c>
      <c r="D460" s="2">
        <v>0</v>
      </c>
      <c r="E460" s="2">
        <v>0</v>
      </c>
    </row>
    <row r="461" spans="1:5" x14ac:dyDescent="0.25">
      <c r="A461" s="9" t="s">
        <v>919</v>
      </c>
      <c r="B461" s="2">
        <v>0</v>
      </c>
      <c r="C461" s="2">
        <v>0</v>
      </c>
      <c r="D461" s="2">
        <v>0</v>
      </c>
      <c r="E461" s="2">
        <v>0</v>
      </c>
    </row>
    <row r="462" spans="1:5" x14ac:dyDescent="0.25">
      <c r="A462" s="9" t="s">
        <v>921</v>
      </c>
      <c r="B462" s="2">
        <v>55815480</v>
      </c>
      <c r="C462" s="2">
        <v>55815480</v>
      </c>
      <c r="D462" s="2">
        <v>55740960</v>
      </c>
      <c r="E462" s="2">
        <v>167371920</v>
      </c>
    </row>
    <row r="463" spans="1:5" x14ac:dyDescent="0.25">
      <c r="A463" s="9" t="s">
        <v>923</v>
      </c>
      <c r="B463" s="2">
        <v>0</v>
      </c>
      <c r="C463" s="2">
        <v>0</v>
      </c>
      <c r="D463" s="2">
        <v>0</v>
      </c>
      <c r="E463" s="2">
        <v>0</v>
      </c>
    </row>
    <row r="464" spans="1:5" x14ac:dyDescent="0.25">
      <c r="A464" s="9" t="s">
        <v>925</v>
      </c>
      <c r="B464" s="2">
        <v>16981800</v>
      </c>
      <c r="C464" s="2">
        <v>17391000</v>
      </c>
      <c r="D464" s="2">
        <v>17779740</v>
      </c>
      <c r="E464" s="2">
        <v>52152540</v>
      </c>
    </row>
    <row r="465" spans="1:5" x14ac:dyDescent="0.25">
      <c r="A465" s="9" t="s">
        <v>927</v>
      </c>
      <c r="B465" s="2">
        <v>444798000</v>
      </c>
      <c r="C465" s="2">
        <v>444798000</v>
      </c>
      <c r="D465" s="2">
        <v>447516210</v>
      </c>
      <c r="E465" s="2">
        <v>1337112210</v>
      </c>
    </row>
    <row r="466" spans="1:5" x14ac:dyDescent="0.25">
      <c r="A466" s="9" t="s">
        <v>929</v>
      </c>
      <c r="B466" s="2">
        <v>12894000</v>
      </c>
      <c r="C466" s="2">
        <v>12894000</v>
      </c>
      <c r="D466" s="2">
        <v>12894000</v>
      </c>
      <c r="E466" s="2">
        <v>38682000</v>
      </c>
    </row>
    <row r="467" spans="1:5" x14ac:dyDescent="0.25">
      <c r="A467" s="9" t="s">
        <v>931</v>
      </c>
      <c r="B467" s="2">
        <v>129520810</v>
      </c>
      <c r="C467" s="2">
        <v>126631870</v>
      </c>
      <c r="D467" s="2">
        <v>137224650</v>
      </c>
      <c r="E467" s="2">
        <v>393377330</v>
      </c>
    </row>
    <row r="468" spans="1:5" x14ac:dyDescent="0.25">
      <c r="A468" s="9" t="s">
        <v>933</v>
      </c>
      <c r="B468" s="2">
        <v>21559280</v>
      </c>
      <c r="C468" s="2">
        <v>22262300</v>
      </c>
      <c r="D468" s="2">
        <v>24371360</v>
      </c>
      <c r="E468" s="2">
        <v>68192940</v>
      </c>
    </row>
    <row r="469" spans="1:5" x14ac:dyDescent="0.25">
      <c r="A469" s="9" t="s">
        <v>935</v>
      </c>
      <c r="B469" s="2">
        <v>573200160</v>
      </c>
      <c r="C469" s="2">
        <v>593390200</v>
      </c>
      <c r="D469" s="2">
        <v>606193640</v>
      </c>
      <c r="E469" s="2">
        <v>1772784000</v>
      </c>
    </row>
    <row r="470" spans="1:5" x14ac:dyDescent="0.25">
      <c r="A470" s="9" t="s">
        <v>937</v>
      </c>
      <c r="B470" s="2">
        <v>213687119.99999997</v>
      </c>
      <c r="C470" s="2">
        <v>210695040</v>
      </c>
      <c r="D470" s="2">
        <v>213029520.00000003</v>
      </c>
      <c r="E470" s="2">
        <v>637411680</v>
      </c>
    </row>
    <row r="471" spans="1:5" x14ac:dyDescent="0.25">
      <c r="A471" s="9" t="s">
        <v>939</v>
      </c>
      <c r="B471" s="2">
        <v>199215000</v>
      </c>
      <c r="C471" s="2">
        <v>199215000</v>
      </c>
      <c r="D471" s="2">
        <v>199145099.99999997</v>
      </c>
      <c r="E471" s="2">
        <v>597575100</v>
      </c>
    </row>
    <row r="472" spans="1:5" x14ac:dyDescent="0.25">
      <c r="A472" s="9" t="s">
        <v>941</v>
      </c>
      <c r="B472" s="2">
        <v>9524750</v>
      </c>
      <c r="C472" s="2">
        <v>9463300</v>
      </c>
      <c r="D472" s="2">
        <v>9524750</v>
      </c>
      <c r="E472" s="2">
        <v>28512800</v>
      </c>
    </row>
    <row r="473" spans="1:5" x14ac:dyDescent="0.25">
      <c r="A473" s="9" t="s">
        <v>943</v>
      </c>
      <c r="B473" s="2">
        <v>54103830</v>
      </c>
      <c r="C473" s="2">
        <v>55657050</v>
      </c>
      <c r="D473" s="2">
        <v>54880440</v>
      </c>
      <c r="E473" s="2">
        <v>164641320</v>
      </c>
    </row>
    <row r="474" spans="1:5" x14ac:dyDescent="0.25">
      <c r="A474" s="9" t="s">
        <v>945</v>
      </c>
      <c r="B474" s="2">
        <v>0</v>
      </c>
      <c r="C474" s="2">
        <v>0</v>
      </c>
      <c r="D474" s="2">
        <v>0</v>
      </c>
      <c r="E474" s="2">
        <v>0</v>
      </c>
    </row>
    <row r="475" spans="1:5" x14ac:dyDescent="0.25">
      <c r="A475" s="9" t="s">
        <v>950</v>
      </c>
      <c r="B475" s="2">
        <v>281091498490</v>
      </c>
      <c r="C475" s="2">
        <v>284219170040</v>
      </c>
      <c r="D475" s="2">
        <v>285297602760</v>
      </c>
      <c r="E475" s="2">
        <v>850608271290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6631-14B2-4541-AB8D-DC0A06EA3DB4}">
  <dimension ref="A1:AR1415"/>
  <sheetViews>
    <sheetView topLeftCell="A2" workbookViewId="0">
      <selection activeCell="C10" sqref="C10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5.7109375" bestFit="1" customWidth="1"/>
    <col min="4" max="4" width="18" bestFit="1" customWidth="1"/>
    <col min="5" max="5" width="11.7109375" bestFit="1" customWidth="1"/>
    <col min="6" max="6" width="10" bestFit="1" customWidth="1"/>
    <col min="7" max="7" width="13" bestFit="1" customWidth="1"/>
    <col min="8" max="8" width="11.140625" bestFit="1" customWidth="1"/>
    <col min="13" max="13" width="11" bestFit="1" customWidth="1"/>
    <col min="18" max="18" width="11" bestFit="1" customWidth="1"/>
    <col min="28" max="28" width="10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947</v>
      </c>
      <c r="I1" t="s">
        <v>951</v>
      </c>
      <c r="J1" t="s">
        <v>953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947</v>
      </c>
      <c r="AJ1" t="s">
        <v>951</v>
      </c>
      <c r="AK1" t="s">
        <v>953</v>
      </c>
      <c r="AL1" t="s">
        <v>960</v>
      </c>
      <c r="AM1" t="s">
        <v>961</v>
      </c>
      <c r="AN1" t="s">
        <v>962</v>
      </c>
      <c r="AO1" t="s">
        <v>963</v>
      </c>
      <c r="AP1" t="s">
        <v>964</v>
      </c>
      <c r="AQ1" t="s">
        <v>965</v>
      </c>
      <c r="AR1" t="s">
        <v>966</v>
      </c>
    </row>
    <row r="2" spans="1:44" x14ac:dyDescent="0.25">
      <c r="A2" s="1">
        <v>42025</v>
      </c>
      <c r="B2" s="2" t="s">
        <v>7</v>
      </c>
      <c r="C2" s="2" t="s">
        <v>8</v>
      </c>
      <c r="D2">
        <v>2.09</v>
      </c>
      <c r="E2">
        <v>9</v>
      </c>
      <c r="F2">
        <v>18</v>
      </c>
      <c r="G2">
        <v>6496000</v>
      </c>
      <c r="H2" s="2">
        <f>IF(AND(gpw[[#This Row],[wolumen]]=0,gpw[[#This Row],[obrot]]=0),gpw[[#This Row],[kurs_zamkniecia]],gpw[[#This Row],[obrot]]/gpw[[#This Row],[wolumen]])</f>
        <v>2</v>
      </c>
      <c r="J2" t="str">
        <f>LEFT(gpw[[#This Row],[ISIN]],2)</f>
        <v>PL</v>
      </c>
      <c r="K2">
        <f>gpw[[#This Row],[kurs_zamkniecia]]*gpw[[#This Row],[pakiet_wig]]</f>
        <v>13576640</v>
      </c>
      <c r="L2" s="2">
        <f>1000</f>
        <v>1000</v>
      </c>
      <c r="M2" s="2">
        <f t="shared" ref="M2:M65" si="0">96.42813739</f>
        <v>96.428137390000003</v>
      </c>
      <c r="N2" s="2">
        <f t="shared" ref="N2:N65" si="1">57140000</f>
        <v>57140000</v>
      </c>
      <c r="O2" s="2">
        <f>gpw[[#This Row],[M]]/(gpw[[#This Row],[Mb]]*gpw[[#This Row],[K]])*gpw[[#This Row],[Wb]]</f>
        <v>2.464043033342342</v>
      </c>
      <c r="P2" s="2"/>
      <c r="Q2" s="2" t="str">
        <f>IF(gpw[[#This Row],[Kolumna1]]&gt;0,"r",IF(gpw[[#This Row],[Kolumna1]]=0,"n","m"))</f>
        <v>n</v>
      </c>
      <c r="R2">
        <f>COUNTIF(gpw[kod kraju],"&lt;&gt;PL")</f>
        <v>156</v>
      </c>
      <c r="S2" t="s">
        <v>954</v>
      </c>
      <c r="W2">
        <f>SUMIF(gpw[data],$A$2,gpw[wig])</f>
        <v>51015.681979196917</v>
      </c>
      <c r="AB2" s="1">
        <v>42025</v>
      </c>
      <c r="AC2" s="2" t="s">
        <v>7</v>
      </c>
      <c r="AD2" s="2" t="s">
        <v>8</v>
      </c>
      <c r="AE2">
        <v>2.09</v>
      </c>
      <c r="AF2">
        <v>9</v>
      </c>
      <c r="AG2">
        <v>18</v>
      </c>
      <c r="AH2">
        <v>6496000</v>
      </c>
      <c r="AI2" s="2">
        <f>IF(AND(gpw_3[[#This Row],[wolumen]]=0,gpw_3[[#This Row],[obrot]]=0),gpw_3[[#This Row],[kurs_zamkniecia]],gpw_3[[#This Row],[obrot]]/gpw_3[[#This Row],[wolumen]])</f>
        <v>2</v>
      </c>
      <c r="AK2" t="str">
        <f>LEFT(gpw_3[[#This Row],[ISIN]],2)</f>
        <v>PL</v>
      </c>
      <c r="AL2">
        <f>gpw_3[[#This Row],[kurs_zamkniecia]]*gpw_3[[#This Row],[pakiet_wig]]</f>
        <v>13576640</v>
      </c>
      <c r="AM2" s="2">
        <f>1000</f>
        <v>1000</v>
      </c>
      <c r="AN2" s="2">
        <f t="shared" ref="AN2:AN65" si="2">96.42813739</f>
        <v>96.428137390000003</v>
      </c>
      <c r="AO2" s="2">
        <f t="shared" ref="AO2:AO65" si="3">57140000</f>
        <v>57140000</v>
      </c>
      <c r="AP2" s="2">
        <f>gpw_3[[#This Row],[M]]/(gpw_3[[#This Row],[Mb]]*gpw_3[[#This Row],[K]])*gpw_3[[#This Row],[Wb]]</f>
        <v>2.464043033342342</v>
      </c>
      <c r="AQ2" s="2"/>
      <c r="AR2" s="2" t="str">
        <f>IF(gpw_3[[#This Row],[Kolumna1]]&gt;0,"r",IF(gpw_3[[#This Row],[Kolumna1]]=0,"n","m"))</f>
        <v>n</v>
      </c>
    </row>
    <row r="3" spans="1:44" x14ac:dyDescent="0.25">
      <c r="A3" s="1">
        <v>42025</v>
      </c>
      <c r="B3" s="2" t="s">
        <v>9</v>
      </c>
      <c r="C3" s="2" t="s">
        <v>10</v>
      </c>
      <c r="D3">
        <v>0.79</v>
      </c>
      <c r="E3">
        <v>25</v>
      </c>
      <c r="F3">
        <v>21</v>
      </c>
      <c r="G3">
        <v>22309000</v>
      </c>
      <c r="H3" s="2">
        <f>IF(AND(gpw[[#This Row],[wolumen]]=0,gpw[[#This Row],[obrot]]=0),gpw[[#This Row],[kurs_zamkniecia]],gpw[[#This Row],[obrot]]/gpw[[#This Row],[wolumen]])</f>
        <v>0.84</v>
      </c>
      <c r="J3" t="str">
        <f>LEFT(gpw[[#This Row],[ISIN]],2)</f>
        <v>PL</v>
      </c>
      <c r="K3">
        <f>gpw[[#This Row],[kurs_zamkniecia]]*gpw[[#This Row],[pakiet_wig]]</f>
        <v>17624110</v>
      </c>
      <c r="L3" s="2">
        <f>1000</f>
        <v>1000</v>
      </c>
      <c r="M3" s="2">
        <f t="shared" si="0"/>
        <v>96.428137390000003</v>
      </c>
      <c r="N3" s="2">
        <f t="shared" si="1"/>
        <v>57140000</v>
      </c>
      <c r="O3" s="2">
        <f>gpw[[#This Row],[M]]/(gpw[[#This Row],[Mb]]*gpw[[#This Row],[K]])*gpw[[#This Row],[Wb]]</f>
        <v>3.198623920525189</v>
      </c>
      <c r="P3" s="2"/>
      <c r="Q3" s="2" t="str">
        <f>IF(gpw[[#This Row],[Kolumna1]]&gt;0,"r",IF(gpw[[#This Row],[Kolumna1]]=0,"n","m"))</f>
        <v>n</v>
      </c>
      <c r="R3">
        <f>COUNTIF(gpw[kod kraju],"PL")</f>
        <v>1254</v>
      </c>
      <c r="S3" t="s">
        <v>955</v>
      </c>
      <c r="W3">
        <f>SUMIF(gpw[data],$A$500,gpw[wig])</f>
        <v>51583.327382872667</v>
      </c>
      <c r="AB3" s="1">
        <v>42025</v>
      </c>
      <c r="AC3" s="2" t="s">
        <v>9</v>
      </c>
      <c r="AD3" s="2" t="s">
        <v>10</v>
      </c>
      <c r="AE3">
        <v>0.79</v>
      </c>
      <c r="AF3">
        <v>25</v>
      </c>
      <c r="AG3">
        <v>21</v>
      </c>
      <c r="AH3">
        <v>22309000</v>
      </c>
      <c r="AI3" s="2">
        <f>IF(AND(gpw_3[[#This Row],[wolumen]]=0,gpw_3[[#This Row],[obrot]]=0),gpw_3[[#This Row],[kurs_zamkniecia]],gpw_3[[#This Row],[obrot]]/gpw_3[[#This Row],[wolumen]])</f>
        <v>0.84</v>
      </c>
      <c r="AK3" t="str">
        <f>LEFT(gpw_3[[#This Row],[ISIN]],2)</f>
        <v>PL</v>
      </c>
      <c r="AL3">
        <f>gpw_3[[#This Row],[kurs_zamkniecia]]*gpw_3[[#This Row],[pakiet_wig]]</f>
        <v>17624110</v>
      </c>
      <c r="AM3" s="2">
        <f>1000</f>
        <v>1000</v>
      </c>
      <c r="AN3" s="2">
        <f t="shared" si="2"/>
        <v>96.428137390000003</v>
      </c>
      <c r="AO3" s="2">
        <f t="shared" si="3"/>
        <v>57140000</v>
      </c>
      <c r="AP3" s="2">
        <f>gpw_3[[#This Row],[M]]/(gpw_3[[#This Row],[Mb]]*gpw_3[[#This Row],[K]])*gpw_3[[#This Row],[Wb]]</f>
        <v>3.198623920525189</v>
      </c>
      <c r="AQ3" s="2"/>
      <c r="AR3" s="2" t="str">
        <f>IF(gpw_3[[#This Row],[Kolumna1]]&gt;0,"r",IF(gpw_3[[#This Row],[Kolumna1]]=0,"n","m"))</f>
        <v>n</v>
      </c>
    </row>
    <row r="4" spans="1:44" x14ac:dyDescent="0.25">
      <c r="A4" s="1">
        <v>42025</v>
      </c>
      <c r="B4" s="2" t="s">
        <v>11</v>
      </c>
      <c r="C4" s="2" t="s">
        <v>12</v>
      </c>
      <c r="D4">
        <v>5.8</v>
      </c>
      <c r="E4">
        <v>1090</v>
      </c>
      <c r="F4">
        <v>6270</v>
      </c>
      <c r="G4">
        <v>1852000</v>
      </c>
      <c r="H4" s="2">
        <f>IF(AND(gpw[[#This Row],[wolumen]]=0,gpw[[#This Row],[obrot]]=0),gpw[[#This Row],[kurs_zamkniecia]],gpw[[#This Row],[obrot]]/gpw[[#This Row],[wolumen]])</f>
        <v>5.7522935779816518</v>
      </c>
      <c r="J4" t="str">
        <f>LEFT(gpw[[#This Row],[ISIN]],2)</f>
        <v>PL</v>
      </c>
      <c r="K4">
        <f>gpw[[#This Row],[kurs_zamkniecia]]*gpw[[#This Row],[pakiet_wig]]</f>
        <v>10741600</v>
      </c>
      <c r="L4" s="2">
        <f>1000</f>
        <v>1000</v>
      </c>
      <c r="M4" s="2">
        <f t="shared" si="0"/>
        <v>96.428137390000003</v>
      </c>
      <c r="N4" s="2">
        <f t="shared" si="1"/>
        <v>57140000</v>
      </c>
      <c r="O4" s="2">
        <f>gpw[[#This Row],[M]]/(gpw[[#This Row],[Mb]]*gpw[[#This Row],[K]])*gpw[[#This Row],[Wb]]</f>
        <v>1.9495077314379772</v>
      </c>
      <c r="P4" s="2"/>
      <c r="Q4" s="2" t="str">
        <f>IF(gpw[[#This Row],[Kolumna1]]&gt;0,"r",IF(gpw[[#This Row],[Kolumna1]]=0,"n","m"))</f>
        <v>n</v>
      </c>
      <c r="W4">
        <f>SUMIF(gpw[data],$A$1000,gpw[wig])</f>
        <v>51779.053617835394</v>
      </c>
      <c r="AB4" s="1">
        <v>42025</v>
      </c>
      <c r="AC4" s="2" t="s">
        <v>11</v>
      </c>
      <c r="AD4" s="2" t="s">
        <v>12</v>
      </c>
      <c r="AE4">
        <v>5.8</v>
      </c>
      <c r="AF4">
        <v>1090</v>
      </c>
      <c r="AG4">
        <v>6270</v>
      </c>
      <c r="AH4">
        <v>1852000</v>
      </c>
      <c r="AI4" s="2">
        <f>IF(AND(gpw_3[[#This Row],[wolumen]]=0,gpw_3[[#This Row],[obrot]]=0),gpw_3[[#This Row],[kurs_zamkniecia]],gpw_3[[#This Row],[obrot]]/gpw_3[[#This Row],[wolumen]])</f>
        <v>5.7522935779816518</v>
      </c>
      <c r="AK4" t="str">
        <f>LEFT(gpw_3[[#This Row],[ISIN]],2)</f>
        <v>PL</v>
      </c>
      <c r="AL4">
        <f>gpw_3[[#This Row],[kurs_zamkniecia]]*gpw_3[[#This Row],[pakiet_wig]]</f>
        <v>10741600</v>
      </c>
      <c r="AM4" s="2">
        <f>1000</f>
        <v>1000</v>
      </c>
      <c r="AN4" s="2">
        <f t="shared" si="2"/>
        <v>96.428137390000003</v>
      </c>
      <c r="AO4" s="2">
        <f t="shared" si="3"/>
        <v>57140000</v>
      </c>
      <c r="AP4" s="2">
        <f>gpw_3[[#This Row],[M]]/(gpw_3[[#This Row],[Mb]]*gpw_3[[#This Row],[K]])*gpw_3[[#This Row],[Wb]]</f>
        <v>1.9495077314379772</v>
      </c>
      <c r="AQ4" s="2"/>
      <c r="AR4" s="2" t="str">
        <f>IF(gpw_3[[#This Row],[Kolumna1]]&gt;0,"r",IF(gpw_3[[#This Row],[Kolumna1]]=0,"n","m"))</f>
        <v>n</v>
      </c>
    </row>
    <row r="5" spans="1:44" x14ac:dyDescent="0.25">
      <c r="A5" s="1">
        <v>42025</v>
      </c>
      <c r="B5" s="2" t="s">
        <v>13</v>
      </c>
      <c r="C5" s="2" t="s">
        <v>14</v>
      </c>
      <c r="D5">
        <v>3.37</v>
      </c>
      <c r="E5">
        <v>10129</v>
      </c>
      <c r="F5">
        <v>34090</v>
      </c>
      <c r="G5">
        <v>48206000</v>
      </c>
      <c r="H5" s="2">
        <f>IF(AND(gpw[[#This Row],[wolumen]]=0,gpw[[#This Row],[obrot]]=0),gpw[[#This Row],[kurs_zamkniecia]],gpw[[#This Row],[obrot]]/gpw[[#This Row],[wolumen]])</f>
        <v>3.3655839668279199</v>
      </c>
      <c r="J5" t="str">
        <f>LEFT(gpw[[#This Row],[ISIN]],2)</f>
        <v>PL</v>
      </c>
      <c r="K5">
        <f>gpw[[#This Row],[kurs_zamkniecia]]*gpw[[#This Row],[pakiet_wig]]</f>
        <v>162454220</v>
      </c>
      <c r="L5" s="2">
        <f>1000</f>
        <v>1000</v>
      </c>
      <c r="M5" s="2">
        <f t="shared" si="0"/>
        <v>96.428137390000003</v>
      </c>
      <c r="N5" s="2">
        <f t="shared" si="1"/>
        <v>57140000</v>
      </c>
      <c r="O5" s="2">
        <f>gpw[[#This Row],[M]]/(gpw[[#This Row],[Mb]]*gpw[[#This Row],[K]])*gpw[[#This Row],[Wb]]</f>
        <v>29.484039425665266</v>
      </c>
      <c r="P5" s="2"/>
      <c r="Q5" s="2" t="str">
        <f>IF(gpw[[#This Row],[Kolumna1]]&gt;0,"r",IF(gpw[[#This Row],[Kolumna1]]=0,"n","m"))</f>
        <v>n</v>
      </c>
      <c r="R5">
        <f>SUMIF(gpw[kod kraju],"PL",gpw[obrot])</f>
        <v>2427046811</v>
      </c>
      <c r="S5" t="s">
        <v>957</v>
      </c>
      <c r="AB5" s="1">
        <v>42025</v>
      </c>
      <c r="AC5" s="2" t="s">
        <v>13</v>
      </c>
      <c r="AD5" s="2" t="s">
        <v>14</v>
      </c>
      <c r="AE5">
        <v>3.37</v>
      </c>
      <c r="AF5">
        <v>10129</v>
      </c>
      <c r="AG5">
        <v>34090</v>
      </c>
      <c r="AH5">
        <v>48206000</v>
      </c>
      <c r="AI5" s="2">
        <f>IF(AND(gpw_3[[#This Row],[wolumen]]=0,gpw_3[[#This Row],[obrot]]=0),gpw_3[[#This Row],[kurs_zamkniecia]],gpw_3[[#This Row],[obrot]]/gpw_3[[#This Row],[wolumen]])</f>
        <v>3.3655839668279199</v>
      </c>
      <c r="AK5" t="str">
        <f>LEFT(gpw_3[[#This Row],[ISIN]],2)</f>
        <v>PL</v>
      </c>
      <c r="AL5">
        <f>gpw_3[[#This Row],[kurs_zamkniecia]]*gpw_3[[#This Row],[pakiet_wig]]</f>
        <v>162454220</v>
      </c>
      <c r="AM5" s="2">
        <f>1000</f>
        <v>1000</v>
      </c>
      <c r="AN5" s="2">
        <f t="shared" si="2"/>
        <v>96.428137390000003</v>
      </c>
      <c r="AO5" s="2">
        <f t="shared" si="3"/>
        <v>57140000</v>
      </c>
      <c r="AP5" s="2">
        <f>gpw_3[[#This Row],[M]]/(gpw_3[[#This Row],[Mb]]*gpw_3[[#This Row],[K]])*gpw_3[[#This Row],[Wb]]</f>
        <v>29.484039425665266</v>
      </c>
      <c r="AQ5" s="2"/>
      <c r="AR5" s="2" t="str">
        <f>IF(gpw_3[[#This Row],[Kolumna1]]&gt;0,"r",IF(gpw_3[[#This Row],[Kolumna1]]=0,"n","m"))</f>
        <v>n</v>
      </c>
    </row>
    <row r="6" spans="1:44" x14ac:dyDescent="0.25">
      <c r="A6" s="1">
        <v>42025</v>
      </c>
      <c r="B6" s="2" t="s">
        <v>15</v>
      </c>
      <c r="C6" s="2" t="s">
        <v>16</v>
      </c>
      <c r="D6">
        <v>0.3</v>
      </c>
      <c r="E6">
        <v>0</v>
      </c>
      <c r="F6">
        <v>0</v>
      </c>
      <c r="G6">
        <v>0</v>
      </c>
      <c r="H6" s="2">
        <f>IF(AND(gpw[[#This Row],[wolumen]]=0,gpw[[#This Row],[obrot]]=0),gpw[[#This Row],[kurs_zamkniecia]],gpw[[#This Row],[obrot]]/gpw[[#This Row],[wolumen]])</f>
        <v>0.3</v>
      </c>
      <c r="J6" t="str">
        <f>LEFT(gpw[[#This Row],[ISIN]],2)</f>
        <v>PL</v>
      </c>
      <c r="K6">
        <f>gpw[[#This Row],[kurs_zamkniecia]]*gpw[[#This Row],[pakiet_wig]]</f>
        <v>0</v>
      </c>
      <c r="L6" s="2">
        <f>1000</f>
        <v>1000</v>
      </c>
      <c r="M6" s="2">
        <f t="shared" si="0"/>
        <v>96.428137390000003</v>
      </c>
      <c r="N6" s="2">
        <f t="shared" si="1"/>
        <v>57140000</v>
      </c>
      <c r="O6" s="2">
        <f>gpw[[#This Row],[M]]/(gpw[[#This Row],[Mb]]*gpw[[#This Row],[K]])*gpw[[#This Row],[Wb]]</f>
        <v>0</v>
      </c>
      <c r="P6" s="2"/>
      <c r="Q6" s="2" t="str">
        <f>IF(gpw[[#This Row],[Kolumna1]]&gt;0,"r",IF(gpw[[#This Row],[Kolumna1]]=0,"n","m"))</f>
        <v>n</v>
      </c>
      <c r="R6">
        <f>SUMIF(gpw[kod kraju],"&lt;&gt;PL",gpw[obrot])</f>
        <v>29736190</v>
      </c>
      <c r="S6" t="s">
        <v>958</v>
      </c>
      <c r="AB6" s="1">
        <v>42025</v>
      </c>
      <c r="AC6" s="2" t="s">
        <v>15</v>
      </c>
      <c r="AD6" s="2" t="s">
        <v>16</v>
      </c>
      <c r="AE6">
        <v>0.3</v>
      </c>
      <c r="AF6">
        <v>0</v>
      </c>
      <c r="AG6">
        <v>0</v>
      </c>
      <c r="AH6">
        <v>0</v>
      </c>
      <c r="AI6" s="2">
        <f>IF(AND(gpw_3[[#This Row],[wolumen]]=0,gpw_3[[#This Row],[obrot]]=0),gpw_3[[#This Row],[kurs_zamkniecia]],gpw_3[[#This Row],[obrot]]/gpw_3[[#This Row],[wolumen]])</f>
        <v>0.3</v>
      </c>
      <c r="AK6" t="str">
        <f>LEFT(gpw_3[[#This Row],[ISIN]],2)</f>
        <v>PL</v>
      </c>
      <c r="AL6">
        <f>gpw_3[[#This Row],[kurs_zamkniecia]]*gpw_3[[#This Row],[pakiet_wig]]</f>
        <v>0</v>
      </c>
      <c r="AM6" s="2">
        <f>1000</f>
        <v>1000</v>
      </c>
      <c r="AN6" s="2">
        <f t="shared" si="2"/>
        <v>96.428137390000003</v>
      </c>
      <c r="AO6" s="2">
        <f t="shared" si="3"/>
        <v>57140000</v>
      </c>
      <c r="AP6" s="2">
        <f>gpw_3[[#This Row],[M]]/(gpw_3[[#This Row],[Mb]]*gpw_3[[#This Row],[K]])*gpw_3[[#This Row],[Wb]]</f>
        <v>0</v>
      </c>
      <c r="AQ6" s="2"/>
      <c r="AR6" s="2" t="str">
        <f>IF(gpw_3[[#This Row],[Kolumna1]]&gt;0,"r",IF(gpw_3[[#This Row],[Kolumna1]]=0,"n","m"))</f>
        <v>n</v>
      </c>
    </row>
    <row r="7" spans="1:44" x14ac:dyDescent="0.25">
      <c r="A7" s="1">
        <v>42025</v>
      </c>
      <c r="B7" s="2" t="s">
        <v>17</v>
      </c>
      <c r="C7" s="2" t="s">
        <v>18</v>
      </c>
      <c r="D7">
        <v>32.5</v>
      </c>
      <c r="E7">
        <v>894</v>
      </c>
      <c r="F7">
        <v>29050</v>
      </c>
      <c r="G7">
        <v>13122000</v>
      </c>
      <c r="H7" s="2">
        <f>IF(AND(gpw[[#This Row],[wolumen]]=0,gpw[[#This Row],[obrot]]=0),gpw[[#This Row],[kurs_zamkniecia]],gpw[[#This Row],[obrot]]/gpw[[#This Row],[wolumen]])</f>
        <v>32.494407158836687</v>
      </c>
      <c r="J7" t="str">
        <f>LEFT(gpw[[#This Row],[ISIN]],2)</f>
        <v>PL</v>
      </c>
      <c r="K7">
        <f>gpw[[#This Row],[kurs_zamkniecia]]*gpw[[#This Row],[pakiet_wig]]</f>
        <v>426465000</v>
      </c>
      <c r="L7" s="2">
        <f>1000</f>
        <v>1000</v>
      </c>
      <c r="M7" s="2">
        <f t="shared" si="0"/>
        <v>96.428137390000003</v>
      </c>
      <c r="N7" s="2">
        <f t="shared" si="1"/>
        <v>57140000</v>
      </c>
      <c r="O7" s="2">
        <f>gpw[[#This Row],[M]]/(gpw[[#This Row],[Mb]]*gpw[[#This Row],[K]])*gpw[[#This Row],[Wb]]</f>
        <v>77.39971835552403</v>
      </c>
      <c r="P7" s="2"/>
      <c r="Q7" s="2" t="str">
        <f>IF(gpw[[#This Row],[Kolumna1]]&gt;0,"r",IF(gpw[[#This Row],[Kolumna1]]=0,"n","m"))</f>
        <v>n</v>
      </c>
      <c r="AB7" s="1">
        <v>42025</v>
      </c>
      <c r="AC7" s="2" t="s">
        <v>17</v>
      </c>
      <c r="AD7" s="2" t="s">
        <v>18</v>
      </c>
      <c r="AE7">
        <v>32.5</v>
      </c>
      <c r="AF7">
        <v>894</v>
      </c>
      <c r="AG7">
        <v>29050</v>
      </c>
      <c r="AH7">
        <v>13122000</v>
      </c>
      <c r="AI7" s="2">
        <f>IF(AND(gpw_3[[#This Row],[wolumen]]=0,gpw_3[[#This Row],[obrot]]=0),gpw_3[[#This Row],[kurs_zamkniecia]],gpw_3[[#This Row],[obrot]]/gpw_3[[#This Row],[wolumen]])</f>
        <v>32.494407158836687</v>
      </c>
      <c r="AK7" t="str">
        <f>LEFT(gpw_3[[#This Row],[ISIN]],2)</f>
        <v>PL</v>
      </c>
      <c r="AL7">
        <f>gpw_3[[#This Row],[kurs_zamkniecia]]*gpw_3[[#This Row],[pakiet_wig]]</f>
        <v>426465000</v>
      </c>
      <c r="AM7" s="2">
        <f>1000</f>
        <v>1000</v>
      </c>
      <c r="AN7" s="2">
        <f t="shared" si="2"/>
        <v>96.428137390000003</v>
      </c>
      <c r="AO7" s="2">
        <f t="shared" si="3"/>
        <v>57140000</v>
      </c>
      <c r="AP7" s="2">
        <f>gpw_3[[#This Row],[M]]/(gpw_3[[#This Row],[Mb]]*gpw_3[[#This Row],[K]])*gpw_3[[#This Row],[Wb]]</f>
        <v>77.39971835552403</v>
      </c>
      <c r="AQ7" s="2"/>
      <c r="AR7" s="2" t="str">
        <f>IF(gpw_3[[#This Row],[Kolumna1]]&gt;0,"r",IF(gpw_3[[#This Row],[Kolumna1]]=0,"n","m"))</f>
        <v>n</v>
      </c>
    </row>
    <row r="8" spans="1:44" x14ac:dyDescent="0.25">
      <c r="A8" s="1">
        <v>42025</v>
      </c>
      <c r="B8" s="2" t="s">
        <v>19</v>
      </c>
      <c r="C8" s="2" t="s">
        <v>20</v>
      </c>
      <c r="D8">
        <v>27.5</v>
      </c>
      <c r="E8">
        <v>718</v>
      </c>
      <c r="F8">
        <v>19710</v>
      </c>
      <c r="G8">
        <v>8143000</v>
      </c>
      <c r="H8" s="2">
        <f>IF(AND(gpw[[#This Row],[wolumen]]=0,gpw[[#This Row],[obrot]]=0),gpw[[#This Row],[kurs_zamkniecia]],gpw[[#This Row],[obrot]]/gpw[[#This Row],[wolumen]])</f>
        <v>27.451253481894149</v>
      </c>
      <c r="J8" t="str">
        <f>LEFT(gpw[[#This Row],[ISIN]],2)</f>
        <v>PL</v>
      </c>
      <c r="K8">
        <f>gpw[[#This Row],[kurs_zamkniecia]]*gpw[[#This Row],[pakiet_wig]]</f>
        <v>223932500</v>
      </c>
      <c r="L8" s="2">
        <f>1000</f>
        <v>1000</v>
      </c>
      <c r="M8" s="2">
        <f t="shared" si="0"/>
        <v>96.428137390000003</v>
      </c>
      <c r="N8" s="2">
        <f t="shared" si="1"/>
        <v>57140000</v>
      </c>
      <c r="O8" s="2">
        <f>gpw[[#This Row],[M]]/(gpw[[#This Row],[Mb]]*gpw[[#This Row],[K]])*gpw[[#This Row],[Wb]]</f>
        <v>40.641816868086202</v>
      </c>
      <c r="P8" s="2"/>
      <c r="Q8" s="2" t="str">
        <f>IF(gpw[[#This Row],[Kolumna1]]&gt;0,"r",IF(gpw[[#This Row],[Kolumna1]]=0,"n","m"))</f>
        <v>n</v>
      </c>
      <c r="R8">
        <f>ROUND(R5/(R5+R6)*100,2)</f>
        <v>98.79</v>
      </c>
      <c r="AB8" s="1">
        <v>42025</v>
      </c>
      <c r="AC8" s="2" t="s">
        <v>19</v>
      </c>
      <c r="AD8" s="2" t="s">
        <v>20</v>
      </c>
      <c r="AE8">
        <v>27.5</v>
      </c>
      <c r="AF8">
        <v>718</v>
      </c>
      <c r="AG8">
        <v>19710</v>
      </c>
      <c r="AH8">
        <v>8143000</v>
      </c>
      <c r="AI8" s="2">
        <f>IF(AND(gpw_3[[#This Row],[wolumen]]=0,gpw_3[[#This Row],[obrot]]=0),gpw_3[[#This Row],[kurs_zamkniecia]],gpw_3[[#This Row],[obrot]]/gpw_3[[#This Row],[wolumen]])</f>
        <v>27.451253481894149</v>
      </c>
      <c r="AK8" t="str">
        <f>LEFT(gpw_3[[#This Row],[ISIN]],2)</f>
        <v>PL</v>
      </c>
      <c r="AL8">
        <f>gpw_3[[#This Row],[kurs_zamkniecia]]*gpw_3[[#This Row],[pakiet_wig]]</f>
        <v>223932500</v>
      </c>
      <c r="AM8" s="2">
        <f>1000</f>
        <v>1000</v>
      </c>
      <c r="AN8" s="2">
        <f t="shared" si="2"/>
        <v>96.428137390000003</v>
      </c>
      <c r="AO8" s="2">
        <f t="shared" si="3"/>
        <v>57140000</v>
      </c>
      <c r="AP8" s="2">
        <f>gpw_3[[#This Row],[M]]/(gpw_3[[#This Row],[Mb]]*gpw_3[[#This Row],[K]])*gpw_3[[#This Row],[Wb]]</f>
        <v>40.641816868086202</v>
      </c>
      <c r="AQ8" s="2"/>
      <c r="AR8" s="2" t="str">
        <f>IF(gpw_3[[#This Row],[Kolumna1]]&gt;0,"r",IF(gpw_3[[#This Row],[Kolumna1]]=0,"n","m"))</f>
        <v>n</v>
      </c>
    </row>
    <row r="9" spans="1:44" x14ac:dyDescent="0.25">
      <c r="A9" s="1">
        <v>42025</v>
      </c>
      <c r="B9" s="2" t="s">
        <v>21</v>
      </c>
      <c r="C9" s="2" t="s">
        <v>22</v>
      </c>
      <c r="D9">
        <v>8.24</v>
      </c>
      <c r="E9">
        <v>648</v>
      </c>
      <c r="F9">
        <v>5340</v>
      </c>
      <c r="G9">
        <v>17461000</v>
      </c>
      <c r="H9" s="2">
        <f>IF(AND(gpw[[#This Row],[wolumen]]=0,gpw[[#This Row],[obrot]]=0),gpw[[#This Row],[kurs_zamkniecia]],gpw[[#This Row],[obrot]]/gpw[[#This Row],[wolumen]])</f>
        <v>8.2407407407407405</v>
      </c>
      <c r="J9" t="str">
        <f>LEFT(gpw[[#This Row],[ISIN]],2)</f>
        <v>LU</v>
      </c>
      <c r="K9">
        <f>gpw[[#This Row],[kurs_zamkniecia]]*gpw[[#This Row],[pakiet_wig]]</f>
        <v>143878640</v>
      </c>
      <c r="L9" s="2">
        <f>1000</f>
        <v>1000</v>
      </c>
      <c r="M9" s="2">
        <f t="shared" si="0"/>
        <v>96.428137390000003</v>
      </c>
      <c r="N9" s="2">
        <f t="shared" si="1"/>
        <v>57140000</v>
      </c>
      <c r="O9" s="2">
        <f>gpw[[#This Row],[M]]/(gpw[[#This Row],[Mb]]*gpw[[#This Row],[K]])*gpw[[#This Row],[Wb]]</f>
        <v>26.112731908540756</v>
      </c>
      <c r="P9" s="2"/>
      <c r="Q9" s="2" t="str">
        <f>IF(gpw[[#This Row],[Kolumna1]]&gt;0,"r",IF(gpw[[#This Row],[Kolumna1]]=0,"n","m"))</f>
        <v>n</v>
      </c>
      <c r="AB9" s="1">
        <v>42025</v>
      </c>
      <c r="AC9" s="2" t="s">
        <v>21</v>
      </c>
      <c r="AD9" s="2" t="s">
        <v>22</v>
      </c>
      <c r="AE9">
        <v>8.24</v>
      </c>
      <c r="AF9">
        <v>648</v>
      </c>
      <c r="AG9">
        <v>5340</v>
      </c>
      <c r="AH9">
        <v>17461000</v>
      </c>
      <c r="AI9" s="2">
        <f>IF(AND(gpw_3[[#This Row],[wolumen]]=0,gpw_3[[#This Row],[obrot]]=0),gpw_3[[#This Row],[kurs_zamkniecia]],gpw_3[[#This Row],[obrot]]/gpw_3[[#This Row],[wolumen]])</f>
        <v>8.2407407407407405</v>
      </c>
      <c r="AK9" t="str">
        <f>LEFT(gpw_3[[#This Row],[ISIN]],2)</f>
        <v>LU</v>
      </c>
      <c r="AL9">
        <f>gpw_3[[#This Row],[kurs_zamkniecia]]*gpw_3[[#This Row],[pakiet_wig]]</f>
        <v>143878640</v>
      </c>
      <c r="AM9" s="2">
        <f>1000</f>
        <v>1000</v>
      </c>
      <c r="AN9" s="2">
        <f t="shared" si="2"/>
        <v>96.428137390000003</v>
      </c>
      <c r="AO9" s="2">
        <f t="shared" si="3"/>
        <v>57140000</v>
      </c>
      <c r="AP9" s="2">
        <f>gpw_3[[#This Row],[M]]/(gpw_3[[#This Row],[Mb]]*gpw_3[[#This Row],[K]])*gpw_3[[#This Row],[Wb]]</f>
        <v>26.112731908540756</v>
      </c>
      <c r="AQ9" s="2"/>
      <c r="AR9" s="2" t="str">
        <f>IF(gpw_3[[#This Row],[Kolumna1]]&gt;0,"r",IF(gpw_3[[#This Row],[Kolumna1]]=0,"n","m"))</f>
        <v>n</v>
      </c>
    </row>
    <row r="10" spans="1:44" x14ac:dyDescent="0.25">
      <c r="A10" s="1">
        <v>42025</v>
      </c>
      <c r="B10" s="2" t="s">
        <v>23</v>
      </c>
      <c r="C10" s="2" t="s">
        <v>24</v>
      </c>
      <c r="D10">
        <v>44.89</v>
      </c>
      <c r="E10">
        <v>4548</v>
      </c>
      <c r="F10">
        <v>204890</v>
      </c>
      <c r="G10">
        <v>8852000</v>
      </c>
      <c r="H10" s="2">
        <f>IF(AND(gpw[[#This Row],[wolumen]]=0,gpw[[#This Row],[obrot]]=0),gpw[[#This Row],[kurs_zamkniecia]],gpw[[#This Row],[obrot]]/gpw[[#This Row],[wolumen]])</f>
        <v>45.050571679859281</v>
      </c>
      <c r="J10" t="str">
        <f>LEFT(gpw[[#This Row],[ISIN]],2)</f>
        <v>PL</v>
      </c>
      <c r="K10">
        <f>gpw[[#This Row],[kurs_zamkniecia]]*gpw[[#This Row],[pakiet_wig]]</f>
        <v>397366280</v>
      </c>
      <c r="L10" s="2">
        <f>1000</f>
        <v>1000</v>
      </c>
      <c r="M10" s="2">
        <f t="shared" si="0"/>
        <v>96.428137390000003</v>
      </c>
      <c r="N10" s="2">
        <f t="shared" si="1"/>
        <v>57140000</v>
      </c>
      <c r="O10" s="2">
        <f>gpw[[#This Row],[M]]/(gpw[[#This Row],[Mb]]*gpw[[#This Row],[K]])*gpw[[#This Row],[Wb]]</f>
        <v>72.118551712291278</v>
      </c>
      <c r="P10" s="2"/>
      <c r="Q10" s="2" t="str">
        <f>IF(gpw[[#This Row],[Kolumna1]]&gt;0,"r",IF(gpw[[#This Row],[Kolumna1]]=0,"n","m"))</f>
        <v>n</v>
      </c>
      <c r="AB10" s="1">
        <v>42025</v>
      </c>
      <c r="AC10" s="2" t="s">
        <v>23</v>
      </c>
      <c r="AD10" s="2" t="s">
        <v>24</v>
      </c>
      <c r="AE10">
        <v>44.89</v>
      </c>
      <c r="AF10">
        <v>4548</v>
      </c>
      <c r="AG10">
        <v>204890</v>
      </c>
      <c r="AH10">
        <v>8852000</v>
      </c>
      <c r="AI10" s="2">
        <f>IF(AND(gpw_3[[#This Row],[wolumen]]=0,gpw_3[[#This Row],[obrot]]=0),gpw_3[[#This Row],[kurs_zamkniecia]],gpw_3[[#This Row],[obrot]]/gpw_3[[#This Row],[wolumen]])</f>
        <v>45.050571679859281</v>
      </c>
      <c r="AK10" t="str">
        <f>LEFT(gpw_3[[#This Row],[ISIN]],2)</f>
        <v>PL</v>
      </c>
      <c r="AL10">
        <f>gpw_3[[#This Row],[kurs_zamkniecia]]*gpw_3[[#This Row],[pakiet_wig]]</f>
        <v>397366280</v>
      </c>
      <c r="AM10" s="2">
        <f>1000</f>
        <v>1000</v>
      </c>
      <c r="AN10" s="2">
        <f t="shared" si="2"/>
        <v>96.428137390000003</v>
      </c>
      <c r="AO10" s="2">
        <f t="shared" si="3"/>
        <v>57140000</v>
      </c>
      <c r="AP10" s="2">
        <f>gpw_3[[#This Row],[M]]/(gpw_3[[#This Row],[Mb]]*gpw_3[[#This Row],[K]])*gpw_3[[#This Row],[Wb]]</f>
        <v>72.118551712291278</v>
      </c>
      <c r="AQ10" s="2"/>
      <c r="AR10" s="2" t="str">
        <f>IF(gpw_3[[#This Row],[Kolumna1]]&gt;0,"r",IF(gpw_3[[#This Row],[Kolumna1]]=0,"n","m"))</f>
        <v>n</v>
      </c>
    </row>
    <row r="11" spans="1:44" x14ac:dyDescent="0.25">
      <c r="A11" s="1">
        <v>42025</v>
      </c>
      <c r="B11" s="2" t="s">
        <v>25</v>
      </c>
      <c r="C11" s="2" t="s">
        <v>26</v>
      </c>
      <c r="D11">
        <v>0.01</v>
      </c>
      <c r="E11">
        <v>0</v>
      </c>
      <c r="F11">
        <v>0</v>
      </c>
      <c r="G11">
        <v>0</v>
      </c>
      <c r="H11" s="2">
        <f>IF(AND(gpw[[#This Row],[wolumen]]=0,gpw[[#This Row],[obrot]]=0),gpw[[#This Row],[kurs_zamkniecia]],gpw[[#This Row],[obrot]]/gpw[[#This Row],[wolumen]])</f>
        <v>0.01</v>
      </c>
      <c r="J11" t="str">
        <f>LEFT(gpw[[#This Row],[ISIN]],2)</f>
        <v>PL</v>
      </c>
      <c r="K11">
        <f>gpw[[#This Row],[kurs_zamkniecia]]*gpw[[#This Row],[pakiet_wig]]</f>
        <v>0</v>
      </c>
      <c r="L11" s="2">
        <f>1000</f>
        <v>1000</v>
      </c>
      <c r="M11" s="2">
        <f t="shared" si="0"/>
        <v>96.428137390000003</v>
      </c>
      <c r="N11" s="2">
        <f t="shared" si="1"/>
        <v>57140000</v>
      </c>
      <c r="O11" s="2">
        <f>gpw[[#This Row],[M]]/(gpw[[#This Row],[Mb]]*gpw[[#This Row],[K]])*gpw[[#This Row],[Wb]]</f>
        <v>0</v>
      </c>
      <c r="P11" s="2"/>
      <c r="Q11" s="2" t="str">
        <f>IF(gpw[[#This Row],[Kolumna1]]&gt;0,"r",IF(gpw[[#This Row],[Kolumna1]]=0,"n","m"))</f>
        <v>n</v>
      </c>
      <c r="AB11" s="1">
        <v>42025</v>
      </c>
      <c r="AC11" s="2" t="s">
        <v>25</v>
      </c>
      <c r="AD11" s="2" t="s">
        <v>26</v>
      </c>
      <c r="AE11">
        <v>0.01</v>
      </c>
      <c r="AF11">
        <v>0</v>
      </c>
      <c r="AG11">
        <v>0</v>
      </c>
      <c r="AH11">
        <v>0</v>
      </c>
      <c r="AI11" s="2">
        <f>IF(AND(gpw_3[[#This Row],[wolumen]]=0,gpw_3[[#This Row],[obrot]]=0),gpw_3[[#This Row],[kurs_zamkniecia]],gpw_3[[#This Row],[obrot]]/gpw_3[[#This Row],[wolumen]])</f>
        <v>0.01</v>
      </c>
      <c r="AK11" t="str">
        <f>LEFT(gpw_3[[#This Row],[ISIN]],2)</f>
        <v>PL</v>
      </c>
      <c r="AL11">
        <f>gpw_3[[#This Row],[kurs_zamkniecia]]*gpw_3[[#This Row],[pakiet_wig]]</f>
        <v>0</v>
      </c>
      <c r="AM11" s="2">
        <f>1000</f>
        <v>1000</v>
      </c>
      <c r="AN11" s="2">
        <f t="shared" si="2"/>
        <v>96.428137390000003</v>
      </c>
      <c r="AO11" s="2">
        <f t="shared" si="3"/>
        <v>57140000</v>
      </c>
      <c r="AP11" s="2">
        <f>gpw_3[[#This Row],[M]]/(gpw_3[[#This Row],[Mb]]*gpw_3[[#This Row],[K]])*gpw_3[[#This Row],[Wb]]</f>
        <v>0</v>
      </c>
      <c r="AQ11" s="2"/>
      <c r="AR11" s="2" t="str">
        <f>IF(gpw_3[[#This Row],[Kolumna1]]&gt;0,"r",IF(gpw_3[[#This Row],[Kolumna1]]=0,"n","m"))</f>
        <v>n</v>
      </c>
    </row>
    <row r="12" spans="1:44" x14ac:dyDescent="0.25">
      <c r="A12" s="1">
        <v>42025</v>
      </c>
      <c r="B12" s="2" t="s">
        <v>27</v>
      </c>
      <c r="C12" s="2" t="s">
        <v>28</v>
      </c>
      <c r="D12">
        <v>7.95</v>
      </c>
      <c r="E12">
        <v>25</v>
      </c>
      <c r="F12">
        <v>200</v>
      </c>
      <c r="G12">
        <v>43035000</v>
      </c>
      <c r="H12" s="2">
        <f>IF(AND(gpw[[#This Row],[wolumen]]=0,gpw[[#This Row],[obrot]]=0),gpw[[#This Row],[kurs_zamkniecia]],gpw[[#This Row],[obrot]]/gpw[[#This Row],[wolumen]])</f>
        <v>8</v>
      </c>
      <c r="J12" t="str">
        <f>LEFT(gpw[[#This Row],[ISIN]],2)</f>
        <v>PL</v>
      </c>
      <c r="K12">
        <f>gpw[[#This Row],[kurs_zamkniecia]]*gpw[[#This Row],[pakiet_wig]]</f>
        <v>342128250</v>
      </c>
      <c r="L12" s="2">
        <f>1000</f>
        <v>1000</v>
      </c>
      <c r="M12" s="2">
        <f t="shared" si="0"/>
        <v>96.428137390000003</v>
      </c>
      <c r="N12" s="2">
        <f t="shared" si="1"/>
        <v>57140000</v>
      </c>
      <c r="O12" s="2">
        <f>gpw[[#This Row],[M]]/(gpw[[#This Row],[Mb]]*gpw[[#This Row],[K]])*gpw[[#This Row],[Wb]]</f>
        <v>62.093325809781142</v>
      </c>
      <c r="P12" s="2"/>
      <c r="Q12" s="2" t="str">
        <f>IF(gpw[[#This Row],[Kolumna1]]&gt;0,"r",IF(gpw[[#This Row],[Kolumna1]]=0,"n","m"))</f>
        <v>n</v>
      </c>
      <c r="AB12" s="1">
        <v>42025</v>
      </c>
      <c r="AC12" s="2" t="s">
        <v>27</v>
      </c>
      <c r="AD12" s="2" t="s">
        <v>28</v>
      </c>
      <c r="AE12">
        <v>7.95</v>
      </c>
      <c r="AF12">
        <v>25</v>
      </c>
      <c r="AG12">
        <v>200</v>
      </c>
      <c r="AH12">
        <v>43035000</v>
      </c>
      <c r="AI12" s="2">
        <f>IF(AND(gpw_3[[#This Row],[wolumen]]=0,gpw_3[[#This Row],[obrot]]=0),gpw_3[[#This Row],[kurs_zamkniecia]],gpw_3[[#This Row],[obrot]]/gpw_3[[#This Row],[wolumen]])</f>
        <v>8</v>
      </c>
      <c r="AK12" t="str">
        <f>LEFT(gpw_3[[#This Row],[ISIN]],2)</f>
        <v>PL</v>
      </c>
      <c r="AL12">
        <f>gpw_3[[#This Row],[kurs_zamkniecia]]*gpw_3[[#This Row],[pakiet_wig]]</f>
        <v>342128250</v>
      </c>
      <c r="AM12" s="2">
        <f>1000</f>
        <v>1000</v>
      </c>
      <c r="AN12" s="2">
        <f t="shared" si="2"/>
        <v>96.428137390000003</v>
      </c>
      <c r="AO12" s="2">
        <f t="shared" si="3"/>
        <v>57140000</v>
      </c>
      <c r="AP12" s="2">
        <f>gpw_3[[#This Row],[M]]/(gpw_3[[#This Row],[Mb]]*gpw_3[[#This Row],[K]])*gpw_3[[#This Row],[Wb]]</f>
        <v>62.093325809781142</v>
      </c>
      <c r="AQ12" s="2"/>
      <c r="AR12" s="2" t="str">
        <f>IF(gpw_3[[#This Row],[Kolumna1]]&gt;0,"r",IF(gpw_3[[#This Row],[Kolumna1]]=0,"n","m"))</f>
        <v>n</v>
      </c>
    </row>
    <row r="13" spans="1:44" x14ac:dyDescent="0.25">
      <c r="A13" s="1">
        <v>42025</v>
      </c>
      <c r="B13" s="2" t="s">
        <v>29</v>
      </c>
      <c r="C13" s="2" t="s">
        <v>30</v>
      </c>
      <c r="D13">
        <v>1.37</v>
      </c>
      <c r="E13">
        <v>10228</v>
      </c>
      <c r="F13">
        <v>13810</v>
      </c>
      <c r="G13">
        <v>0</v>
      </c>
      <c r="H13" s="2">
        <f>IF(AND(gpw[[#This Row],[wolumen]]=0,gpw[[#This Row],[obrot]]=0),gpw[[#This Row],[kurs_zamkniecia]],gpw[[#This Row],[obrot]]/gpw[[#This Row],[wolumen]])</f>
        <v>1.3502150958154087</v>
      </c>
      <c r="J13" t="str">
        <f>LEFT(gpw[[#This Row],[ISIN]],2)</f>
        <v>CY</v>
      </c>
      <c r="K13">
        <f>gpw[[#This Row],[kurs_zamkniecia]]*gpw[[#This Row],[pakiet_wig]]</f>
        <v>0</v>
      </c>
      <c r="L13" s="2">
        <f>1000</f>
        <v>1000</v>
      </c>
      <c r="M13" s="2">
        <f t="shared" si="0"/>
        <v>96.428137390000003</v>
      </c>
      <c r="N13" s="2">
        <f t="shared" si="1"/>
        <v>57140000</v>
      </c>
      <c r="O13" s="2">
        <f>gpw[[#This Row],[M]]/(gpw[[#This Row],[Mb]]*gpw[[#This Row],[K]])*gpw[[#This Row],[Wb]]</f>
        <v>0</v>
      </c>
      <c r="P13" s="2"/>
      <c r="Q13" s="2" t="str">
        <f>IF(gpw[[#This Row],[Kolumna1]]&gt;0,"r",IF(gpw[[#This Row],[Kolumna1]]=0,"n","m"))</f>
        <v>n</v>
      </c>
      <c r="AB13" s="1">
        <v>42025</v>
      </c>
      <c r="AC13" s="2" t="s">
        <v>29</v>
      </c>
      <c r="AD13" s="2" t="s">
        <v>30</v>
      </c>
      <c r="AE13">
        <v>1.37</v>
      </c>
      <c r="AF13">
        <v>10228</v>
      </c>
      <c r="AG13">
        <v>13810</v>
      </c>
      <c r="AH13">
        <v>0</v>
      </c>
      <c r="AI13" s="2">
        <f>IF(AND(gpw_3[[#This Row],[wolumen]]=0,gpw_3[[#This Row],[obrot]]=0),gpw_3[[#This Row],[kurs_zamkniecia]],gpw_3[[#This Row],[obrot]]/gpw_3[[#This Row],[wolumen]])</f>
        <v>1.3502150958154087</v>
      </c>
      <c r="AK13" t="str">
        <f>LEFT(gpw_3[[#This Row],[ISIN]],2)</f>
        <v>CY</v>
      </c>
      <c r="AL13">
        <f>gpw_3[[#This Row],[kurs_zamkniecia]]*gpw_3[[#This Row],[pakiet_wig]]</f>
        <v>0</v>
      </c>
      <c r="AM13" s="2">
        <f>1000</f>
        <v>1000</v>
      </c>
      <c r="AN13" s="2">
        <f t="shared" si="2"/>
        <v>96.428137390000003</v>
      </c>
      <c r="AO13" s="2">
        <f t="shared" si="3"/>
        <v>57140000</v>
      </c>
      <c r="AP13" s="2">
        <f>gpw_3[[#This Row],[M]]/(gpw_3[[#This Row],[Mb]]*gpw_3[[#This Row],[K]])*gpw_3[[#This Row],[Wb]]</f>
        <v>0</v>
      </c>
      <c r="AQ13" s="2"/>
      <c r="AR13" s="2" t="str">
        <f>IF(gpw_3[[#This Row],[Kolumna1]]&gt;0,"r",IF(gpw_3[[#This Row],[Kolumna1]]=0,"n","m"))</f>
        <v>n</v>
      </c>
    </row>
    <row r="14" spans="1:44" x14ac:dyDescent="0.25">
      <c r="A14" s="1">
        <v>42025</v>
      </c>
      <c r="B14" s="2" t="s">
        <v>31</v>
      </c>
      <c r="C14" s="2" t="s">
        <v>32</v>
      </c>
      <c r="D14">
        <v>1</v>
      </c>
      <c r="E14">
        <v>0</v>
      </c>
      <c r="F14">
        <v>0</v>
      </c>
      <c r="G14">
        <v>0</v>
      </c>
      <c r="H14" s="2">
        <f>IF(AND(gpw[[#This Row],[wolumen]]=0,gpw[[#This Row],[obrot]]=0),gpw[[#This Row],[kurs_zamkniecia]],gpw[[#This Row],[obrot]]/gpw[[#This Row],[wolumen]])</f>
        <v>1</v>
      </c>
      <c r="J14" t="str">
        <f>LEFT(gpw[[#This Row],[ISIN]],2)</f>
        <v>LT</v>
      </c>
      <c r="K14">
        <f>gpw[[#This Row],[kurs_zamkniecia]]*gpw[[#This Row],[pakiet_wig]]</f>
        <v>0</v>
      </c>
      <c r="L14" s="2">
        <f>1000</f>
        <v>1000</v>
      </c>
      <c r="M14" s="2">
        <f t="shared" si="0"/>
        <v>96.428137390000003</v>
      </c>
      <c r="N14" s="2">
        <f t="shared" si="1"/>
        <v>57140000</v>
      </c>
      <c r="O14" s="2">
        <f>gpw[[#This Row],[M]]/(gpw[[#This Row],[Mb]]*gpw[[#This Row],[K]])*gpw[[#This Row],[Wb]]</f>
        <v>0</v>
      </c>
      <c r="P14" s="2"/>
      <c r="Q14" s="2" t="str">
        <f>IF(gpw[[#This Row],[Kolumna1]]&gt;0,"r",IF(gpw[[#This Row],[Kolumna1]]=0,"n","m"))</f>
        <v>n</v>
      </c>
      <c r="AB14" s="1">
        <v>42025</v>
      </c>
      <c r="AC14" s="2" t="s">
        <v>31</v>
      </c>
      <c r="AD14" s="2" t="s">
        <v>32</v>
      </c>
      <c r="AE14">
        <v>1</v>
      </c>
      <c r="AF14">
        <v>0</v>
      </c>
      <c r="AG14">
        <v>0</v>
      </c>
      <c r="AH14">
        <v>0</v>
      </c>
      <c r="AI14" s="2">
        <f>IF(AND(gpw_3[[#This Row],[wolumen]]=0,gpw_3[[#This Row],[obrot]]=0),gpw_3[[#This Row],[kurs_zamkniecia]],gpw_3[[#This Row],[obrot]]/gpw_3[[#This Row],[wolumen]])</f>
        <v>1</v>
      </c>
      <c r="AK14" t="str">
        <f>LEFT(gpw_3[[#This Row],[ISIN]],2)</f>
        <v>LT</v>
      </c>
      <c r="AL14">
        <f>gpw_3[[#This Row],[kurs_zamkniecia]]*gpw_3[[#This Row],[pakiet_wig]]</f>
        <v>0</v>
      </c>
      <c r="AM14" s="2">
        <f>1000</f>
        <v>1000</v>
      </c>
      <c r="AN14" s="2">
        <f t="shared" si="2"/>
        <v>96.428137390000003</v>
      </c>
      <c r="AO14" s="2">
        <f t="shared" si="3"/>
        <v>57140000</v>
      </c>
      <c r="AP14" s="2">
        <f>gpw_3[[#This Row],[M]]/(gpw_3[[#This Row],[Mb]]*gpw_3[[#This Row],[K]])*gpw_3[[#This Row],[Wb]]</f>
        <v>0</v>
      </c>
      <c r="AQ14" s="2"/>
      <c r="AR14" s="2" t="str">
        <f>IF(gpw_3[[#This Row],[Kolumna1]]&gt;0,"r",IF(gpw_3[[#This Row],[Kolumna1]]=0,"n","m"))</f>
        <v>n</v>
      </c>
    </row>
    <row r="15" spans="1:44" x14ac:dyDescent="0.25">
      <c r="A15" s="1">
        <v>42025</v>
      </c>
      <c r="B15" s="2" t="s">
        <v>33</v>
      </c>
      <c r="C15" s="2" t="s">
        <v>34</v>
      </c>
      <c r="D15">
        <v>5.08</v>
      </c>
      <c r="E15">
        <v>1200234</v>
      </c>
      <c r="F15">
        <v>6091020</v>
      </c>
      <c r="G15">
        <v>29399000</v>
      </c>
      <c r="H15" s="2">
        <f>IF(AND(gpw[[#This Row],[wolumen]]=0,gpw[[#This Row],[obrot]]=0),gpw[[#This Row],[kurs_zamkniecia]],gpw[[#This Row],[obrot]]/gpw[[#This Row],[wolumen]])</f>
        <v>5.0748604022215664</v>
      </c>
      <c r="J15" t="str">
        <f>LEFT(gpw[[#This Row],[ISIN]],2)</f>
        <v>PL</v>
      </c>
      <c r="K15">
        <f>gpw[[#This Row],[kurs_zamkniecia]]*gpw[[#This Row],[pakiet_wig]]</f>
        <v>149346920</v>
      </c>
      <c r="L15" s="2">
        <f>1000</f>
        <v>1000</v>
      </c>
      <c r="M15" s="2">
        <f t="shared" si="0"/>
        <v>96.428137390000003</v>
      </c>
      <c r="N15" s="2">
        <f t="shared" si="1"/>
        <v>57140000</v>
      </c>
      <c r="O15" s="2">
        <f>gpw[[#This Row],[M]]/(gpw[[#This Row],[Mb]]*gpw[[#This Row],[K]])*gpw[[#This Row],[Wb]]</f>
        <v>27.105177553292719</v>
      </c>
      <c r="P15" s="2"/>
      <c r="Q15" s="2" t="str">
        <f>IF(gpw[[#This Row],[Kolumna1]]&gt;0,"r",IF(gpw[[#This Row],[Kolumna1]]=0,"n","m"))</f>
        <v>n</v>
      </c>
      <c r="AB15" s="1">
        <v>42025</v>
      </c>
      <c r="AC15" s="2" t="s">
        <v>33</v>
      </c>
      <c r="AD15" s="2" t="s">
        <v>34</v>
      </c>
      <c r="AE15">
        <v>5.08</v>
      </c>
      <c r="AF15">
        <v>1200234</v>
      </c>
      <c r="AG15">
        <v>6091020</v>
      </c>
      <c r="AH15">
        <v>29399000</v>
      </c>
      <c r="AI15" s="2">
        <f>IF(AND(gpw_3[[#This Row],[wolumen]]=0,gpw_3[[#This Row],[obrot]]=0),gpw_3[[#This Row],[kurs_zamkniecia]],gpw_3[[#This Row],[obrot]]/gpw_3[[#This Row],[wolumen]])</f>
        <v>5.0748604022215664</v>
      </c>
      <c r="AK15" t="str">
        <f>LEFT(gpw_3[[#This Row],[ISIN]],2)</f>
        <v>PL</v>
      </c>
      <c r="AL15">
        <f>gpw_3[[#This Row],[kurs_zamkniecia]]*gpw_3[[#This Row],[pakiet_wig]]</f>
        <v>149346920</v>
      </c>
      <c r="AM15" s="2">
        <f>1000</f>
        <v>1000</v>
      </c>
      <c r="AN15" s="2">
        <f t="shared" si="2"/>
        <v>96.428137390000003</v>
      </c>
      <c r="AO15" s="2">
        <f t="shared" si="3"/>
        <v>57140000</v>
      </c>
      <c r="AP15" s="2">
        <f>gpw_3[[#This Row],[M]]/(gpw_3[[#This Row],[Mb]]*gpw_3[[#This Row],[K]])*gpw_3[[#This Row],[Wb]]</f>
        <v>27.105177553292719</v>
      </c>
      <c r="AQ15" s="2"/>
      <c r="AR15" s="2" t="str">
        <f>IF(gpw_3[[#This Row],[Kolumna1]]&gt;0,"r",IF(gpw_3[[#This Row],[Kolumna1]]=0,"n","m"))</f>
        <v>n</v>
      </c>
    </row>
    <row r="16" spans="1:44" x14ac:dyDescent="0.25">
      <c r="A16" s="1">
        <v>42025</v>
      </c>
      <c r="B16" s="2" t="s">
        <v>35</v>
      </c>
      <c r="C16" s="2" t="s">
        <v>36</v>
      </c>
      <c r="D16">
        <v>79.790000000000006</v>
      </c>
      <c r="E16">
        <v>62843</v>
      </c>
      <c r="F16">
        <v>4999620</v>
      </c>
      <c r="G16">
        <v>43097000</v>
      </c>
      <c r="H16" s="2">
        <f>IF(AND(gpw[[#This Row],[wolumen]]=0,gpw[[#This Row],[obrot]]=0),gpw[[#This Row],[kurs_zamkniecia]],gpw[[#This Row],[obrot]]/gpw[[#This Row],[wolumen]])</f>
        <v>79.557309485543342</v>
      </c>
      <c r="J16" t="str">
        <f>LEFT(gpw[[#This Row],[ISIN]],2)</f>
        <v>PL</v>
      </c>
      <c r="K16">
        <f>gpw[[#This Row],[kurs_zamkniecia]]*gpw[[#This Row],[pakiet_wig]]</f>
        <v>3438709630.0000005</v>
      </c>
      <c r="L16" s="2">
        <f>1000</f>
        <v>1000</v>
      </c>
      <c r="M16" s="2">
        <f t="shared" si="0"/>
        <v>96.428137390000003</v>
      </c>
      <c r="N16" s="2">
        <f t="shared" si="1"/>
        <v>57140000</v>
      </c>
      <c r="O16" s="2">
        <f>gpw[[#This Row],[M]]/(gpw[[#This Row],[Mb]]*gpw[[#This Row],[K]])*gpw[[#This Row],[Wb]]</f>
        <v>624.09613184769739</v>
      </c>
      <c r="P16" s="2"/>
      <c r="Q16" s="2" t="str">
        <f>IF(gpw[[#This Row],[Kolumna1]]&gt;0,"r",IF(gpw[[#This Row],[Kolumna1]]=0,"n","m"))</f>
        <v>n</v>
      </c>
      <c r="AB16" s="1">
        <v>42025</v>
      </c>
      <c r="AC16" s="2" t="s">
        <v>35</v>
      </c>
      <c r="AD16" s="2" t="s">
        <v>36</v>
      </c>
      <c r="AE16">
        <v>79.790000000000006</v>
      </c>
      <c r="AF16">
        <v>62843</v>
      </c>
      <c r="AG16">
        <v>4999620</v>
      </c>
      <c r="AH16">
        <v>43097000</v>
      </c>
      <c r="AI16" s="2">
        <f>IF(AND(gpw_3[[#This Row],[wolumen]]=0,gpw_3[[#This Row],[obrot]]=0),gpw_3[[#This Row],[kurs_zamkniecia]],gpw_3[[#This Row],[obrot]]/gpw_3[[#This Row],[wolumen]])</f>
        <v>79.557309485543342</v>
      </c>
      <c r="AK16" t="str">
        <f>LEFT(gpw_3[[#This Row],[ISIN]],2)</f>
        <v>PL</v>
      </c>
      <c r="AL16">
        <f>gpw_3[[#This Row],[kurs_zamkniecia]]*gpw_3[[#This Row],[pakiet_wig]]</f>
        <v>3438709630.0000005</v>
      </c>
      <c r="AM16" s="2">
        <f>1000</f>
        <v>1000</v>
      </c>
      <c r="AN16" s="2">
        <f t="shared" si="2"/>
        <v>96.428137390000003</v>
      </c>
      <c r="AO16" s="2">
        <f t="shared" si="3"/>
        <v>57140000</v>
      </c>
      <c r="AP16" s="2">
        <f>gpw_3[[#This Row],[M]]/(gpw_3[[#This Row],[Mb]]*gpw_3[[#This Row],[K]])*gpw_3[[#This Row],[Wb]]</f>
        <v>624.09613184769739</v>
      </c>
      <c r="AQ16" s="2"/>
      <c r="AR16" s="2" t="str">
        <f>IF(gpw_3[[#This Row],[Kolumna1]]&gt;0,"r",IF(gpw_3[[#This Row],[Kolumna1]]=0,"n","m"))</f>
        <v>n</v>
      </c>
    </row>
    <row r="17" spans="1:44" x14ac:dyDescent="0.25">
      <c r="A17" s="1">
        <v>42025</v>
      </c>
      <c r="B17" s="2" t="s">
        <v>37</v>
      </c>
      <c r="C17" s="2" t="s">
        <v>38</v>
      </c>
      <c r="D17">
        <v>14.14</v>
      </c>
      <c r="E17">
        <v>408</v>
      </c>
      <c r="F17">
        <v>5810</v>
      </c>
      <c r="G17">
        <v>3975000</v>
      </c>
      <c r="H17" s="2">
        <f>IF(AND(gpw[[#This Row],[wolumen]]=0,gpw[[#This Row],[obrot]]=0),gpw[[#This Row],[kurs_zamkniecia]],gpw[[#This Row],[obrot]]/gpw[[#This Row],[wolumen]])</f>
        <v>14.240196078431373</v>
      </c>
      <c r="J17" t="str">
        <f>LEFT(gpw[[#This Row],[ISIN]],2)</f>
        <v>PL</v>
      </c>
      <c r="K17">
        <f>gpw[[#This Row],[kurs_zamkniecia]]*gpw[[#This Row],[pakiet_wig]]</f>
        <v>56206500</v>
      </c>
      <c r="L17" s="2">
        <f>1000</f>
        <v>1000</v>
      </c>
      <c r="M17" s="2">
        <f t="shared" si="0"/>
        <v>96.428137390000003</v>
      </c>
      <c r="N17" s="2">
        <f t="shared" si="1"/>
        <v>57140000</v>
      </c>
      <c r="O17" s="2">
        <f>gpw[[#This Row],[M]]/(gpw[[#This Row],[Mb]]*gpw[[#This Row],[K]])*gpw[[#This Row],[Wb]]</f>
        <v>10.200994852449231</v>
      </c>
      <c r="P17" s="2"/>
      <c r="Q17" s="2" t="str">
        <f>IF(gpw[[#This Row],[Kolumna1]]&gt;0,"r",IF(gpw[[#This Row],[Kolumna1]]=0,"n","m"))</f>
        <v>n</v>
      </c>
      <c r="AB17" s="1">
        <v>42025</v>
      </c>
      <c r="AC17" s="2" t="s">
        <v>37</v>
      </c>
      <c r="AD17" s="2" t="s">
        <v>38</v>
      </c>
      <c r="AE17">
        <v>14.14</v>
      </c>
      <c r="AF17">
        <v>408</v>
      </c>
      <c r="AG17">
        <v>5810</v>
      </c>
      <c r="AH17">
        <v>3975000</v>
      </c>
      <c r="AI17" s="2">
        <f>IF(AND(gpw_3[[#This Row],[wolumen]]=0,gpw_3[[#This Row],[obrot]]=0),gpw_3[[#This Row],[kurs_zamkniecia]],gpw_3[[#This Row],[obrot]]/gpw_3[[#This Row],[wolumen]])</f>
        <v>14.240196078431373</v>
      </c>
      <c r="AK17" t="str">
        <f>LEFT(gpw_3[[#This Row],[ISIN]],2)</f>
        <v>PL</v>
      </c>
      <c r="AL17">
        <f>gpw_3[[#This Row],[kurs_zamkniecia]]*gpw_3[[#This Row],[pakiet_wig]]</f>
        <v>56206500</v>
      </c>
      <c r="AM17" s="2">
        <f>1000</f>
        <v>1000</v>
      </c>
      <c r="AN17" s="2">
        <f t="shared" si="2"/>
        <v>96.428137390000003</v>
      </c>
      <c r="AO17" s="2">
        <f t="shared" si="3"/>
        <v>57140000</v>
      </c>
      <c r="AP17" s="2">
        <f>gpw_3[[#This Row],[M]]/(gpw_3[[#This Row],[Mb]]*gpw_3[[#This Row],[K]])*gpw_3[[#This Row],[Wb]]</f>
        <v>10.200994852449231</v>
      </c>
      <c r="AQ17" s="2"/>
      <c r="AR17" s="2" t="str">
        <f>IF(gpw_3[[#This Row],[Kolumna1]]&gt;0,"r",IF(gpw_3[[#This Row],[Kolumna1]]=0,"n","m"))</f>
        <v>n</v>
      </c>
    </row>
    <row r="18" spans="1:44" x14ac:dyDescent="0.25">
      <c r="A18" s="1">
        <v>42025</v>
      </c>
      <c r="B18" s="2" t="s">
        <v>39</v>
      </c>
      <c r="C18" s="2" t="s">
        <v>40</v>
      </c>
      <c r="D18">
        <v>2.1</v>
      </c>
      <c r="E18">
        <v>4664</v>
      </c>
      <c r="F18">
        <v>9710</v>
      </c>
      <c r="G18">
        <v>7353000</v>
      </c>
      <c r="H18" s="2">
        <f>IF(AND(gpw[[#This Row],[wolumen]]=0,gpw[[#This Row],[obrot]]=0),gpw[[#This Row],[kurs_zamkniecia]],gpw[[#This Row],[obrot]]/gpw[[#This Row],[wolumen]])</f>
        <v>2.0819039451114922</v>
      </c>
      <c r="J18" t="str">
        <f>LEFT(gpw[[#This Row],[ISIN]],2)</f>
        <v>PL</v>
      </c>
      <c r="K18">
        <f>gpw[[#This Row],[kurs_zamkniecia]]*gpw[[#This Row],[pakiet_wig]]</f>
        <v>15441300</v>
      </c>
      <c r="L18" s="2">
        <f>1000</f>
        <v>1000</v>
      </c>
      <c r="M18" s="2">
        <f t="shared" si="0"/>
        <v>96.428137390000003</v>
      </c>
      <c r="N18" s="2">
        <f t="shared" si="1"/>
        <v>57140000</v>
      </c>
      <c r="O18" s="2">
        <f>gpw[[#This Row],[M]]/(gpw[[#This Row],[Mb]]*gpw[[#This Row],[K]])*gpw[[#This Row],[Wb]]</f>
        <v>2.8024627367853241</v>
      </c>
      <c r="P18" s="2"/>
      <c r="Q18" s="2" t="str">
        <f>IF(gpw[[#This Row],[Kolumna1]]&gt;0,"r",IF(gpw[[#This Row],[Kolumna1]]=0,"n","m"))</f>
        <v>n</v>
      </c>
      <c r="AB18" s="1">
        <v>42025</v>
      </c>
      <c r="AC18" s="2" t="s">
        <v>39</v>
      </c>
      <c r="AD18" s="2" t="s">
        <v>40</v>
      </c>
      <c r="AE18">
        <v>2.1</v>
      </c>
      <c r="AF18">
        <v>4664</v>
      </c>
      <c r="AG18">
        <v>9710</v>
      </c>
      <c r="AH18">
        <v>7353000</v>
      </c>
      <c r="AI18" s="2">
        <f>IF(AND(gpw_3[[#This Row],[wolumen]]=0,gpw_3[[#This Row],[obrot]]=0),gpw_3[[#This Row],[kurs_zamkniecia]],gpw_3[[#This Row],[obrot]]/gpw_3[[#This Row],[wolumen]])</f>
        <v>2.0819039451114922</v>
      </c>
      <c r="AK18" t="str">
        <f>LEFT(gpw_3[[#This Row],[ISIN]],2)</f>
        <v>PL</v>
      </c>
      <c r="AL18">
        <f>gpw_3[[#This Row],[kurs_zamkniecia]]*gpw_3[[#This Row],[pakiet_wig]]</f>
        <v>15441300</v>
      </c>
      <c r="AM18" s="2">
        <f>1000</f>
        <v>1000</v>
      </c>
      <c r="AN18" s="2">
        <f t="shared" si="2"/>
        <v>96.428137390000003</v>
      </c>
      <c r="AO18" s="2">
        <f t="shared" si="3"/>
        <v>57140000</v>
      </c>
      <c r="AP18" s="2">
        <f>gpw_3[[#This Row],[M]]/(gpw_3[[#This Row],[Mb]]*gpw_3[[#This Row],[K]])*gpw_3[[#This Row],[Wb]]</f>
        <v>2.8024627367853241</v>
      </c>
      <c r="AQ18" s="2"/>
      <c r="AR18" s="2" t="str">
        <f>IF(gpw_3[[#This Row],[Kolumna1]]&gt;0,"r",IF(gpw_3[[#This Row],[Kolumna1]]=0,"n","m"))</f>
        <v>n</v>
      </c>
    </row>
    <row r="19" spans="1:44" x14ac:dyDescent="0.25">
      <c r="A19" s="1">
        <v>42025</v>
      </c>
      <c r="B19" s="2" t="s">
        <v>41</v>
      </c>
      <c r="C19" s="2" t="s">
        <v>42</v>
      </c>
      <c r="D19">
        <v>0.64</v>
      </c>
      <c r="E19">
        <v>0</v>
      </c>
      <c r="F19">
        <v>0</v>
      </c>
      <c r="G19">
        <v>0</v>
      </c>
      <c r="H19" s="2">
        <f>IF(AND(gpw[[#This Row],[wolumen]]=0,gpw[[#This Row],[obrot]]=0),gpw[[#This Row],[kurs_zamkniecia]],gpw[[#This Row],[obrot]]/gpw[[#This Row],[wolumen]])</f>
        <v>0.64</v>
      </c>
      <c r="J19" t="str">
        <f>LEFT(gpw[[#This Row],[ISIN]],2)</f>
        <v>PL</v>
      </c>
      <c r="K19">
        <f>gpw[[#This Row],[kurs_zamkniecia]]*gpw[[#This Row],[pakiet_wig]]</f>
        <v>0</v>
      </c>
      <c r="L19" s="2">
        <f>1000</f>
        <v>1000</v>
      </c>
      <c r="M19" s="2">
        <f t="shared" si="0"/>
        <v>96.428137390000003</v>
      </c>
      <c r="N19" s="2">
        <f t="shared" si="1"/>
        <v>57140000</v>
      </c>
      <c r="O19" s="2">
        <f>gpw[[#This Row],[M]]/(gpw[[#This Row],[Mb]]*gpw[[#This Row],[K]])*gpw[[#This Row],[Wb]]</f>
        <v>0</v>
      </c>
      <c r="P19" s="2"/>
      <c r="Q19" s="2" t="str">
        <f>IF(gpw[[#This Row],[Kolumna1]]&gt;0,"r",IF(gpw[[#This Row],[Kolumna1]]=0,"n","m"))</f>
        <v>n</v>
      </c>
      <c r="AB19" s="1">
        <v>42025</v>
      </c>
      <c r="AC19" s="2" t="s">
        <v>41</v>
      </c>
      <c r="AD19" s="2" t="s">
        <v>42</v>
      </c>
      <c r="AE19">
        <v>0.64</v>
      </c>
      <c r="AF19">
        <v>0</v>
      </c>
      <c r="AG19">
        <v>0</v>
      </c>
      <c r="AH19">
        <v>0</v>
      </c>
      <c r="AI19" s="2">
        <f>IF(AND(gpw_3[[#This Row],[wolumen]]=0,gpw_3[[#This Row],[obrot]]=0),gpw_3[[#This Row],[kurs_zamkniecia]],gpw_3[[#This Row],[obrot]]/gpw_3[[#This Row],[wolumen]])</f>
        <v>0.64</v>
      </c>
      <c r="AK19" t="str">
        <f>LEFT(gpw_3[[#This Row],[ISIN]],2)</f>
        <v>PL</v>
      </c>
      <c r="AL19">
        <f>gpw_3[[#This Row],[kurs_zamkniecia]]*gpw_3[[#This Row],[pakiet_wig]]</f>
        <v>0</v>
      </c>
      <c r="AM19" s="2">
        <f>1000</f>
        <v>1000</v>
      </c>
      <c r="AN19" s="2">
        <f t="shared" si="2"/>
        <v>96.428137390000003</v>
      </c>
      <c r="AO19" s="2">
        <f t="shared" si="3"/>
        <v>57140000</v>
      </c>
      <c r="AP19" s="2">
        <f>gpw_3[[#This Row],[M]]/(gpw_3[[#This Row],[Mb]]*gpw_3[[#This Row],[K]])*gpw_3[[#This Row],[Wb]]</f>
        <v>0</v>
      </c>
      <c r="AQ19" s="2"/>
      <c r="AR19" s="2" t="str">
        <f>IF(gpw_3[[#This Row],[Kolumna1]]&gt;0,"r",IF(gpw_3[[#This Row],[Kolumna1]]=0,"n","m"))</f>
        <v>n</v>
      </c>
    </row>
    <row r="20" spans="1:44" x14ac:dyDescent="0.25">
      <c r="A20" s="1">
        <v>42025</v>
      </c>
      <c r="B20" s="2" t="s">
        <v>43</v>
      </c>
      <c r="C20" s="2" t="s">
        <v>44</v>
      </c>
      <c r="D20">
        <v>9</v>
      </c>
      <c r="E20">
        <v>232624</v>
      </c>
      <c r="F20">
        <v>2099590</v>
      </c>
      <c r="G20">
        <v>24397000</v>
      </c>
      <c r="H20" s="2">
        <f>IF(AND(gpw[[#This Row],[wolumen]]=0,gpw[[#This Row],[obrot]]=0),gpw[[#This Row],[kurs_zamkniecia]],gpw[[#This Row],[obrot]]/gpw[[#This Row],[wolumen]])</f>
        <v>9.025680927161428</v>
      </c>
      <c r="J20" t="str">
        <f>LEFT(gpw[[#This Row],[ISIN]],2)</f>
        <v>PL</v>
      </c>
      <c r="K20">
        <f>gpw[[#This Row],[kurs_zamkniecia]]*gpw[[#This Row],[pakiet_wig]]</f>
        <v>219573000</v>
      </c>
      <c r="L20" s="2">
        <f>1000</f>
        <v>1000</v>
      </c>
      <c r="M20" s="2">
        <f t="shared" si="0"/>
        <v>96.428137390000003</v>
      </c>
      <c r="N20" s="2">
        <f t="shared" si="1"/>
        <v>57140000</v>
      </c>
      <c r="O20" s="2">
        <f>gpw[[#This Row],[M]]/(gpw[[#This Row],[Mb]]*gpw[[#This Row],[K]])*gpw[[#This Row],[Wb]]</f>
        <v>39.850605227808799</v>
      </c>
      <c r="P20" s="2"/>
      <c r="Q20" s="2" t="str">
        <f>IF(gpw[[#This Row],[Kolumna1]]&gt;0,"r",IF(gpw[[#This Row],[Kolumna1]]=0,"n","m"))</f>
        <v>n</v>
      </c>
      <c r="AB20" s="1">
        <v>42025</v>
      </c>
      <c r="AC20" s="2" t="s">
        <v>43</v>
      </c>
      <c r="AD20" s="2" t="s">
        <v>44</v>
      </c>
      <c r="AE20">
        <v>9</v>
      </c>
      <c r="AF20">
        <v>232624</v>
      </c>
      <c r="AG20">
        <v>2099590</v>
      </c>
      <c r="AH20">
        <v>24397000</v>
      </c>
      <c r="AI20" s="2">
        <f>IF(AND(gpw_3[[#This Row],[wolumen]]=0,gpw_3[[#This Row],[obrot]]=0),gpw_3[[#This Row],[kurs_zamkniecia]],gpw_3[[#This Row],[obrot]]/gpw_3[[#This Row],[wolumen]])</f>
        <v>9.025680927161428</v>
      </c>
      <c r="AK20" t="str">
        <f>LEFT(gpw_3[[#This Row],[ISIN]],2)</f>
        <v>PL</v>
      </c>
      <c r="AL20">
        <f>gpw_3[[#This Row],[kurs_zamkniecia]]*gpw_3[[#This Row],[pakiet_wig]]</f>
        <v>219573000</v>
      </c>
      <c r="AM20" s="2">
        <f>1000</f>
        <v>1000</v>
      </c>
      <c r="AN20" s="2">
        <f t="shared" si="2"/>
        <v>96.428137390000003</v>
      </c>
      <c r="AO20" s="2">
        <f t="shared" si="3"/>
        <v>57140000</v>
      </c>
      <c r="AP20" s="2">
        <f>gpw_3[[#This Row],[M]]/(gpw_3[[#This Row],[Mb]]*gpw_3[[#This Row],[K]])*gpw_3[[#This Row],[Wb]]</f>
        <v>39.850605227808799</v>
      </c>
      <c r="AQ20" s="2"/>
      <c r="AR20" s="2" t="str">
        <f>IF(gpw_3[[#This Row],[Kolumna1]]&gt;0,"r",IF(gpw_3[[#This Row],[Kolumna1]]=0,"n","m"))</f>
        <v>n</v>
      </c>
    </row>
    <row r="21" spans="1:44" x14ac:dyDescent="0.25">
      <c r="A21" s="1">
        <v>42025</v>
      </c>
      <c r="B21" s="2" t="s">
        <v>45</v>
      </c>
      <c r="C21" s="2" t="s">
        <v>46</v>
      </c>
      <c r="D21">
        <v>44.4</v>
      </c>
      <c r="E21">
        <v>2992</v>
      </c>
      <c r="F21">
        <v>132870</v>
      </c>
      <c r="G21">
        <v>9046000</v>
      </c>
      <c r="H21" s="2">
        <f>IF(AND(gpw[[#This Row],[wolumen]]=0,gpw[[#This Row],[obrot]]=0),gpw[[#This Row],[kurs_zamkniecia]],gpw[[#This Row],[obrot]]/gpw[[#This Row],[wolumen]])</f>
        <v>44.408422459893046</v>
      </c>
      <c r="J21" t="str">
        <f>LEFT(gpw[[#This Row],[ISIN]],2)</f>
        <v>PL</v>
      </c>
      <c r="K21">
        <f>gpw[[#This Row],[kurs_zamkniecia]]*gpw[[#This Row],[pakiet_wig]]</f>
        <v>401642400</v>
      </c>
      <c r="L21" s="2">
        <f>1000</f>
        <v>1000</v>
      </c>
      <c r="M21" s="2">
        <f t="shared" si="0"/>
        <v>96.428137390000003</v>
      </c>
      <c r="N21" s="2">
        <f t="shared" si="1"/>
        <v>57140000</v>
      </c>
      <c r="O21" s="2">
        <f>gpw[[#This Row],[M]]/(gpw[[#This Row],[Mb]]*gpw[[#This Row],[K]])*gpw[[#This Row],[Wb]]</f>
        <v>72.894630601893994</v>
      </c>
      <c r="P21" s="2"/>
      <c r="Q21" s="2" t="str">
        <f>IF(gpw[[#This Row],[Kolumna1]]&gt;0,"r",IF(gpw[[#This Row],[Kolumna1]]=0,"n","m"))</f>
        <v>n</v>
      </c>
      <c r="AB21" s="1">
        <v>42025</v>
      </c>
      <c r="AC21" s="2" t="s">
        <v>45</v>
      </c>
      <c r="AD21" s="2" t="s">
        <v>46</v>
      </c>
      <c r="AE21">
        <v>44.4</v>
      </c>
      <c r="AF21">
        <v>2992</v>
      </c>
      <c r="AG21">
        <v>132870</v>
      </c>
      <c r="AH21">
        <v>9046000</v>
      </c>
      <c r="AI21" s="2">
        <f>IF(AND(gpw_3[[#This Row],[wolumen]]=0,gpw_3[[#This Row],[obrot]]=0),gpw_3[[#This Row],[kurs_zamkniecia]],gpw_3[[#This Row],[obrot]]/gpw_3[[#This Row],[wolumen]])</f>
        <v>44.408422459893046</v>
      </c>
      <c r="AK21" t="str">
        <f>LEFT(gpw_3[[#This Row],[ISIN]],2)</f>
        <v>PL</v>
      </c>
      <c r="AL21">
        <f>gpw_3[[#This Row],[kurs_zamkniecia]]*gpw_3[[#This Row],[pakiet_wig]]</f>
        <v>401642400</v>
      </c>
      <c r="AM21" s="2">
        <f>1000</f>
        <v>1000</v>
      </c>
      <c r="AN21" s="2">
        <f t="shared" si="2"/>
        <v>96.428137390000003</v>
      </c>
      <c r="AO21" s="2">
        <f t="shared" si="3"/>
        <v>57140000</v>
      </c>
      <c r="AP21" s="2">
        <f>gpw_3[[#This Row],[M]]/(gpw_3[[#This Row],[Mb]]*gpw_3[[#This Row],[K]])*gpw_3[[#This Row],[Wb]]</f>
        <v>72.894630601893994</v>
      </c>
      <c r="AQ21" s="2"/>
      <c r="AR21" s="2" t="str">
        <f>IF(gpw_3[[#This Row],[Kolumna1]]&gt;0,"r",IF(gpw_3[[#This Row],[Kolumna1]]=0,"n","m"))</f>
        <v>n</v>
      </c>
    </row>
    <row r="22" spans="1:44" x14ac:dyDescent="0.25">
      <c r="A22" s="1">
        <v>42025</v>
      </c>
      <c r="B22" s="2" t="s">
        <v>47</v>
      </c>
      <c r="C22" s="2" t="s">
        <v>48</v>
      </c>
      <c r="D22">
        <v>8.06</v>
      </c>
      <c r="E22">
        <v>860</v>
      </c>
      <c r="F22">
        <v>6980</v>
      </c>
      <c r="G22">
        <v>9800000</v>
      </c>
      <c r="H22" s="2">
        <f>IF(AND(gpw[[#This Row],[wolumen]]=0,gpw[[#This Row],[obrot]]=0),gpw[[#This Row],[kurs_zamkniecia]],gpw[[#This Row],[obrot]]/gpw[[#This Row],[wolumen]])</f>
        <v>8.1162790697674421</v>
      </c>
      <c r="J22" t="str">
        <f>LEFT(gpw[[#This Row],[ISIN]],2)</f>
        <v>PL</v>
      </c>
      <c r="K22">
        <f>gpw[[#This Row],[kurs_zamkniecia]]*gpw[[#This Row],[pakiet_wig]]</f>
        <v>78988000</v>
      </c>
      <c r="L22" s="2">
        <f>1000</f>
        <v>1000</v>
      </c>
      <c r="M22" s="2">
        <f t="shared" si="0"/>
        <v>96.428137390000003</v>
      </c>
      <c r="N22" s="2">
        <f t="shared" si="1"/>
        <v>57140000</v>
      </c>
      <c r="O22" s="2">
        <f>gpw[[#This Row],[M]]/(gpw[[#This Row],[Mb]]*gpw[[#This Row],[K]])*gpw[[#This Row],[Wb]]</f>
        <v>14.335640564796952</v>
      </c>
      <c r="P22" s="2"/>
      <c r="Q22" s="2" t="str">
        <f>IF(gpw[[#This Row],[Kolumna1]]&gt;0,"r",IF(gpw[[#This Row],[Kolumna1]]=0,"n","m"))</f>
        <v>n</v>
      </c>
      <c r="AB22" s="1">
        <v>42025</v>
      </c>
      <c r="AC22" s="2" t="s">
        <v>47</v>
      </c>
      <c r="AD22" s="2" t="s">
        <v>48</v>
      </c>
      <c r="AE22">
        <v>8.06</v>
      </c>
      <c r="AF22">
        <v>860</v>
      </c>
      <c r="AG22">
        <v>6980</v>
      </c>
      <c r="AH22">
        <v>9800000</v>
      </c>
      <c r="AI22" s="2">
        <f>IF(AND(gpw_3[[#This Row],[wolumen]]=0,gpw_3[[#This Row],[obrot]]=0),gpw_3[[#This Row],[kurs_zamkniecia]],gpw_3[[#This Row],[obrot]]/gpw_3[[#This Row],[wolumen]])</f>
        <v>8.1162790697674421</v>
      </c>
      <c r="AK22" t="str">
        <f>LEFT(gpw_3[[#This Row],[ISIN]],2)</f>
        <v>PL</v>
      </c>
      <c r="AL22">
        <f>gpw_3[[#This Row],[kurs_zamkniecia]]*gpw_3[[#This Row],[pakiet_wig]]</f>
        <v>78988000</v>
      </c>
      <c r="AM22" s="2">
        <f>1000</f>
        <v>1000</v>
      </c>
      <c r="AN22" s="2">
        <f t="shared" si="2"/>
        <v>96.428137390000003</v>
      </c>
      <c r="AO22" s="2">
        <f t="shared" si="3"/>
        <v>57140000</v>
      </c>
      <c r="AP22" s="2">
        <f>gpw_3[[#This Row],[M]]/(gpw_3[[#This Row],[Mb]]*gpw_3[[#This Row],[K]])*gpw_3[[#This Row],[Wb]]</f>
        <v>14.335640564796952</v>
      </c>
      <c r="AQ22" s="2"/>
      <c r="AR22" s="2" t="str">
        <f>IF(gpw_3[[#This Row],[Kolumna1]]&gt;0,"r",IF(gpw_3[[#This Row],[Kolumna1]]=0,"n","m"))</f>
        <v>n</v>
      </c>
    </row>
    <row r="23" spans="1:44" x14ac:dyDescent="0.25">
      <c r="A23" s="1">
        <v>42025</v>
      </c>
      <c r="B23" s="2" t="s">
        <v>49</v>
      </c>
      <c r="C23" s="2" t="s">
        <v>50</v>
      </c>
      <c r="D23">
        <v>99</v>
      </c>
      <c r="E23">
        <v>13191</v>
      </c>
      <c r="F23">
        <v>1299690</v>
      </c>
      <c r="G23">
        <v>4659000</v>
      </c>
      <c r="H23" s="2">
        <f>IF(AND(gpw[[#This Row],[wolumen]]=0,gpw[[#This Row],[obrot]]=0),gpw[[#This Row],[kurs_zamkniecia]],gpw[[#This Row],[obrot]]/gpw[[#This Row],[wolumen]])</f>
        <v>98.528542187855351</v>
      </c>
      <c r="J23" t="str">
        <f>LEFT(gpw[[#This Row],[ISIN]],2)</f>
        <v>PL</v>
      </c>
      <c r="K23">
        <f>gpw[[#This Row],[kurs_zamkniecia]]*gpw[[#This Row],[pakiet_wig]]</f>
        <v>461241000</v>
      </c>
      <c r="L23" s="2">
        <f>1000</f>
        <v>1000</v>
      </c>
      <c r="M23" s="2">
        <f t="shared" si="0"/>
        <v>96.428137390000003</v>
      </c>
      <c r="N23" s="2">
        <f t="shared" si="1"/>
        <v>57140000</v>
      </c>
      <c r="O23" s="2">
        <f>gpw[[#This Row],[M]]/(gpw[[#This Row],[Mb]]*gpw[[#This Row],[K]])*gpw[[#This Row],[Wb]]</f>
        <v>83.711262340450574</v>
      </c>
      <c r="P23" s="2"/>
      <c r="Q23" s="2" t="str">
        <f>IF(gpw[[#This Row],[Kolumna1]]&gt;0,"r",IF(gpw[[#This Row],[Kolumna1]]=0,"n","m"))</f>
        <v>n</v>
      </c>
      <c r="AB23" s="1">
        <v>42025</v>
      </c>
      <c r="AC23" s="2" t="s">
        <v>49</v>
      </c>
      <c r="AD23" s="2" t="s">
        <v>50</v>
      </c>
      <c r="AE23">
        <v>99</v>
      </c>
      <c r="AF23">
        <v>13191</v>
      </c>
      <c r="AG23">
        <v>1299690</v>
      </c>
      <c r="AH23">
        <v>4659000</v>
      </c>
      <c r="AI23" s="2">
        <f>IF(AND(gpw_3[[#This Row],[wolumen]]=0,gpw_3[[#This Row],[obrot]]=0),gpw_3[[#This Row],[kurs_zamkniecia]],gpw_3[[#This Row],[obrot]]/gpw_3[[#This Row],[wolumen]])</f>
        <v>98.528542187855351</v>
      </c>
      <c r="AK23" t="str">
        <f>LEFT(gpw_3[[#This Row],[ISIN]],2)</f>
        <v>PL</v>
      </c>
      <c r="AL23">
        <f>gpw_3[[#This Row],[kurs_zamkniecia]]*gpw_3[[#This Row],[pakiet_wig]]</f>
        <v>461241000</v>
      </c>
      <c r="AM23" s="2">
        <f>1000</f>
        <v>1000</v>
      </c>
      <c r="AN23" s="2">
        <f t="shared" si="2"/>
        <v>96.428137390000003</v>
      </c>
      <c r="AO23" s="2">
        <f t="shared" si="3"/>
        <v>57140000</v>
      </c>
      <c r="AP23" s="2">
        <f>gpw_3[[#This Row],[M]]/(gpw_3[[#This Row],[Mb]]*gpw_3[[#This Row],[K]])*gpw_3[[#This Row],[Wb]]</f>
        <v>83.711262340450574</v>
      </c>
      <c r="AQ23" s="2"/>
      <c r="AR23" s="2" t="str">
        <f>IF(gpw_3[[#This Row],[Kolumna1]]&gt;0,"r",IF(gpw_3[[#This Row],[Kolumna1]]=0,"n","m"))</f>
        <v>n</v>
      </c>
    </row>
    <row r="24" spans="1:44" x14ac:dyDescent="0.25">
      <c r="A24" s="1">
        <v>42025</v>
      </c>
      <c r="B24" s="2" t="s">
        <v>51</v>
      </c>
      <c r="C24" s="2" t="s">
        <v>52</v>
      </c>
      <c r="D24">
        <v>0.26</v>
      </c>
      <c r="E24">
        <v>0</v>
      </c>
      <c r="F24">
        <v>0</v>
      </c>
      <c r="G24">
        <v>0</v>
      </c>
      <c r="H24" s="2">
        <f>IF(AND(gpw[[#This Row],[wolumen]]=0,gpw[[#This Row],[obrot]]=0),gpw[[#This Row],[kurs_zamkniecia]],gpw[[#This Row],[obrot]]/gpw[[#This Row],[wolumen]])</f>
        <v>0.26</v>
      </c>
      <c r="J24" t="str">
        <f>LEFT(gpw[[#This Row],[ISIN]],2)</f>
        <v>PL</v>
      </c>
      <c r="K24">
        <f>gpw[[#This Row],[kurs_zamkniecia]]*gpw[[#This Row],[pakiet_wig]]</f>
        <v>0</v>
      </c>
      <c r="L24" s="2">
        <f>1000</f>
        <v>1000</v>
      </c>
      <c r="M24" s="2">
        <f t="shared" si="0"/>
        <v>96.428137390000003</v>
      </c>
      <c r="N24" s="2">
        <f t="shared" si="1"/>
        <v>57140000</v>
      </c>
      <c r="O24" s="2">
        <f>gpw[[#This Row],[M]]/(gpw[[#This Row],[Mb]]*gpw[[#This Row],[K]])*gpw[[#This Row],[Wb]]</f>
        <v>0</v>
      </c>
      <c r="P24" s="2"/>
      <c r="Q24" s="2" t="str">
        <f>IF(gpw[[#This Row],[Kolumna1]]&gt;0,"r",IF(gpw[[#This Row],[Kolumna1]]=0,"n","m"))</f>
        <v>n</v>
      </c>
      <c r="AB24" s="1">
        <v>42025</v>
      </c>
      <c r="AC24" s="2" t="s">
        <v>51</v>
      </c>
      <c r="AD24" s="2" t="s">
        <v>52</v>
      </c>
      <c r="AE24">
        <v>0.26</v>
      </c>
      <c r="AF24">
        <v>0</v>
      </c>
      <c r="AG24">
        <v>0</v>
      </c>
      <c r="AH24">
        <v>0</v>
      </c>
      <c r="AI24" s="2">
        <f>IF(AND(gpw_3[[#This Row],[wolumen]]=0,gpw_3[[#This Row],[obrot]]=0),gpw_3[[#This Row],[kurs_zamkniecia]],gpw_3[[#This Row],[obrot]]/gpw_3[[#This Row],[wolumen]])</f>
        <v>0.26</v>
      </c>
      <c r="AK24" t="str">
        <f>LEFT(gpw_3[[#This Row],[ISIN]],2)</f>
        <v>PL</v>
      </c>
      <c r="AL24">
        <f>gpw_3[[#This Row],[kurs_zamkniecia]]*gpw_3[[#This Row],[pakiet_wig]]</f>
        <v>0</v>
      </c>
      <c r="AM24" s="2">
        <f>1000</f>
        <v>1000</v>
      </c>
      <c r="AN24" s="2">
        <f t="shared" si="2"/>
        <v>96.428137390000003</v>
      </c>
      <c r="AO24" s="2">
        <f t="shared" si="3"/>
        <v>57140000</v>
      </c>
      <c r="AP24" s="2">
        <f>gpw_3[[#This Row],[M]]/(gpw_3[[#This Row],[Mb]]*gpw_3[[#This Row],[K]])*gpw_3[[#This Row],[Wb]]</f>
        <v>0</v>
      </c>
      <c r="AQ24" s="2"/>
      <c r="AR24" s="2" t="str">
        <f>IF(gpw_3[[#This Row],[Kolumna1]]&gt;0,"r",IF(gpw_3[[#This Row],[Kolumna1]]=0,"n","m"))</f>
        <v>n</v>
      </c>
    </row>
    <row r="25" spans="1:44" x14ac:dyDescent="0.25">
      <c r="A25" s="1">
        <v>42025</v>
      </c>
      <c r="B25" s="2" t="s">
        <v>53</v>
      </c>
      <c r="C25" s="2" t="s">
        <v>54</v>
      </c>
      <c r="D25">
        <v>104.5</v>
      </c>
      <c r="E25">
        <v>332</v>
      </c>
      <c r="F25">
        <v>34380</v>
      </c>
      <c r="G25">
        <v>14487000</v>
      </c>
      <c r="H25" s="2">
        <f>IF(AND(gpw[[#This Row],[wolumen]]=0,gpw[[#This Row],[obrot]]=0),gpw[[#This Row],[kurs_zamkniecia]],gpw[[#This Row],[obrot]]/gpw[[#This Row],[wolumen]])</f>
        <v>103.55421686746988</v>
      </c>
      <c r="J25" t="str">
        <f>LEFT(gpw[[#This Row],[ISIN]],2)</f>
        <v>NL</v>
      </c>
      <c r="K25">
        <f>gpw[[#This Row],[kurs_zamkniecia]]*gpw[[#This Row],[pakiet_wig]]</f>
        <v>1513891500</v>
      </c>
      <c r="L25" s="2">
        <f>1000</f>
        <v>1000</v>
      </c>
      <c r="M25" s="2">
        <f t="shared" si="0"/>
        <v>96.428137390000003</v>
      </c>
      <c r="N25" s="2">
        <f t="shared" si="1"/>
        <v>57140000</v>
      </c>
      <c r="O25" s="2">
        <f>gpw[[#This Row],[M]]/(gpw[[#This Row],[Mb]]*gpw[[#This Row],[K]])*gpw[[#This Row],[Wb]]</f>
        <v>274.75824679826434</v>
      </c>
      <c r="P25" s="2"/>
      <c r="Q25" s="2" t="str">
        <f>IF(gpw[[#This Row],[Kolumna1]]&gt;0,"r",IF(gpw[[#This Row],[Kolumna1]]=0,"n","m"))</f>
        <v>n</v>
      </c>
      <c r="AB25" s="1">
        <v>42025</v>
      </c>
      <c r="AC25" s="2" t="s">
        <v>53</v>
      </c>
      <c r="AD25" s="2" t="s">
        <v>54</v>
      </c>
      <c r="AE25">
        <v>104.5</v>
      </c>
      <c r="AF25">
        <v>332</v>
      </c>
      <c r="AG25">
        <v>34380</v>
      </c>
      <c r="AH25">
        <v>14487000</v>
      </c>
      <c r="AI25" s="2">
        <f>IF(AND(gpw_3[[#This Row],[wolumen]]=0,gpw_3[[#This Row],[obrot]]=0),gpw_3[[#This Row],[kurs_zamkniecia]],gpw_3[[#This Row],[obrot]]/gpw_3[[#This Row],[wolumen]])</f>
        <v>103.55421686746988</v>
      </c>
      <c r="AK25" t="str">
        <f>LEFT(gpw_3[[#This Row],[ISIN]],2)</f>
        <v>NL</v>
      </c>
      <c r="AL25">
        <f>gpw_3[[#This Row],[kurs_zamkniecia]]*gpw_3[[#This Row],[pakiet_wig]]</f>
        <v>1513891500</v>
      </c>
      <c r="AM25" s="2">
        <f>1000</f>
        <v>1000</v>
      </c>
      <c r="AN25" s="2">
        <f t="shared" si="2"/>
        <v>96.428137390000003</v>
      </c>
      <c r="AO25" s="2">
        <f t="shared" si="3"/>
        <v>57140000</v>
      </c>
      <c r="AP25" s="2">
        <f>gpw_3[[#This Row],[M]]/(gpw_3[[#This Row],[Mb]]*gpw_3[[#This Row],[K]])*gpw_3[[#This Row],[Wb]]</f>
        <v>274.75824679826434</v>
      </c>
      <c r="AQ25" s="2"/>
      <c r="AR25" s="2" t="str">
        <f>IF(gpw_3[[#This Row],[Kolumna1]]&gt;0,"r",IF(gpw_3[[#This Row],[Kolumna1]]=0,"n","m"))</f>
        <v>n</v>
      </c>
    </row>
    <row r="26" spans="1:44" x14ac:dyDescent="0.25">
      <c r="A26" s="1">
        <v>42025</v>
      </c>
      <c r="B26" s="2" t="s">
        <v>55</v>
      </c>
      <c r="C26" s="2" t="s">
        <v>56</v>
      </c>
      <c r="D26">
        <v>35.479999999999997</v>
      </c>
      <c r="E26">
        <v>765</v>
      </c>
      <c r="F26">
        <v>26910</v>
      </c>
      <c r="G26">
        <v>25382000</v>
      </c>
      <c r="H26" s="2">
        <f>IF(AND(gpw[[#This Row],[wolumen]]=0,gpw[[#This Row],[obrot]]=0),gpw[[#This Row],[kurs_zamkniecia]],gpw[[#This Row],[obrot]]/gpw[[#This Row],[wolumen]])</f>
        <v>35.176470588235297</v>
      </c>
      <c r="J26" t="str">
        <f>LEFT(gpw[[#This Row],[ISIN]],2)</f>
        <v>PL</v>
      </c>
      <c r="K26">
        <f>gpw[[#This Row],[kurs_zamkniecia]]*gpw[[#This Row],[pakiet_wig]]</f>
        <v>900553359.99999988</v>
      </c>
      <c r="L26" s="2">
        <f>1000</f>
        <v>1000</v>
      </c>
      <c r="M26" s="2">
        <f t="shared" si="0"/>
        <v>96.428137390000003</v>
      </c>
      <c r="N26" s="2">
        <f t="shared" si="1"/>
        <v>57140000</v>
      </c>
      <c r="O26" s="2">
        <f>gpw[[#This Row],[M]]/(gpw[[#This Row],[Mb]]*gpw[[#This Row],[K]])*gpw[[#This Row],[Wb]]</f>
        <v>163.44266570086839</v>
      </c>
      <c r="P26" s="2"/>
      <c r="Q26" s="2" t="str">
        <f>IF(gpw[[#This Row],[Kolumna1]]&gt;0,"r",IF(gpw[[#This Row],[Kolumna1]]=0,"n","m"))</f>
        <v>n</v>
      </c>
      <c r="AB26" s="1">
        <v>42025</v>
      </c>
      <c r="AC26" s="2" t="s">
        <v>55</v>
      </c>
      <c r="AD26" s="2" t="s">
        <v>56</v>
      </c>
      <c r="AE26">
        <v>35.479999999999997</v>
      </c>
      <c r="AF26">
        <v>765</v>
      </c>
      <c r="AG26">
        <v>26910</v>
      </c>
      <c r="AH26">
        <v>25382000</v>
      </c>
      <c r="AI26" s="2">
        <f>IF(AND(gpw_3[[#This Row],[wolumen]]=0,gpw_3[[#This Row],[obrot]]=0),gpw_3[[#This Row],[kurs_zamkniecia]],gpw_3[[#This Row],[obrot]]/gpw_3[[#This Row],[wolumen]])</f>
        <v>35.176470588235297</v>
      </c>
      <c r="AK26" t="str">
        <f>LEFT(gpw_3[[#This Row],[ISIN]],2)</f>
        <v>PL</v>
      </c>
      <c r="AL26">
        <f>gpw_3[[#This Row],[kurs_zamkniecia]]*gpw_3[[#This Row],[pakiet_wig]]</f>
        <v>900553359.99999988</v>
      </c>
      <c r="AM26" s="2">
        <f>1000</f>
        <v>1000</v>
      </c>
      <c r="AN26" s="2">
        <f t="shared" si="2"/>
        <v>96.428137390000003</v>
      </c>
      <c r="AO26" s="2">
        <f t="shared" si="3"/>
        <v>57140000</v>
      </c>
      <c r="AP26" s="2">
        <f>gpw_3[[#This Row],[M]]/(gpw_3[[#This Row],[Mb]]*gpw_3[[#This Row],[K]])*gpw_3[[#This Row],[Wb]]</f>
        <v>163.44266570086839</v>
      </c>
      <c r="AQ26" s="2"/>
      <c r="AR26" s="2" t="str">
        <f>IF(gpw_3[[#This Row],[Kolumna1]]&gt;0,"r",IF(gpw_3[[#This Row],[Kolumna1]]=0,"n","m"))</f>
        <v>n</v>
      </c>
    </row>
    <row r="27" spans="1:44" x14ac:dyDescent="0.25">
      <c r="A27" s="1">
        <v>42025</v>
      </c>
      <c r="B27" s="2" t="s">
        <v>57</v>
      </c>
      <c r="C27" s="2" t="s">
        <v>58</v>
      </c>
      <c r="D27">
        <v>12.3</v>
      </c>
      <c r="E27">
        <v>1</v>
      </c>
      <c r="F27">
        <v>10</v>
      </c>
      <c r="G27">
        <v>5540000</v>
      </c>
      <c r="H27" s="2">
        <f>IF(AND(gpw[[#This Row],[wolumen]]=0,gpw[[#This Row],[obrot]]=0),gpw[[#This Row],[kurs_zamkniecia]],gpw[[#This Row],[obrot]]/gpw[[#This Row],[wolumen]])</f>
        <v>10</v>
      </c>
      <c r="J27" t="str">
        <f>LEFT(gpw[[#This Row],[ISIN]],2)</f>
        <v>PL</v>
      </c>
      <c r="K27">
        <f>gpw[[#This Row],[kurs_zamkniecia]]*gpw[[#This Row],[pakiet_wig]]</f>
        <v>68142000</v>
      </c>
      <c r="L27" s="2">
        <f>1000</f>
        <v>1000</v>
      </c>
      <c r="M27" s="2">
        <f t="shared" si="0"/>
        <v>96.428137390000003</v>
      </c>
      <c r="N27" s="2">
        <f t="shared" si="1"/>
        <v>57140000</v>
      </c>
      <c r="O27" s="2">
        <f>gpw[[#This Row],[M]]/(gpw[[#This Row],[Mb]]*gpw[[#This Row],[K]])*gpw[[#This Row],[Wb]]</f>
        <v>12.367185134025345</v>
      </c>
      <c r="P27" s="2"/>
      <c r="Q27" s="2" t="str">
        <f>IF(gpw[[#This Row],[Kolumna1]]&gt;0,"r",IF(gpw[[#This Row],[Kolumna1]]=0,"n","m"))</f>
        <v>n</v>
      </c>
      <c r="AB27" s="1">
        <v>42025</v>
      </c>
      <c r="AC27" s="2" t="s">
        <v>57</v>
      </c>
      <c r="AD27" s="2" t="s">
        <v>58</v>
      </c>
      <c r="AE27">
        <v>12.3</v>
      </c>
      <c r="AF27">
        <v>1</v>
      </c>
      <c r="AG27">
        <v>10</v>
      </c>
      <c r="AH27">
        <v>5540000</v>
      </c>
      <c r="AI27" s="2">
        <f>IF(AND(gpw_3[[#This Row],[wolumen]]=0,gpw_3[[#This Row],[obrot]]=0),gpw_3[[#This Row],[kurs_zamkniecia]],gpw_3[[#This Row],[obrot]]/gpw_3[[#This Row],[wolumen]])</f>
        <v>10</v>
      </c>
      <c r="AK27" t="str">
        <f>LEFT(gpw_3[[#This Row],[ISIN]],2)</f>
        <v>PL</v>
      </c>
      <c r="AL27">
        <f>gpw_3[[#This Row],[kurs_zamkniecia]]*gpw_3[[#This Row],[pakiet_wig]]</f>
        <v>68142000</v>
      </c>
      <c r="AM27" s="2">
        <f>1000</f>
        <v>1000</v>
      </c>
      <c r="AN27" s="2">
        <f t="shared" si="2"/>
        <v>96.428137390000003</v>
      </c>
      <c r="AO27" s="2">
        <f t="shared" si="3"/>
        <v>57140000</v>
      </c>
      <c r="AP27" s="2">
        <f>gpw_3[[#This Row],[M]]/(gpw_3[[#This Row],[Mb]]*gpw_3[[#This Row],[K]])*gpw_3[[#This Row],[Wb]]</f>
        <v>12.367185134025345</v>
      </c>
      <c r="AQ27" s="2"/>
      <c r="AR27" s="2" t="str">
        <f>IF(gpw_3[[#This Row],[Kolumna1]]&gt;0,"r",IF(gpw_3[[#This Row],[Kolumna1]]=0,"n","m"))</f>
        <v>n</v>
      </c>
    </row>
    <row r="28" spans="1:44" x14ac:dyDescent="0.25">
      <c r="A28" s="1">
        <v>42025</v>
      </c>
      <c r="B28" s="2" t="s">
        <v>59</v>
      </c>
      <c r="C28" s="2" t="s">
        <v>60</v>
      </c>
      <c r="D28">
        <v>4.88</v>
      </c>
      <c r="E28">
        <v>194121</v>
      </c>
      <c r="F28">
        <v>934490</v>
      </c>
      <c r="G28">
        <v>22063000</v>
      </c>
      <c r="H28" s="2">
        <f>IF(AND(gpw[[#This Row],[wolumen]]=0,gpw[[#This Row],[obrot]]=0),gpw[[#This Row],[kurs_zamkniecia]],gpw[[#This Row],[obrot]]/gpw[[#This Row],[wolumen]])</f>
        <v>4.8139562437860919</v>
      </c>
      <c r="J28" t="str">
        <f>LEFT(gpw[[#This Row],[ISIN]],2)</f>
        <v>PL</v>
      </c>
      <c r="K28">
        <f>gpw[[#This Row],[kurs_zamkniecia]]*gpw[[#This Row],[pakiet_wig]]</f>
        <v>107667440</v>
      </c>
      <c r="L28" s="2">
        <f>1000</f>
        <v>1000</v>
      </c>
      <c r="M28" s="2">
        <f t="shared" si="0"/>
        <v>96.428137390000003</v>
      </c>
      <c r="N28" s="2">
        <f t="shared" si="1"/>
        <v>57140000</v>
      </c>
      <c r="O28" s="2">
        <f>gpw[[#This Row],[M]]/(gpw[[#This Row],[Mb]]*gpw[[#This Row],[K]])*gpw[[#This Row],[Wb]]</f>
        <v>19.540711505188661</v>
      </c>
      <c r="P28" s="2"/>
      <c r="Q28" s="2" t="str">
        <f>IF(gpw[[#This Row],[Kolumna1]]&gt;0,"r",IF(gpw[[#This Row],[Kolumna1]]=0,"n","m"))</f>
        <v>n</v>
      </c>
      <c r="AB28" s="1">
        <v>42025</v>
      </c>
      <c r="AC28" s="2" t="s">
        <v>59</v>
      </c>
      <c r="AD28" s="2" t="s">
        <v>60</v>
      </c>
      <c r="AE28">
        <v>4.88</v>
      </c>
      <c r="AF28">
        <v>194121</v>
      </c>
      <c r="AG28">
        <v>934490</v>
      </c>
      <c r="AH28">
        <v>22063000</v>
      </c>
      <c r="AI28" s="2">
        <f>IF(AND(gpw_3[[#This Row],[wolumen]]=0,gpw_3[[#This Row],[obrot]]=0),gpw_3[[#This Row],[kurs_zamkniecia]],gpw_3[[#This Row],[obrot]]/gpw_3[[#This Row],[wolumen]])</f>
        <v>4.8139562437860919</v>
      </c>
      <c r="AK28" t="str">
        <f>LEFT(gpw_3[[#This Row],[ISIN]],2)</f>
        <v>PL</v>
      </c>
      <c r="AL28">
        <f>gpw_3[[#This Row],[kurs_zamkniecia]]*gpw_3[[#This Row],[pakiet_wig]]</f>
        <v>107667440</v>
      </c>
      <c r="AM28" s="2">
        <f>1000</f>
        <v>1000</v>
      </c>
      <c r="AN28" s="2">
        <f t="shared" si="2"/>
        <v>96.428137390000003</v>
      </c>
      <c r="AO28" s="2">
        <f t="shared" si="3"/>
        <v>57140000</v>
      </c>
      <c r="AP28" s="2">
        <f>gpw_3[[#This Row],[M]]/(gpw_3[[#This Row],[Mb]]*gpw_3[[#This Row],[K]])*gpw_3[[#This Row],[Wb]]</f>
        <v>19.540711505188661</v>
      </c>
      <c r="AQ28" s="2"/>
      <c r="AR28" s="2" t="str">
        <f>IF(gpw_3[[#This Row],[Kolumna1]]&gt;0,"r",IF(gpw_3[[#This Row],[Kolumna1]]=0,"n","m"))</f>
        <v>n</v>
      </c>
    </row>
    <row r="29" spans="1:44" x14ac:dyDescent="0.25">
      <c r="A29" s="1">
        <v>42025</v>
      </c>
      <c r="B29" s="2" t="s">
        <v>61</v>
      </c>
      <c r="C29" s="2" t="s">
        <v>62</v>
      </c>
      <c r="D29">
        <v>1.47</v>
      </c>
      <c r="E29">
        <v>352</v>
      </c>
      <c r="F29">
        <v>490</v>
      </c>
      <c r="G29">
        <v>2520000</v>
      </c>
      <c r="H29" s="2">
        <f>IF(AND(gpw[[#This Row],[wolumen]]=0,gpw[[#This Row],[obrot]]=0),gpw[[#This Row],[kurs_zamkniecia]],gpw[[#This Row],[obrot]]/gpw[[#This Row],[wolumen]])</f>
        <v>1.3920454545454546</v>
      </c>
      <c r="J29" t="str">
        <f>LEFT(gpw[[#This Row],[ISIN]],2)</f>
        <v>PL</v>
      </c>
      <c r="K29">
        <f>gpw[[#This Row],[kurs_zamkniecia]]*gpw[[#This Row],[pakiet_wig]]</f>
        <v>3704400</v>
      </c>
      <c r="L29" s="2">
        <f>1000</f>
        <v>1000</v>
      </c>
      <c r="M29" s="2">
        <f t="shared" si="0"/>
        <v>96.428137390000003</v>
      </c>
      <c r="N29" s="2">
        <f t="shared" si="1"/>
        <v>57140000</v>
      </c>
      <c r="O29" s="2">
        <f>gpw[[#This Row],[M]]/(gpw[[#This Row],[Mb]]*gpw[[#This Row],[K]])*gpw[[#This Row],[Wb]]</f>
        <v>0.67231664187261131</v>
      </c>
      <c r="P29" s="2"/>
      <c r="Q29" s="2" t="str">
        <f>IF(gpw[[#This Row],[Kolumna1]]&gt;0,"r",IF(gpw[[#This Row],[Kolumna1]]=0,"n","m"))</f>
        <v>n</v>
      </c>
      <c r="AB29" s="1">
        <v>42025</v>
      </c>
      <c r="AC29" s="2" t="s">
        <v>61</v>
      </c>
      <c r="AD29" s="2" t="s">
        <v>62</v>
      </c>
      <c r="AE29">
        <v>1.47</v>
      </c>
      <c r="AF29">
        <v>352</v>
      </c>
      <c r="AG29">
        <v>490</v>
      </c>
      <c r="AH29">
        <v>2520000</v>
      </c>
      <c r="AI29" s="2">
        <f>IF(AND(gpw_3[[#This Row],[wolumen]]=0,gpw_3[[#This Row],[obrot]]=0),gpw_3[[#This Row],[kurs_zamkniecia]],gpw_3[[#This Row],[obrot]]/gpw_3[[#This Row],[wolumen]])</f>
        <v>1.3920454545454546</v>
      </c>
      <c r="AK29" t="str">
        <f>LEFT(gpw_3[[#This Row],[ISIN]],2)</f>
        <v>PL</v>
      </c>
      <c r="AL29">
        <f>gpw_3[[#This Row],[kurs_zamkniecia]]*gpw_3[[#This Row],[pakiet_wig]]</f>
        <v>3704400</v>
      </c>
      <c r="AM29" s="2">
        <f>1000</f>
        <v>1000</v>
      </c>
      <c r="AN29" s="2">
        <f t="shared" si="2"/>
        <v>96.428137390000003</v>
      </c>
      <c r="AO29" s="2">
        <f t="shared" si="3"/>
        <v>57140000</v>
      </c>
      <c r="AP29" s="2">
        <f>gpw_3[[#This Row],[M]]/(gpw_3[[#This Row],[Mb]]*gpw_3[[#This Row],[K]])*gpw_3[[#This Row],[Wb]]</f>
        <v>0.67231664187261131</v>
      </c>
      <c r="AQ29" s="2"/>
      <c r="AR29" s="2" t="str">
        <f>IF(gpw_3[[#This Row],[Kolumna1]]&gt;0,"r",IF(gpw_3[[#This Row],[Kolumna1]]=0,"n","m"))</f>
        <v>n</v>
      </c>
    </row>
    <row r="30" spans="1:44" x14ac:dyDescent="0.25">
      <c r="A30" s="1">
        <v>42025</v>
      </c>
      <c r="B30" s="2" t="s">
        <v>63</v>
      </c>
      <c r="C30" s="2" t="s">
        <v>64</v>
      </c>
      <c r="D30">
        <v>14.55</v>
      </c>
      <c r="E30">
        <v>5</v>
      </c>
      <c r="F30">
        <v>70</v>
      </c>
      <c r="G30">
        <v>3286000</v>
      </c>
      <c r="H30" s="2">
        <f>IF(AND(gpw[[#This Row],[wolumen]]=0,gpw[[#This Row],[obrot]]=0),gpw[[#This Row],[kurs_zamkniecia]],gpw[[#This Row],[obrot]]/gpw[[#This Row],[wolumen]])</f>
        <v>14</v>
      </c>
      <c r="J30" t="str">
        <f>LEFT(gpw[[#This Row],[ISIN]],2)</f>
        <v>PL</v>
      </c>
      <c r="K30">
        <f>gpw[[#This Row],[kurs_zamkniecia]]*gpw[[#This Row],[pakiet_wig]]</f>
        <v>47811300</v>
      </c>
      <c r="L30" s="2">
        <f>1000</f>
        <v>1000</v>
      </c>
      <c r="M30" s="2">
        <f t="shared" si="0"/>
        <v>96.428137390000003</v>
      </c>
      <c r="N30" s="2">
        <f t="shared" si="1"/>
        <v>57140000</v>
      </c>
      <c r="O30" s="2">
        <f>gpw[[#This Row],[M]]/(gpw[[#This Row],[Mb]]*gpw[[#This Row],[K]])*gpw[[#This Row],[Wb]]</f>
        <v>8.677338478448327</v>
      </c>
      <c r="P30" s="2"/>
      <c r="Q30" s="2" t="str">
        <f>IF(gpw[[#This Row],[Kolumna1]]&gt;0,"r",IF(gpw[[#This Row],[Kolumna1]]=0,"n","m"))</f>
        <v>n</v>
      </c>
      <c r="AB30" s="1">
        <v>42025</v>
      </c>
      <c r="AC30" s="2" t="s">
        <v>63</v>
      </c>
      <c r="AD30" s="2" t="s">
        <v>64</v>
      </c>
      <c r="AE30">
        <v>14.55</v>
      </c>
      <c r="AF30">
        <v>5</v>
      </c>
      <c r="AG30">
        <v>70</v>
      </c>
      <c r="AH30">
        <v>3286000</v>
      </c>
      <c r="AI30" s="2">
        <f>IF(AND(gpw_3[[#This Row],[wolumen]]=0,gpw_3[[#This Row],[obrot]]=0),gpw_3[[#This Row],[kurs_zamkniecia]],gpw_3[[#This Row],[obrot]]/gpw_3[[#This Row],[wolumen]])</f>
        <v>14</v>
      </c>
      <c r="AK30" t="str">
        <f>LEFT(gpw_3[[#This Row],[ISIN]],2)</f>
        <v>PL</v>
      </c>
      <c r="AL30">
        <f>gpw_3[[#This Row],[kurs_zamkniecia]]*gpw_3[[#This Row],[pakiet_wig]]</f>
        <v>47811300</v>
      </c>
      <c r="AM30" s="2">
        <f>1000</f>
        <v>1000</v>
      </c>
      <c r="AN30" s="2">
        <f t="shared" si="2"/>
        <v>96.428137390000003</v>
      </c>
      <c r="AO30" s="2">
        <f t="shared" si="3"/>
        <v>57140000</v>
      </c>
      <c r="AP30" s="2">
        <f>gpw_3[[#This Row],[M]]/(gpw_3[[#This Row],[Mb]]*gpw_3[[#This Row],[K]])*gpw_3[[#This Row],[Wb]]</f>
        <v>8.677338478448327</v>
      </c>
      <c r="AQ30" s="2"/>
      <c r="AR30" s="2" t="str">
        <f>IF(gpw_3[[#This Row],[Kolumna1]]&gt;0,"r",IF(gpw_3[[#This Row],[Kolumna1]]=0,"n","m"))</f>
        <v>n</v>
      </c>
    </row>
    <row r="31" spans="1:44" x14ac:dyDescent="0.25">
      <c r="A31" s="1">
        <v>42025</v>
      </c>
      <c r="B31" s="2" t="s">
        <v>65</v>
      </c>
      <c r="C31" s="2" t="s">
        <v>66</v>
      </c>
      <c r="D31">
        <v>1.94</v>
      </c>
      <c r="E31">
        <v>743472</v>
      </c>
      <c r="F31">
        <v>1375550</v>
      </c>
      <c r="G31">
        <v>32823000</v>
      </c>
      <c r="H31" s="2">
        <f>IF(AND(gpw[[#This Row],[wolumen]]=0,gpw[[#This Row],[obrot]]=0),gpw[[#This Row],[kurs_zamkniecia]],gpw[[#This Row],[obrot]]/gpw[[#This Row],[wolumen]])</f>
        <v>1.8501705511438225</v>
      </c>
      <c r="J31" t="str">
        <f>LEFT(gpw[[#This Row],[ISIN]],2)</f>
        <v>CY</v>
      </c>
      <c r="K31">
        <f>gpw[[#This Row],[kurs_zamkniecia]]*gpw[[#This Row],[pakiet_wig]]</f>
        <v>63676620</v>
      </c>
      <c r="L31" s="2">
        <f>1000</f>
        <v>1000</v>
      </c>
      <c r="M31" s="2">
        <f t="shared" si="0"/>
        <v>96.428137390000003</v>
      </c>
      <c r="N31" s="2">
        <f t="shared" si="1"/>
        <v>57140000</v>
      </c>
      <c r="O31" s="2">
        <f>gpw[[#This Row],[M]]/(gpw[[#This Row],[Mb]]*gpw[[#This Row],[K]])*gpw[[#This Row],[Wb]]</f>
        <v>11.556757187182368</v>
      </c>
      <c r="P31" s="2"/>
      <c r="Q31" s="2" t="str">
        <f>IF(gpw[[#This Row],[Kolumna1]]&gt;0,"r",IF(gpw[[#This Row],[Kolumna1]]=0,"n","m"))</f>
        <v>n</v>
      </c>
      <c r="AB31" s="1">
        <v>42025</v>
      </c>
      <c r="AC31" s="2" t="s">
        <v>65</v>
      </c>
      <c r="AD31" s="2" t="s">
        <v>66</v>
      </c>
      <c r="AE31">
        <v>1.94</v>
      </c>
      <c r="AF31">
        <v>743472</v>
      </c>
      <c r="AG31">
        <v>1375550</v>
      </c>
      <c r="AH31">
        <v>32823000</v>
      </c>
      <c r="AI31" s="2">
        <f>IF(AND(gpw_3[[#This Row],[wolumen]]=0,gpw_3[[#This Row],[obrot]]=0),gpw_3[[#This Row],[kurs_zamkniecia]],gpw_3[[#This Row],[obrot]]/gpw_3[[#This Row],[wolumen]])</f>
        <v>1.8501705511438225</v>
      </c>
      <c r="AK31" t="str">
        <f>LEFT(gpw_3[[#This Row],[ISIN]],2)</f>
        <v>CY</v>
      </c>
      <c r="AL31">
        <f>gpw_3[[#This Row],[kurs_zamkniecia]]*gpw_3[[#This Row],[pakiet_wig]]</f>
        <v>63676620</v>
      </c>
      <c r="AM31" s="2">
        <f>1000</f>
        <v>1000</v>
      </c>
      <c r="AN31" s="2">
        <f t="shared" si="2"/>
        <v>96.428137390000003</v>
      </c>
      <c r="AO31" s="2">
        <f t="shared" si="3"/>
        <v>57140000</v>
      </c>
      <c r="AP31" s="2">
        <f>gpw_3[[#This Row],[M]]/(gpw_3[[#This Row],[Mb]]*gpw_3[[#This Row],[K]])*gpw_3[[#This Row],[Wb]]</f>
        <v>11.556757187182368</v>
      </c>
      <c r="AQ31" s="2"/>
      <c r="AR31" s="2" t="str">
        <f>IF(gpw_3[[#This Row],[Kolumna1]]&gt;0,"r",IF(gpw_3[[#This Row],[Kolumna1]]=0,"n","m"))</f>
        <v>n</v>
      </c>
    </row>
    <row r="32" spans="1:44" x14ac:dyDescent="0.25">
      <c r="A32" s="1">
        <v>42025</v>
      </c>
      <c r="B32" s="2" t="s">
        <v>67</v>
      </c>
      <c r="C32" s="2" t="s">
        <v>68</v>
      </c>
      <c r="D32">
        <v>12.95</v>
      </c>
      <c r="E32">
        <v>1040</v>
      </c>
      <c r="F32">
        <v>13860</v>
      </c>
      <c r="G32">
        <v>17889000</v>
      </c>
      <c r="H32" s="2">
        <f>IF(AND(gpw[[#This Row],[wolumen]]=0,gpw[[#This Row],[obrot]]=0),gpw[[#This Row],[kurs_zamkniecia]],gpw[[#This Row],[obrot]]/gpw[[#This Row],[wolumen]])</f>
        <v>13.326923076923077</v>
      </c>
      <c r="J32" t="str">
        <f>LEFT(gpw[[#This Row],[ISIN]],2)</f>
        <v>PL</v>
      </c>
      <c r="K32">
        <f>gpw[[#This Row],[kurs_zamkniecia]]*gpw[[#This Row],[pakiet_wig]]</f>
        <v>231662550</v>
      </c>
      <c r="L32" s="2">
        <f>1000</f>
        <v>1000</v>
      </c>
      <c r="M32" s="2">
        <f t="shared" si="0"/>
        <v>96.428137390000003</v>
      </c>
      <c r="N32" s="2">
        <f t="shared" si="1"/>
        <v>57140000</v>
      </c>
      <c r="O32" s="2">
        <f>gpw[[#This Row],[M]]/(gpw[[#This Row],[Mb]]*gpw[[#This Row],[K]])*gpw[[#This Row],[Wb]]</f>
        <v>42.04475425538439</v>
      </c>
      <c r="P32" s="2"/>
      <c r="Q32" s="2" t="str">
        <f>IF(gpw[[#This Row],[Kolumna1]]&gt;0,"r",IF(gpw[[#This Row],[Kolumna1]]=0,"n","m"))</f>
        <v>n</v>
      </c>
      <c r="AB32" s="1">
        <v>42025</v>
      </c>
      <c r="AC32" s="2" t="s">
        <v>67</v>
      </c>
      <c r="AD32" s="2" t="s">
        <v>68</v>
      </c>
      <c r="AE32">
        <v>12.95</v>
      </c>
      <c r="AF32">
        <v>1040</v>
      </c>
      <c r="AG32">
        <v>13860</v>
      </c>
      <c r="AH32">
        <v>17889000</v>
      </c>
      <c r="AI32" s="2">
        <f>IF(AND(gpw_3[[#This Row],[wolumen]]=0,gpw_3[[#This Row],[obrot]]=0),gpw_3[[#This Row],[kurs_zamkniecia]],gpw_3[[#This Row],[obrot]]/gpw_3[[#This Row],[wolumen]])</f>
        <v>13.326923076923077</v>
      </c>
      <c r="AK32" t="str">
        <f>LEFT(gpw_3[[#This Row],[ISIN]],2)</f>
        <v>PL</v>
      </c>
      <c r="AL32">
        <f>gpw_3[[#This Row],[kurs_zamkniecia]]*gpw_3[[#This Row],[pakiet_wig]]</f>
        <v>231662550</v>
      </c>
      <c r="AM32" s="2">
        <f>1000</f>
        <v>1000</v>
      </c>
      <c r="AN32" s="2">
        <f t="shared" si="2"/>
        <v>96.428137390000003</v>
      </c>
      <c r="AO32" s="2">
        <f t="shared" si="3"/>
        <v>57140000</v>
      </c>
      <c r="AP32" s="2">
        <f>gpw_3[[#This Row],[M]]/(gpw_3[[#This Row],[Mb]]*gpw_3[[#This Row],[K]])*gpw_3[[#This Row],[Wb]]</f>
        <v>42.04475425538439</v>
      </c>
      <c r="AQ32" s="2"/>
      <c r="AR32" s="2" t="str">
        <f>IF(gpw_3[[#This Row],[Kolumna1]]&gt;0,"r",IF(gpw_3[[#This Row],[Kolumna1]]=0,"n","m"))</f>
        <v>n</v>
      </c>
    </row>
    <row r="33" spans="1:44" x14ac:dyDescent="0.25">
      <c r="A33" s="1">
        <v>42025</v>
      </c>
      <c r="B33" s="2" t="s">
        <v>69</v>
      </c>
      <c r="C33" s="2" t="s">
        <v>70</v>
      </c>
      <c r="D33">
        <v>52.98</v>
      </c>
      <c r="E33">
        <v>98115</v>
      </c>
      <c r="F33">
        <v>5207410</v>
      </c>
      <c r="G33">
        <v>74917000</v>
      </c>
      <c r="H33" s="2">
        <f>IF(AND(gpw[[#This Row],[wolumen]]=0,gpw[[#This Row],[obrot]]=0),gpw[[#This Row],[kurs_zamkniecia]],gpw[[#This Row],[obrot]]/gpw[[#This Row],[wolumen]])</f>
        <v>53.074555368699997</v>
      </c>
      <c r="J33" t="str">
        <f>LEFT(gpw[[#This Row],[ISIN]],2)</f>
        <v>PL</v>
      </c>
      <c r="K33">
        <f>gpw[[#This Row],[kurs_zamkniecia]]*gpw[[#This Row],[pakiet_wig]]</f>
        <v>3969102660</v>
      </c>
      <c r="L33" s="2">
        <f>1000</f>
        <v>1000</v>
      </c>
      <c r="M33" s="2">
        <f t="shared" si="0"/>
        <v>96.428137390000003</v>
      </c>
      <c r="N33" s="2">
        <f t="shared" si="1"/>
        <v>57140000</v>
      </c>
      <c r="O33" s="2">
        <f>gpw[[#This Row],[M]]/(gpw[[#This Row],[Mb]]*gpw[[#This Row],[K]])*gpw[[#This Row],[Wb]]</f>
        <v>720.35789105357117</v>
      </c>
      <c r="P33" s="2"/>
      <c r="Q33" s="2" t="str">
        <f>IF(gpw[[#This Row],[Kolumna1]]&gt;0,"r",IF(gpw[[#This Row],[Kolumna1]]=0,"n","m"))</f>
        <v>n</v>
      </c>
      <c r="AB33" s="1">
        <v>42025</v>
      </c>
      <c r="AC33" s="2" t="s">
        <v>69</v>
      </c>
      <c r="AD33" s="2" t="s">
        <v>70</v>
      </c>
      <c r="AE33">
        <v>52.98</v>
      </c>
      <c r="AF33">
        <v>98115</v>
      </c>
      <c r="AG33">
        <v>5207410</v>
      </c>
      <c r="AH33">
        <v>74917000</v>
      </c>
      <c r="AI33" s="2">
        <f>IF(AND(gpw_3[[#This Row],[wolumen]]=0,gpw_3[[#This Row],[obrot]]=0),gpw_3[[#This Row],[kurs_zamkniecia]],gpw_3[[#This Row],[obrot]]/gpw_3[[#This Row],[wolumen]])</f>
        <v>53.074555368699997</v>
      </c>
      <c r="AK33" t="str">
        <f>LEFT(gpw_3[[#This Row],[ISIN]],2)</f>
        <v>PL</v>
      </c>
      <c r="AL33">
        <f>gpw_3[[#This Row],[kurs_zamkniecia]]*gpw_3[[#This Row],[pakiet_wig]]</f>
        <v>3969102660</v>
      </c>
      <c r="AM33" s="2">
        <f>1000</f>
        <v>1000</v>
      </c>
      <c r="AN33" s="2">
        <f t="shared" si="2"/>
        <v>96.428137390000003</v>
      </c>
      <c r="AO33" s="2">
        <f t="shared" si="3"/>
        <v>57140000</v>
      </c>
      <c r="AP33" s="2">
        <f>gpw_3[[#This Row],[M]]/(gpw_3[[#This Row],[Mb]]*gpw_3[[#This Row],[K]])*gpw_3[[#This Row],[Wb]]</f>
        <v>720.35789105357117</v>
      </c>
      <c r="AQ33" s="2"/>
      <c r="AR33" s="2" t="str">
        <f>IF(gpw_3[[#This Row],[Kolumna1]]&gt;0,"r",IF(gpw_3[[#This Row],[Kolumna1]]=0,"n","m"))</f>
        <v>n</v>
      </c>
    </row>
    <row r="34" spans="1:44" x14ac:dyDescent="0.25">
      <c r="A34" s="1">
        <v>42025</v>
      </c>
      <c r="B34" s="2" t="s">
        <v>71</v>
      </c>
      <c r="C34" s="2" t="s">
        <v>72</v>
      </c>
      <c r="D34">
        <v>8.3000000000000007</v>
      </c>
      <c r="E34">
        <v>1200</v>
      </c>
      <c r="F34">
        <v>9960</v>
      </c>
      <c r="G34">
        <v>16750000</v>
      </c>
      <c r="H34" s="2">
        <f>IF(AND(gpw[[#This Row],[wolumen]]=0,gpw[[#This Row],[obrot]]=0),gpw[[#This Row],[kurs_zamkniecia]],gpw[[#This Row],[obrot]]/gpw[[#This Row],[wolumen]])</f>
        <v>8.3000000000000007</v>
      </c>
      <c r="J34" t="str">
        <f>LEFT(gpw[[#This Row],[ISIN]],2)</f>
        <v>PL</v>
      </c>
      <c r="K34">
        <f>gpw[[#This Row],[kurs_zamkniecia]]*gpw[[#This Row],[pakiet_wig]]</f>
        <v>139025000</v>
      </c>
      <c r="L34" s="2">
        <f>1000</f>
        <v>1000</v>
      </c>
      <c r="M34" s="2">
        <f t="shared" si="0"/>
        <v>96.428137390000003</v>
      </c>
      <c r="N34" s="2">
        <f t="shared" si="1"/>
        <v>57140000</v>
      </c>
      <c r="O34" s="2">
        <f>gpw[[#This Row],[M]]/(gpw[[#This Row],[Mb]]*gpw[[#This Row],[K]])*gpw[[#This Row],[Wb]]</f>
        <v>25.231838121244952</v>
      </c>
      <c r="P34" s="2"/>
      <c r="Q34" s="2" t="str">
        <f>IF(gpw[[#This Row],[Kolumna1]]&gt;0,"r",IF(gpw[[#This Row],[Kolumna1]]=0,"n","m"))</f>
        <v>n</v>
      </c>
      <c r="AB34" s="1">
        <v>42025</v>
      </c>
      <c r="AC34" s="2" t="s">
        <v>71</v>
      </c>
      <c r="AD34" s="2" t="s">
        <v>72</v>
      </c>
      <c r="AE34">
        <v>8.3000000000000007</v>
      </c>
      <c r="AF34">
        <v>1200</v>
      </c>
      <c r="AG34">
        <v>9960</v>
      </c>
      <c r="AH34">
        <v>16750000</v>
      </c>
      <c r="AI34" s="2">
        <f>IF(AND(gpw_3[[#This Row],[wolumen]]=0,gpw_3[[#This Row],[obrot]]=0),gpw_3[[#This Row],[kurs_zamkniecia]],gpw_3[[#This Row],[obrot]]/gpw_3[[#This Row],[wolumen]])</f>
        <v>8.3000000000000007</v>
      </c>
      <c r="AK34" t="str">
        <f>LEFT(gpw_3[[#This Row],[ISIN]],2)</f>
        <v>PL</v>
      </c>
      <c r="AL34">
        <f>gpw_3[[#This Row],[kurs_zamkniecia]]*gpw_3[[#This Row],[pakiet_wig]]</f>
        <v>139025000</v>
      </c>
      <c r="AM34" s="2">
        <f>1000</f>
        <v>1000</v>
      </c>
      <c r="AN34" s="2">
        <f t="shared" si="2"/>
        <v>96.428137390000003</v>
      </c>
      <c r="AO34" s="2">
        <f t="shared" si="3"/>
        <v>57140000</v>
      </c>
      <c r="AP34" s="2">
        <f>gpw_3[[#This Row],[M]]/(gpw_3[[#This Row],[Mb]]*gpw_3[[#This Row],[K]])*gpw_3[[#This Row],[Wb]]</f>
        <v>25.231838121244952</v>
      </c>
      <c r="AQ34" s="2"/>
      <c r="AR34" s="2" t="str">
        <f>IF(gpw_3[[#This Row],[Kolumna1]]&gt;0,"r",IF(gpw_3[[#This Row],[Kolumna1]]=0,"n","m"))</f>
        <v>n</v>
      </c>
    </row>
    <row r="35" spans="1:44" x14ac:dyDescent="0.25">
      <c r="A35" s="1">
        <v>42025</v>
      </c>
      <c r="B35" s="2" t="s">
        <v>73</v>
      </c>
      <c r="C35" s="2" t="s">
        <v>74</v>
      </c>
      <c r="D35">
        <v>15.56</v>
      </c>
      <c r="E35">
        <v>133</v>
      </c>
      <c r="F35">
        <v>2070</v>
      </c>
      <c r="G35">
        <v>0</v>
      </c>
      <c r="H35" s="2">
        <f>IF(AND(gpw[[#This Row],[wolumen]]=0,gpw[[#This Row],[obrot]]=0),gpw[[#This Row],[kurs_zamkniecia]],gpw[[#This Row],[obrot]]/gpw[[#This Row],[wolumen]])</f>
        <v>15.563909774436091</v>
      </c>
      <c r="J35" t="str">
        <f>LEFT(gpw[[#This Row],[ISIN]],2)</f>
        <v>SK</v>
      </c>
      <c r="K35">
        <f>gpw[[#This Row],[kurs_zamkniecia]]*gpw[[#This Row],[pakiet_wig]]</f>
        <v>0</v>
      </c>
      <c r="L35" s="2">
        <f>1000</f>
        <v>1000</v>
      </c>
      <c r="M35" s="2">
        <f t="shared" si="0"/>
        <v>96.428137390000003</v>
      </c>
      <c r="N35" s="2">
        <f t="shared" si="1"/>
        <v>57140000</v>
      </c>
      <c r="O35" s="2">
        <f>gpw[[#This Row],[M]]/(gpw[[#This Row],[Mb]]*gpw[[#This Row],[K]])*gpw[[#This Row],[Wb]]</f>
        <v>0</v>
      </c>
      <c r="P35" s="2"/>
      <c r="Q35" s="2" t="str">
        <f>IF(gpw[[#This Row],[Kolumna1]]&gt;0,"r",IF(gpw[[#This Row],[Kolumna1]]=0,"n","m"))</f>
        <v>n</v>
      </c>
      <c r="AB35" s="1">
        <v>42025</v>
      </c>
      <c r="AC35" s="2" t="s">
        <v>73</v>
      </c>
      <c r="AD35" s="2" t="s">
        <v>74</v>
      </c>
      <c r="AE35">
        <v>15.56</v>
      </c>
      <c r="AF35">
        <v>133</v>
      </c>
      <c r="AG35">
        <v>2070</v>
      </c>
      <c r="AH35">
        <v>0</v>
      </c>
      <c r="AI35" s="2">
        <f>IF(AND(gpw_3[[#This Row],[wolumen]]=0,gpw_3[[#This Row],[obrot]]=0),gpw_3[[#This Row],[kurs_zamkniecia]],gpw_3[[#This Row],[obrot]]/gpw_3[[#This Row],[wolumen]])</f>
        <v>15.563909774436091</v>
      </c>
      <c r="AK35" t="str">
        <f>LEFT(gpw_3[[#This Row],[ISIN]],2)</f>
        <v>SK</v>
      </c>
      <c r="AL35">
        <f>gpw_3[[#This Row],[kurs_zamkniecia]]*gpw_3[[#This Row],[pakiet_wig]]</f>
        <v>0</v>
      </c>
      <c r="AM35" s="2">
        <f>1000</f>
        <v>1000</v>
      </c>
      <c r="AN35" s="2">
        <f t="shared" si="2"/>
        <v>96.428137390000003</v>
      </c>
      <c r="AO35" s="2">
        <f t="shared" si="3"/>
        <v>57140000</v>
      </c>
      <c r="AP35" s="2">
        <f>gpw_3[[#This Row],[M]]/(gpw_3[[#This Row],[Mb]]*gpw_3[[#This Row],[K]])*gpw_3[[#This Row],[Wb]]</f>
        <v>0</v>
      </c>
      <c r="AQ35" s="2"/>
      <c r="AR35" s="2" t="str">
        <f>IF(gpw_3[[#This Row],[Kolumna1]]&gt;0,"r",IF(gpw_3[[#This Row],[Kolumna1]]=0,"n","m"))</f>
        <v>n</v>
      </c>
    </row>
    <row r="36" spans="1:44" x14ac:dyDescent="0.25">
      <c r="A36" s="1">
        <v>42025</v>
      </c>
      <c r="B36" s="2" t="s">
        <v>75</v>
      </c>
      <c r="C36" s="2" t="s">
        <v>76</v>
      </c>
      <c r="D36">
        <v>26</v>
      </c>
      <c r="E36">
        <v>21878</v>
      </c>
      <c r="F36">
        <v>569020</v>
      </c>
      <c r="G36">
        <v>9253000</v>
      </c>
      <c r="H36" s="2">
        <f>IF(AND(gpw[[#This Row],[wolumen]]=0,gpw[[#This Row],[obrot]]=0),gpw[[#This Row],[kurs_zamkniecia]],gpw[[#This Row],[obrot]]/gpw[[#This Row],[wolumen]])</f>
        <v>26.008775939299753</v>
      </c>
      <c r="J36" t="str">
        <f>LEFT(gpw[[#This Row],[ISIN]],2)</f>
        <v>NL</v>
      </c>
      <c r="K36">
        <f>gpw[[#This Row],[kurs_zamkniecia]]*gpw[[#This Row],[pakiet_wig]]</f>
        <v>240578000</v>
      </c>
      <c r="L36" s="2">
        <f>1000</f>
        <v>1000</v>
      </c>
      <c r="M36" s="2">
        <f t="shared" si="0"/>
        <v>96.428137390000003</v>
      </c>
      <c r="N36" s="2">
        <f t="shared" si="1"/>
        <v>57140000</v>
      </c>
      <c r="O36" s="2">
        <f>gpw[[#This Row],[M]]/(gpw[[#This Row],[Mb]]*gpw[[#This Row],[K]])*gpw[[#This Row],[Wb]]</f>
        <v>43.662831516150824</v>
      </c>
      <c r="P36" s="2"/>
      <c r="Q36" s="2" t="str">
        <f>IF(gpw[[#This Row],[Kolumna1]]&gt;0,"r",IF(gpw[[#This Row],[Kolumna1]]=0,"n","m"))</f>
        <v>n</v>
      </c>
      <c r="AB36" s="1">
        <v>42025</v>
      </c>
      <c r="AC36" s="2" t="s">
        <v>75</v>
      </c>
      <c r="AD36" s="2" t="s">
        <v>76</v>
      </c>
      <c r="AE36">
        <v>26</v>
      </c>
      <c r="AF36">
        <v>21878</v>
      </c>
      <c r="AG36">
        <v>569020</v>
      </c>
      <c r="AH36">
        <v>9253000</v>
      </c>
      <c r="AI36" s="2">
        <f>IF(AND(gpw_3[[#This Row],[wolumen]]=0,gpw_3[[#This Row],[obrot]]=0),gpw_3[[#This Row],[kurs_zamkniecia]],gpw_3[[#This Row],[obrot]]/gpw_3[[#This Row],[wolumen]])</f>
        <v>26.008775939299753</v>
      </c>
      <c r="AK36" t="str">
        <f>LEFT(gpw_3[[#This Row],[ISIN]],2)</f>
        <v>NL</v>
      </c>
      <c r="AL36">
        <f>gpw_3[[#This Row],[kurs_zamkniecia]]*gpw_3[[#This Row],[pakiet_wig]]</f>
        <v>240578000</v>
      </c>
      <c r="AM36" s="2">
        <f>1000</f>
        <v>1000</v>
      </c>
      <c r="AN36" s="2">
        <f t="shared" si="2"/>
        <v>96.428137390000003</v>
      </c>
      <c r="AO36" s="2">
        <f t="shared" si="3"/>
        <v>57140000</v>
      </c>
      <c r="AP36" s="2">
        <f>gpw_3[[#This Row],[M]]/(gpw_3[[#This Row],[Mb]]*gpw_3[[#This Row],[K]])*gpw_3[[#This Row],[Wb]]</f>
        <v>43.662831516150824</v>
      </c>
      <c r="AQ36" s="2"/>
      <c r="AR36" s="2" t="str">
        <f>IF(gpw_3[[#This Row],[Kolumna1]]&gt;0,"r",IF(gpw_3[[#This Row],[Kolumna1]]=0,"n","m"))</f>
        <v>n</v>
      </c>
    </row>
    <row r="37" spans="1:44" x14ac:dyDescent="0.25">
      <c r="A37" s="1">
        <v>42025</v>
      </c>
      <c r="B37" s="2" t="s">
        <v>77</v>
      </c>
      <c r="C37" s="2" t="s">
        <v>78</v>
      </c>
      <c r="D37">
        <v>2.42</v>
      </c>
      <c r="E37">
        <v>1697</v>
      </c>
      <c r="F37">
        <v>4100</v>
      </c>
      <c r="G37">
        <v>24386000</v>
      </c>
      <c r="H37" s="2">
        <f>IF(AND(gpw[[#This Row],[wolumen]]=0,gpw[[#This Row],[obrot]]=0),gpw[[#This Row],[kurs_zamkniecia]],gpw[[#This Row],[obrot]]/gpw[[#This Row],[wolumen]])</f>
        <v>2.4160282852091925</v>
      </c>
      <c r="J37" t="str">
        <f>LEFT(gpw[[#This Row],[ISIN]],2)</f>
        <v>PL</v>
      </c>
      <c r="K37">
        <f>gpw[[#This Row],[kurs_zamkniecia]]*gpw[[#This Row],[pakiet_wig]]</f>
        <v>59014120</v>
      </c>
      <c r="L37" s="2">
        <f>1000</f>
        <v>1000</v>
      </c>
      <c r="M37" s="2">
        <f t="shared" si="0"/>
        <v>96.428137390000003</v>
      </c>
      <c r="N37" s="2">
        <f t="shared" si="1"/>
        <v>57140000</v>
      </c>
      <c r="O37" s="2">
        <f>gpw[[#This Row],[M]]/(gpw[[#This Row],[Mb]]*gpw[[#This Row],[K]])*gpw[[#This Row],[Wb]]</f>
        <v>10.710553660907923</v>
      </c>
      <c r="P37" s="2"/>
      <c r="Q37" s="2" t="str">
        <f>IF(gpw[[#This Row],[Kolumna1]]&gt;0,"r",IF(gpw[[#This Row],[Kolumna1]]=0,"n","m"))</f>
        <v>n</v>
      </c>
      <c r="AB37" s="1">
        <v>42025</v>
      </c>
      <c r="AC37" s="2" t="s">
        <v>77</v>
      </c>
      <c r="AD37" s="2" t="s">
        <v>78</v>
      </c>
      <c r="AE37">
        <v>2.42</v>
      </c>
      <c r="AF37">
        <v>1697</v>
      </c>
      <c r="AG37">
        <v>4100</v>
      </c>
      <c r="AH37">
        <v>24386000</v>
      </c>
      <c r="AI37" s="2">
        <f>IF(AND(gpw_3[[#This Row],[wolumen]]=0,gpw_3[[#This Row],[obrot]]=0),gpw_3[[#This Row],[kurs_zamkniecia]],gpw_3[[#This Row],[obrot]]/gpw_3[[#This Row],[wolumen]])</f>
        <v>2.4160282852091925</v>
      </c>
      <c r="AK37" t="str">
        <f>LEFT(gpw_3[[#This Row],[ISIN]],2)</f>
        <v>PL</v>
      </c>
      <c r="AL37">
        <f>gpw_3[[#This Row],[kurs_zamkniecia]]*gpw_3[[#This Row],[pakiet_wig]]</f>
        <v>59014120</v>
      </c>
      <c r="AM37" s="2">
        <f>1000</f>
        <v>1000</v>
      </c>
      <c r="AN37" s="2">
        <f t="shared" si="2"/>
        <v>96.428137390000003</v>
      </c>
      <c r="AO37" s="2">
        <f t="shared" si="3"/>
        <v>57140000</v>
      </c>
      <c r="AP37" s="2">
        <f>gpw_3[[#This Row],[M]]/(gpw_3[[#This Row],[Mb]]*gpw_3[[#This Row],[K]])*gpw_3[[#This Row],[Wb]]</f>
        <v>10.710553660907923</v>
      </c>
      <c r="AQ37" s="2"/>
      <c r="AR37" s="2" t="str">
        <f>IF(gpw_3[[#This Row],[Kolumna1]]&gt;0,"r",IF(gpw_3[[#This Row],[Kolumna1]]=0,"n","m"))</f>
        <v>n</v>
      </c>
    </row>
    <row r="38" spans="1:44" x14ac:dyDescent="0.25">
      <c r="A38" s="1">
        <v>42025</v>
      </c>
      <c r="B38" s="2" t="s">
        <v>79</v>
      </c>
      <c r="C38" s="2" t="s">
        <v>80</v>
      </c>
      <c r="D38">
        <v>6.79</v>
      </c>
      <c r="E38">
        <v>1587</v>
      </c>
      <c r="F38">
        <v>10560</v>
      </c>
      <c r="G38">
        <v>2464000</v>
      </c>
      <c r="H38" s="2">
        <f>IF(AND(gpw[[#This Row],[wolumen]]=0,gpw[[#This Row],[obrot]]=0),gpw[[#This Row],[kurs_zamkniecia]],gpw[[#This Row],[obrot]]/gpw[[#This Row],[wolumen]])</f>
        <v>6.6540642722117198</v>
      </c>
      <c r="J38" t="str">
        <f>LEFT(gpw[[#This Row],[ISIN]],2)</f>
        <v>PL</v>
      </c>
      <c r="K38">
        <f>gpw[[#This Row],[kurs_zamkniecia]]*gpw[[#This Row],[pakiet_wig]]</f>
        <v>16730560</v>
      </c>
      <c r="L38" s="2">
        <f>1000</f>
        <v>1000</v>
      </c>
      <c r="M38" s="2">
        <f t="shared" si="0"/>
        <v>96.428137390000003</v>
      </c>
      <c r="N38" s="2">
        <f t="shared" si="1"/>
        <v>57140000</v>
      </c>
      <c r="O38" s="2">
        <f>gpw[[#This Row],[M]]/(gpw[[#This Row],[Mb]]*gpw[[#This Row],[K]])*gpw[[#This Row],[Wb]]</f>
        <v>3.036452304245826</v>
      </c>
      <c r="P38" s="2"/>
      <c r="Q38" s="2" t="str">
        <f>IF(gpw[[#This Row],[Kolumna1]]&gt;0,"r",IF(gpw[[#This Row],[Kolumna1]]=0,"n","m"))</f>
        <v>n</v>
      </c>
      <c r="AB38" s="1">
        <v>42025</v>
      </c>
      <c r="AC38" s="2" t="s">
        <v>79</v>
      </c>
      <c r="AD38" s="2" t="s">
        <v>80</v>
      </c>
      <c r="AE38">
        <v>6.79</v>
      </c>
      <c r="AF38">
        <v>1587</v>
      </c>
      <c r="AG38">
        <v>10560</v>
      </c>
      <c r="AH38">
        <v>2464000</v>
      </c>
      <c r="AI38" s="2">
        <f>IF(AND(gpw_3[[#This Row],[wolumen]]=0,gpw_3[[#This Row],[obrot]]=0),gpw_3[[#This Row],[kurs_zamkniecia]],gpw_3[[#This Row],[obrot]]/gpw_3[[#This Row],[wolumen]])</f>
        <v>6.6540642722117198</v>
      </c>
      <c r="AK38" t="str">
        <f>LEFT(gpw_3[[#This Row],[ISIN]],2)</f>
        <v>PL</v>
      </c>
      <c r="AL38">
        <f>gpw_3[[#This Row],[kurs_zamkniecia]]*gpw_3[[#This Row],[pakiet_wig]]</f>
        <v>16730560</v>
      </c>
      <c r="AM38" s="2">
        <f>1000</f>
        <v>1000</v>
      </c>
      <c r="AN38" s="2">
        <f t="shared" si="2"/>
        <v>96.428137390000003</v>
      </c>
      <c r="AO38" s="2">
        <f t="shared" si="3"/>
        <v>57140000</v>
      </c>
      <c r="AP38" s="2">
        <f>gpw_3[[#This Row],[M]]/(gpw_3[[#This Row],[Mb]]*gpw_3[[#This Row],[K]])*gpw_3[[#This Row],[Wb]]</f>
        <v>3.036452304245826</v>
      </c>
      <c r="AQ38" s="2"/>
      <c r="AR38" s="2" t="str">
        <f>IF(gpw_3[[#This Row],[Kolumna1]]&gt;0,"r",IF(gpw_3[[#This Row],[Kolumna1]]=0,"n","m"))</f>
        <v>n</v>
      </c>
    </row>
    <row r="39" spans="1:44" x14ac:dyDescent="0.25">
      <c r="A39" s="1">
        <v>42025</v>
      </c>
      <c r="B39" s="2" t="s">
        <v>81</v>
      </c>
      <c r="C39" s="2" t="s">
        <v>82</v>
      </c>
      <c r="D39">
        <v>0.98</v>
      </c>
      <c r="E39">
        <v>19808</v>
      </c>
      <c r="F39">
        <v>18970</v>
      </c>
      <c r="G39">
        <v>11698000</v>
      </c>
      <c r="H39" s="2">
        <f>IF(AND(gpw[[#This Row],[wolumen]]=0,gpw[[#This Row],[obrot]]=0),gpw[[#This Row],[kurs_zamkniecia]],gpw[[#This Row],[obrot]]/gpw[[#This Row],[wolumen]])</f>
        <v>0.95769386106623589</v>
      </c>
      <c r="J39" t="str">
        <f>LEFT(gpw[[#This Row],[ISIN]],2)</f>
        <v>PL</v>
      </c>
      <c r="K39">
        <f>gpw[[#This Row],[kurs_zamkniecia]]*gpw[[#This Row],[pakiet_wig]]</f>
        <v>11464040</v>
      </c>
      <c r="L39" s="2">
        <f>1000</f>
        <v>1000</v>
      </c>
      <c r="M39" s="2">
        <f t="shared" si="0"/>
        <v>96.428137390000003</v>
      </c>
      <c r="N39" s="2">
        <f t="shared" si="1"/>
        <v>57140000</v>
      </c>
      <c r="O39" s="2">
        <f>gpw[[#This Row],[M]]/(gpw[[#This Row],[Mb]]*gpw[[#This Row],[K]])*gpw[[#This Row],[Wb]]</f>
        <v>2.0806243588957161</v>
      </c>
      <c r="P39" s="2"/>
      <c r="Q39" s="2" t="str">
        <f>IF(gpw[[#This Row],[Kolumna1]]&gt;0,"r",IF(gpw[[#This Row],[Kolumna1]]=0,"n","m"))</f>
        <v>n</v>
      </c>
      <c r="AB39" s="1">
        <v>42025</v>
      </c>
      <c r="AC39" s="2" t="s">
        <v>81</v>
      </c>
      <c r="AD39" s="2" t="s">
        <v>82</v>
      </c>
      <c r="AE39">
        <v>0.98</v>
      </c>
      <c r="AF39">
        <v>19808</v>
      </c>
      <c r="AG39">
        <v>18970</v>
      </c>
      <c r="AH39">
        <v>11698000</v>
      </c>
      <c r="AI39" s="2">
        <f>IF(AND(gpw_3[[#This Row],[wolumen]]=0,gpw_3[[#This Row],[obrot]]=0),gpw_3[[#This Row],[kurs_zamkniecia]],gpw_3[[#This Row],[obrot]]/gpw_3[[#This Row],[wolumen]])</f>
        <v>0.95769386106623589</v>
      </c>
      <c r="AK39" t="str">
        <f>LEFT(gpw_3[[#This Row],[ISIN]],2)</f>
        <v>PL</v>
      </c>
      <c r="AL39">
        <f>gpw_3[[#This Row],[kurs_zamkniecia]]*gpw_3[[#This Row],[pakiet_wig]]</f>
        <v>11464040</v>
      </c>
      <c r="AM39" s="2">
        <f>1000</f>
        <v>1000</v>
      </c>
      <c r="AN39" s="2">
        <f t="shared" si="2"/>
        <v>96.428137390000003</v>
      </c>
      <c r="AO39" s="2">
        <f t="shared" si="3"/>
        <v>57140000</v>
      </c>
      <c r="AP39" s="2">
        <f>gpw_3[[#This Row],[M]]/(gpw_3[[#This Row],[Mb]]*gpw_3[[#This Row],[K]])*gpw_3[[#This Row],[Wb]]</f>
        <v>2.0806243588957161</v>
      </c>
      <c r="AQ39" s="2"/>
      <c r="AR39" s="2" t="str">
        <f>IF(gpw_3[[#This Row],[Kolumna1]]&gt;0,"r",IF(gpw_3[[#This Row],[Kolumna1]]=0,"n","m"))</f>
        <v>n</v>
      </c>
    </row>
    <row r="40" spans="1:44" x14ac:dyDescent="0.25">
      <c r="A40" s="1">
        <v>42025</v>
      </c>
      <c r="B40" s="2" t="s">
        <v>83</v>
      </c>
      <c r="C40" s="2" t="s">
        <v>84</v>
      </c>
      <c r="D40">
        <v>1.04</v>
      </c>
      <c r="E40">
        <v>10</v>
      </c>
      <c r="F40">
        <v>10</v>
      </c>
      <c r="G40">
        <v>0</v>
      </c>
      <c r="H40" s="2">
        <f>IF(AND(gpw[[#This Row],[wolumen]]=0,gpw[[#This Row],[obrot]]=0),gpw[[#This Row],[kurs_zamkniecia]],gpw[[#This Row],[obrot]]/gpw[[#This Row],[wolumen]])</f>
        <v>1</v>
      </c>
      <c r="J40" t="str">
        <f>LEFT(gpw[[#This Row],[ISIN]],2)</f>
        <v>GB</v>
      </c>
      <c r="K40">
        <f>gpw[[#This Row],[kurs_zamkniecia]]*gpw[[#This Row],[pakiet_wig]]</f>
        <v>0</v>
      </c>
      <c r="L40" s="2">
        <f>1000</f>
        <v>1000</v>
      </c>
      <c r="M40" s="2">
        <f t="shared" si="0"/>
        <v>96.428137390000003</v>
      </c>
      <c r="N40" s="2">
        <f t="shared" si="1"/>
        <v>57140000</v>
      </c>
      <c r="O40" s="2">
        <f>gpw[[#This Row],[M]]/(gpw[[#This Row],[Mb]]*gpw[[#This Row],[K]])*gpw[[#This Row],[Wb]]</f>
        <v>0</v>
      </c>
      <c r="P40" s="2"/>
      <c r="Q40" s="2" t="str">
        <f>IF(gpw[[#This Row],[Kolumna1]]&gt;0,"r",IF(gpw[[#This Row],[Kolumna1]]=0,"n","m"))</f>
        <v>n</v>
      </c>
      <c r="AB40" s="1">
        <v>42025</v>
      </c>
      <c r="AC40" s="2" t="s">
        <v>83</v>
      </c>
      <c r="AD40" s="2" t="s">
        <v>84</v>
      </c>
      <c r="AE40">
        <v>1.04</v>
      </c>
      <c r="AF40">
        <v>10</v>
      </c>
      <c r="AG40">
        <v>10</v>
      </c>
      <c r="AH40">
        <v>0</v>
      </c>
      <c r="AI40" s="2">
        <f>IF(AND(gpw_3[[#This Row],[wolumen]]=0,gpw_3[[#This Row],[obrot]]=0),gpw_3[[#This Row],[kurs_zamkniecia]],gpw_3[[#This Row],[obrot]]/gpw_3[[#This Row],[wolumen]])</f>
        <v>1</v>
      </c>
      <c r="AK40" t="str">
        <f>LEFT(gpw_3[[#This Row],[ISIN]],2)</f>
        <v>GB</v>
      </c>
      <c r="AL40">
        <f>gpw_3[[#This Row],[kurs_zamkniecia]]*gpw_3[[#This Row],[pakiet_wig]]</f>
        <v>0</v>
      </c>
      <c r="AM40" s="2">
        <f>1000</f>
        <v>1000</v>
      </c>
      <c r="AN40" s="2">
        <f t="shared" si="2"/>
        <v>96.428137390000003</v>
      </c>
      <c r="AO40" s="2">
        <f t="shared" si="3"/>
        <v>57140000</v>
      </c>
      <c r="AP40" s="2">
        <f>gpw_3[[#This Row],[M]]/(gpw_3[[#This Row],[Mb]]*gpw_3[[#This Row],[K]])*gpw_3[[#This Row],[Wb]]</f>
        <v>0</v>
      </c>
      <c r="AQ40" s="2"/>
      <c r="AR40" s="2" t="str">
        <f>IF(gpw_3[[#This Row],[Kolumna1]]&gt;0,"r",IF(gpw_3[[#This Row],[Kolumna1]]=0,"n","m"))</f>
        <v>n</v>
      </c>
    </row>
    <row r="41" spans="1:44" x14ac:dyDescent="0.25">
      <c r="A41" s="1">
        <v>42025</v>
      </c>
      <c r="B41" s="2" t="s">
        <v>85</v>
      </c>
      <c r="C41" s="2" t="s">
        <v>86</v>
      </c>
      <c r="D41">
        <v>10.85</v>
      </c>
      <c r="E41">
        <v>916</v>
      </c>
      <c r="F41">
        <v>9950</v>
      </c>
      <c r="G41">
        <v>24981000</v>
      </c>
      <c r="H41" s="2">
        <f>IF(AND(gpw[[#This Row],[wolumen]]=0,gpw[[#This Row],[obrot]]=0),gpw[[#This Row],[kurs_zamkniecia]],gpw[[#This Row],[obrot]]/gpw[[#This Row],[wolumen]])</f>
        <v>10.862445414847162</v>
      </c>
      <c r="J41" t="str">
        <f>LEFT(gpw[[#This Row],[ISIN]],2)</f>
        <v>PL</v>
      </c>
      <c r="K41">
        <f>gpw[[#This Row],[kurs_zamkniecia]]*gpw[[#This Row],[pakiet_wig]]</f>
        <v>271043850</v>
      </c>
      <c r="L41" s="2">
        <f>1000</f>
        <v>1000</v>
      </c>
      <c r="M41" s="2">
        <f t="shared" si="0"/>
        <v>96.428137390000003</v>
      </c>
      <c r="N41" s="2">
        <f t="shared" si="1"/>
        <v>57140000</v>
      </c>
      <c r="O41" s="2">
        <f>gpw[[#This Row],[M]]/(gpw[[#This Row],[Mb]]*gpw[[#This Row],[K]])*gpw[[#This Row],[Wb]]</f>
        <v>49.192120460053935</v>
      </c>
      <c r="P41" s="2"/>
      <c r="Q41" s="2" t="str">
        <f>IF(gpw[[#This Row],[Kolumna1]]&gt;0,"r",IF(gpw[[#This Row],[Kolumna1]]=0,"n","m"))</f>
        <v>n</v>
      </c>
      <c r="AB41" s="1">
        <v>42025</v>
      </c>
      <c r="AC41" s="2" t="s">
        <v>85</v>
      </c>
      <c r="AD41" s="2" t="s">
        <v>86</v>
      </c>
      <c r="AE41">
        <v>10.85</v>
      </c>
      <c r="AF41">
        <v>916</v>
      </c>
      <c r="AG41">
        <v>9950</v>
      </c>
      <c r="AH41">
        <v>24981000</v>
      </c>
      <c r="AI41" s="2">
        <f>IF(AND(gpw_3[[#This Row],[wolumen]]=0,gpw_3[[#This Row],[obrot]]=0),gpw_3[[#This Row],[kurs_zamkniecia]],gpw_3[[#This Row],[obrot]]/gpw_3[[#This Row],[wolumen]])</f>
        <v>10.862445414847162</v>
      </c>
      <c r="AK41" t="str">
        <f>LEFT(gpw_3[[#This Row],[ISIN]],2)</f>
        <v>PL</v>
      </c>
      <c r="AL41">
        <f>gpw_3[[#This Row],[kurs_zamkniecia]]*gpw_3[[#This Row],[pakiet_wig]]</f>
        <v>271043850</v>
      </c>
      <c r="AM41" s="2">
        <f>1000</f>
        <v>1000</v>
      </c>
      <c r="AN41" s="2">
        <f t="shared" si="2"/>
        <v>96.428137390000003</v>
      </c>
      <c r="AO41" s="2">
        <f t="shared" si="3"/>
        <v>57140000</v>
      </c>
      <c r="AP41" s="2">
        <f>gpw_3[[#This Row],[M]]/(gpw_3[[#This Row],[Mb]]*gpw_3[[#This Row],[K]])*gpw_3[[#This Row],[Wb]]</f>
        <v>49.192120460053935</v>
      </c>
      <c r="AQ41" s="2"/>
      <c r="AR41" s="2" t="str">
        <f>IF(gpw_3[[#This Row],[Kolumna1]]&gt;0,"r",IF(gpw_3[[#This Row],[Kolumna1]]=0,"n","m"))</f>
        <v>n</v>
      </c>
    </row>
    <row r="42" spans="1:44" x14ac:dyDescent="0.25">
      <c r="A42" s="1">
        <v>42025</v>
      </c>
      <c r="B42" s="2" t="s">
        <v>87</v>
      </c>
      <c r="C42" s="2" t="s">
        <v>88</v>
      </c>
      <c r="D42">
        <v>3.13</v>
      </c>
      <c r="E42">
        <v>2856</v>
      </c>
      <c r="F42">
        <v>8880</v>
      </c>
      <c r="G42">
        <v>39722000</v>
      </c>
      <c r="H42" s="2">
        <f>IF(AND(gpw[[#This Row],[wolumen]]=0,gpw[[#This Row],[obrot]]=0),gpw[[#This Row],[kurs_zamkniecia]],gpw[[#This Row],[obrot]]/gpw[[#This Row],[wolumen]])</f>
        <v>3.1092436974789917</v>
      </c>
      <c r="J42" t="str">
        <f>LEFT(gpw[[#This Row],[ISIN]],2)</f>
        <v>PL</v>
      </c>
      <c r="K42">
        <f>gpw[[#This Row],[kurs_zamkniecia]]*gpw[[#This Row],[pakiet_wig]]</f>
        <v>124329860</v>
      </c>
      <c r="L42" s="2">
        <f>1000</f>
        <v>1000</v>
      </c>
      <c r="M42" s="2">
        <f t="shared" si="0"/>
        <v>96.428137390000003</v>
      </c>
      <c r="N42" s="2">
        <f t="shared" si="1"/>
        <v>57140000</v>
      </c>
      <c r="O42" s="2">
        <f>gpw[[#This Row],[M]]/(gpw[[#This Row],[Mb]]*gpw[[#This Row],[K]])*gpw[[#This Row],[Wb]]</f>
        <v>22.564796987283209</v>
      </c>
      <c r="P42" s="2"/>
      <c r="Q42" s="2" t="str">
        <f>IF(gpw[[#This Row],[Kolumna1]]&gt;0,"r",IF(gpw[[#This Row],[Kolumna1]]=0,"n","m"))</f>
        <v>n</v>
      </c>
      <c r="AB42" s="1">
        <v>42025</v>
      </c>
      <c r="AC42" s="2" t="s">
        <v>87</v>
      </c>
      <c r="AD42" s="2" t="s">
        <v>88</v>
      </c>
      <c r="AE42">
        <v>3.13</v>
      </c>
      <c r="AF42">
        <v>2856</v>
      </c>
      <c r="AG42">
        <v>8880</v>
      </c>
      <c r="AH42">
        <v>39722000</v>
      </c>
      <c r="AI42" s="2">
        <f>IF(AND(gpw_3[[#This Row],[wolumen]]=0,gpw_3[[#This Row],[obrot]]=0),gpw_3[[#This Row],[kurs_zamkniecia]],gpw_3[[#This Row],[obrot]]/gpw_3[[#This Row],[wolumen]])</f>
        <v>3.1092436974789917</v>
      </c>
      <c r="AK42" t="str">
        <f>LEFT(gpw_3[[#This Row],[ISIN]],2)</f>
        <v>PL</v>
      </c>
      <c r="AL42">
        <f>gpw_3[[#This Row],[kurs_zamkniecia]]*gpw_3[[#This Row],[pakiet_wig]]</f>
        <v>124329860</v>
      </c>
      <c r="AM42" s="2">
        <f>1000</f>
        <v>1000</v>
      </c>
      <c r="AN42" s="2">
        <f t="shared" si="2"/>
        <v>96.428137390000003</v>
      </c>
      <c r="AO42" s="2">
        <f t="shared" si="3"/>
        <v>57140000</v>
      </c>
      <c r="AP42" s="2">
        <f>gpw_3[[#This Row],[M]]/(gpw_3[[#This Row],[Mb]]*gpw_3[[#This Row],[K]])*gpw_3[[#This Row],[Wb]]</f>
        <v>22.564796987283209</v>
      </c>
      <c r="AQ42" s="2"/>
      <c r="AR42" s="2" t="str">
        <f>IF(gpw_3[[#This Row],[Kolumna1]]&gt;0,"r",IF(gpw_3[[#This Row],[Kolumna1]]=0,"n","m"))</f>
        <v>n</v>
      </c>
    </row>
    <row r="43" spans="1:44" x14ac:dyDescent="0.25">
      <c r="A43" s="1">
        <v>42025</v>
      </c>
      <c r="B43" s="2" t="s">
        <v>89</v>
      </c>
      <c r="C43" s="2" t="s">
        <v>90</v>
      </c>
      <c r="D43">
        <v>4.33</v>
      </c>
      <c r="E43">
        <v>16</v>
      </c>
      <c r="F43">
        <v>70</v>
      </c>
      <c r="G43">
        <v>3999000</v>
      </c>
      <c r="H43" s="2">
        <f>IF(AND(gpw[[#This Row],[wolumen]]=0,gpw[[#This Row],[obrot]]=0),gpw[[#This Row],[kurs_zamkniecia]],gpw[[#This Row],[obrot]]/gpw[[#This Row],[wolumen]])</f>
        <v>4.375</v>
      </c>
      <c r="J43" t="str">
        <f>LEFT(gpw[[#This Row],[ISIN]],2)</f>
        <v>PL</v>
      </c>
      <c r="K43">
        <f>gpw[[#This Row],[kurs_zamkniecia]]*gpw[[#This Row],[pakiet_wig]]</f>
        <v>17315670</v>
      </c>
      <c r="L43" s="2">
        <f>1000</f>
        <v>1000</v>
      </c>
      <c r="M43" s="2">
        <f t="shared" si="0"/>
        <v>96.428137390000003</v>
      </c>
      <c r="N43" s="2">
        <f t="shared" si="1"/>
        <v>57140000</v>
      </c>
      <c r="O43" s="2">
        <f>gpw[[#This Row],[M]]/(gpw[[#This Row],[Mb]]*gpw[[#This Row],[K]])*gpw[[#This Row],[Wb]]</f>
        <v>3.142644721459432</v>
      </c>
      <c r="P43" s="2"/>
      <c r="Q43" s="2" t="str">
        <f>IF(gpw[[#This Row],[Kolumna1]]&gt;0,"r",IF(gpw[[#This Row],[Kolumna1]]=0,"n","m"))</f>
        <v>n</v>
      </c>
      <c r="AB43" s="1">
        <v>42025</v>
      </c>
      <c r="AC43" s="2" t="s">
        <v>89</v>
      </c>
      <c r="AD43" s="2" t="s">
        <v>90</v>
      </c>
      <c r="AE43">
        <v>4.33</v>
      </c>
      <c r="AF43">
        <v>16</v>
      </c>
      <c r="AG43">
        <v>70</v>
      </c>
      <c r="AH43">
        <v>3999000</v>
      </c>
      <c r="AI43" s="2">
        <f>IF(AND(gpw_3[[#This Row],[wolumen]]=0,gpw_3[[#This Row],[obrot]]=0),gpw_3[[#This Row],[kurs_zamkniecia]],gpw_3[[#This Row],[obrot]]/gpw_3[[#This Row],[wolumen]])</f>
        <v>4.375</v>
      </c>
      <c r="AK43" t="str">
        <f>LEFT(gpw_3[[#This Row],[ISIN]],2)</f>
        <v>PL</v>
      </c>
      <c r="AL43">
        <f>gpw_3[[#This Row],[kurs_zamkniecia]]*gpw_3[[#This Row],[pakiet_wig]]</f>
        <v>17315670</v>
      </c>
      <c r="AM43" s="2">
        <f>1000</f>
        <v>1000</v>
      </c>
      <c r="AN43" s="2">
        <f t="shared" si="2"/>
        <v>96.428137390000003</v>
      </c>
      <c r="AO43" s="2">
        <f t="shared" si="3"/>
        <v>57140000</v>
      </c>
      <c r="AP43" s="2">
        <f>gpw_3[[#This Row],[M]]/(gpw_3[[#This Row],[Mb]]*gpw_3[[#This Row],[K]])*gpw_3[[#This Row],[Wb]]</f>
        <v>3.142644721459432</v>
      </c>
      <c r="AQ43" s="2"/>
      <c r="AR43" s="2" t="str">
        <f>IF(gpw_3[[#This Row],[Kolumna1]]&gt;0,"r",IF(gpw_3[[#This Row],[Kolumna1]]=0,"n","m"))</f>
        <v>n</v>
      </c>
    </row>
    <row r="44" spans="1:44" x14ac:dyDescent="0.25">
      <c r="A44" s="1">
        <v>42025</v>
      </c>
      <c r="B44" s="2" t="s">
        <v>91</v>
      </c>
      <c r="C44" s="2" t="s">
        <v>92</v>
      </c>
      <c r="D44">
        <v>7.23</v>
      </c>
      <c r="E44">
        <v>81</v>
      </c>
      <c r="F44">
        <v>590</v>
      </c>
      <c r="G44">
        <v>15327000</v>
      </c>
      <c r="H44" s="2">
        <f>IF(AND(gpw[[#This Row],[wolumen]]=0,gpw[[#This Row],[obrot]]=0),gpw[[#This Row],[kurs_zamkniecia]],gpw[[#This Row],[obrot]]/gpw[[#This Row],[wolumen]])</f>
        <v>7.283950617283951</v>
      </c>
      <c r="J44" t="str">
        <f>LEFT(gpw[[#This Row],[ISIN]],2)</f>
        <v>LT</v>
      </c>
      <c r="K44">
        <f>gpw[[#This Row],[kurs_zamkniecia]]*gpw[[#This Row],[pakiet_wig]]</f>
        <v>110814210</v>
      </c>
      <c r="L44" s="2">
        <f>1000</f>
        <v>1000</v>
      </c>
      <c r="M44" s="2">
        <f t="shared" si="0"/>
        <v>96.428137390000003</v>
      </c>
      <c r="N44" s="2">
        <f t="shared" si="1"/>
        <v>57140000</v>
      </c>
      <c r="O44" s="2">
        <f>gpw[[#This Row],[M]]/(gpw[[#This Row],[Mb]]*gpw[[#This Row],[K]])*gpw[[#This Row],[Wb]]</f>
        <v>20.111823112775713</v>
      </c>
      <c r="P44" s="2"/>
      <c r="Q44" s="2" t="str">
        <f>IF(gpw[[#This Row],[Kolumna1]]&gt;0,"r",IF(gpw[[#This Row],[Kolumna1]]=0,"n","m"))</f>
        <v>n</v>
      </c>
      <c r="AB44" s="1">
        <v>42025</v>
      </c>
      <c r="AC44" s="2" t="s">
        <v>91</v>
      </c>
      <c r="AD44" s="2" t="s">
        <v>92</v>
      </c>
      <c r="AE44">
        <v>7.23</v>
      </c>
      <c r="AF44">
        <v>81</v>
      </c>
      <c r="AG44">
        <v>590</v>
      </c>
      <c r="AH44">
        <v>15327000</v>
      </c>
      <c r="AI44" s="2">
        <f>IF(AND(gpw_3[[#This Row],[wolumen]]=0,gpw_3[[#This Row],[obrot]]=0),gpw_3[[#This Row],[kurs_zamkniecia]],gpw_3[[#This Row],[obrot]]/gpw_3[[#This Row],[wolumen]])</f>
        <v>7.283950617283951</v>
      </c>
      <c r="AK44" t="str">
        <f>LEFT(gpw_3[[#This Row],[ISIN]],2)</f>
        <v>LT</v>
      </c>
      <c r="AL44">
        <f>gpw_3[[#This Row],[kurs_zamkniecia]]*gpw_3[[#This Row],[pakiet_wig]]</f>
        <v>110814210</v>
      </c>
      <c r="AM44" s="2">
        <f>1000</f>
        <v>1000</v>
      </c>
      <c r="AN44" s="2">
        <f t="shared" si="2"/>
        <v>96.428137390000003</v>
      </c>
      <c r="AO44" s="2">
        <f t="shared" si="3"/>
        <v>57140000</v>
      </c>
      <c r="AP44" s="2">
        <f>gpw_3[[#This Row],[M]]/(gpw_3[[#This Row],[Mb]]*gpw_3[[#This Row],[K]])*gpw_3[[#This Row],[Wb]]</f>
        <v>20.111823112775713</v>
      </c>
      <c r="AQ44" s="2"/>
      <c r="AR44" s="2" t="str">
        <f>IF(gpw_3[[#This Row],[Kolumna1]]&gt;0,"r",IF(gpw_3[[#This Row],[Kolumna1]]=0,"n","m"))</f>
        <v>n</v>
      </c>
    </row>
    <row r="45" spans="1:44" x14ac:dyDescent="0.25">
      <c r="A45" s="1">
        <v>42025</v>
      </c>
      <c r="B45" s="2" t="s">
        <v>93</v>
      </c>
      <c r="C45" s="2" t="s">
        <v>94</v>
      </c>
      <c r="D45">
        <v>20.7</v>
      </c>
      <c r="E45">
        <v>0</v>
      </c>
      <c r="F45">
        <v>0</v>
      </c>
      <c r="G45">
        <v>2322000</v>
      </c>
      <c r="H45" s="2">
        <f>IF(AND(gpw[[#This Row],[wolumen]]=0,gpw[[#This Row],[obrot]]=0),gpw[[#This Row],[kurs_zamkniecia]],gpw[[#This Row],[obrot]]/gpw[[#This Row],[wolumen]])</f>
        <v>20.7</v>
      </c>
      <c r="J45" t="str">
        <f>LEFT(gpw[[#This Row],[ISIN]],2)</f>
        <v>LT</v>
      </c>
      <c r="K45">
        <f>gpw[[#This Row],[kurs_zamkniecia]]*gpw[[#This Row],[pakiet_wig]]</f>
        <v>48065400</v>
      </c>
      <c r="L45" s="2">
        <f>1000</f>
        <v>1000</v>
      </c>
      <c r="M45" s="2">
        <f t="shared" si="0"/>
        <v>96.428137390000003</v>
      </c>
      <c r="N45" s="2">
        <f t="shared" si="1"/>
        <v>57140000</v>
      </c>
      <c r="O45" s="2">
        <f>gpw[[#This Row],[M]]/(gpw[[#This Row],[Mb]]*gpw[[#This Row],[K]])*gpw[[#This Row],[Wb]]</f>
        <v>8.7234554363092034</v>
      </c>
      <c r="P45" s="2"/>
      <c r="Q45" s="2" t="str">
        <f>IF(gpw[[#This Row],[Kolumna1]]&gt;0,"r",IF(gpw[[#This Row],[Kolumna1]]=0,"n","m"))</f>
        <v>n</v>
      </c>
      <c r="AB45" s="1">
        <v>42025</v>
      </c>
      <c r="AC45" s="2" t="s">
        <v>93</v>
      </c>
      <c r="AD45" s="2" t="s">
        <v>94</v>
      </c>
      <c r="AE45">
        <v>20.7</v>
      </c>
      <c r="AF45">
        <v>0</v>
      </c>
      <c r="AG45">
        <v>0</v>
      </c>
      <c r="AH45">
        <v>2322000</v>
      </c>
      <c r="AI45" s="2">
        <f>IF(AND(gpw_3[[#This Row],[wolumen]]=0,gpw_3[[#This Row],[obrot]]=0),gpw_3[[#This Row],[kurs_zamkniecia]],gpw_3[[#This Row],[obrot]]/gpw_3[[#This Row],[wolumen]])</f>
        <v>20.7</v>
      </c>
      <c r="AK45" t="str">
        <f>LEFT(gpw_3[[#This Row],[ISIN]],2)</f>
        <v>LT</v>
      </c>
      <c r="AL45">
        <f>gpw_3[[#This Row],[kurs_zamkniecia]]*gpw_3[[#This Row],[pakiet_wig]]</f>
        <v>48065400</v>
      </c>
      <c r="AM45" s="2">
        <f>1000</f>
        <v>1000</v>
      </c>
      <c r="AN45" s="2">
        <f t="shared" si="2"/>
        <v>96.428137390000003</v>
      </c>
      <c r="AO45" s="2">
        <f t="shared" si="3"/>
        <v>57140000</v>
      </c>
      <c r="AP45" s="2">
        <f>gpw_3[[#This Row],[M]]/(gpw_3[[#This Row],[Mb]]*gpw_3[[#This Row],[K]])*gpw_3[[#This Row],[Wb]]</f>
        <v>8.7234554363092034</v>
      </c>
      <c r="AQ45" s="2"/>
      <c r="AR45" s="2" t="str">
        <f>IF(gpw_3[[#This Row],[Kolumna1]]&gt;0,"r",IF(gpw_3[[#This Row],[Kolumna1]]=0,"n","m"))</f>
        <v>n</v>
      </c>
    </row>
    <row r="46" spans="1:44" x14ac:dyDescent="0.25">
      <c r="A46" s="1">
        <v>42025</v>
      </c>
      <c r="B46" s="2" t="s">
        <v>95</v>
      </c>
      <c r="C46" s="2" t="s">
        <v>96</v>
      </c>
      <c r="D46">
        <v>3</v>
      </c>
      <c r="E46">
        <v>0</v>
      </c>
      <c r="F46">
        <v>0</v>
      </c>
      <c r="G46">
        <v>0</v>
      </c>
      <c r="H46" s="2">
        <f>IF(AND(gpw[[#This Row],[wolumen]]=0,gpw[[#This Row],[obrot]]=0),gpw[[#This Row],[kurs_zamkniecia]],gpw[[#This Row],[obrot]]/gpw[[#This Row],[wolumen]])</f>
        <v>3</v>
      </c>
      <c r="J46" t="str">
        <f>LEFT(gpw[[#This Row],[ISIN]],2)</f>
        <v>PL</v>
      </c>
      <c r="K46">
        <f>gpw[[#This Row],[kurs_zamkniecia]]*gpw[[#This Row],[pakiet_wig]]</f>
        <v>0</v>
      </c>
      <c r="L46" s="2">
        <f>1000</f>
        <v>1000</v>
      </c>
      <c r="M46" s="2">
        <f t="shared" si="0"/>
        <v>96.428137390000003</v>
      </c>
      <c r="N46" s="2">
        <f t="shared" si="1"/>
        <v>57140000</v>
      </c>
      <c r="O46" s="2">
        <f>gpw[[#This Row],[M]]/(gpw[[#This Row],[Mb]]*gpw[[#This Row],[K]])*gpw[[#This Row],[Wb]]</f>
        <v>0</v>
      </c>
      <c r="P46" s="2"/>
      <c r="Q46" s="2" t="str">
        <f>IF(gpw[[#This Row],[Kolumna1]]&gt;0,"r",IF(gpw[[#This Row],[Kolumna1]]=0,"n","m"))</f>
        <v>n</v>
      </c>
      <c r="AB46" s="1">
        <v>42025</v>
      </c>
      <c r="AC46" s="2" t="s">
        <v>95</v>
      </c>
      <c r="AD46" s="2" t="s">
        <v>96</v>
      </c>
      <c r="AE46">
        <v>3</v>
      </c>
      <c r="AF46">
        <v>0</v>
      </c>
      <c r="AG46">
        <v>0</v>
      </c>
      <c r="AH46">
        <v>0</v>
      </c>
      <c r="AI46" s="2">
        <f>IF(AND(gpw_3[[#This Row],[wolumen]]=0,gpw_3[[#This Row],[obrot]]=0),gpw_3[[#This Row],[kurs_zamkniecia]],gpw_3[[#This Row],[obrot]]/gpw_3[[#This Row],[wolumen]])</f>
        <v>3</v>
      </c>
      <c r="AK46" t="str">
        <f>LEFT(gpw_3[[#This Row],[ISIN]],2)</f>
        <v>PL</v>
      </c>
      <c r="AL46">
        <f>gpw_3[[#This Row],[kurs_zamkniecia]]*gpw_3[[#This Row],[pakiet_wig]]</f>
        <v>0</v>
      </c>
      <c r="AM46" s="2">
        <f>1000</f>
        <v>1000</v>
      </c>
      <c r="AN46" s="2">
        <f t="shared" si="2"/>
        <v>96.428137390000003</v>
      </c>
      <c r="AO46" s="2">
        <f t="shared" si="3"/>
        <v>57140000</v>
      </c>
      <c r="AP46" s="2">
        <f>gpw_3[[#This Row],[M]]/(gpw_3[[#This Row],[Mb]]*gpw_3[[#This Row],[K]])*gpw_3[[#This Row],[Wb]]</f>
        <v>0</v>
      </c>
      <c r="AQ46" s="2"/>
      <c r="AR46" s="2" t="str">
        <f>IF(gpw_3[[#This Row],[Kolumna1]]&gt;0,"r",IF(gpw_3[[#This Row],[Kolumna1]]=0,"n","m"))</f>
        <v>n</v>
      </c>
    </row>
    <row r="47" spans="1:44" x14ac:dyDescent="0.25">
      <c r="A47" s="1">
        <v>42025</v>
      </c>
      <c r="B47" s="2" t="s">
        <v>97</v>
      </c>
      <c r="C47" s="2" t="s">
        <v>98</v>
      </c>
      <c r="D47">
        <v>2.48</v>
      </c>
      <c r="E47">
        <v>3557</v>
      </c>
      <c r="F47">
        <v>8780</v>
      </c>
      <c r="G47">
        <v>0</v>
      </c>
      <c r="H47" s="2">
        <f>IF(AND(gpw[[#This Row],[wolumen]]=0,gpw[[#This Row],[obrot]]=0),gpw[[#This Row],[kurs_zamkniecia]],gpw[[#This Row],[obrot]]/gpw[[#This Row],[wolumen]])</f>
        <v>2.4683722237840877</v>
      </c>
      <c r="J47" t="str">
        <f>LEFT(gpw[[#This Row],[ISIN]],2)</f>
        <v>PL</v>
      </c>
      <c r="K47">
        <f>gpw[[#This Row],[kurs_zamkniecia]]*gpw[[#This Row],[pakiet_wig]]</f>
        <v>0</v>
      </c>
      <c r="L47" s="2">
        <f>1000</f>
        <v>1000</v>
      </c>
      <c r="M47" s="2">
        <f t="shared" si="0"/>
        <v>96.428137390000003</v>
      </c>
      <c r="N47" s="2">
        <f t="shared" si="1"/>
        <v>57140000</v>
      </c>
      <c r="O47" s="2">
        <f>gpw[[#This Row],[M]]/(gpw[[#This Row],[Mb]]*gpw[[#This Row],[K]])*gpw[[#This Row],[Wb]]</f>
        <v>0</v>
      </c>
      <c r="P47" s="2"/>
      <c r="Q47" s="2" t="str">
        <f>IF(gpw[[#This Row],[Kolumna1]]&gt;0,"r",IF(gpw[[#This Row],[Kolumna1]]=0,"n","m"))</f>
        <v>n</v>
      </c>
      <c r="AB47" s="1">
        <v>42025</v>
      </c>
      <c r="AC47" s="2" t="s">
        <v>97</v>
      </c>
      <c r="AD47" s="2" t="s">
        <v>98</v>
      </c>
      <c r="AE47">
        <v>2.48</v>
      </c>
      <c r="AF47">
        <v>3557</v>
      </c>
      <c r="AG47">
        <v>8780</v>
      </c>
      <c r="AH47">
        <v>0</v>
      </c>
      <c r="AI47" s="2">
        <f>IF(AND(gpw_3[[#This Row],[wolumen]]=0,gpw_3[[#This Row],[obrot]]=0),gpw_3[[#This Row],[kurs_zamkniecia]],gpw_3[[#This Row],[obrot]]/gpw_3[[#This Row],[wolumen]])</f>
        <v>2.4683722237840877</v>
      </c>
      <c r="AK47" t="str">
        <f>LEFT(gpw_3[[#This Row],[ISIN]],2)</f>
        <v>PL</v>
      </c>
      <c r="AL47">
        <f>gpw_3[[#This Row],[kurs_zamkniecia]]*gpw_3[[#This Row],[pakiet_wig]]</f>
        <v>0</v>
      </c>
      <c r="AM47" s="2">
        <f>1000</f>
        <v>1000</v>
      </c>
      <c r="AN47" s="2">
        <f t="shared" si="2"/>
        <v>96.428137390000003</v>
      </c>
      <c r="AO47" s="2">
        <f t="shared" si="3"/>
        <v>57140000</v>
      </c>
      <c r="AP47" s="2">
        <f>gpw_3[[#This Row],[M]]/(gpw_3[[#This Row],[Mb]]*gpw_3[[#This Row],[K]])*gpw_3[[#This Row],[Wb]]</f>
        <v>0</v>
      </c>
      <c r="AQ47" s="2"/>
      <c r="AR47" s="2" t="str">
        <f>IF(gpw_3[[#This Row],[Kolumna1]]&gt;0,"r",IF(gpw_3[[#This Row],[Kolumna1]]=0,"n","m"))</f>
        <v>n</v>
      </c>
    </row>
    <row r="48" spans="1:44" x14ac:dyDescent="0.25">
      <c r="A48" s="1">
        <v>42025</v>
      </c>
      <c r="B48" s="2" t="s">
        <v>99</v>
      </c>
      <c r="C48" s="2" t="s">
        <v>100</v>
      </c>
      <c r="D48">
        <v>2.77</v>
      </c>
      <c r="E48">
        <v>0</v>
      </c>
      <c r="F48">
        <v>0</v>
      </c>
      <c r="G48">
        <v>0</v>
      </c>
      <c r="H48" s="2">
        <f>IF(AND(gpw[[#This Row],[wolumen]]=0,gpw[[#This Row],[obrot]]=0),gpw[[#This Row],[kurs_zamkniecia]],gpw[[#This Row],[obrot]]/gpw[[#This Row],[wolumen]])</f>
        <v>2.77</v>
      </c>
      <c r="J48" t="str">
        <f>LEFT(gpw[[#This Row],[ISIN]],2)</f>
        <v>PL</v>
      </c>
      <c r="K48">
        <f>gpw[[#This Row],[kurs_zamkniecia]]*gpw[[#This Row],[pakiet_wig]]</f>
        <v>0</v>
      </c>
      <c r="L48" s="2">
        <f>1000</f>
        <v>1000</v>
      </c>
      <c r="M48" s="2">
        <f t="shared" si="0"/>
        <v>96.428137390000003</v>
      </c>
      <c r="N48" s="2">
        <f t="shared" si="1"/>
        <v>57140000</v>
      </c>
      <c r="O48" s="2">
        <f>gpw[[#This Row],[M]]/(gpw[[#This Row],[Mb]]*gpw[[#This Row],[K]])*gpw[[#This Row],[Wb]]</f>
        <v>0</v>
      </c>
      <c r="P48" s="2"/>
      <c r="Q48" s="2" t="str">
        <f>IF(gpw[[#This Row],[Kolumna1]]&gt;0,"r",IF(gpw[[#This Row],[Kolumna1]]=0,"n","m"))</f>
        <v>n</v>
      </c>
      <c r="AB48" s="1">
        <v>42025</v>
      </c>
      <c r="AC48" s="2" t="s">
        <v>99</v>
      </c>
      <c r="AD48" s="2" t="s">
        <v>100</v>
      </c>
      <c r="AE48">
        <v>2.77</v>
      </c>
      <c r="AF48">
        <v>0</v>
      </c>
      <c r="AG48">
        <v>0</v>
      </c>
      <c r="AH48">
        <v>0</v>
      </c>
      <c r="AI48" s="2">
        <f>IF(AND(gpw_3[[#This Row],[wolumen]]=0,gpw_3[[#This Row],[obrot]]=0),gpw_3[[#This Row],[kurs_zamkniecia]],gpw_3[[#This Row],[obrot]]/gpw_3[[#This Row],[wolumen]])</f>
        <v>2.77</v>
      </c>
      <c r="AK48" t="str">
        <f>LEFT(gpw_3[[#This Row],[ISIN]],2)</f>
        <v>PL</v>
      </c>
      <c r="AL48">
        <f>gpw_3[[#This Row],[kurs_zamkniecia]]*gpw_3[[#This Row],[pakiet_wig]]</f>
        <v>0</v>
      </c>
      <c r="AM48" s="2">
        <f>1000</f>
        <v>1000</v>
      </c>
      <c r="AN48" s="2">
        <f t="shared" si="2"/>
        <v>96.428137390000003</v>
      </c>
      <c r="AO48" s="2">
        <f t="shared" si="3"/>
        <v>57140000</v>
      </c>
      <c r="AP48" s="2">
        <f>gpw_3[[#This Row],[M]]/(gpw_3[[#This Row],[Mb]]*gpw_3[[#This Row],[K]])*gpw_3[[#This Row],[Wb]]</f>
        <v>0</v>
      </c>
      <c r="AQ48" s="2"/>
      <c r="AR48" s="2" t="str">
        <f>IF(gpw_3[[#This Row],[Kolumna1]]&gt;0,"r",IF(gpw_3[[#This Row],[Kolumna1]]=0,"n","m"))</f>
        <v>n</v>
      </c>
    </row>
    <row r="49" spans="1:44" x14ac:dyDescent="0.25">
      <c r="A49" s="1">
        <v>42025</v>
      </c>
      <c r="B49" s="2" t="s">
        <v>101</v>
      </c>
      <c r="C49" s="2" t="s">
        <v>102</v>
      </c>
      <c r="D49">
        <v>7.19</v>
      </c>
      <c r="E49">
        <v>1</v>
      </c>
      <c r="F49">
        <v>10</v>
      </c>
      <c r="G49">
        <v>2174000</v>
      </c>
      <c r="H49" s="2">
        <f>IF(AND(gpw[[#This Row],[wolumen]]=0,gpw[[#This Row],[obrot]]=0),gpw[[#This Row],[kurs_zamkniecia]],gpw[[#This Row],[obrot]]/gpw[[#This Row],[wolumen]])</f>
        <v>10</v>
      </c>
      <c r="J49" t="str">
        <f>LEFT(gpw[[#This Row],[ISIN]],2)</f>
        <v>PL</v>
      </c>
      <c r="K49">
        <f>gpw[[#This Row],[kurs_zamkniecia]]*gpw[[#This Row],[pakiet_wig]]</f>
        <v>15631060</v>
      </c>
      <c r="L49" s="2">
        <f>1000</f>
        <v>1000</v>
      </c>
      <c r="M49" s="2">
        <f t="shared" si="0"/>
        <v>96.428137390000003</v>
      </c>
      <c r="N49" s="2">
        <f t="shared" si="1"/>
        <v>57140000</v>
      </c>
      <c r="O49" s="2">
        <f>gpw[[#This Row],[M]]/(gpw[[#This Row],[Mb]]*gpw[[#This Row],[K]])*gpw[[#This Row],[Wb]]</f>
        <v>2.8369025397120455</v>
      </c>
      <c r="P49" s="2"/>
      <c r="Q49" s="2" t="str">
        <f>IF(gpw[[#This Row],[Kolumna1]]&gt;0,"r",IF(gpw[[#This Row],[Kolumna1]]=0,"n","m"))</f>
        <v>n</v>
      </c>
      <c r="AB49" s="1">
        <v>42025</v>
      </c>
      <c r="AC49" s="2" t="s">
        <v>101</v>
      </c>
      <c r="AD49" s="2" t="s">
        <v>102</v>
      </c>
      <c r="AE49">
        <v>7.19</v>
      </c>
      <c r="AF49">
        <v>1</v>
      </c>
      <c r="AG49">
        <v>10</v>
      </c>
      <c r="AH49">
        <v>2174000</v>
      </c>
      <c r="AI49" s="2">
        <f>IF(AND(gpw_3[[#This Row],[wolumen]]=0,gpw_3[[#This Row],[obrot]]=0),gpw_3[[#This Row],[kurs_zamkniecia]],gpw_3[[#This Row],[obrot]]/gpw_3[[#This Row],[wolumen]])</f>
        <v>10</v>
      </c>
      <c r="AK49" t="str">
        <f>LEFT(gpw_3[[#This Row],[ISIN]],2)</f>
        <v>PL</v>
      </c>
      <c r="AL49">
        <f>gpw_3[[#This Row],[kurs_zamkniecia]]*gpw_3[[#This Row],[pakiet_wig]]</f>
        <v>15631060</v>
      </c>
      <c r="AM49" s="2">
        <f>1000</f>
        <v>1000</v>
      </c>
      <c r="AN49" s="2">
        <f t="shared" si="2"/>
        <v>96.428137390000003</v>
      </c>
      <c r="AO49" s="2">
        <f t="shared" si="3"/>
        <v>57140000</v>
      </c>
      <c r="AP49" s="2">
        <f>gpw_3[[#This Row],[M]]/(gpw_3[[#This Row],[Mb]]*gpw_3[[#This Row],[K]])*gpw_3[[#This Row],[Wb]]</f>
        <v>2.8369025397120455</v>
      </c>
      <c r="AQ49" s="2"/>
      <c r="AR49" s="2" t="str">
        <f>IF(gpw_3[[#This Row],[Kolumna1]]&gt;0,"r",IF(gpw_3[[#This Row],[Kolumna1]]=0,"n","m"))</f>
        <v>n</v>
      </c>
    </row>
    <row r="50" spans="1:44" x14ac:dyDescent="0.25">
      <c r="A50" s="1">
        <v>42025</v>
      </c>
      <c r="B50" s="2" t="s">
        <v>103</v>
      </c>
      <c r="C50" s="2" t="s">
        <v>104</v>
      </c>
      <c r="D50">
        <v>43.5</v>
      </c>
      <c r="E50">
        <v>24346</v>
      </c>
      <c r="F50">
        <v>1057320</v>
      </c>
      <c r="G50">
        <v>7788000</v>
      </c>
      <c r="H50" s="2">
        <f>IF(AND(gpw[[#This Row],[wolumen]]=0,gpw[[#This Row],[obrot]]=0),gpw[[#This Row],[kurs_zamkniecia]],gpw[[#This Row],[obrot]]/gpw[[#This Row],[wolumen]])</f>
        <v>43.428900024644705</v>
      </c>
      <c r="J50" t="str">
        <f>LEFT(gpw[[#This Row],[ISIN]],2)</f>
        <v>PL</v>
      </c>
      <c r="K50">
        <f>gpw[[#This Row],[kurs_zamkniecia]]*gpw[[#This Row],[pakiet_wig]]</f>
        <v>338778000</v>
      </c>
      <c r="L50" s="2">
        <f>1000</f>
        <v>1000</v>
      </c>
      <c r="M50" s="2">
        <f t="shared" si="0"/>
        <v>96.428137390000003</v>
      </c>
      <c r="N50" s="2">
        <f t="shared" si="1"/>
        <v>57140000</v>
      </c>
      <c r="O50" s="2">
        <f>gpw[[#This Row],[M]]/(gpw[[#This Row],[Mb]]*gpw[[#This Row],[K]])*gpw[[#This Row],[Wb]]</f>
        <v>61.485284337630802</v>
      </c>
      <c r="P50" s="2"/>
      <c r="Q50" s="2" t="str">
        <f>IF(gpw[[#This Row],[Kolumna1]]&gt;0,"r",IF(gpw[[#This Row],[Kolumna1]]=0,"n","m"))</f>
        <v>n</v>
      </c>
      <c r="AB50" s="1">
        <v>42025</v>
      </c>
      <c r="AC50" s="2" t="s">
        <v>103</v>
      </c>
      <c r="AD50" s="2" t="s">
        <v>104</v>
      </c>
      <c r="AE50">
        <v>43.5</v>
      </c>
      <c r="AF50">
        <v>24346</v>
      </c>
      <c r="AG50">
        <v>1057320</v>
      </c>
      <c r="AH50">
        <v>7788000</v>
      </c>
      <c r="AI50" s="2">
        <f>IF(AND(gpw_3[[#This Row],[wolumen]]=0,gpw_3[[#This Row],[obrot]]=0),gpw_3[[#This Row],[kurs_zamkniecia]],gpw_3[[#This Row],[obrot]]/gpw_3[[#This Row],[wolumen]])</f>
        <v>43.428900024644705</v>
      </c>
      <c r="AK50" t="str">
        <f>LEFT(gpw_3[[#This Row],[ISIN]],2)</f>
        <v>PL</v>
      </c>
      <c r="AL50">
        <f>gpw_3[[#This Row],[kurs_zamkniecia]]*gpw_3[[#This Row],[pakiet_wig]]</f>
        <v>338778000</v>
      </c>
      <c r="AM50" s="2">
        <f>1000</f>
        <v>1000</v>
      </c>
      <c r="AN50" s="2">
        <f t="shared" si="2"/>
        <v>96.428137390000003</v>
      </c>
      <c r="AO50" s="2">
        <f t="shared" si="3"/>
        <v>57140000</v>
      </c>
      <c r="AP50" s="2">
        <f>gpw_3[[#This Row],[M]]/(gpw_3[[#This Row],[Mb]]*gpw_3[[#This Row],[K]])*gpw_3[[#This Row],[Wb]]</f>
        <v>61.485284337630802</v>
      </c>
      <c r="AQ50" s="2"/>
      <c r="AR50" s="2" t="str">
        <f>IF(gpw_3[[#This Row],[Kolumna1]]&gt;0,"r",IF(gpw_3[[#This Row],[Kolumna1]]=0,"n","m"))</f>
        <v>n</v>
      </c>
    </row>
    <row r="51" spans="1:44" x14ac:dyDescent="0.25">
      <c r="A51" s="1">
        <v>42025</v>
      </c>
      <c r="B51" s="2" t="s">
        <v>105</v>
      </c>
      <c r="C51" s="2" t="s">
        <v>106</v>
      </c>
      <c r="D51">
        <v>1.1399999999999999</v>
      </c>
      <c r="E51">
        <v>15297</v>
      </c>
      <c r="F51">
        <v>17180</v>
      </c>
      <c r="G51">
        <v>96494000</v>
      </c>
      <c r="H51" s="2">
        <f>IF(AND(gpw[[#This Row],[wolumen]]=0,gpw[[#This Row],[obrot]]=0),gpw[[#This Row],[kurs_zamkniecia]],gpw[[#This Row],[obrot]]/gpw[[#This Row],[wolumen]])</f>
        <v>1.1230960319016801</v>
      </c>
      <c r="J51" t="str">
        <f>LEFT(gpw[[#This Row],[ISIN]],2)</f>
        <v>PL</v>
      </c>
      <c r="K51">
        <f>gpw[[#This Row],[kurs_zamkniecia]]*gpw[[#This Row],[pakiet_wig]]</f>
        <v>110003159.99999999</v>
      </c>
      <c r="L51" s="2">
        <f>1000</f>
        <v>1000</v>
      </c>
      <c r="M51" s="2">
        <f t="shared" si="0"/>
        <v>96.428137390000003</v>
      </c>
      <c r="N51" s="2">
        <f t="shared" si="1"/>
        <v>57140000</v>
      </c>
      <c r="O51" s="2">
        <f>gpw[[#This Row],[M]]/(gpw[[#This Row],[Mb]]*gpw[[#This Row],[K]])*gpw[[#This Row],[Wb]]</f>
        <v>19.964624534762866</v>
      </c>
      <c r="P51" s="2"/>
      <c r="Q51" s="2" t="str">
        <f>IF(gpw[[#This Row],[Kolumna1]]&gt;0,"r",IF(gpw[[#This Row],[Kolumna1]]=0,"n","m"))</f>
        <v>n</v>
      </c>
      <c r="AB51" s="1">
        <v>42025</v>
      </c>
      <c r="AC51" s="2" t="s">
        <v>105</v>
      </c>
      <c r="AD51" s="2" t="s">
        <v>106</v>
      </c>
      <c r="AE51">
        <v>1.1399999999999999</v>
      </c>
      <c r="AF51">
        <v>15297</v>
      </c>
      <c r="AG51">
        <v>17180</v>
      </c>
      <c r="AH51">
        <v>96494000</v>
      </c>
      <c r="AI51" s="2">
        <f>IF(AND(gpw_3[[#This Row],[wolumen]]=0,gpw_3[[#This Row],[obrot]]=0),gpw_3[[#This Row],[kurs_zamkniecia]],gpw_3[[#This Row],[obrot]]/gpw_3[[#This Row],[wolumen]])</f>
        <v>1.1230960319016801</v>
      </c>
      <c r="AK51" t="str">
        <f>LEFT(gpw_3[[#This Row],[ISIN]],2)</f>
        <v>PL</v>
      </c>
      <c r="AL51">
        <f>gpw_3[[#This Row],[kurs_zamkniecia]]*gpw_3[[#This Row],[pakiet_wig]]</f>
        <v>110003159.99999999</v>
      </c>
      <c r="AM51" s="2">
        <f>1000</f>
        <v>1000</v>
      </c>
      <c r="AN51" s="2">
        <f t="shared" si="2"/>
        <v>96.428137390000003</v>
      </c>
      <c r="AO51" s="2">
        <f t="shared" si="3"/>
        <v>57140000</v>
      </c>
      <c r="AP51" s="2">
        <f>gpw_3[[#This Row],[M]]/(gpw_3[[#This Row],[Mb]]*gpw_3[[#This Row],[K]])*gpw_3[[#This Row],[Wb]]</f>
        <v>19.964624534762866</v>
      </c>
      <c r="AQ51" s="2"/>
      <c r="AR51" s="2" t="str">
        <f>IF(gpw_3[[#This Row],[Kolumna1]]&gt;0,"r",IF(gpw_3[[#This Row],[Kolumna1]]=0,"n","m"))</f>
        <v>n</v>
      </c>
    </row>
    <row r="52" spans="1:44" x14ac:dyDescent="0.25">
      <c r="A52" s="1">
        <v>42025</v>
      </c>
      <c r="B52" s="2" t="s">
        <v>107</v>
      </c>
      <c r="C52" s="2" t="s">
        <v>108</v>
      </c>
      <c r="D52">
        <v>12.3</v>
      </c>
      <c r="E52">
        <v>60</v>
      </c>
      <c r="F52">
        <v>740</v>
      </c>
      <c r="G52">
        <v>0</v>
      </c>
      <c r="H52" s="2">
        <f>IF(AND(gpw[[#This Row],[wolumen]]=0,gpw[[#This Row],[obrot]]=0),gpw[[#This Row],[kurs_zamkniecia]],gpw[[#This Row],[obrot]]/gpw[[#This Row],[wolumen]])</f>
        <v>12.333333333333334</v>
      </c>
      <c r="J52" t="str">
        <f>LEFT(gpw[[#This Row],[ISIN]],2)</f>
        <v>PL</v>
      </c>
      <c r="K52">
        <f>gpw[[#This Row],[kurs_zamkniecia]]*gpw[[#This Row],[pakiet_wig]]</f>
        <v>0</v>
      </c>
      <c r="L52" s="2">
        <f>1000</f>
        <v>1000</v>
      </c>
      <c r="M52" s="2">
        <f t="shared" si="0"/>
        <v>96.428137390000003</v>
      </c>
      <c r="N52" s="2">
        <f t="shared" si="1"/>
        <v>57140000</v>
      </c>
      <c r="O52" s="2">
        <f>gpw[[#This Row],[M]]/(gpw[[#This Row],[Mb]]*gpw[[#This Row],[K]])*gpw[[#This Row],[Wb]]</f>
        <v>0</v>
      </c>
      <c r="P52" s="2"/>
      <c r="Q52" s="2" t="str">
        <f>IF(gpw[[#This Row],[Kolumna1]]&gt;0,"r",IF(gpw[[#This Row],[Kolumna1]]=0,"n","m"))</f>
        <v>n</v>
      </c>
      <c r="AB52" s="1">
        <v>42025</v>
      </c>
      <c r="AC52" s="2" t="s">
        <v>107</v>
      </c>
      <c r="AD52" s="2" t="s">
        <v>108</v>
      </c>
      <c r="AE52">
        <v>12.3</v>
      </c>
      <c r="AF52">
        <v>60</v>
      </c>
      <c r="AG52">
        <v>740</v>
      </c>
      <c r="AH52">
        <v>0</v>
      </c>
      <c r="AI52" s="2">
        <f>IF(AND(gpw_3[[#This Row],[wolumen]]=0,gpw_3[[#This Row],[obrot]]=0),gpw_3[[#This Row],[kurs_zamkniecia]],gpw_3[[#This Row],[obrot]]/gpw_3[[#This Row],[wolumen]])</f>
        <v>12.333333333333334</v>
      </c>
      <c r="AK52" t="str">
        <f>LEFT(gpw_3[[#This Row],[ISIN]],2)</f>
        <v>PL</v>
      </c>
      <c r="AL52">
        <f>gpw_3[[#This Row],[kurs_zamkniecia]]*gpw_3[[#This Row],[pakiet_wig]]</f>
        <v>0</v>
      </c>
      <c r="AM52" s="2">
        <f>1000</f>
        <v>1000</v>
      </c>
      <c r="AN52" s="2">
        <f t="shared" si="2"/>
        <v>96.428137390000003</v>
      </c>
      <c r="AO52" s="2">
        <f t="shared" si="3"/>
        <v>57140000</v>
      </c>
      <c r="AP52" s="2">
        <f>gpw_3[[#This Row],[M]]/(gpw_3[[#This Row],[Mb]]*gpw_3[[#This Row],[K]])*gpw_3[[#This Row],[Wb]]</f>
        <v>0</v>
      </c>
      <c r="AQ52" s="2"/>
      <c r="AR52" s="2" t="str">
        <f>IF(gpw_3[[#This Row],[Kolumna1]]&gt;0,"r",IF(gpw_3[[#This Row],[Kolumna1]]=0,"n","m"))</f>
        <v>n</v>
      </c>
    </row>
    <row r="53" spans="1:44" x14ac:dyDescent="0.25">
      <c r="A53" s="1">
        <v>42025</v>
      </c>
      <c r="B53" s="2" t="s">
        <v>109</v>
      </c>
      <c r="C53" s="2" t="s">
        <v>110</v>
      </c>
      <c r="D53">
        <v>304.5</v>
      </c>
      <c r="E53">
        <v>9298</v>
      </c>
      <c r="F53">
        <v>2845390</v>
      </c>
      <c r="G53">
        <v>1075000</v>
      </c>
      <c r="H53" s="2">
        <f>IF(AND(gpw[[#This Row],[wolumen]]=0,gpw[[#This Row],[obrot]]=0),gpw[[#This Row],[kurs_zamkniecia]],gpw[[#This Row],[obrot]]/gpw[[#This Row],[wolumen]])</f>
        <v>306.02172510217252</v>
      </c>
      <c r="J53" t="str">
        <f>LEFT(gpw[[#This Row],[ISIN]],2)</f>
        <v>PL</v>
      </c>
      <c r="K53">
        <f>gpw[[#This Row],[kurs_zamkniecia]]*gpw[[#This Row],[pakiet_wig]]</f>
        <v>327337500</v>
      </c>
      <c r="L53" s="2">
        <f>1000</f>
        <v>1000</v>
      </c>
      <c r="M53" s="2">
        <f t="shared" si="0"/>
        <v>96.428137390000003</v>
      </c>
      <c r="N53" s="2">
        <f t="shared" si="1"/>
        <v>57140000</v>
      </c>
      <c r="O53" s="2">
        <f>gpw[[#This Row],[M]]/(gpw[[#This Row],[Mb]]*gpw[[#This Row],[K]])*gpw[[#This Row],[Wb]]</f>
        <v>59.408932285653798</v>
      </c>
      <c r="P53" s="2"/>
      <c r="Q53" s="2" t="str">
        <f>IF(gpw[[#This Row],[Kolumna1]]&gt;0,"r",IF(gpw[[#This Row],[Kolumna1]]=0,"n","m"))</f>
        <v>n</v>
      </c>
      <c r="AB53" s="1">
        <v>42025</v>
      </c>
      <c r="AC53" s="2" t="s">
        <v>109</v>
      </c>
      <c r="AD53" s="2" t="s">
        <v>110</v>
      </c>
      <c r="AE53">
        <v>304.5</v>
      </c>
      <c r="AF53">
        <v>9298</v>
      </c>
      <c r="AG53">
        <v>2845390</v>
      </c>
      <c r="AH53">
        <v>1075000</v>
      </c>
      <c r="AI53" s="2">
        <f>IF(AND(gpw_3[[#This Row],[wolumen]]=0,gpw_3[[#This Row],[obrot]]=0),gpw_3[[#This Row],[kurs_zamkniecia]],gpw_3[[#This Row],[obrot]]/gpw_3[[#This Row],[wolumen]])</f>
        <v>306.02172510217252</v>
      </c>
      <c r="AK53" t="str">
        <f>LEFT(gpw_3[[#This Row],[ISIN]],2)</f>
        <v>PL</v>
      </c>
      <c r="AL53">
        <f>gpw_3[[#This Row],[kurs_zamkniecia]]*gpw_3[[#This Row],[pakiet_wig]]</f>
        <v>327337500</v>
      </c>
      <c r="AM53" s="2">
        <f>1000</f>
        <v>1000</v>
      </c>
      <c r="AN53" s="2">
        <f t="shared" si="2"/>
        <v>96.428137390000003</v>
      </c>
      <c r="AO53" s="2">
        <f t="shared" si="3"/>
        <v>57140000</v>
      </c>
      <c r="AP53" s="2">
        <f>gpw_3[[#This Row],[M]]/(gpw_3[[#This Row],[Mb]]*gpw_3[[#This Row],[K]])*gpw_3[[#This Row],[Wb]]</f>
        <v>59.408932285653798</v>
      </c>
      <c r="AQ53" s="2"/>
      <c r="AR53" s="2" t="str">
        <f>IF(gpw_3[[#This Row],[Kolumna1]]&gt;0,"r",IF(gpw_3[[#This Row],[Kolumna1]]=0,"n","m"))</f>
        <v>n</v>
      </c>
    </row>
    <row r="54" spans="1:44" x14ac:dyDescent="0.25">
      <c r="A54" s="1">
        <v>42025</v>
      </c>
      <c r="B54" s="2" t="s">
        <v>111</v>
      </c>
      <c r="C54" s="2" t="s">
        <v>112</v>
      </c>
      <c r="D54">
        <v>3.79</v>
      </c>
      <c r="E54">
        <v>5130</v>
      </c>
      <c r="F54">
        <v>19440</v>
      </c>
      <c r="G54">
        <v>0</v>
      </c>
      <c r="H54" s="2">
        <f>IF(AND(gpw[[#This Row],[wolumen]]=0,gpw[[#This Row],[obrot]]=0),gpw[[#This Row],[kurs_zamkniecia]],gpw[[#This Row],[obrot]]/gpw[[#This Row],[wolumen]])</f>
        <v>3.7894736842105261</v>
      </c>
      <c r="J54" t="str">
        <f>LEFT(gpw[[#This Row],[ISIN]],2)</f>
        <v>PL</v>
      </c>
      <c r="K54">
        <f>gpw[[#This Row],[kurs_zamkniecia]]*gpw[[#This Row],[pakiet_wig]]</f>
        <v>0</v>
      </c>
      <c r="L54" s="2">
        <f>1000</f>
        <v>1000</v>
      </c>
      <c r="M54" s="2">
        <f t="shared" si="0"/>
        <v>96.428137390000003</v>
      </c>
      <c r="N54" s="2">
        <f t="shared" si="1"/>
        <v>57140000</v>
      </c>
      <c r="O54" s="2">
        <f>gpw[[#This Row],[M]]/(gpw[[#This Row],[Mb]]*gpw[[#This Row],[K]])*gpw[[#This Row],[Wb]]</f>
        <v>0</v>
      </c>
      <c r="P54" s="2"/>
      <c r="Q54" s="2" t="str">
        <f>IF(gpw[[#This Row],[Kolumna1]]&gt;0,"r",IF(gpw[[#This Row],[Kolumna1]]=0,"n","m"))</f>
        <v>n</v>
      </c>
      <c r="AB54" s="1">
        <v>42025</v>
      </c>
      <c r="AC54" s="2" t="s">
        <v>111</v>
      </c>
      <c r="AD54" s="2" t="s">
        <v>112</v>
      </c>
      <c r="AE54">
        <v>3.79</v>
      </c>
      <c r="AF54">
        <v>5130</v>
      </c>
      <c r="AG54">
        <v>19440</v>
      </c>
      <c r="AH54">
        <v>0</v>
      </c>
      <c r="AI54" s="2">
        <f>IF(AND(gpw_3[[#This Row],[wolumen]]=0,gpw_3[[#This Row],[obrot]]=0),gpw_3[[#This Row],[kurs_zamkniecia]],gpw_3[[#This Row],[obrot]]/gpw_3[[#This Row],[wolumen]])</f>
        <v>3.7894736842105261</v>
      </c>
      <c r="AK54" t="str">
        <f>LEFT(gpw_3[[#This Row],[ISIN]],2)</f>
        <v>PL</v>
      </c>
      <c r="AL54">
        <f>gpw_3[[#This Row],[kurs_zamkniecia]]*gpw_3[[#This Row],[pakiet_wig]]</f>
        <v>0</v>
      </c>
      <c r="AM54" s="2">
        <f>1000</f>
        <v>1000</v>
      </c>
      <c r="AN54" s="2">
        <f t="shared" si="2"/>
        <v>96.428137390000003</v>
      </c>
      <c r="AO54" s="2">
        <f t="shared" si="3"/>
        <v>57140000</v>
      </c>
      <c r="AP54" s="2">
        <f>gpw_3[[#This Row],[M]]/(gpw_3[[#This Row],[Mb]]*gpw_3[[#This Row],[K]])*gpw_3[[#This Row],[Wb]]</f>
        <v>0</v>
      </c>
      <c r="AQ54" s="2"/>
      <c r="AR54" s="2" t="str">
        <f>IF(gpw_3[[#This Row],[Kolumna1]]&gt;0,"r",IF(gpw_3[[#This Row],[Kolumna1]]=0,"n","m"))</f>
        <v>n</v>
      </c>
    </row>
    <row r="55" spans="1:44" x14ac:dyDescent="0.25">
      <c r="A55" s="1">
        <v>42025</v>
      </c>
      <c r="B55" s="2" t="s">
        <v>113</v>
      </c>
      <c r="C55" s="2" t="s">
        <v>114</v>
      </c>
      <c r="D55">
        <v>27.9</v>
      </c>
      <c r="E55">
        <v>0</v>
      </c>
      <c r="F55">
        <v>0</v>
      </c>
      <c r="G55">
        <v>0</v>
      </c>
      <c r="H55" s="2">
        <f>IF(AND(gpw[[#This Row],[wolumen]]=0,gpw[[#This Row],[obrot]]=0),gpw[[#This Row],[kurs_zamkniecia]],gpw[[#This Row],[obrot]]/gpw[[#This Row],[wolumen]])</f>
        <v>27.9</v>
      </c>
      <c r="J55" t="str">
        <f>LEFT(gpw[[#This Row],[ISIN]],2)</f>
        <v>PL</v>
      </c>
      <c r="K55">
        <f>gpw[[#This Row],[kurs_zamkniecia]]*gpw[[#This Row],[pakiet_wig]]</f>
        <v>0</v>
      </c>
      <c r="L55" s="2">
        <f>1000</f>
        <v>1000</v>
      </c>
      <c r="M55" s="2">
        <f t="shared" si="0"/>
        <v>96.428137390000003</v>
      </c>
      <c r="N55" s="2">
        <f t="shared" si="1"/>
        <v>57140000</v>
      </c>
      <c r="O55" s="2">
        <f>gpw[[#This Row],[M]]/(gpw[[#This Row],[Mb]]*gpw[[#This Row],[K]])*gpw[[#This Row],[Wb]]</f>
        <v>0</v>
      </c>
      <c r="P55" s="2"/>
      <c r="Q55" s="2" t="str">
        <f>IF(gpw[[#This Row],[Kolumna1]]&gt;0,"r",IF(gpw[[#This Row],[Kolumna1]]=0,"n","m"))</f>
        <v>n</v>
      </c>
      <c r="AB55" s="1">
        <v>42025</v>
      </c>
      <c r="AC55" s="2" t="s">
        <v>113</v>
      </c>
      <c r="AD55" s="2" t="s">
        <v>114</v>
      </c>
      <c r="AE55">
        <v>27.9</v>
      </c>
      <c r="AF55">
        <v>0</v>
      </c>
      <c r="AG55">
        <v>0</v>
      </c>
      <c r="AH55">
        <v>0</v>
      </c>
      <c r="AI55" s="2">
        <f>IF(AND(gpw_3[[#This Row],[wolumen]]=0,gpw_3[[#This Row],[obrot]]=0),gpw_3[[#This Row],[kurs_zamkniecia]],gpw_3[[#This Row],[obrot]]/gpw_3[[#This Row],[wolumen]])</f>
        <v>27.9</v>
      </c>
      <c r="AK55" t="str">
        <f>LEFT(gpw_3[[#This Row],[ISIN]],2)</f>
        <v>PL</v>
      </c>
      <c r="AL55">
        <f>gpw_3[[#This Row],[kurs_zamkniecia]]*gpw_3[[#This Row],[pakiet_wig]]</f>
        <v>0</v>
      </c>
      <c r="AM55" s="2">
        <f>1000</f>
        <v>1000</v>
      </c>
      <c r="AN55" s="2">
        <f t="shared" si="2"/>
        <v>96.428137390000003</v>
      </c>
      <c r="AO55" s="2">
        <f t="shared" si="3"/>
        <v>57140000</v>
      </c>
      <c r="AP55" s="2">
        <f>gpw_3[[#This Row],[M]]/(gpw_3[[#This Row],[Mb]]*gpw_3[[#This Row],[K]])*gpw_3[[#This Row],[Wb]]</f>
        <v>0</v>
      </c>
      <c r="AQ55" s="2"/>
      <c r="AR55" s="2" t="str">
        <f>IF(gpw_3[[#This Row],[Kolumna1]]&gt;0,"r",IF(gpw_3[[#This Row],[Kolumna1]]=0,"n","m"))</f>
        <v>n</v>
      </c>
    </row>
    <row r="56" spans="1:44" x14ac:dyDescent="0.25">
      <c r="A56" s="1">
        <v>42025</v>
      </c>
      <c r="B56" s="2" t="s">
        <v>115</v>
      </c>
      <c r="C56" s="2" t="s">
        <v>116</v>
      </c>
      <c r="D56">
        <v>11</v>
      </c>
      <c r="E56">
        <v>194</v>
      </c>
      <c r="F56">
        <v>2110</v>
      </c>
      <c r="G56">
        <v>911000</v>
      </c>
      <c r="H56" s="2">
        <f>IF(AND(gpw[[#This Row],[wolumen]]=0,gpw[[#This Row],[obrot]]=0),gpw[[#This Row],[kurs_zamkniecia]],gpw[[#This Row],[obrot]]/gpw[[#This Row],[wolumen]])</f>
        <v>10.876288659793815</v>
      </c>
      <c r="J56" t="str">
        <f>LEFT(gpw[[#This Row],[ISIN]],2)</f>
        <v>PL</v>
      </c>
      <c r="K56">
        <f>gpw[[#This Row],[kurs_zamkniecia]]*gpw[[#This Row],[pakiet_wig]]</f>
        <v>10021000</v>
      </c>
      <c r="L56" s="2">
        <f>1000</f>
        <v>1000</v>
      </c>
      <c r="M56" s="2">
        <f t="shared" si="0"/>
        <v>96.428137390000003</v>
      </c>
      <c r="N56" s="2">
        <f t="shared" si="1"/>
        <v>57140000</v>
      </c>
      <c r="O56" s="2">
        <f>gpw[[#This Row],[M]]/(gpw[[#This Row],[Mb]]*gpw[[#This Row],[K]])*gpw[[#This Row],[Wb]]</f>
        <v>1.8187250481064243</v>
      </c>
      <c r="P56" s="2"/>
      <c r="Q56" s="2" t="str">
        <f>IF(gpw[[#This Row],[Kolumna1]]&gt;0,"r",IF(gpw[[#This Row],[Kolumna1]]=0,"n","m"))</f>
        <v>n</v>
      </c>
      <c r="AB56" s="1">
        <v>42025</v>
      </c>
      <c r="AC56" s="2" t="s">
        <v>115</v>
      </c>
      <c r="AD56" s="2" t="s">
        <v>116</v>
      </c>
      <c r="AE56">
        <v>11</v>
      </c>
      <c r="AF56">
        <v>194</v>
      </c>
      <c r="AG56">
        <v>2110</v>
      </c>
      <c r="AH56">
        <v>911000</v>
      </c>
      <c r="AI56" s="2">
        <f>IF(AND(gpw_3[[#This Row],[wolumen]]=0,gpw_3[[#This Row],[obrot]]=0),gpw_3[[#This Row],[kurs_zamkniecia]],gpw_3[[#This Row],[obrot]]/gpw_3[[#This Row],[wolumen]])</f>
        <v>10.876288659793815</v>
      </c>
      <c r="AK56" t="str">
        <f>LEFT(gpw_3[[#This Row],[ISIN]],2)</f>
        <v>PL</v>
      </c>
      <c r="AL56">
        <f>gpw_3[[#This Row],[kurs_zamkniecia]]*gpw_3[[#This Row],[pakiet_wig]]</f>
        <v>10021000</v>
      </c>
      <c r="AM56" s="2">
        <f>1000</f>
        <v>1000</v>
      </c>
      <c r="AN56" s="2">
        <f t="shared" si="2"/>
        <v>96.428137390000003</v>
      </c>
      <c r="AO56" s="2">
        <f t="shared" si="3"/>
        <v>57140000</v>
      </c>
      <c r="AP56" s="2">
        <f>gpw_3[[#This Row],[M]]/(gpw_3[[#This Row],[Mb]]*gpw_3[[#This Row],[K]])*gpw_3[[#This Row],[Wb]]</f>
        <v>1.8187250481064243</v>
      </c>
      <c r="AQ56" s="2"/>
      <c r="AR56" s="2" t="str">
        <f>IF(gpw_3[[#This Row],[Kolumna1]]&gt;0,"r",IF(gpw_3[[#This Row],[Kolumna1]]=0,"n","m"))</f>
        <v>n</v>
      </c>
    </row>
    <row r="57" spans="1:44" x14ac:dyDescent="0.25">
      <c r="A57" s="1">
        <v>42025</v>
      </c>
      <c r="B57" s="2" t="s">
        <v>117</v>
      </c>
      <c r="C57" s="2" t="s">
        <v>118</v>
      </c>
      <c r="D57">
        <v>79.95</v>
      </c>
      <c r="E57">
        <v>0</v>
      </c>
      <c r="F57">
        <v>0</v>
      </c>
      <c r="G57">
        <v>0</v>
      </c>
      <c r="H57" s="2">
        <f>IF(AND(gpw[[#This Row],[wolumen]]=0,gpw[[#This Row],[obrot]]=0),gpw[[#This Row],[kurs_zamkniecia]],gpw[[#This Row],[obrot]]/gpw[[#This Row],[wolumen]])</f>
        <v>79.95</v>
      </c>
      <c r="J57" t="str">
        <f>LEFT(gpw[[#This Row],[ISIN]],2)</f>
        <v>PL</v>
      </c>
      <c r="K57">
        <f>gpw[[#This Row],[kurs_zamkniecia]]*gpw[[#This Row],[pakiet_wig]]</f>
        <v>0</v>
      </c>
      <c r="L57" s="2">
        <f>1000</f>
        <v>1000</v>
      </c>
      <c r="M57" s="2">
        <f t="shared" si="0"/>
        <v>96.428137390000003</v>
      </c>
      <c r="N57" s="2">
        <f t="shared" si="1"/>
        <v>57140000</v>
      </c>
      <c r="O57" s="2">
        <f>gpw[[#This Row],[M]]/(gpw[[#This Row],[Mb]]*gpw[[#This Row],[K]])*gpw[[#This Row],[Wb]]</f>
        <v>0</v>
      </c>
      <c r="P57" s="2"/>
      <c r="Q57" s="2" t="str">
        <f>IF(gpw[[#This Row],[Kolumna1]]&gt;0,"r",IF(gpw[[#This Row],[Kolumna1]]=0,"n","m"))</f>
        <v>n</v>
      </c>
      <c r="AB57" s="1">
        <v>42025</v>
      </c>
      <c r="AC57" s="2" t="s">
        <v>117</v>
      </c>
      <c r="AD57" s="2" t="s">
        <v>118</v>
      </c>
      <c r="AE57">
        <v>79.95</v>
      </c>
      <c r="AF57">
        <v>0</v>
      </c>
      <c r="AG57">
        <v>0</v>
      </c>
      <c r="AH57">
        <v>0</v>
      </c>
      <c r="AI57" s="2">
        <f>IF(AND(gpw_3[[#This Row],[wolumen]]=0,gpw_3[[#This Row],[obrot]]=0),gpw_3[[#This Row],[kurs_zamkniecia]],gpw_3[[#This Row],[obrot]]/gpw_3[[#This Row],[wolumen]])</f>
        <v>79.95</v>
      </c>
      <c r="AK57" t="str">
        <f>LEFT(gpw_3[[#This Row],[ISIN]],2)</f>
        <v>PL</v>
      </c>
      <c r="AL57">
        <f>gpw_3[[#This Row],[kurs_zamkniecia]]*gpw_3[[#This Row],[pakiet_wig]]</f>
        <v>0</v>
      </c>
      <c r="AM57" s="2">
        <f>1000</f>
        <v>1000</v>
      </c>
      <c r="AN57" s="2">
        <f t="shared" si="2"/>
        <v>96.428137390000003</v>
      </c>
      <c r="AO57" s="2">
        <f t="shared" si="3"/>
        <v>57140000</v>
      </c>
      <c r="AP57" s="2">
        <f>gpw_3[[#This Row],[M]]/(gpw_3[[#This Row],[Mb]]*gpw_3[[#This Row],[K]])*gpw_3[[#This Row],[Wb]]</f>
        <v>0</v>
      </c>
      <c r="AQ57" s="2"/>
      <c r="AR57" s="2" t="str">
        <f>IF(gpw_3[[#This Row],[Kolumna1]]&gt;0,"r",IF(gpw_3[[#This Row],[Kolumna1]]=0,"n","m"))</f>
        <v>n</v>
      </c>
    </row>
    <row r="58" spans="1:44" x14ac:dyDescent="0.25">
      <c r="A58" s="1">
        <v>42025</v>
      </c>
      <c r="B58" s="2" t="s">
        <v>119</v>
      </c>
      <c r="C58" s="2" t="s">
        <v>120</v>
      </c>
      <c r="D58">
        <v>4</v>
      </c>
      <c r="E58">
        <v>54134</v>
      </c>
      <c r="F58">
        <v>215930</v>
      </c>
      <c r="G58">
        <v>67191000</v>
      </c>
      <c r="H58" s="2">
        <f>IF(AND(gpw[[#This Row],[wolumen]]=0,gpw[[#This Row],[obrot]]=0),gpw[[#This Row],[kurs_zamkniecia]],gpw[[#This Row],[obrot]]/gpw[[#This Row],[wolumen]])</f>
        <v>3.9888055565818155</v>
      </c>
      <c r="J58" t="str">
        <f>LEFT(gpw[[#This Row],[ISIN]],2)</f>
        <v>PL</v>
      </c>
      <c r="K58">
        <f>gpw[[#This Row],[kurs_zamkniecia]]*gpw[[#This Row],[pakiet_wig]]</f>
        <v>268764000</v>
      </c>
      <c r="L58" s="2">
        <f>1000</f>
        <v>1000</v>
      </c>
      <c r="M58" s="2">
        <f t="shared" si="0"/>
        <v>96.428137390000003</v>
      </c>
      <c r="N58" s="2">
        <f t="shared" si="1"/>
        <v>57140000</v>
      </c>
      <c r="O58" s="2">
        <f>gpw[[#This Row],[M]]/(gpw[[#This Row],[Mb]]*gpw[[#This Row],[K]])*gpw[[#This Row],[Wb]]</f>
        <v>48.778347353485188</v>
      </c>
      <c r="P58" s="2"/>
      <c r="Q58" s="2" t="str">
        <f>IF(gpw[[#This Row],[Kolumna1]]&gt;0,"r",IF(gpw[[#This Row],[Kolumna1]]=0,"n","m"))</f>
        <v>n</v>
      </c>
      <c r="AB58" s="1">
        <v>42025</v>
      </c>
      <c r="AC58" s="2" t="s">
        <v>119</v>
      </c>
      <c r="AD58" s="2" t="s">
        <v>120</v>
      </c>
      <c r="AE58">
        <v>4</v>
      </c>
      <c r="AF58">
        <v>54134</v>
      </c>
      <c r="AG58">
        <v>215930</v>
      </c>
      <c r="AH58">
        <v>67191000</v>
      </c>
      <c r="AI58" s="2">
        <f>IF(AND(gpw_3[[#This Row],[wolumen]]=0,gpw_3[[#This Row],[obrot]]=0),gpw_3[[#This Row],[kurs_zamkniecia]],gpw_3[[#This Row],[obrot]]/gpw_3[[#This Row],[wolumen]])</f>
        <v>3.9888055565818155</v>
      </c>
      <c r="AK58" t="str">
        <f>LEFT(gpw_3[[#This Row],[ISIN]],2)</f>
        <v>PL</v>
      </c>
      <c r="AL58">
        <f>gpw_3[[#This Row],[kurs_zamkniecia]]*gpw_3[[#This Row],[pakiet_wig]]</f>
        <v>268764000</v>
      </c>
      <c r="AM58" s="2">
        <f>1000</f>
        <v>1000</v>
      </c>
      <c r="AN58" s="2">
        <f t="shared" si="2"/>
        <v>96.428137390000003</v>
      </c>
      <c r="AO58" s="2">
        <f t="shared" si="3"/>
        <v>57140000</v>
      </c>
      <c r="AP58" s="2">
        <f>gpw_3[[#This Row],[M]]/(gpw_3[[#This Row],[Mb]]*gpw_3[[#This Row],[K]])*gpw_3[[#This Row],[Wb]]</f>
        <v>48.778347353485188</v>
      </c>
      <c r="AQ58" s="2"/>
      <c r="AR58" s="2" t="str">
        <f>IF(gpw_3[[#This Row],[Kolumna1]]&gt;0,"r",IF(gpw_3[[#This Row],[Kolumna1]]=0,"n","m"))</f>
        <v>n</v>
      </c>
    </row>
    <row r="59" spans="1:44" x14ac:dyDescent="0.25">
      <c r="A59" s="1">
        <v>42025</v>
      </c>
      <c r="B59" s="2" t="s">
        <v>121</v>
      </c>
      <c r="C59" s="2" t="s">
        <v>122</v>
      </c>
      <c r="D59">
        <v>3.49</v>
      </c>
      <c r="E59">
        <v>2513</v>
      </c>
      <c r="F59">
        <v>8770</v>
      </c>
      <c r="G59">
        <v>1797000</v>
      </c>
      <c r="H59" s="2">
        <f>IF(AND(gpw[[#This Row],[wolumen]]=0,gpw[[#This Row],[obrot]]=0),gpw[[#This Row],[kurs_zamkniecia]],gpw[[#This Row],[obrot]]/gpw[[#This Row],[wolumen]])</f>
        <v>3.4898527656187825</v>
      </c>
      <c r="J59" t="str">
        <f>LEFT(gpw[[#This Row],[ISIN]],2)</f>
        <v>PL</v>
      </c>
      <c r="K59">
        <f>gpw[[#This Row],[kurs_zamkniecia]]*gpw[[#This Row],[pakiet_wig]]</f>
        <v>6271530</v>
      </c>
      <c r="L59" s="2">
        <f>1000</f>
        <v>1000</v>
      </c>
      <c r="M59" s="2">
        <f t="shared" si="0"/>
        <v>96.428137390000003</v>
      </c>
      <c r="N59" s="2">
        <f t="shared" si="1"/>
        <v>57140000</v>
      </c>
      <c r="O59" s="2">
        <f>gpw[[#This Row],[M]]/(gpw[[#This Row],[Mb]]*gpw[[#This Row],[K]])*gpw[[#This Row],[Wb]]</f>
        <v>1.138228590055971</v>
      </c>
      <c r="P59" s="2"/>
      <c r="Q59" s="2" t="str">
        <f>IF(gpw[[#This Row],[Kolumna1]]&gt;0,"r",IF(gpw[[#This Row],[Kolumna1]]=0,"n","m"))</f>
        <v>n</v>
      </c>
      <c r="AB59" s="1">
        <v>42025</v>
      </c>
      <c r="AC59" s="2" t="s">
        <v>121</v>
      </c>
      <c r="AD59" s="2" t="s">
        <v>122</v>
      </c>
      <c r="AE59">
        <v>3.49</v>
      </c>
      <c r="AF59">
        <v>2513</v>
      </c>
      <c r="AG59">
        <v>8770</v>
      </c>
      <c r="AH59">
        <v>1797000</v>
      </c>
      <c r="AI59" s="2">
        <f>IF(AND(gpw_3[[#This Row],[wolumen]]=0,gpw_3[[#This Row],[obrot]]=0),gpw_3[[#This Row],[kurs_zamkniecia]],gpw_3[[#This Row],[obrot]]/gpw_3[[#This Row],[wolumen]])</f>
        <v>3.4898527656187825</v>
      </c>
      <c r="AK59" t="str">
        <f>LEFT(gpw_3[[#This Row],[ISIN]],2)</f>
        <v>PL</v>
      </c>
      <c r="AL59">
        <f>gpw_3[[#This Row],[kurs_zamkniecia]]*gpw_3[[#This Row],[pakiet_wig]]</f>
        <v>6271530</v>
      </c>
      <c r="AM59" s="2">
        <f>1000</f>
        <v>1000</v>
      </c>
      <c r="AN59" s="2">
        <f t="shared" si="2"/>
        <v>96.428137390000003</v>
      </c>
      <c r="AO59" s="2">
        <f t="shared" si="3"/>
        <v>57140000</v>
      </c>
      <c r="AP59" s="2">
        <f>gpw_3[[#This Row],[M]]/(gpw_3[[#This Row],[Mb]]*gpw_3[[#This Row],[K]])*gpw_3[[#This Row],[Wb]]</f>
        <v>1.138228590055971</v>
      </c>
      <c r="AQ59" s="2"/>
      <c r="AR59" s="2" t="str">
        <f>IF(gpw_3[[#This Row],[Kolumna1]]&gt;0,"r",IF(gpw_3[[#This Row],[Kolumna1]]=0,"n","m"))</f>
        <v>n</v>
      </c>
    </row>
    <row r="60" spans="1:44" x14ac:dyDescent="0.25">
      <c r="A60" s="1">
        <v>42025</v>
      </c>
      <c r="B60" s="2" t="s">
        <v>123</v>
      </c>
      <c r="C60" s="2" t="s">
        <v>124</v>
      </c>
      <c r="D60">
        <v>1.2</v>
      </c>
      <c r="E60">
        <v>15438</v>
      </c>
      <c r="F60">
        <v>18910</v>
      </c>
      <c r="G60">
        <v>57095000</v>
      </c>
      <c r="H60" s="2">
        <f>IF(AND(gpw[[#This Row],[wolumen]]=0,gpw[[#This Row],[obrot]]=0),gpw[[#This Row],[kurs_zamkniecia]],gpw[[#This Row],[obrot]]/gpw[[#This Row],[wolumen]])</f>
        <v>1.2248995983935742</v>
      </c>
      <c r="J60" t="str">
        <f>LEFT(gpw[[#This Row],[ISIN]],2)</f>
        <v>PL</v>
      </c>
      <c r="K60">
        <f>gpw[[#This Row],[kurs_zamkniecia]]*gpw[[#This Row],[pakiet_wig]]</f>
        <v>68514000</v>
      </c>
      <c r="L60" s="2">
        <f>1000</f>
        <v>1000</v>
      </c>
      <c r="M60" s="2">
        <f t="shared" si="0"/>
        <v>96.428137390000003</v>
      </c>
      <c r="N60" s="2">
        <f t="shared" si="1"/>
        <v>57140000</v>
      </c>
      <c r="O60" s="2">
        <f>gpw[[#This Row],[M]]/(gpw[[#This Row],[Mb]]*gpw[[#This Row],[K]])*gpw[[#This Row],[Wb]]</f>
        <v>12.434699924754373</v>
      </c>
      <c r="P60" s="2"/>
      <c r="Q60" s="2" t="str">
        <f>IF(gpw[[#This Row],[Kolumna1]]&gt;0,"r",IF(gpw[[#This Row],[Kolumna1]]=0,"n","m"))</f>
        <v>n</v>
      </c>
      <c r="AB60" s="1">
        <v>42025</v>
      </c>
      <c r="AC60" s="2" t="s">
        <v>123</v>
      </c>
      <c r="AD60" s="2" t="s">
        <v>124</v>
      </c>
      <c r="AE60">
        <v>1.2</v>
      </c>
      <c r="AF60">
        <v>15438</v>
      </c>
      <c r="AG60">
        <v>18910</v>
      </c>
      <c r="AH60">
        <v>57095000</v>
      </c>
      <c r="AI60" s="2">
        <f>IF(AND(gpw_3[[#This Row],[wolumen]]=0,gpw_3[[#This Row],[obrot]]=0),gpw_3[[#This Row],[kurs_zamkniecia]],gpw_3[[#This Row],[obrot]]/gpw_3[[#This Row],[wolumen]])</f>
        <v>1.2248995983935742</v>
      </c>
      <c r="AK60" t="str">
        <f>LEFT(gpw_3[[#This Row],[ISIN]],2)</f>
        <v>PL</v>
      </c>
      <c r="AL60">
        <f>gpw_3[[#This Row],[kurs_zamkniecia]]*gpw_3[[#This Row],[pakiet_wig]]</f>
        <v>68514000</v>
      </c>
      <c r="AM60" s="2">
        <f>1000</f>
        <v>1000</v>
      </c>
      <c r="AN60" s="2">
        <f t="shared" si="2"/>
        <v>96.428137390000003</v>
      </c>
      <c r="AO60" s="2">
        <f t="shared" si="3"/>
        <v>57140000</v>
      </c>
      <c r="AP60" s="2">
        <f>gpw_3[[#This Row],[M]]/(gpw_3[[#This Row],[Mb]]*gpw_3[[#This Row],[K]])*gpw_3[[#This Row],[Wb]]</f>
        <v>12.434699924754373</v>
      </c>
      <c r="AQ60" s="2"/>
      <c r="AR60" s="2" t="str">
        <f>IF(gpw_3[[#This Row],[Kolumna1]]&gt;0,"r",IF(gpw_3[[#This Row],[Kolumna1]]=0,"n","m"))</f>
        <v>n</v>
      </c>
    </row>
    <row r="61" spans="1:44" x14ac:dyDescent="0.25">
      <c r="A61" s="1">
        <v>42025</v>
      </c>
      <c r="B61" s="2" t="s">
        <v>125</v>
      </c>
      <c r="C61" s="2" t="s">
        <v>126</v>
      </c>
      <c r="D61">
        <v>2.81</v>
      </c>
      <c r="E61">
        <v>58</v>
      </c>
      <c r="F61">
        <v>160</v>
      </c>
      <c r="G61">
        <v>2181000</v>
      </c>
      <c r="H61" s="2">
        <f>IF(AND(gpw[[#This Row],[wolumen]]=0,gpw[[#This Row],[obrot]]=0),gpw[[#This Row],[kurs_zamkniecia]],gpw[[#This Row],[obrot]]/gpw[[#This Row],[wolumen]])</f>
        <v>2.7586206896551726</v>
      </c>
      <c r="J61" t="str">
        <f>LEFT(gpw[[#This Row],[ISIN]],2)</f>
        <v>DE</v>
      </c>
      <c r="K61">
        <f>gpw[[#This Row],[kurs_zamkniecia]]*gpw[[#This Row],[pakiet_wig]]</f>
        <v>6128610</v>
      </c>
      <c r="L61" s="2">
        <f>1000</f>
        <v>1000</v>
      </c>
      <c r="M61" s="2">
        <f t="shared" si="0"/>
        <v>96.428137390000003</v>
      </c>
      <c r="N61" s="2">
        <f t="shared" si="1"/>
        <v>57140000</v>
      </c>
      <c r="O61" s="2">
        <f>gpw[[#This Row],[M]]/(gpw[[#This Row],[Mb]]*gpw[[#This Row],[K]])*gpw[[#This Row],[Wb]]</f>
        <v>1.1122898430371733</v>
      </c>
      <c r="P61" s="2"/>
      <c r="Q61" s="2" t="str">
        <f>IF(gpw[[#This Row],[Kolumna1]]&gt;0,"r",IF(gpw[[#This Row],[Kolumna1]]=0,"n","m"))</f>
        <v>n</v>
      </c>
      <c r="AB61" s="1">
        <v>42025</v>
      </c>
      <c r="AC61" s="2" t="s">
        <v>125</v>
      </c>
      <c r="AD61" s="2" t="s">
        <v>126</v>
      </c>
      <c r="AE61">
        <v>2.81</v>
      </c>
      <c r="AF61">
        <v>58</v>
      </c>
      <c r="AG61">
        <v>160</v>
      </c>
      <c r="AH61">
        <v>2181000</v>
      </c>
      <c r="AI61" s="2">
        <f>IF(AND(gpw_3[[#This Row],[wolumen]]=0,gpw_3[[#This Row],[obrot]]=0),gpw_3[[#This Row],[kurs_zamkniecia]],gpw_3[[#This Row],[obrot]]/gpw_3[[#This Row],[wolumen]])</f>
        <v>2.7586206896551726</v>
      </c>
      <c r="AK61" t="str">
        <f>LEFT(gpw_3[[#This Row],[ISIN]],2)</f>
        <v>DE</v>
      </c>
      <c r="AL61">
        <f>gpw_3[[#This Row],[kurs_zamkniecia]]*gpw_3[[#This Row],[pakiet_wig]]</f>
        <v>6128610</v>
      </c>
      <c r="AM61" s="2">
        <f>1000</f>
        <v>1000</v>
      </c>
      <c r="AN61" s="2">
        <f t="shared" si="2"/>
        <v>96.428137390000003</v>
      </c>
      <c r="AO61" s="2">
        <f t="shared" si="3"/>
        <v>57140000</v>
      </c>
      <c r="AP61" s="2">
        <f>gpw_3[[#This Row],[M]]/(gpw_3[[#This Row],[Mb]]*gpw_3[[#This Row],[K]])*gpw_3[[#This Row],[Wb]]</f>
        <v>1.1122898430371733</v>
      </c>
      <c r="AQ61" s="2"/>
      <c r="AR61" s="2" t="str">
        <f>IF(gpw_3[[#This Row],[Kolumna1]]&gt;0,"r",IF(gpw_3[[#This Row],[Kolumna1]]=0,"n","m"))</f>
        <v>n</v>
      </c>
    </row>
    <row r="62" spans="1:44" x14ac:dyDescent="0.25">
      <c r="A62" s="1">
        <v>42025</v>
      </c>
      <c r="B62" s="2" t="s">
        <v>127</v>
      </c>
      <c r="C62" s="2" t="s">
        <v>128</v>
      </c>
      <c r="D62">
        <v>61</v>
      </c>
      <c r="E62">
        <v>971</v>
      </c>
      <c r="F62">
        <v>59230</v>
      </c>
      <c r="G62">
        <v>4735000</v>
      </c>
      <c r="H62" s="2">
        <f>IF(AND(gpw[[#This Row],[wolumen]]=0,gpw[[#This Row],[obrot]]=0),gpw[[#This Row],[kurs_zamkniecia]],gpw[[#This Row],[obrot]]/gpw[[#This Row],[wolumen]])</f>
        <v>60.998970133882594</v>
      </c>
      <c r="J62" t="str">
        <f>LEFT(gpw[[#This Row],[ISIN]],2)</f>
        <v>PL</v>
      </c>
      <c r="K62">
        <f>gpw[[#This Row],[kurs_zamkniecia]]*gpw[[#This Row],[pakiet_wig]]</f>
        <v>288835000</v>
      </c>
      <c r="L62" s="2">
        <f>1000</f>
        <v>1000</v>
      </c>
      <c r="M62" s="2">
        <f t="shared" si="0"/>
        <v>96.428137390000003</v>
      </c>
      <c r="N62" s="2">
        <f t="shared" si="1"/>
        <v>57140000</v>
      </c>
      <c r="O62" s="2">
        <f>gpw[[#This Row],[M]]/(gpw[[#This Row],[Mb]]*gpw[[#This Row],[K]])*gpw[[#This Row],[Wb]]</f>
        <v>52.421060699512935</v>
      </c>
      <c r="P62" s="2"/>
      <c r="Q62" s="2" t="str">
        <f>IF(gpw[[#This Row],[Kolumna1]]&gt;0,"r",IF(gpw[[#This Row],[Kolumna1]]=0,"n","m"))</f>
        <v>n</v>
      </c>
      <c r="AB62" s="1">
        <v>42025</v>
      </c>
      <c r="AC62" s="2" t="s">
        <v>127</v>
      </c>
      <c r="AD62" s="2" t="s">
        <v>128</v>
      </c>
      <c r="AE62">
        <v>61</v>
      </c>
      <c r="AF62">
        <v>971</v>
      </c>
      <c r="AG62">
        <v>59230</v>
      </c>
      <c r="AH62">
        <v>4735000</v>
      </c>
      <c r="AI62" s="2">
        <f>IF(AND(gpw_3[[#This Row],[wolumen]]=0,gpw_3[[#This Row],[obrot]]=0),gpw_3[[#This Row],[kurs_zamkniecia]],gpw_3[[#This Row],[obrot]]/gpw_3[[#This Row],[wolumen]])</f>
        <v>60.998970133882594</v>
      </c>
      <c r="AK62" t="str">
        <f>LEFT(gpw_3[[#This Row],[ISIN]],2)</f>
        <v>PL</v>
      </c>
      <c r="AL62">
        <f>gpw_3[[#This Row],[kurs_zamkniecia]]*gpw_3[[#This Row],[pakiet_wig]]</f>
        <v>288835000</v>
      </c>
      <c r="AM62" s="2">
        <f>1000</f>
        <v>1000</v>
      </c>
      <c r="AN62" s="2">
        <f t="shared" si="2"/>
        <v>96.428137390000003</v>
      </c>
      <c r="AO62" s="2">
        <f t="shared" si="3"/>
        <v>57140000</v>
      </c>
      <c r="AP62" s="2">
        <f>gpw_3[[#This Row],[M]]/(gpw_3[[#This Row],[Mb]]*gpw_3[[#This Row],[K]])*gpw_3[[#This Row],[Wb]]</f>
        <v>52.421060699512935</v>
      </c>
      <c r="AQ62" s="2"/>
      <c r="AR62" s="2" t="str">
        <f>IF(gpw_3[[#This Row],[Kolumna1]]&gt;0,"r",IF(gpw_3[[#This Row],[Kolumna1]]=0,"n","m"))</f>
        <v>n</v>
      </c>
    </row>
    <row r="63" spans="1:44" x14ac:dyDescent="0.25">
      <c r="A63" s="1">
        <v>42025</v>
      </c>
      <c r="B63" s="2" t="s">
        <v>129</v>
      </c>
      <c r="C63" s="2" t="s">
        <v>130</v>
      </c>
      <c r="D63">
        <v>99.4</v>
      </c>
      <c r="E63">
        <v>33494</v>
      </c>
      <c r="F63">
        <v>3312920</v>
      </c>
      <c r="G63">
        <v>34013000</v>
      </c>
      <c r="H63" s="2">
        <f>IF(AND(gpw[[#This Row],[wolumen]]=0,gpw[[#This Row],[obrot]]=0),gpw[[#This Row],[kurs_zamkniecia]],gpw[[#This Row],[obrot]]/gpw[[#This Row],[wolumen]])</f>
        <v>98.910849704424677</v>
      </c>
      <c r="J63" t="str">
        <f>LEFT(gpw[[#This Row],[ISIN]],2)</f>
        <v>PL</v>
      </c>
      <c r="K63">
        <f>gpw[[#This Row],[kurs_zamkniecia]]*gpw[[#This Row],[pakiet_wig]]</f>
        <v>3380892200</v>
      </c>
      <c r="L63" s="2">
        <f>1000</f>
        <v>1000</v>
      </c>
      <c r="M63" s="2">
        <f t="shared" si="0"/>
        <v>96.428137390000003</v>
      </c>
      <c r="N63" s="2">
        <f t="shared" si="1"/>
        <v>57140000</v>
      </c>
      <c r="O63" s="2">
        <f>gpw[[#This Row],[M]]/(gpw[[#This Row],[Mb]]*gpw[[#This Row],[K]])*gpw[[#This Row],[Wb]]</f>
        <v>613.60276709785796</v>
      </c>
      <c r="P63" s="2"/>
      <c r="Q63" s="2" t="str">
        <f>IF(gpw[[#This Row],[Kolumna1]]&gt;0,"r",IF(gpw[[#This Row],[Kolumna1]]=0,"n","m"))</f>
        <v>n</v>
      </c>
      <c r="AB63" s="1">
        <v>42025</v>
      </c>
      <c r="AC63" s="2" t="s">
        <v>129</v>
      </c>
      <c r="AD63" s="2" t="s">
        <v>130</v>
      </c>
      <c r="AE63">
        <v>99.4</v>
      </c>
      <c r="AF63">
        <v>33494</v>
      </c>
      <c r="AG63">
        <v>3312920</v>
      </c>
      <c r="AH63">
        <v>34013000</v>
      </c>
      <c r="AI63" s="2">
        <f>IF(AND(gpw_3[[#This Row],[wolumen]]=0,gpw_3[[#This Row],[obrot]]=0),gpw_3[[#This Row],[kurs_zamkniecia]],gpw_3[[#This Row],[obrot]]/gpw_3[[#This Row],[wolumen]])</f>
        <v>98.910849704424677</v>
      </c>
      <c r="AK63" t="str">
        <f>LEFT(gpw_3[[#This Row],[ISIN]],2)</f>
        <v>PL</v>
      </c>
      <c r="AL63">
        <f>gpw_3[[#This Row],[kurs_zamkniecia]]*gpw_3[[#This Row],[pakiet_wig]]</f>
        <v>3380892200</v>
      </c>
      <c r="AM63" s="2">
        <f>1000</f>
        <v>1000</v>
      </c>
      <c r="AN63" s="2">
        <f t="shared" si="2"/>
        <v>96.428137390000003</v>
      </c>
      <c r="AO63" s="2">
        <f t="shared" si="3"/>
        <v>57140000</v>
      </c>
      <c r="AP63" s="2">
        <f>gpw_3[[#This Row],[M]]/(gpw_3[[#This Row],[Mb]]*gpw_3[[#This Row],[K]])*gpw_3[[#This Row],[Wb]]</f>
        <v>613.60276709785796</v>
      </c>
      <c r="AQ63" s="2"/>
      <c r="AR63" s="2" t="str">
        <f>IF(gpw_3[[#This Row],[Kolumna1]]&gt;0,"r",IF(gpw_3[[#This Row],[Kolumna1]]=0,"n","m"))</f>
        <v>n</v>
      </c>
    </row>
    <row r="64" spans="1:44" x14ac:dyDescent="0.25">
      <c r="A64" s="1">
        <v>42025</v>
      </c>
      <c r="B64" s="2" t="s">
        <v>131</v>
      </c>
      <c r="C64" s="2" t="s">
        <v>132</v>
      </c>
      <c r="D64">
        <v>5.46</v>
      </c>
      <c r="E64">
        <v>266996</v>
      </c>
      <c r="F64">
        <v>1465440</v>
      </c>
      <c r="G64">
        <v>95414000</v>
      </c>
      <c r="H64" s="2">
        <f>IF(AND(gpw[[#This Row],[wolumen]]=0,gpw[[#This Row],[obrot]]=0),gpw[[#This Row],[kurs_zamkniecia]],gpw[[#This Row],[obrot]]/gpw[[#This Row],[wolumen]])</f>
        <v>5.4886215523828072</v>
      </c>
      <c r="J64" t="str">
        <f>LEFT(gpw[[#This Row],[ISIN]],2)</f>
        <v>PL</v>
      </c>
      <c r="K64">
        <f>gpw[[#This Row],[kurs_zamkniecia]]*gpw[[#This Row],[pakiet_wig]]</f>
        <v>520960440</v>
      </c>
      <c r="L64" s="2">
        <f>1000</f>
        <v>1000</v>
      </c>
      <c r="M64" s="2">
        <f t="shared" si="0"/>
        <v>96.428137390000003</v>
      </c>
      <c r="N64" s="2">
        <f t="shared" si="1"/>
        <v>57140000</v>
      </c>
      <c r="O64" s="2">
        <f>gpw[[#This Row],[M]]/(gpw[[#This Row],[Mb]]*gpw[[#This Row],[K]])*gpw[[#This Row],[Wb]]</f>
        <v>94.54982549651173</v>
      </c>
      <c r="P64" s="2"/>
      <c r="Q64" s="2" t="str">
        <f>IF(gpw[[#This Row],[Kolumna1]]&gt;0,"r",IF(gpw[[#This Row],[Kolumna1]]=0,"n","m"))</f>
        <v>n</v>
      </c>
      <c r="AB64" s="1">
        <v>42025</v>
      </c>
      <c r="AC64" s="2" t="s">
        <v>131</v>
      </c>
      <c r="AD64" s="2" t="s">
        <v>132</v>
      </c>
      <c r="AE64">
        <v>5.46</v>
      </c>
      <c r="AF64">
        <v>266996</v>
      </c>
      <c r="AG64">
        <v>1465440</v>
      </c>
      <c r="AH64">
        <v>95414000</v>
      </c>
      <c r="AI64" s="2">
        <f>IF(AND(gpw_3[[#This Row],[wolumen]]=0,gpw_3[[#This Row],[obrot]]=0),gpw_3[[#This Row],[kurs_zamkniecia]],gpw_3[[#This Row],[obrot]]/gpw_3[[#This Row],[wolumen]])</f>
        <v>5.4886215523828072</v>
      </c>
      <c r="AK64" t="str">
        <f>LEFT(gpw_3[[#This Row],[ISIN]],2)</f>
        <v>PL</v>
      </c>
      <c r="AL64">
        <f>gpw_3[[#This Row],[kurs_zamkniecia]]*gpw_3[[#This Row],[pakiet_wig]]</f>
        <v>520960440</v>
      </c>
      <c r="AM64" s="2">
        <f>1000</f>
        <v>1000</v>
      </c>
      <c r="AN64" s="2">
        <f t="shared" si="2"/>
        <v>96.428137390000003</v>
      </c>
      <c r="AO64" s="2">
        <f t="shared" si="3"/>
        <v>57140000</v>
      </c>
      <c r="AP64" s="2">
        <f>gpw_3[[#This Row],[M]]/(gpw_3[[#This Row],[Mb]]*gpw_3[[#This Row],[K]])*gpw_3[[#This Row],[Wb]]</f>
        <v>94.54982549651173</v>
      </c>
      <c r="AQ64" s="2"/>
      <c r="AR64" s="2" t="str">
        <f>IF(gpw_3[[#This Row],[Kolumna1]]&gt;0,"r",IF(gpw_3[[#This Row],[Kolumna1]]=0,"n","m"))</f>
        <v>n</v>
      </c>
    </row>
    <row r="65" spans="1:44" x14ac:dyDescent="0.25">
      <c r="A65" s="1">
        <v>42025</v>
      </c>
      <c r="B65" s="2" t="s">
        <v>133</v>
      </c>
      <c r="C65" s="2" t="s">
        <v>134</v>
      </c>
      <c r="D65">
        <v>36.64</v>
      </c>
      <c r="E65">
        <v>5286</v>
      </c>
      <c r="F65">
        <v>190220</v>
      </c>
      <c r="G65">
        <v>9289000</v>
      </c>
      <c r="H65" s="2">
        <f>IF(AND(gpw[[#This Row],[wolumen]]=0,gpw[[#This Row],[obrot]]=0),gpw[[#This Row],[kurs_zamkniecia]],gpw[[#This Row],[obrot]]/gpw[[#This Row],[wolumen]])</f>
        <v>35.985622398789253</v>
      </c>
      <c r="J65" t="str">
        <f>LEFT(gpw[[#This Row],[ISIN]],2)</f>
        <v>PL</v>
      </c>
      <c r="K65">
        <f>gpw[[#This Row],[kurs_zamkniecia]]*gpw[[#This Row],[pakiet_wig]]</f>
        <v>340348960</v>
      </c>
      <c r="L65" s="2">
        <f>1000</f>
        <v>1000</v>
      </c>
      <c r="M65" s="2">
        <f t="shared" si="0"/>
        <v>96.428137390000003</v>
      </c>
      <c r="N65" s="2">
        <f t="shared" si="1"/>
        <v>57140000</v>
      </c>
      <c r="O65" s="2">
        <f>gpw[[#This Row],[M]]/(gpw[[#This Row],[Mb]]*gpw[[#This Row],[K]])*gpw[[#This Row],[Wb]]</f>
        <v>61.770400024844974</v>
      </c>
      <c r="P65" s="2"/>
      <c r="Q65" s="2" t="str">
        <f>IF(gpw[[#This Row],[Kolumna1]]&gt;0,"r",IF(gpw[[#This Row],[Kolumna1]]=0,"n","m"))</f>
        <v>n</v>
      </c>
      <c r="AB65" s="1">
        <v>42025</v>
      </c>
      <c r="AC65" s="2" t="s">
        <v>133</v>
      </c>
      <c r="AD65" s="2" t="s">
        <v>134</v>
      </c>
      <c r="AE65">
        <v>36.64</v>
      </c>
      <c r="AF65">
        <v>5286</v>
      </c>
      <c r="AG65">
        <v>190220</v>
      </c>
      <c r="AH65">
        <v>9289000</v>
      </c>
      <c r="AI65" s="2">
        <f>IF(AND(gpw_3[[#This Row],[wolumen]]=0,gpw_3[[#This Row],[obrot]]=0),gpw_3[[#This Row],[kurs_zamkniecia]],gpw_3[[#This Row],[obrot]]/gpw_3[[#This Row],[wolumen]])</f>
        <v>35.985622398789253</v>
      </c>
      <c r="AK65" t="str">
        <f>LEFT(gpw_3[[#This Row],[ISIN]],2)</f>
        <v>PL</v>
      </c>
      <c r="AL65">
        <f>gpw_3[[#This Row],[kurs_zamkniecia]]*gpw_3[[#This Row],[pakiet_wig]]</f>
        <v>340348960</v>
      </c>
      <c r="AM65" s="2">
        <f>1000</f>
        <v>1000</v>
      </c>
      <c r="AN65" s="2">
        <f t="shared" si="2"/>
        <v>96.428137390000003</v>
      </c>
      <c r="AO65" s="2">
        <f t="shared" si="3"/>
        <v>57140000</v>
      </c>
      <c r="AP65" s="2">
        <f>gpw_3[[#This Row],[M]]/(gpw_3[[#This Row],[Mb]]*gpw_3[[#This Row],[K]])*gpw_3[[#This Row],[Wb]]</f>
        <v>61.770400024844974</v>
      </c>
      <c r="AQ65" s="2"/>
      <c r="AR65" s="2" t="str">
        <f>IF(gpw_3[[#This Row],[Kolumna1]]&gt;0,"r",IF(gpw_3[[#This Row],[Kolumna1]]=0,"n","m"))</f>
        <v>n</v>
      </c>
    </row>
    <row r="66" spans="1:44" x14ac:dyDescent="0.25">
      <c r="A66" s="1">
        <v>42025</v>
      </c>
      <c r="B66" s="2" t="s">
        <v>135</v>
      </c>
      <c r="C66" s="2" t="s">
        <v>136</v>
      </c>
      <c r="D66">
        <v>1.52</v>
      </c>
      <c r="E66">
        <v>0</v>
      </c>
      <c r="F66">
        <v>0</v>
      </c>
      <c r="G66">
        <v>5226000</v>
      </c>
      <c r="H66" s="2">
        <f>IF(AND(gpw[[#This Row],[wolumen]]=0,gpw[[#This Row],[obrot]]=0),gpw[[#This Row],[kurs_zamkniecia]],gpw[[#This Row],[obrot]]/gpw[[#This Row],[wolumen]])</f>
        <v>1.52</v>
      </c>
      <c r="J66" t="str">
        <f>LEFT(gpw[[#This Row],[ISIN]],2)</f>
        <v>PL</v>
      </c>
      <c r="K66">
        <f>gpw[[#This Row],[kurs_zamkniecia]]*gpw[[#This Row],[pakiet_wig]]</f>
        <v>7943520</v>
      </c>
      <c r="L66" s="2">
        <f>1000</f>
        <v>1000</v>
      </c>
      <c r="M66" s="2">
        <f t="shared" ref="M66:M129" si="4">96.42813739</f>
        <v>96.428137390000003</v>
      </c>
      <c r="N66" s="2">
        <f t="shared" ref="N66:N129" si="5">57140000</f>
        <v>57140000</v>
      </c>
      <c r="O66" s="2">
        <f>gpw[[#This Row],[M]]/(gpw[[#This Row],[Mb]]*gpw[[#This Row],[K]])*gpw[[#This Row],[Wb]]</f>
        <v>1.4416803506770126</v>
      </c>
      <c r="P66" s="2"/>
      <c r="Q66" s="2" t="str">
        <f>IF(gpw[[#This Row],[Kolumna1]]&gt;0,"r",IF(gpw[[#This Row],[Kolumna1]]=0,"n","m"))</f>
        <v>n</v>
      </c>
      <c r="AB66" s="1">
        <v>42025</v>
      </c>
      <c r="AC66" s="2" t="s">
        <v>135</v>
      </c>
      <c r="AD66" s="2" t="s">
        <v>136</v>
      </c>
      <c r="AE66">
        <v>1.52</v>
      </c>
      <c r="AF66">
        <v>0</v>
      </c>
      <c r="AG66">
        <v>0</v>
      </c>
      <c r="AH66">
        <v>5226000</v>
      </c>
      <c r="AI66" s="2">
        <f>IF(AND(gpw_3[[#This Row],[wolumen]]=0,gpw_3[[#This Row],[obrot]]=0),gpw_3[[#This Row],[kurs_zamkniecia]],gpw_3[[#This Row],[obrot]]/gpw_3[[#This Row],[wolumen]])</f>
        <v>1.52</v>
      </c>
      <c r="AK66" t="str">
        <f>LEFT(gpw_3[[#This Row],[ISIN]],2)</f>
        <v>PL</v>
      </c>
      <c r="AL66">
        <f>gpw_3[[#This Row],[kurs_zamkniecia]]*gpw_3[[#This Row],[pakiet_wig]]</f>
        <v>7943520</v>
      </c>
      <c r="AM66" s="2">
        <f>1000</f>
        <v>1000</v>
      </c>
      <c r="AN66" s="2">
        <f t="shared" ref="AN66:AN129" si="6">96.42813739</f>
        <v>96.428137390000003</v>
      </c>
      <c r="AO66" s="2">
        <f t="shared" ref="AO66:AO129" si="7">57140000</f>
        <v>57140000</v>
      </c>
      <c r="AP66" s="2">
        <f>gpw_3[[#This Row],[M]]/(gpw_3[[#This Row],[Mb]]*gpw_3[[#This Row],[K]])*gpw_3[[#This Row],[Wb]]</f>
        <v>1.4416803506770126</v>
      </c>
      <c r="AQ66" s="2"/>
      <c r="AR66" s="2" t="str">
        <f>IF(gpw_3[[#This Row],[Kolumna1]]&gt;0,"r",IF(gpw_3[[#This Row],[Kolumna1]]=0,"n","m"))</f>
        <v>n</v>
      </c>
    </row>
    <row r="67" spans="1:44" x14ac:dyDescent="0.25">
      <c r="A67" s="1">
        <v>42025</v>
      </c>
      <c r="B67" s="2" t="s">
        <v>137</v>
      </c>
      <c r="C67" s="2" t="s">
        <v>138</v>
      </c>
      <c r="D67">
        <v>15.25</v>
      </c>
      <c r="E67">
        <v>78</v>
      </c>
      <c r="F67">
        <v>1200</v>
      </c>
      <c r="G67">
        <v>978000</v>
      </c>
      <c r="H67" s="2">
        <f>IF(AND(gpw[[#This Row],[wolumen]]=0,gpw[[#This Row],[obrot]]=0),gpw[[#This Row],[kurs_zamkniecia]],gpw[[#This Row],[obrot]]/gpw[[#This Row],[wolumen]])</f>
        <v>15.384615384615385</v>
      </c>
      <c r="J67" t="str">
        <f>LEFT(gpw[[#This Row],[ISIN]],2)</f>
        <v>PL</v>
      </c>
      <c r="K67">
        <f>gpw[[#This Row],[kurs_zamkniecia]]*gpw[[#This Row],[pakiet_wig]]</f>
        <v>14914500</v>
      </c>
      <c r="L67" s="2">
        <f>1000</f>
        <v>1000</v>
      </c>
      <c r="M67" s="2">
        <f t="shared" si="4"/>
        <v>96.428137390000003</v>
      </c>
      <c r="N67" s="2">
        <f t="shared" si="5"/>
        <v>57140000</v>
      </c>
      <c r="O67" s="2">
        <f>gpw[[#This Row],[M]]/(gpw[[#This Row],[Mb]]*gpw[[#This Row],[K]])*gpw[[#This Row],[Wb]]</f>
        <v>2.7068530815271195</v>
      </c>
      <c r="P67" s="2"/>
      <c r="Q67" s="2" t="str">
        <f>IF(gpw[[#This Row],[Kolumna1]]&gt;0,"r",IF(gpw[[#This Row],[Kolumna1]]=0,"n","m"))</f>
        <v>n</v>
      </c>
      <c r="AB67" s="1">
        <v>42025</v>
      </c>
      <c r="AC67" s="2" t="s">
        <v>137</v>
      </c>
      <c r="AD67" s="2" t="s">
        <v>138</v>
      </c>
      <c r="AE67">
        <v>15.25</v>
      </c>
      <c r="AF67">
        <v>78</v>
      </c>
      <c r="AG67">
        <v>1200</v>
      </c>
      <c r="AH67">
        <v>978000</v>
      </c>
      <c r="AI67" s="2">
        <f>IF(AND(gpw_3[[#This Row],[wolumen]]=0,gpw_3[[#This Row],[obrot]]=0),gpw_3[[#This Row],[kurs_zamkniecia]],gpw_3[[#This Row],[obrot]]/gpw_3[[#This Row],[wolumen]])</f>
        <v>15.384615384615385</v>
      </c>
      <c r="AK67" t="str">
        <f>LEFT(gpw_3[[#This Row],[ISIN]],2)</f>
        <v>PL</v>
      </c>
      <c r="AL67">
        <f>gpw_3[[#This Row],[kurs_zamkniecia]]*gpw_3[[#This Row],[pakiet_wig]]</f>
        <v>14914500</v>
      </c>
      <c r="AM67" s="2">
        <f>1000</f>
        <v>1000</v>
      </c>
      <c r="AN67" s="2">
        <f t="shared" si="6"/>
        <v>96.428137390000003</v>
      </c>
      <c r="AO67" s="2">
        <f t="shared" si="7"/>
        <v>57140000</v>
      </c>
      <c r="AP67" s="2">
        <f>gpw_3[[#This Row],[M]]/(gpw_3[[#This Row],[Mb]]*gpw_3[[#This Row],[K]])*gpw_3[[#This Row],[Wb]]</f>
        <v>2.7068530815271195</v>
      </c>
      <c r="AQ67" s="2"/>
      <c r="AR67" s="2" t="str">
        <f>IF(gpw_3[[#This Row],[Kolumna1]]&gt;0,"r",IF(gpw_3[[#This Row],[Kolumna1]]=0,"n","m"))</f>
        <v>n</v>
      </c>
    </row>
    <row r="68" spans="1:44" x14ac:dyDescent="0.25">
      <c r="A68" s="1">
        <v>42025</v>
      </c>
      <c r="B68" s="2" t="s">
        <v>139</v>
      </c>
      <c r="C68" s="2" t="s">
        <v>140</v>
      </c>
      <c r="D68">
        <v>25.7</v>
      </c>
      <c r="E68">
        <v>105</v>
      </c>
      <c r="F68">
        <v>2700</v>
      </c>
      <c r="G68">
        <v>2468000</v>
      </c>
      <c r="H68" s="2">
        <f>IF(AND(gpw[[#This Row],[wolumen]]=0,gpw[[#This Row],[obrot]]=0),gpw[[#This Row],[kurs_zamkniecia]],gpw[[#This Row],[obrot]]/gpw[[#This Row],[wolumen]])</f>
        <v>25.714285714285715</v>
      </c>
      <c r="J68" t="str">
        <f>LEFT(gpw[[#This Row],[ISIN]],2)</f>
        <v>PL</v>
      </c>
      <c r="K68">
        <f>gpw[[#This Row],[kurs_zamkniecia]]*gpw[[#This Row],[pakiet_wig]]</f>
        <v>63427600</v>
      </c>
      <c r="L68" s="2">
        <f>1000</f>
        <v>1000</v>
      </c>
      <c r="M68" s="2">
        <f t="shared" si="4"/>
        <v>96.428137390000003</v>
      </c>
      <c r="N68" s="2">
        <f t="shared" si="5"/>
        <v>57140000</v>
      </c>
      <c r="O68" s="2">
        <f>gpw[[#This Row],[M]]/(gpw[[#This Row],[Mb]]*gpw[[#This Row],[K]])*gpw[[#This Row],[Wb]]</f>
        <v>11.511562205495963</v>
      </c>
      <c r="P68" s="2"/>
      <c r="Q68" s="2" t="str">
        <f>IF(gpw[[#This Row],[Kolumna1]]&gt;0,"r",IF(gpw[[#This Row],[Kolumna1]]=0,"n","m"))</f>
        <v>n</v>
      </c>
      <c r="AB68" s="1">
        <v>42025</v>
      </c>
      <c r="AC68" s="2" t="s">
        <v>139</v>
      </c>
      <c r="AD68" s="2" t="s">
        <v>140</v>
      </c>
      <c r="AE68">
        <v>25.7</v>
      </c>
      <c r="AF68">
        <v>105</v>
      </c>
      <c r="AG68">
        <v>2700</v>
      </c>
      <c r="AH68">
        <v>2468000</v>
      </c>
      <c r="AI68" s="2">
        <f>IF(AND(gpw_3[[#This Row],[wolumen]]=0,gpw_3[[#This Row],[obrot]]=0),gpw_3[[#This Row],[kurs_zamkniecia]],gpw_3[[#This Row],[obrot]]/gpw_3[[#This Row],[wolumen]])</f>
        <v>25.714285714285715</v>
      </c>
      <c r="AK68" t="str">
        <f>LEFT(gpw_3[[#This Row],[ISIN]],2)</f>
        <v>PL</v>
      </c>
      <c r="AL68">
        <f>gpw_3[[#This Row],[kurs_zamkniecia]]*gpw_3[[#This Row],[pakiet_wig]]</f>
        <v>63427600</v>
      </c>
      <c r="AM68" s="2">
        <f>1000</f>
        <v>1000</v>
      </c>
      <c r="AN68" s="2">
        <f t="shared" si="6"/>
        <v>96.428137390000003</v>
      </c>
      <c r="AO68" s="2">
        <f t="shared" si="7"/>
        <v>57140000</v>
      </c>
      <c r="AP68" s="2">
        <f>gpw_3[[#This Row],[M]]/(gpw_3[[#This Row],[Mb]]*gpw_3[[#This Row],[K]])*gpw_3[[#This Row],[Wb]]</f>
        <v>11.511562205495963</v>
      </c>
      <c r="AQ68" s="2"/>
      <c r="AR68" s="2" t="str">
        <f>IF(gpw_3[[#This Row],[Kolumna1]]&gt;0,"r",IF(gpw_3[[#This Row],[Kolumna1]]=0,"n","m"))</f>
        <v>n</v>
      </c>
    </row>
    <row r="69" spans="1:44" x14ac:dyDescent="0.25">
      <c r="A69" s="1">
        <v>42025</v>
      </c>
      <c r="B69" s="2" t="s">
        <v>141</v>
      </c>
      <c r="C69" s="2" t="s">
        <v>142</v>
      </c>
      <c r="D69">
        <v>151.69999999999999</v>
      </c>
      <c r="E69">
        <v>2907</v>
      </c>
      <c r="F69">
        <v>438180</v>
      </c>
      <c r="G69">
        <v>10451000</v>
      </c>
      <c r="H69" s="2">
        <f>IF(AND(gpw[[#This Row],[wolumen]]=0,gpw[[#This Row],[obrot]]=0),gpw[[#This Row],[kurs_zamkniecia]],gpw[[#This Row],[obrot]]/gpw[[#This Row],[wolumen]])</f>
        <v>150.73271413828689</v>
      </c>
      <c r="J69" t="str">
        <f>LEFT(gpw[[#This Row],[ISIN]],2)</f>
        <v>PL</v>
      </c>
      <c r="K69">
        <f>gpw[[#This Row],[kurs_zamkniecia]]*gpw[[#This Row],[pakiet_wig]]</f>
        <v>1585416700</v>
      </c>
      <c r="L69" s="2">
        <f>1000</f>
        <v>1000</v>
      </c>
      <c r="M69" s="2">
        <f t="shared" si="4"/>
        <v>96.428137390000003</v>
      </c>
      <c r="N69" s="2">
        <f t="shared" si="5"/>
        <v>57140000</v>
      </c>
      <c r="O69" s="2">
        <f>gpw[[#This Row],[M]]/(gpw[[#This Row],[Mb]]*gpw[[#This Row],[K]])*gpw[[#This Row],[Wb]]</f>
        <v>287.73945354517798</v>
      </c>
      <c r="P69" s="2"/>
      <c r="Q69" s="2" t="str">
        <f>IF(gpw[[#This Row],[Kolumna1]]&gt;0,"r",IF(gpw[[#This Row],[Kolumna1]]=0,"n","m"))</f>
        <v>n</v>
      </c>
      <c r="AB69" s="1">
        <v>42025</v>
      </c>
      <c r="AC69" s="2" t="s">
        <v>141</v>
      </c>
      <c r="AD69" s="2" t="s">
        <v>142</v>
      </c>
      <c r="AE69">
        <v>151.69999999999999</v>
      </c>
      <c r="AF69">
        <v>2907</v>
      </c>
      <c r="AG69">
        <v>438180</v>
      </c>
      <c r="AH69">
        <v>10451000</v>
      </c>
      <c r="AI69" s="2">
        <f>IF(AND(gpw_3[[#This Row],[wolumen]]=0,gpw_3[[#This Row],[obrot]]=0),gpw_3[[#This Row],[kurs_zamkniecia]],gpw_3[[#This Row],[obrot]]/gpw_3[[#This Row],[wolumen]])</f>
        <v>150.73271413828689</v>
      </c>
      <c r="AK69" t="str">
        <f>LEFT(gpw_3[[#This Row],[ISIN]],2)</f>
        <v>PL</v>
      </c>
      <c r="AL69">
        <f>gpw_3[[#This Row],[kurs_zamkniecia]]*gpw_3[[#This Row],[pakiet_wig]]</f>
        <v>1585416700</v>
      </c>
      <c r="AM69" s="2">
        <f>1000</f>
        <v>1000</v>
      </c>
      <c r="AN69" s="2">
        <f t="shared" si="6"/>
        <v>96.428137390000003</v>
      </c>
      <c r="AO69" s="2">
        <f t="shared" si="7"/>
        <v>57140000</v>
      </c>
      <c r="AP69" s="2">
        <f>gpw_3[[#This Row],[M]]/(gpw_3[[#This Row],[Mb]]*gpw_3[[#This Row],[K]])*gpw_3[[#This Row],[Wb]]</f>
        <v>287.73945354517798</v>
      </c>
      <c r="AQ69" s="2"/>
      <c r="AR69" s="2" t="str">
        <f>IF(gpw_3[[#This Row],[Kolumna1]]&gt;0,"r",IF(gpw_3[[#This Row],[Kolumna1]]=0,"n","m"))</f>
        <v>n</v>
      </c>
    </row>
    <row r="70" spans="1:44" x14ac:dyDescent="0.25">
      <c r="A70" s="1">
        <v>42025</v>
      </c>
      <c r="B70" s="2" t="s">
        <v>143</v>
      </c>
      <c r="C70" s="2" t="s">
        <v>144</v>
      </c>
      <c r="D70">
        <v>0.05</v>
      </c>
      <c r="E70">
        <v>40768</v>
      </c>
      <c r="F70">
        <v>2120</v>
      </c>
      <c r="G70">
        <v>0</v>
      </c>
      <c r="H70" s="2">
        <f>IF(AND(gpw[[#This Row],[wolumen]]=0,gpw[[#This Row],[obrot]]=0),gpw[[#This Row],[kurs_zamkniecia]],gpw[[#This Row],[obrot]]/gpw[[#This Row],[wolumen]])</f>
        <v>5.2001569858712716E-2</v>
      </c>
      <c r="J70" t="str">
        <f>LEFT(gpw[[#This Row],[ISIN]],2)</f>
        <v>PL</v>
      </c>
      <c r="K70">
        <f>gpw[[#This Row],[kurs_zamkniecia]]*gpw[[#This Row],[pakiet_wig]]</f>
        <v>0</v>
      </c>
      <c r="L70" s="2">
        <f>1000</f>
        <v>1000</v>
      </c>
      <c r="M70" s="2">
        <f t="shared" si="4"/>
        <v>96.428137390000003</v>
      </c>
      <c r="N70" s="2">
        <f t="shared" si="5"/>
        <v>57140000</v>
      </c>
      <c r="O70" s="2">
        <f>gpw[[#This Row],[M]]/(gpw[[#This Row],[Mb]]*gpw[[#This Row],[K]])*gpw[[#This Row],[Wb]]</f>
        <v>0</v>
      </c>
      <c r="P70" s="2"/>
      <c r="Q70" s="2" t="str">
        <f>IF(gpw[[#This Row],[Kolumna1]]&gt;0,"r",IF(gpw[[#This Row],[Kolumna1]]=0,"n","m"))</f>
        <v>n</v>
      </c>
      <c r="AB70" s="1">
        <v>42025</v>
      </c>
      <c r="AC70" s="2" t="s">
        <v>143</v>
      </c>
      <c r="AD70" s="2" t="s">
        <v>144</v>
      </c>
      <c r="AE70">
        <v>0.05</v>
      </c>
      <c r="AF70">
        <v>40768</v>
      </c>
      <c r="AG70">
        <v>2120</v>
      </c>
      <c r="AH70">
        <v>0</v>
      </c>
      <c r="AI70" s="2">
        <f>IF(AND(gpw_3[[#This Row],[wolumen]]=0,gpw_3[[#This Row],[obrot]]=0),gpw_3[[#This Row],[kurs_zamkniecia]],gpw_3[[#This Row],[obrot]]/gpw_3[[#This Row],[wolumen]])</f>
        <v>5.2001569858712716E-2</v>
      </c>
      <c r="AK70" t="str">
        <f>LEFT(gpw_3[[#This Row],[ISIN]],2)</f>
        <v>PL</v>
      </c>
      <c r="AL70">
        <f>gpw_3[[#This Row],[kurs_zamkniecia]]*gpw_3[[#This Row],[pakiet_wig]]</f>
        <v>0</v>
      </c>
      <c r="AM70" s="2">
        <f>1000</f>
        <v>1000</v>
      </c>
      <c r="AN70" s="2">
        <f t="shared" si="6"/>
        <v>96.428137390000003</v>
      </c>
      <c r="AO70" s="2">
        <f t="shared" si="7"/>
        <v>57140000</v>
      </c>
      <c r="AP70" s="2">
        <f>gpw_3[[#This Row],[M]]/(gpw_3[[#This Row],[Mb]]*gpw_3[[#This Row],[K]])*gpw_3[[#This Row],[Wb]]</f>
        <v>0</v>
      </c>
      <c r="AQ70" s="2"/>
      <c r="AR70" s="2" t="str">
        <f>IF(gpw_3[[#This Row],[Kolumna1]]&gt;0,"r",IF(gpw_3[[#This Row],[Kolumna1]]=0,"n","m"))</f>
        <v>n</v>
      </c>
    </row>
    <row r="71" spans="1:44" x14ac:dyDescent="0.25">
      <c r="A71" s="1">
        <v>42025</v>
      </c>
      <c r="B71" s="2" t="s">
        <v>145</v>
      </c>
      <c r="C71" s="2" t="s">
        <v>146</v>
      </c>
      <c r="D71">
        <v>1.24</v>
      </c>
      <c r="E71">
        <v>1916752</v>
      </c>
      <c r="F71">
        <v>1983870</v>
      </c>
      <c r="G71">
        <v>6078000</v>
      </c>
      <c r="H71" s="2">
        <f>IF(AND(gpw[[#This Row],[wolumen]]=0,gpw[[#This Row],[obrot]]=0),gpw[[#This Row],[kurs_zamkniecia]],gpw[[#This Row],[obrot]]/gpw[[#This Row],[wolumen]])</f>
        <v>1.0350165279597987</v>
      </c>
      <c r="J71" t="str">
        <f>LEFT(gpw[[#This Row],[ISIN]],2)</f>
        <v>PL</v>
      </c>
      <c r="K71">
        <f>gpw[[#This Row],[kurs_zamkniecia]]*gpw[[#This Row],[pakiet_wig]]</f>
        <v>7536720</v>
      </c>
      <c r="L71" s="2">
        <f>1000</f>
        <v>1000</v>
      </c>
      <c r="M71" s="2">
        <f t="shared" si="4"/>
        <v>96.428137390000003</v>
      </c>
      <c r="N71" s="2">
        <f t="shared" si="5"/>
        <v>57140000</v>
      </c>
      <c r="O71" s="2">
        <f>gpw[[#This Row],[M]]/(gpw[[#This Row],[Mb]]*gpw[[#This Row],[K]])*gpw[[#This Row],[Wb]]</f>
        <v>1.3678496601701078</v>
      </c>
      <c r="P71" s="2"/>
      <c r="Q71" s="2" t="str">
        <f>IF(gpw[[#This Row],[Kolumna1]]&gt;0,"r",IF(gpw[[#This Row],[Kolumna1]]=0,"n","m"))</f>
        <v>n</v>
      </c>
      <c r="AB71" s="1">
        <v>42025</v>
      </c>
      <c r="AC71" s="2" t="s">
        <v>145</v>
      </c>
      <c r="AD71" s="2" t="s">
        <v>146</v>
      </c>
      <c r="AE71">
        <v>1.24</v>
      </c>
      <c r="AF71">
        <v>1916752</v>
      </c>
      <c r="AG71">
        <v>1983870</v>
      </c>
      <c r="AH71">
        <v>6078000</v>
      </c>
      <c r="AI71" s="2">
        <f>IF(AND(gpw_3[[#This Row],[wolumen]]=0,gpw_3[[#This Row],[obrot]]=0),gpw_3[[#This Row],[kurs_zamkniecia]],gpw_3[[#This Row],[obrot]]/gpw_3[[#This Row],[wolumen]])</f>
        <v>1.0350165279597987</v>
      </c>
      <c r="AK71" t="str">
        <f>LEFT(gpw_3[[#This Row],[ISIN]],2)</f>
        <v>PL</v>
      </c>
      <c r="AL71">
        <f>gpw_3[[#This Row],[kurs_zamkniecia]]*gpw_3[[#This Row],[pakiet_wig]]</f>
        <v>7536720</v>
      </c>
      <c r="AM71" s="2">
        <f>1000</f>
        <v>1000</v>
      </c>
      <c r="AN71" s="2">
        <f t="shared" si="6"/>
        <v>96.428137390000003</v>
      </c>
      <c r="AO71" s="2">
        <f t="shared" si="7"/>
        <v>57140000</v>
      </c>
      <c r="AP71" s="2">
        <f>gpw_3[[#This Row],[M]]/(gpw_3[[#This Row],[Mb]]*gpw_3[[#This Row],[K]])*gpw_3[[#This Row],[Wb]]</f>
        <v>1.3678496601701078</v>
      </c>
      <c r="AQ71" s="2"/>
      <c r="AR71" s="2" t="str">
        <f>IF(gpw_3[[#This Row],[Kolumna1]]&gt;0,"r",IF(gpw_3[[#This Row],[Kolumna1]]=0,"n","m"))</f>
        <v>n</v>
      </c>
    </row>
    <row r="72" spans="1:44" x14ac:dyDescent="0.25">
      <c r="A72" s="1">
        <v>42025</v>
      </c>
      <c r="B72" s="2" t="s">
        <v>147</v>
      </c>
      <c r="C72" s="2" t="s">
        <v>148</v>
      </c>
      <c r="D72">
        <v>73.36</v>
      </c>
      <c r="E72">
        <v>0</v>
      </c>
      <c r="F72">
        <v>0</v>
      </c>
      <c r="G72">
        <v>6034000</v>
      </c>
      <c r="H72" s="2">
        <f>IF(AND(gpw[[#This Row],[wolumen]]=0,gpw[[#This Row],[obrot]]=0),gpw[[#This Row],[kurs_zamkniecia]],gpw[[#This Row],[obrot]]/gpw[[#This Row],[wolumen]])</f>
        <v>73.36</v>
      </c>
      <c r="J72" t="str">
        <f>LEFT(gpw[[#This Row],[ISIN]],2)</f>
        <v>AT</v>
      </c>
      <c r="K72">
        <f>gpw[[#This Row],[kurs_zamkniecia]]*gpw[[#This Row],[pakiet_wig]]</f>
        <v>442654240</v>
      </c>
      <c r="L72" s="2">
        <f>1000</f>
        <v>1000</v>
      </c>
      <c r="M72" s="2">
        <f t="shared" si="4"/>
        <v>96.428137390000003</v>
      </c>
      <c r="N72" s="2">
        <f t="shared" si="5"/>
        <v>57140000</v>
      </c>
      <c r="O72" s="2">
        <f>gpw[[#This Row],[M]]/(gpw[[#This Row],[Mb]]*gpw[[#This Row],[K]])*gpw[[#This Row],[Wb]]</f>
        <v>80.337925749776744</v>
      </c>
      <c r="P72" s="2"/>
      <c r="Q72" s="2" t="str">
        <f>IF(gpw[[#This Row],[Kolumna1]]&gt;0,"r",IF(gpw[[#This Row],[Kolumna1]]=0,"n","m"))</f>
        <v>n</v>
      </c>
      <c r="AB72" s="1">
        <v>42025</v>
      </c>
      <c r="AC72" s="2" t="s">
        <v>147</v>
      </c>
      <c r="AD72" s="2" t="s">
        <v>148</v>
      </c>
      <c r="AE72">
        <v>73.36</v>
      </c>
      <c r="AF72">
        <v>0</v>
      </c>
      <c r="AG72">
        <v>0</v>
      </c>
      <c r="AH72">
        <v>6034000</v>
      </c>
      <c r="AI72" s="2">
        <f>IF(AND(gpw_3[[#This Row],[wolumen]]=0,gpw_3[[#This Row],[obrot]]=0),gpw_3[[#This Row],[kurs_zamkniecia]],gpw_3[[#This Row],[obrot]]/gpw_3[[#This Row],[wolumen]])</f>
        <v>73.36</v>
      </c>
      <c r="AK72" t="str">
        <f>LEFT(gpw_3[[#This Row],[ISIN]],2)</f>
        <v>AT</v>
      </c>
      <c r="AL72">
        <f>gpw_3[[#This Row],[kurs_zamkniecia]]*gpw_3[[#This Row],[pakiet_wig]]</f>
        <v>442654240</v>
      </c>
      <c r="AM72" s="2">
        <f>1000</f>
        <v>1000</v>
      </c>
      <c r="AN72" s="2">
        <f t="shared" si="6"/>
        <v>96.428137390000003</v>
      </c>
      <c r="AO72" s="2">
        <f t="shared" si="7"/>
        <v>57140000</v>
      </c>
      <c r="AP72" s="2">
        <f>gpw_3[[#This Row],[M]]/(gpw_3[[#This Row],[Mb]]*gpw_3[[#This Row],[K]])*gpw_3[[#This Row],[Wb]]</f>
        <v>80.337925749776744</v>
      </c>
      <c r="AQ72" s="2"/>
      <c r="AR72" s="2" t="str">
        <f>IF(gpw_3[[#This Row],[Kolumna1]]&gt;0,"r",IF(gpw_3[[#This Row],[Kolumna1]]=0,"n","m"))</f>
        <v>n</v>
      </c>
    </row>
    <row r="73" spans="1:44" x14ac:dyDescent="0.25">
      <c r="A73" s="1">
        <v>42025</v>
      </c>
      <c r="B73" s="2" t="s">
        <v>149</v>
      </c>
      <c r="C73" s="2" t="s">
        <v>150</v>
      </c>
      <c r="D73">
        <v>1.69</v>
      </c>
      <c r="E73">
        <v>470179</v>
      </c>
      <c r="F73">
        <v>808200</v>
      </c>
      <c r="G73">
        <v>50108000</v>
      </c>
      <c r="H73" s="2">
        <f>IF(AND(gpw[[#This Row],[wolumen]]=0,gpw[[#This Row],[obrot]]=0),gpw[[#This Row],[kurs_zamkniecia]],gpw[[#This Row],[obrot]]/gpw[[#This Row],[wolumen]])</f>
        <v>1.7189198156446801</v>
      </c>
      <c r="J73" t="str">
        <f>LEFT(gpw[[#This Row],[ISIN]],2)</f>
        <v>PL</v>
      </c>
      <c r="K73">
        <f>gpw[[#This Row],[kurs_zamkniecia]]*gpw[[#This Row],[pakiet_wig]]</f>
        <v>84682520</v>
      </c>
      <c r="L73" s="2">
        <f>1000</f>
        <v>1000</v>
      </c>
      <c r="M73" s="2">
        <f t="shared" si="4"/>
        <v>96.428137390000003</v>
      </c>
      <c r="N73" s="2">
        <f t="shared" si="5"/>
        <v>57140000</v>
      </c>
      <c r="O73" s="2">
        <f>gpw[[#This Row],[M]]/(gpw[[#This Row],[Mb]]*gpw[[#This Row],[K]])*gpw[[#This Row],[Wb]]</f>
        <v>15.369146817760027</v>
      </c>
      <c r="P73" s="2"/>
      <c r="Q73" s="2" t="str">
        <f>IF(gpw[[#This Row],[Kolumna1]]&gt;0,"r",IF(gpw[[#This Row],[Kolumna1]]=0,"n","m"))</f>
        <v>n</v>
      </c>
      <c r="AB73" s="1">
        <v>42025</v>
      </c>
      <c r="AC73" s="2" t="s">
        <v>149</v>
      </c>
      <c r="AD73" s="2" t="s">
        <v>150</v>
      </c>
      <c r="AE73">
        <v>1.69</v>
      </c>
      <c r="AF73">
        <v>470179</v>
      </c>
      <c r="AG73">
        <v>808200</v>
      </c>
      <c r="AH73">
        <v>50108000</v>
      </c>
      <c r="AI73" s="2">
        <f>IF(AND(gpw_3[[#This Row],[wolumen]]=0,gpw_3[[#This Row],[obrot]]=0),gpw_3[[#This Row],[kurs_zamkniecia]],gpw_3[[#This Row],[obrot]]/gpw_3[[#This Row],[wolumen]])</f>
        <v>1.7189198156446801</v>
      </c>
      <c r="AK73" t="str">
        <f>LEFT(gpw_3[[#This Row],[ISIN]],2)</f>
        <v>PL</v>
      </c>
      <c r="AL73">
        <f>gpw_3[[#This Row],[kurs_zamkniecia]]*gpw_3[[#This Row],[pakiet_wig]]</f>
        <v>84682520</v>
      </c>
      <c r="AM73" s="2">
        <f>1000</f>
        <v>1000</v>
      </c>
      <c r="AN73" s="2">
        <f t="shared" si="6"/>
        <v>96.428137390000003</v>
      </c>
      <c r="AO73" s="2">
        <f t="shared" si="7"/>
        <v>57140000</v>
      </c>
      <c r="AP73" s="2">
        <f>gpw_3[[#This Row],[M]]/(gpw_3[[#This Row],[Mb]]*gpw_3[[#This Row],[K]])*gpw_3[[#This Row],[Wb]]</f>
        <v>15.369146817760027</v>
      </c>
      <c r="AQ73" s="2"/>
      <c r="AR73" s="2" t="str">
        <f>IF(gpw_3[[#This Row],[Kolumna1]]&gt;0,"r",IF(gpw_3[[#This Row],[Kolumna1]]=0,"n","m"))</f>
        <v>n</v>
      </c>
    </row>
    <row r="74" spans="1:44" x14ac:dyDescent="0.25">
      <c r="A74" s="1">
        <v>42025</v>
      </c>
      <c r="B74" s="2" t="s">
        <v>151</v>
      </c>
      <c r="C74" s="2" t="s">
        <v>152</v>
      </c>
      <c r="D74">
        <v>339</v>
      </c>
      <c r="E74">
        <v>64174</v>
      </c>
      <c r="F74">
        <v>21810080</v>
      </c>
      <c r="G74">
        <v>28420000</v>
      </c>
      <c r="H74" s="2">
        <f>IF(AND(gpw[[#This Row],[wolumen]]=0,gpw[[#This Row],[obrot]]=0),gpw[[#This Row],[kurs_zamkniecia]],gpw[[#This Row],[obrot]]/gpw[[#This Row],[wolumen]])</f>
        <v>339.85850967681614</v>
      </c>
      <c r="J74" t="str">
        <f>LEFT(gpw[[#This Row],[ISIN]],2)</f>
        <v>PL</v>
      </c>
      <c r="K74">
        <f>gpw[[#This Row],[kurs_zamkniecia]]*gpw[[#This Row],[pakiet_wig]]</f>
        <v>9634380000</v>
      </c>
      <c r="L74" s="2">
        <f>1000</f>
        <v>1000</v>
      </c>
      <c r="M74" s="2">
        <f t="shared" si="4"/>
        <v>96.428137390000003</v>
      </c>
      <c r="N74" s="2">
        <f t="shared" si="5"/>
        <v>57140000</v>
      </c>
      <c r="O74" s="2">
        <f>gpw[[#This Row],[M]]/(gpw[[#This Row],[Mb]]*gpw[[#This Row],[K]])*gpw[[#This Row],[Wb]]</f>
        <v>1748.5568535051966</v>
      </c>
      <c r="P74" s="2"/>
      <c r="Q74" s="2" t="str">
        <f>IF(gpw[[#This Row],[Kolumna1]]&gt;0,"r",IF(gpw[[#This Row],[Kolumna1]]=0,"n","m"))</f>
        <v>n</v>
      </c>
      <c r="AB74" s="1">
        <v>42025</v>
      </c>
      <c r="AC74" s="2" t="s">
        <v>151</v>
      </c>
      <c r="AD74" s="2" t="s">
        <v>152</v>
      </c>
      <c r="AE74">
        <v>339</v>
      </c>
      <c r="AF74">
        <v>64174</v>
      </c>
      <c r="AG74">
        <v>21810080</v>
      </c>
      <c r="AH74">
        <v>28420000</v>
      </c>
      <c r="AI74" s="2">
        <f>IF(AND(gpw_3[[#This Row],[wolumen]]=0,gpw_3[[#This Row],[obrot]]=0),gpw_3[[#This Row],[kurs_zamkniecia]],gpw_3[[#This Row],[obrot]]/gpw_3[[#This Row],[wolumen]])</f>
        <v>339.85850967681614</v>
      </c>
      <c r="AK74" t="str">
        <f>LEFT(gpw_3[[#This Row],[ISIN]],2)</f>
        <v>PL</v>
      </c>
      <c r="AL74">
        <f>gpw_3[[#This Row],[kurs_zamkniecia]]*gpw_3[[#This Row],[pakiet_wig]]</f>
        <v>9634380000</v>
      </c>
      <c r="AM74" s="2">
        <f>1000</f>
        <v>1000</v>
      </c>
      <c r="AN74" s="2">
        <f t="shared" si="6"/>
        <v>96.428137390000003</v>
      </c>
      <c r="AO74" s="2">
        <f t="shared" si="7"/>
        <v>57140000</v>
      </c>
      <c r="AP74" s="2">
        <f>gpw_3[[#This Row],[M]]/(gpw_3[[#This Row],[Mb]]*gpw_3[[#This Row],[K]])*gpw_3[[#This Row],[Wb]]</f>
        <v>1748.5568535051966</v>
      </c>
      <c r="AQ74" s="2"/>
      <c r="AR74" s="2" t="str">
        <f>IF(gpw_3[[#This Row],[Kolumna1]]&gt;0,"r",IF(gpw_3[[#This Row],[Kolumna1]]=0,"n","m"))</f>
        <v>n</v>
      </c>
    </row>
    <row r="75" spans="1:44" x14ac:dyDescent="0.25">
      <c r="A75" s="1">
        <v>42025</v>
      </c>
      <c r="B75" s="2" t="s">
        <v>153</v>
      </c>
      <c r="C75" s="2" t="s">
        <v>154</v>
      </c>
      <c r="D75">
        <v>1.06</v>
      </c>
      <c r="E75">
        <v>23085</v>
      </c>
      <c r="F75">
        <v>23910</v>
      </c>
      <c r="G75">
        <v>0</v>
      </c>
      <c r="H75" s="2">
        <f>IF(AND(gpw[[#This Row],[wolumen]]=0,gpw[[#This Row],[obrot]]=0),gpw[[#This Row],[kurs_zamkniecia]],gpw[[#This Row],[obrot]]/gpw[[#This Row],[wolumen]])</f>
        <v>1.0357374918778428</v>
      </c>
      <c r="J75" t="str">
        <f>LEFT(gpw[[#This Row],[ISIN]],2)</f>
        <v>PL</v>
      </c>
      <c r="K75">
        <f>gpw[[#This Row],[kurs_zamkniecia]]*gpw[[#This Row],[pakiet_wig]]</f>
        <v>0</v>
      </c>
      <c r="L75" s="2">
        <f>1000</f>
        <v>1000</v>
      </c>
      <c r="M75" s="2">
        <f t="shared" si="4"/>
        <v>96.428137390000003</v>
      </c>
      <c r="N75" s="2">
        <f t="shared" si="5"/>
        <v>57140000</v>
      </c>
      <c r="O75" s="2">
        <f>gpw[[#This Row],[M]]/(gpw[[#This Row],[Mb]]*gpw[[#This Row],[K]])*gpw[[#This Row],[Wb]]</f>
        <v>0</v>
      </c>
      <c r="P75" s="2"/>
      <c r="Q75" s="2" t="str">
        <f>IF(gpw[[#This Row],[Kolumna1]]&gt;0,"r",IF(gpw[[#This Row],[Kolumna1]]=0,"n","m"))</f>
        <v>n</v>
      </c>
      <c r="AB75" s="1">
        <v>42025</v>
      </c>
      <c r="AC75" s="2" t="s">
        <v>153</v>
      </c>
      <c r="AD75" s="2" t="s">
        <v>154</v>
      </c>
      <c r="AE75">
        <v>1.06</v>
      </c>
      <c r="AF75">
        <v>23085</v>
      </c>
      <c r="AG75">
        <v>23910</v>
      </c>
      <c r="AH75">
        <v>0</v>
      </c>
      <c r="AI75" s="2">
        <f>IF(AND(gpw_3[[#This Row],[wolumen]]=0,gpw_3[[#This Row],[obrot]]=0),gpw_3[[#This Row],[kurs_zamkniecia]],gpw_3[[#This Row],[obrot]]/gpw_3[[#This Row],[wolumen]])</f>
        <v>1.0357374918778428</v>
      </c>
      <c r="AK75" t="str">
        <f>LEFT(gpw_3[[#This Row],[ISIN]],2)</f>
        <v>PL</v>
      </c>
      <c r="AL75">
        <f>gpw_3[[#This Row],[kurs_zamkniecia]]*gpw_3[[#This Row],[pakiet_wig]]</f>
        <v>0</v>
      </c>
      <c r="AM75" s="2">
        <f>1000</f>
        <v>1000</v>
      </c>
      <c r="AN75" s="2">
        <f t="shared" si="6"/>
        <v>96.428137390000003</v>
      </c>
      <c r="AO75" s="2">
        <f t="shared" si="7"/>
        <v>57140000</v>
      </c>
      <c r="AP75" s="2">
        <f>gpw_3[[#This Row],[M]]/(gpw_3[[#This Row],[Mb]]*gpw_3[[#This Row],[K]])*gpw_3[[#This Row],[Wb]]</f>
        <v>0</v>
      </c>
      <c r="AQ75" s="2"/>
      <c r="AR75" s="2" t="str">
        <f>IF(gpw_3[[#This Row],[Kolumna1]]&gt;0,"r",IF(gpw_3[[#This Row],[Kolumna1]]=0,"n","m"))</f>
        <v>n</v>
      </c>
    </row>
    <row r="76" spans="1:44" x14ac:dyDescent="0.25">
      <c r="A76" s="1">
        <v>42025</v>
      </c>
      <c r="B76" s="2" t="s">
        <v>155</v>
      </c>
      <c r="C76" s="2" t="s">
        <v>156</v>
      </c>
      <c r="D76">
        <v>4.2</v>
      </c>
      <c r="E76">
        <v>1114</v>
      </c>
      <c r="F76">
        <v>4700</v>
      </c>
      <c r="G76">
        <v>4262000</v>
      </c>
      <c r="H76" s="2">
        <f>IF(AND(gpw[[#This Row],[wolumen]]=0,gpw[[#This Row],[obrot]]=0),gpw[[#This Row],[kurs_zamkniecia]],gpw[[#This Row],[obrot]]/gpw[[#This Row],[wolumen]])</f>
        <v>4.2190305206463199</v>
      </c>
      <c r="J76" t="str">
        <f>LEFT(gpw[[#This Row],[ISIN]],2)</f>
        <v>PL</v>
      </c>
      <c r="K76">
        <f>gpw[[#This Row],[kurs_zamkniecia]]*gpw[[#This Row],[pakiet_wig]]</f>
        <v>17900400</v>
      </c>
      <c r="L76" s="2">
        <f>1000</f>
        <v>1000</v>
      </c>
      <c r="M76" s="2">
        <f t="shared" si="4"/>
        <v>96.428137390000003</v>
      </c>
      <c r="N76" s="2">
        <f t="shared" si="5"/>
        <v>57140000</v>
      </c>
      <c r="O76" s="2">
        <f>gpw[[#This Row],[M]]/(gpw[[#This Row],[Mb]]*gpw[[#This Row],[K]])*gpw[[#This Row],[Wb]]</f>
        <v>3.2487681719513266</v>
      </c>
      <c r="P76" s="2"/>
      <c r="Q76" s="2" t="str">
        <f>IF(gpw[[#This Row],[Kolumna1]]&gt;0,"r",IF(gpw[[#This Row],[Kolumna1]]=0,"n","m"))</f>
        <v>n</v>
      </c>
      <c r="AB76" s="1">
        <v>42025</v>
      </c>
      <c r="AC76" s="2" t="s">
        <v>155</v>
      </c>
      <c r="AD76" s="2" t="s">
        <v>156</v>
      </c>
      <c r="AE76">
        <v>4.2</v>
      </c>
      <c r="AF76">
        <v>1114</v>
      </c>
      <c r="AG76">
        <v>4700</v>
      </c>
      <c r="AH76">
        <v>4262000</v>
      </c>
      <c r="AI76" s="2">
        <f>IF(AND(gpw_3[[#This Row],[wolumen]]=0,gpw_3[[#This Row],[obrot]]=0),gpw_3[[#This Row],[kurs_zamkniecia]],gpw_3[[#This Row],[obrot]]/gpw_3[[#This Row],[wolumen]])</f>
        <v>4.2190305206463199</v>
      </c>
      <c r="AK76" t="str">
        <f>LEFT(gpw_3[[#This Row],[ISIN]],2)</f>
        <v>PL</v>
      </c>
      <c r="AL76">
        <f>gpw_3[[#This Row],[kurs_zamkniecia]]*gpw_3[[#This Row],[pakiet_wig]]</f>
        <v>17900400</v>
      </c>
      <c r="AM76" s="2">
        <f>1000</f>
        <v>1000</v>
      </c>
      <c r="AN76" s="2">
        <f t="shared" si="6"/>
        <v>96.428137390000003</v>
      </c>
      <c r="AO76" s="2">
        <f t="shared" si="7"/>
        <v>57140000</v>
      </c>
      <c r="AP76" s="2">
        <f>gpw_3[[#This Row],[M]]/(gpw_3[[#This Row],[Mb]]*gpw_3[[#This Row],[K]])*gpw_3[[#This Row],[Wb]]</f>
        <v>3.2487681719513266</v>
      </c>
      <c r="AQ76" s="2"/>
      <c r="AR76" s="2" t="str">
        <f>IF(gpw_3[[#This Row],[Kolumna1]]&gt;0,"r",IF(gpw_3[[#This Row],[Kolumna1]]=0,"n","m"))</f>
        <v>n</v>
      </c>
    </row>
    <row r="77" spans="1:44" x14ac:dyDescent="0.25">
      <c r="A77" s="1">
        <v>42025</v>
      </c>
      <c r="B77" s="2" t="s">
        <v>157</v>
      </c>
      <c r="C77" s="2" t="s">
        <v>158</v>
      </c>
      <c r="D77">
        <v>2.4900000000000002</v>
      </c>
      <c r="E77">
        <v>30401</v>
      </c>
      <c r="F77">
        <v>74680</v>
      </c>
      <c r="G77">
        <v>14368000</v>
      </c>
      <c r="H77" s="2">
        <f>IF(AND(gpw[[#This Row],[wolumen]]=0,gpw[[#This Row],[obrot]]=0),gpw[[#This Row],[kurs_zamkniecia]],gpw[[#This Row],[obrot]]/gpw[[#This Row],[wolumen]])</f>
        <v>2.456498141508503</v>
      </c>
      <c r="J77" t="str">
        <f>LEFT(gpw[[#This Row],[ISIN]],2)</f>
        <v>PL</v>
      </c>
      <c r="K77">
        <f>gpw[[#This Row],[kurs_zamkniecia]]*gpw[[#This Row],[pakiet_wig]]</f>
        <v>35776320</v>
      </c>
      <c r="L77" s="2">
        <f>1000</f>
        <v>1000</v>
      </c>
      <c r="M77" s="2">
        <f t="shared" si="4"/>
        <v>96.428137390000003</v>
      </c>
      <c r="N77" s="2">
        <f t="shared" si="5"/>
        <v>57140000</v>
      </c>
      <c r="O77" s="2">
        <f>gpw[[#This Row],[M]]/(gpw[[#This Row],[Mb]]*gpw[[#This Row],[K]])*gpw[[#This Row],[Wb]]</f>
        <v>6.493093435093388</v>
      </c>
      <c r="P77" s="2"/>
      <c r="Q77" s="2" t="str">
        <f>IF(gpw[[#This Row],[Kolumna1]]&gt;0,"r",IF(gpw[[#This Row],[Kolumna1]]=0,"n","m"))</f>
        <v>n</v>
      </c>
      <c r="AB77" s="1">
        <v>42025</v>
      </c>
      <c r="AC77" s="2" t="s">
        <v>157</v>
      </c>
      <c r="AD77" s="2" t="s">
        <v>158</v>
      </c>
      <c r="AE77">
        <v>2.4900000000000002</v>
      </c>
      <c r="AF77">
        <v>30401</v>
      </c>
      <c r="AG77">
        <v>74680</v>
      </c>
      <c r="AH77">
        <v>14368000</v>
      </c>
      <c r="AI77" s="2">
        <f>IF(AND(gpw_3[[#This Row],[wolumen]]=0,gpw_3[[#This Row],[obrot]]=0),gpw_3[[#This Row],[kurs_zamkniecia]],gpw_3[[#This Row],[obrot]]/gpw_3[[#This Row],[wolumen]])</f>
        <v>2.456498141508503</v>
      </c>
      <c r="AK77" t="str">
        <f>LEFT(gpw_3[[#This Row],[ISIN]],2)</f>
        <v>PL</v>
      </c>
      <c r="AL77">
        <f>gpw_3[[#This Row],[kurs_zamkniecia]]*gpw_3[[#This Row],[pakiet_wig]]</f>
        <v>35776320</v>
      </c>
      <c r="AM77" s="2">
        <f>1000</f>
        <v>1000</v>
      </c>
      <c r="AN77" s="2">
        <f t="shared" si="6"/>
        <v>96.428137390000003</v>
      </c>
      <c r="AO77" s="2">
        <f t="shared" si="7"/>
        <v>57140000</v>
      </c>
      <c r="AP77" s="2">
        <f>gpw_3[[#This Row],[M]]/(gpw_3[[#This Row],[Mb]]*gpw_3[[#This Row],[K]])*gpw_3[[#This Row],[Wb]]</f>
        <v>6.493093435093388</v>
      </c>
      <c r="AQ77" s="2"/>
      <c r="AR77" s="2" t="str">
        <f>IF(gpw_3[[#This Row],[Kolumna1]]&gt;0,"r",IF(gpw_3[[#This Row],[Kolumna1]]=0,"n","m"))</f>
        <v>n</v>
      </c>
    </row>
    <row r="78" spans="1:44" x14ac:dyDescent="0.25">
      <c r="A78" s="1">
        <v>42025</v>
      </c>
      <c r="B78" s="2" t="s">
        <v>159</v>
      </c>
      <c r="C78" s="2" t="s">
        <v>160</v>
      </c>
      <c r="D78">
        <v>0.42</v>
      </c>
      <c r="E78">
        <v>1049</v>
      </c>
      <c r="F78">
        <v>440</v>
      </c>
      <c r="G78">
        <v>0</v>
      </c>
      <c r="H78" s="2">
        <f>IF(AND(gpw[[#This Row],[wolumen]]=0,gpw[[#This Row],[obrot]]=0),gpw[[#This Row],[kurs_zamkniecia]],gpw[[#This Row],[obrot]]/gpw[[#This Row],[wolumen]])</f>
        <v>0.41944709246901812</v>
      </c>
      <c r="J78" t="str">
        <f>LEFT(gpw[[#This Row],[ISIN]],2)</f>
        <v>PL</v>
      </c>
      <c r="K78">
        <f>gpw[[#This Row],[kurs_zamkniecia]]*gpw[[#This Row],[pakiet_wig]]</f>
        <v>0</v>
      </c>
      <c r="L78" s="2">
        <f>1000</f>
        <v>1000</v>
      </c>
      <c r="M78" s="2">
        <f t="shared" si="4"/>
        <v>96.428137390000003</v>
      </c>
      <c r="N78" s="2">
        <f t="shared" si="5"/>
        <v>57140000</v>
      </c>
      <c r="O78" s="2">
        <f>gpw[[#This Row],[M]]/(gpw[[#This Row],[Mb]]*gpw[[#This Row],[K]])*gpw[[#This Row],[Wb]]</f>
        <v>0</v>
      </c>
      <c r="P78" s="2"/>
      <c r="Q78" s="2" t="str">
        <f>IF(gpw[[#This Row],[Kolumna1]]&gt;0,"r",IF(gpw[[#This Row],[Kolumna1]]=0,"n","m"))</f>
        <v>n</v>
      </c>
      <c r="AB78" s="1">
        <v>42025</v>
      </c>
      <c r="AC78" s="2" t="s">
        <v>159</v>
      </c>
      <c r="AD78" s="2" t="s">
        <v>160</v>
      </c>
      <c r="AE78">
        <v>0.42</v>
      </c>
      <c r="AF78">
        <v>1049</v>
      </c>
      <c r="AG78">
        <v>440</v>
      </c>
      <c r="AH78">
        <v>0</v>
      </c>
      <c r="AI78" s="2">
        <f>IF(AND(gpw_3[[#This Row],[wolumen]]=0,gpw_3[[#This Row],[obrot]]=0),gpw_3[[#This Row],[kurs_zamkniecia]],gpw_3[[#This Row],[obrot]]/gpw_3[[#This Row],[wolumen]])</f>
        <v>0.41944709246901812</v>
      </c>
      <c r="AK78" t="str">
        <f>LEFT(gpw_3[[#This Row],[ISIN]],2)</f>
        <v>PL</v>
      </c>
      <c r="AL78">
        <f>gpw_3[[#This Row],[kurs_zamkniecia]]*gpw_3[[#This Row],[pakiet_wig]]</f>
        <v>0</v>
      </c>
      <c r="AM78" s="2">
        <f>1000</f>
        <v>1000</v>
      </c>
      <c r="AN78" s="2">
        <f t="shared" si="6"/>
        <v>96.428137390000003</v>
      </c>
      <c r="AO78" s="2">
        <f t="shared" si="7"/>
        <v>57140000</v>
      </c>
      <c r="AP78" s="2">
        <f>gpw_3[[#This Row],[M]]/(gpw_3[[#This Row],[Mb]]*gpw_3[[#This Row],[K]])*gpw_3[[#This Row],[Wb]]</f>
        <v>0</v>
      </c>
      <c r="AQ78" s="2"/>
      <c r="AR78" s="2" t="str">
        <f>IF(gpw_3[[#This Row],[Kolumna1]]&gt;0,"r",IF(gpw_3[[#This Row],[Kolumna1]]=0,"n","m"))</f>
        <v>n</v>
      </c>
    </row>
    <row r="79" spans="1:44" x14ac:dyDescent="0.25">
      <c r="A79" s="1">
        <v>42025</v>
      </c>
      <c r="B79" s="2" t="s">
        <v>161</v>
      </c>
      <c r="C79" s="2" t="s">
        <v>162</v>
      </c>
      <c r="D79">
        <v>146</v>
      </c>
      <c r="E79">
        <v>85610</v>
      </c>
      <c r="F79">
        <v>12357490</v>
      </c>
      <c r="G79">
        <v>22030000</v>
      </c>
      <c r="H79" s="2">
        <f>IF(AND(gpw[[#This Row],[wolumen]]=0,gpw[[#This Row],[obrot]]=0),gpw[[#This Row],[kurs_zamkniecia]],gpw[[#This Row],[obrot]]/gpw[[#This Row],[wolumen]])</f>
        <v>144.34633804462095</v>
      </c>
      <c r="J79" t="str">
        <f>LEFT(gpw[[#This Row],[ISIN]],2)</f>
        <v>PL</v>
      </c>
      <c r="K79">
        <f>gpw[[#This Row],[kurs_zamkniecia]]*gpw[[#This Row],[pakiet_wig]]</f>
        <v>3216380000</v>
      </c>
      <c r="L79" s="2">
        <f>1000</f>
        <v>1000</v>
      </c>
      <c r="M79" s="2">
        <f t="shared" si="4"/>
        <v>96.428137390000003</v>
      </c>
      <c r="N79" s="2">
        <f t="shared" si="5"/>
        <v>57140000</v>
      </c>
      <c r="O79" s="2">
        <f>gpw[[#This Row],[M]]/(gpw[[#This Row],[Mb]]*gpw[[#This Row],[K]])*gpw[[#This Row],[Wb]]</f>
        <v>583.74522205653545</v>
      </c>
      <c r="P79" s="2"/>
      <c r="Q79" s="2" t="str">
        <f>IF(gpw[[#This Row],[Kolumna1]]&gt;0,"r",IF(gpw[[#This Row],[Kolumna1]]=0,"n","m"))</f>
        <v>n</v>
      </c>
      <c r="AB79" s="1">
        <v>42025</v>
      </c>
      <c r="AC79" s="2" t="s">
        <v>161</v>
      </c>
      <c r="AD79" s="2" t="s">
        <v>162</v>
      </c>
      <c r="AE79">
        <v>146</v>
      </c>
      <c r="AF79">
        <v>85610</v>
      </c>
      <c r="AG79">
        <v>12357490</v>
      </c>
      <c r="AH79">
        <v>22030000</v>
      </c>
      <c r="AI79" s="2">
        <f>IF(AND(gpw_3[[#This Row],[wolumen]]=0,gpw_3[[#This Row],[obrot]]=0),gpw_3[[#This Row],[kurs_zamkniecia]],gpw_3[[#This Row],[obrot]]/gpw_3[[#This Row],[wolumen]])</f>
        <v>144.34633804462095</v>
      </c>
      <c r="AK79" t="str">
        <f>LEFT(gpw_3[[#This Row],[ISIN]],2)</f>
        <v>PL</v>
      </c>
      <c r="AL79">
        <f>gpw_3[[#This Row],[kurs_zamkniecia]]*gpw_3[[#This Row],[pakiet_wig]]</f>
        <v>3216380000</v>
      </c>
      <c r="AM79" s="2">
        <f>1000</f>
        <v>1000</v>
      </c>
      <c r="AN79" s="2">
        <f t="shared" si="6"/>
        <v>96.428137390000003</v>
      </c>
      <c r="AO79" s="2">
        <f t="shared" si="7"/>
        <v>57140000</v>
      </c>
      <c r="AP79" s="2">
        <f>gpw_3[[#This Row],[M]]/(gpw_3[[#This Row],[Mb]]*gpw_3[[#This Row],[K]])*gpw_3[[#This Row],[Wb]]</f>
        <v>583.74522205653545</v>
      </c>
      <c r="AQ79" s="2"/>
      <c r="AR79" s="2" t="str">
        <f>IF(gpw_3[[#This Row],[Kolumna1]]&gt;0,"r",IF(gpw_3[[#This Row],[Kolumna1]]=0,"n","m"))</f>
        <v>n</v>
      </c>
    </row>
    <row r="80" spans="1:44" x14ac:dyDescent="0.25">
      <c r="A80" s="1">
        <v>42025</v>
      </c>
      <c r="B80" s="2" t="s">
        <v>163</v>
      </c>
      <c r="C80" s="2" t="s">
        <v>164</v>
      </c>
      <c r="D80">
        <v>0.06</v>
      </c>
      <c r="E80">
        <v>13097</v>
      </c>
      <c r="F80">
        <v>790</v>
      </c>
      <c r="G80">
        <v>0</v>
      </c>
      <c r="H80" s="2">
        <f>IF(AND(gpw[[#This Row],[wolumen]]=0,gpw[[#This Row],[obrot]]=0),gpw[[#This Row],[kurs_zamkniecia]],gpw[[#This Row],[obrot]]/gpw[[#This Row],[wolumen]])</f>
        <v>6.0319157058868443E-2</v>
      </c>
      <c r="J80" t="str">
        <f>LEFT(gpw[[#This Row],[ISIN]],2)</f>
        <v>PL</v>
      </c>
      <c r="K80">
        <f>gpw[[#This Row],[kurs_zamkniecia]]*gpw[[#This Row],[pakiet_wig]]</f>
        <v>0</v>
      </c>
      <c r="L80" s="2">
        <f>1000</f>
        <v>1000</v>
      </c>
      <c r="M80" s="2">
        <f t="shared" si="4"/>
        <v>96.428137390000003</v>
      </c>
      <c r="N80" s="2">
        <f t="shared" si="5"/>
        <v>57140000</v>
      </c>
      <c r="O80" s="2">
        <f>gpw[[#This Row],[M]]/(gpw[[#This Row],[Mb]]*gpw[[#This Row],[K]])*gpw[[#This Row],[Wb]]</f>
        <v>0</v>
      </c>
      <c r="P80" s="2"/>
      <c r="Q80" s="2" t="str">
        <f>IF(gpw[[#This Row],[Kolumna1]]&gt;0,"r",IF(gpw[[#This Row],[Kolumna1]]=0,"n","m"))</f>
        <v>n</v>
      </c>
      <c r="AB80" s="1">
        <v>42025</v>
      </c>
      <c r="AC80" s="2" t="s">
        <v>163</v>
      </c>
      <c r="AD80" s="2" t="s">
        <v>164</v>
      </c>
      <c r="AE80">
        <v>0.06</v>
      </c>
      <c r="AF80">
        <v>13097</v>
      </c>
      <c r="AG80">
        <v>790</v>
      </c>
      <c r="AH80">
        <v>0</v>
      </c>
      <c r="AI80" s="2">
        <f>IF(AND(gpw_3[[#This Row],[wolumen]]=0,gpw_3[[#This Row],[obrot]]=0),gpw_3[[#This Row],[kurs_zamkniecia]],gpw_3[[#This Row],[obrot]]/gpw_3[[#This Row],[wolumen]])</f>
        <v>6.0319157058868443E-2</v>
      </c>
      <c r="AK80" t="str">
        <f>LEFT(gpw_3[[#This Row],[ISIN]],2)</f>
        <v>PL</v>
      </c>
      <c r="AL80">
        <f>gpw_3[[#This Row],[kurs_zamkniecia]]*gpw_3[[#This Row],[pakiet_wig]]</f>
        <v>0</v>
      </c>
      <c r="AM80" s="2">
        <f>1000</f>
        <v>1000</v>
      </c>
      <c r="AN80" s="2">
        <f t="shared" si="6"/>
        <v>96.428137390000003</v>
      </c>
      <c r="AO80" s="2">
        <f t="shared" si="7"/>
        <v>57140000</v>
      </c>
      <c r="AP80" s="2">
        <f>gpw_3[[#This Row],[M]]/(gpw_3[[#This Row],[Mb]]*gpw_3[[#This Row],[K]])*gpw_3[[#This Row],[Wb]]</f>
        <v>0</v>
      </c>
      <c r="AQ80" s="2"/>
      <c r="AR80" s="2" t="str">
        <f>IF(gpw_3[[#This Row],[Kolumna1]]&gt;0,"r",IF(gpw_3[[#This Row],[Kolumna1]]=0,"n","m"))</f>
        <v>n</v>
      </c>
    </row>
    <row r="81" spans="1:44" x14ac:dyDescent="0.25">
      <c r="A81" s="1">
        <v>42025</v>
      </c>
      <c r="B81" s="2" t="s">
        <v>165</v>
      </c>
      <c r="C81" s="2" t="s">
        <v>166</v>
      </c>
      <c r="D81">
        <v>16.04</v>
      </c>
      <c r="E81">
        <v>77930</v>
      </c>
      <c r="F81">
        <v>1246560</v>
      </c>
      <c r="G81">
        <v>60952000</v>
      </c>
      <c r="H81" s="2">
        <f>IF(AND(gpw[[#This Row],[wolumen]]=0,gpw[[#This Row],[obrot]]=0),gpw[[#This Row],[kurs_zamkniecia]],gpw[[#This Row],[obrot]]/gpw[[#This Row],[wolumen]])</f>
        <v>15.995893750802002</v>
      </c>
      <c r="J81" t="str">
        <f>LEFT(gpw[[#This Row],[ISIN]],2)</f>
        <v>PL</v>
      </c>
      <c r="K81">
        <f>gpw[[#This Row],[kurs_zamkniecia]]*gpw[[#This Row],[pakiet_wig]]</f>
        <v>977670080</v>
      </c>
      <c r="L81" s="2">
        <f>1000</f>
        <v>1000</v>
      </c>
      <c r="M81" s="2">
        <f t="shared" si="4"/>
        <v>96.428137390000003</v>
      </c>
      <c r="N81" s="2">
        <f t="shared" si="5"/>
        <v>57140000</v>
      </c>
      <c r="O81" s="2">
        <f>gpw[[#This Row],[M]]/(gpw[[#This Row],[Mb]]*gpw[[#This Row],[K]])*gpw[[#This Row],[Wb]]</f>
        <v>177.43868508933357</v>
      </c>
      <c r="P81" s="2"/>
      <c r="Q81" s="2" t="str">
        <f>IF(gpw[[#This Row],[Kolumna1]]&gt;0,"r",IF(gpw[[#This Row],[Kolumna1]]=0,"n","m"))</f>
        <v>n</v>
      </c>
      <c r="AB81" s="1">
        <v>42025</v>
      </c>
      <c r="AC81" s="2" t="s">
        <v>165</v>
      </c>
      <c r="AD81" s="2" t="s">
        <v>166</v>
      </c>
      <c r="AE81">
        <v>16.04</v>
      </c>
      <c r="AF81">
        <v>77930</v>
      </c>
      <c r="AG81">
        <v>1246560</v>
      </c>
      <c r="AH81">
        <v>60952000</v>
      </c>
      <c r="AI81" s="2">
        <f>IF(AND(gpw_3[[#This Row],[wolumen]]=0,gpw_3[[#This Row],[obrot]]=0),gpw_3[[#This Row],[kurs_zamkniecia]],gpw_3[[#This Row],[obrot]]/gpw_3[[#This Row],[wolumen]])</f>
        <v>15.995893750802002</v>
      </c>
      <c r="AK81" t="str">
        <f>LEFT(gpw_3[[#This Row],[ISIN]],2)</f>
        <v>PL</v>
      </c>
      <c r="AL81">
        <f>gpw_3[[#This Row],[kurs_zamkniecia]]*gpw_3[[#This Row],[pakiet_wig]]</f>
        <v>977670080</v>
      </c>
      <c r="AM81" s="2">
        <f>1000</f>
        <v>1000</v>
      </c>
      <c r="AN81" s="2">
        <f t="shared" si="6"/>
        <v>96.428137390000003</v>
      </c>
      <c r="AO81" s="2">
        <f t="shared" si="7"/>
        <v>57140000</v>
      </c>
      <c r="AP81" s="2">
        <f>gpw_3[[#This Row],[M]]/(gpw_3[[#This Row],[Mb]]*gpw_3[[#This Row],[K]])*gpw_3[[#This Row],[Wb]]</f>
        <v>177.43868508933357</v>
      </c>
      <c r="AQ81" s="2"/>
      <c r="AR81" s="2" t="str">
        <f>IF(gpw_3[[#This Row],[Kolumna1]]&gt;0,"r",IF(gpw_3[[#This Row],[Kolumna1]]=0,"n","m"))</f>
        <v>n</v>
      </c>
    </row>
    <row r="82" spans="1:44" x14ac:dyDescent="0.25">
      <c r="A82" s="1">
        <v>42025</v>
      </c>
      <c r="B82" s="2" t="s">
        <v>167</v>
      </c>
      <c r="C82" s="2" t="s">
        <v>168</v>
      </c>
      <c r="D82">
        <v>17.649999999999999</v>
      </c>
      <c r="E82">
        <v>7037</v>
      </c>
      <c r="F82">
        <v>121350</v>
      </c>
      <c r="G82">
        <v>1050000</v>
      </c>
      <c r="H82" s="2">
        <f>IF(AND(gpw[[#This Row],[wolumen]]=0,gpw[[#This Row],[obrot]]=0),gpw[[#This Row],[kurs_zamkniecia]],gpw[[#This Row],[obrot]]/gpw[[#This Row],[wolumen]])</f>
        <v>17.244564445076026</v>
      </c>
      <c r="J82" t="str">
        <f>LEFT(gpw[[#This Row],[ISIN]],2)</f>
        <v>PL</v>
      </c>
      <c r="K82">
        <f>gpw[[#This Row],[kurs_zamkniecia]]*gpw[[#This Row],[pakiet_wig]]</f>
        <v>18532500</v>
      </c>
      <c r="L82" s="2">
        <f>1000</f>
        <v>1000</v>
      </c>
      <c r="M82" s="2">
        <f t="shared" si="4"/>
        <v>96.428137390000003</v>
      </c>
      <c r="N82" s="2">
        <f t="shared" si="5"/>
        <v>57140000</v>
      </c>
      <c r="O82" s="2">
        <f>gpw[[#This Row],[M]]/(gpw[[#This Row],[Mb]]*gpw[[#This Row],[K]])*gpw[[#This Row],[Wb]]</f>
        <v>3.3634888687787954</v>
      </c>
      <c r="P82" s="2"/>
      <c r="Q82" s="2" t="str">
        <f>IF(gpw[[#This Row],[Kolumna1]]&gt;0,"r",IF(gpw[[#This Row],[Kolumna1]]=0,"n","m"))</f>
        <v>n</v>
      </c>
      <c r="AB82" s="1">
        <v>42025</v>
      </c>
      <c r="AC82" s="2" t="s">
        <v>167</v>
      </c>
      <c r="AD82" s="2" t="s">
        <v>168</v>
      </c>
      <c r="AE82">
        <v>17.649999999999999</v>
      </c>
      <c r="AF82">
        <v>7037</v>
      </c>
      <c r="AG82">
        <v>121350</v>
      </c>
      <c r="AH82">
        <v>1050000</v>
      </c>
      <c r="AI82" s="2">
        <f>IF(AND(gpw_3[[#This Row],[wolumen]]=0,gpw_3[[#This Row],[obrot]]=0),gpw_3[[#This Row],[kurs_zamkniecia]],gpw_3[[#This Row],[obrot]]/gpw_3[[#This Row],[wolumen]])</f>
        <v>17.244564445076026</v>
      </c>
      <c r="AK82" t="str">
        <f>LEFT(gpw_3[[#This Row],[ISIN]],2)</f>
        <v>PL</v>
      </c>
      <c r="AL82">
        <f>gpw_3[[#This Row],[kurs_zamkniecia]]*gpw_3[[#This Row],[pakiet_wig]]</f>
        <v>18532500</v>
      </c>
      <c r="AM82" s="2">
        <f>1000</f>
        <v>1000</v>
      </c>
      <c r="AN82" s="2">
        <f t="shared" si="6"/>
        <v>96.428137390000003</v>
      </c>
      <c r="AO82" s="2">
        <f t="shared" si="7"/>
        <v>57140000</v>
      </c>
      <c r="AP82" s="2">
        <f>gpw_3[[#This Row],[M]]/(gpw_3[[#This Row],[Mb]]*gpw_3[[#This Row],[K]])*gpw_3[[#This Row],[Wb]]</f>
        <v>3.3634888687787954</v>
      </c>
      <c r="AQ82" s="2"/>
      <c r="AR82" s="2" t="str">
        <f>IF(gpw_3[[#This Row],[Kolumna1]]&gt;0,"r",IF(gpw_3[[#This Row],[Kolumna1]]=0,"n","m"))</f>
        <v>n</v>
      </c>
    </row>
    <row r="83" spans="1:44" x14ac:dyDescent="0.25">
      <c r="A83" s="1">
        <v>42025</v>
      </c>
      <c r="B83" s="2" t="s">
        <v>169</v>
      </c>
      <c r="C83" s="2" t="s">
        <v>170</v>
      </c>
      <c r="D83">
        <v>5.19</v>
      </c>
      <c r="E83">
        <v>0</v>
      </c>
      <c r="F83">
        <v>0</v>
      </c>
      <c r="G83">
        <v>4916000</v>
      </c>
      <c r="H83" s="2">
        <f>IF(AND(gpw[[#This Row],[wolumen]]=0,gpw[[#This Row],[obrot]]=0),gpw[[#This Row],[kurs_zamkniecia]],gpw[[#This Row],[obrot]]/gpw[[#This Row],[wolumen]])</f>
        <v>5.19</v>
      </c>
      <c r="J83" t="str">
        <f>LEFT(gpw[[#This Row],[ISIN]],2)</f>
        <v>PL</v>
      </c>
      <c r="K83">
        <f>gpw[[#This Row],[kurs_zamkniecia]]*gpw[[#This Row],[pakiet_wig]]</f>
        <v>25514040.000000004</v>
      </c>
      <c r="L83" s="2">
        <f>1000</f>
        <v>1000</v>
      </c>
      <c r="M83" s="2">
        <f t="shared" si="4"/>
        <v>96.428137390000003</v>
      </c>
      <c r="N83" s="2">
        <f t="shared" si="5"/>
        <v>57140000</v>
      </c>
      <c r="O83" s="2">
        <f>gpw[[#This Row],[M]]/(gpw[[#This Row],[Mb]]*gpw[[#This Row],[K]])*gpw[[#This Row],[Wb]]</f>
        <v>4.6305781485270181</v>
      </c>
      <c r="P83" s="2"/>
      <c r="Q83" s="2" t="str">
        <f>IF(gpw[[#This Row],[Kolumna1]]&gt;0,"r",IF(gpw[[#This Row],[Kolumna1]]=0,"n","m"))</f>
        <v>n</v>
      </c>
      <c r="AB83" s="1">
        <v>42025</v>
      </c>
      <c r="AC83" s="2" t="s">
        <v>169</v>
      </c>
      <c r="AD83" s="2" t="s">
        <v>170</v>
      </c>
      <c r="AE83">
        <v>5.19</v>
      </c>
      <c r="AF83">
        <v>0</v>
      </c>
      <c r="AG83">
        <v>0</v>
      </c>
      <c r="AH83">
        <v>4916000</v>
      </c>
      <c r="AI83" s="2">
        <f>IF(AND(gpw_3[[#This Row],[wolumen]]=0,gpw_3[[#This Row],[obrot]]=0),gpw_3[[#This Row],[kurs_zamkniecia]],gpw_3[[#This Row],[obrot]]/gpw_3[[#This Row],[wolumen]])</f>
        <v>5.19</v>
      </c>
      <c r="AK83" t="str">
        <f>LEFT(gpw_3[[#This Row],[ISIN]],2)</f>
        <v>PL</v>
      </c>
      <c r="AL83">
        <f>gpw_3[[#This Row],[kurs_zamkniecia]]*gpw_3[[#This Row],[pakiet_wig]]</f>
        <v>25514040.000000004</v>
      </c>
      <c r="AM83" s="2">
        <f>1000</f>
        <v>1000</v>
      </c>
      <c r="AN83" s="2">
        <f t="shared" si="6"/>
        <v>96.428137390000003</v>
      </c>
      <c r="AO83" s="2">
        <f t="shared" si="7"/>
        <v>57140000</v>
      </c>
      <c r="AP83" s="2">
        <f>gpw_3[[#This Row],[M]]/(gpw_3[[#This Row],[Mb]]*gpw_3[[#This Row],[K]])*gpw_3[[#This Row],[Wb]]</f>
        <v>4.6305781485270181</v>
      </c>
      <c r="AQ83" s="2"/>
      <c r="AR83" s="2" t="str">
        <f>IF(gpw_3[[#This Row],[Kolumna1]]&gt;0,"r",IF(gpw_3[[#This Row],[Kolumna1]]=0,"n","m"))</f>
        <v>n</v>
      </c>
    </row>
    <row r="84" spans="1:44" x14ac:dyDescent="0.25">
      <c r="A84" s="1">
        <v>42025</v>
      </c>
      <c r="B84" s="2" t="s">
        <v>171</v>
      </c>
      <c r="C84" s="2" t="s">
        <v>172</v>
      </c>
      <c r="D84">
        <v>89.56</v>
      </c>
      <c r="E84">
        <v>41034</v>
      </c>
      <c r="F84">
        <v>3759570</v>
      </c>
      <c r="G84">
        <v>22240000</v>
      </c>
      <c r="H84" s="2">
        <f>IF(AND(gpw[[#This Row],[wolumen]]=0,gpw[[#This Row],[obrot]]=0),gpw[[#This Row],[kurs_zamkniecia]],gpw[[#This Row],[obrot]]/gpw[[#This Row],[wolumen]])</f>
        <v>91.620851001608429</v>
      </c>
      <c r="J84" t="str">
        <f>LEFT(gpw[[#This Row],[ISIN]],2)</f>
        <v>CZ</v>
      </c>
      <c r="K84">
        <f>gpw[[#This Row],[kurs_zamkniecia]]*gpw[[#This Row],[pakiet_wig]]</f>
        <v>1991814400</v>
      </c>
      <c r="L84" s="2">
        <f>1000</f>
        <v>1000</v>
      </c>
      <c r="M84" s="2">
        <f t="shared" si="4"/>
        <v>96.428137390000003</v>
      </c>
      <c r="N84" s="2">
        <f t="shared" si="5"/>
        <v>57140000</v>
      </c>
      <c r="O84" s="2">
        <f>gpw[[#This Row],[M]]/(gpw[[#This Row],[Mb]]*gpw[[#This Row],[K]])*gpw[[#This Row],[Wb]]</f>
        <v>361.49713007275409</v>
      </c>
      <c r="P84" s="2"/>
      <c r="Q84" s="2" t="str">
        <f>IF(gpw[[#This Row],[Kolumna1]]&gt;0,"r",IF(gpw[[#This Row],[Kolumna1]]=0,"n","m"))</f>
        <v>n</v>
      </c>
      <c r="AB84" s="1">
        <v>42025</v>
      </c>
      <c r="AC84" s="2" t="s">
        <v>171</v>
      </c>
      <c r="AD84" s="2" t="s">
        <v>172</v>
      </c>
      <c r="AE84">
        <v>89.56</v>
      </c>
      <c r="AF84">
        <v>41034</v>
      </c>
      <c r="AG84">
        <v>3759570</v>
      </c>
      <c r="AH84">
        <v>22240000</v>
      </c>
      <c r="AI84" s="2">
        <f>IF(AND(gpw_3[[#This Row],[wolumen]]=0,gpw_3[[#This Row],[obrot]]=0),gpw_3[[#This Row],[kurs_zamkniecia]],gpw_3[[#This Row],[obrot]]/gpw_3[[#This Row],[wolumen]])</f>
        <v>91.620851001608429</v>
      </c>
      <c r="AK84" t="str">
        <f>LEFT(gpw_3[[#This Row],[ISIN]],2)</f>
        <v>CZ</v>
      </c>
      <c r="AL84">
        <f>gpw_3[[#This Row],[kurs_zamkniecia]]*gpw_3[[#This Row],[pakiet_wig]]</f>
        <v>1991814400</v>
      </c>
      <c r="AM84" s="2">
        <f>1000</f>
        <v>1000</v>
      </c>
      <c r="AN84" s="2">
        <f t="shared" si="6"/>
        <v>96.428137390000003</v>
      </c>
      <c r="AO84" s="2">
        <f t="shared" si="7"/>
        <v>57140000</v>
      </c>
      <c r="AP84" s="2">
        <f>gpw_3[[#This Row],[M]]/(gpw_3[[#This Row],[Mb]]*gpw_3[[#This Row],[K]])*gpw_3[[#This Row],[Wb]]</f>
        <v>361.49713007275409</v>
      </c>
      <c r="AQ84" s="2"/>
      <c r="AR84" s="2" t="str">
        <f>IF(gpw_3[[#This Row],[Kolumna1]]&gt;0,"r",IF(gpw_3[[#This Row],[Kolumna1]]=0,"n","m"))</f>
        <v>n</v>
      </c>
    </row>
    <row r="85" spans="1:44" x14ac:dyDescent="0.25">
      <c r="A85" s="1">
        <v>42025</v>
      </c>
      <c r="B85" s="2" t="s">
        <v>173</v>
      </c>
      <c r="C85" s="2" t="s">
        <v>174</v>
      </c>
      <c r="D85">
        <v>1.05</v>
      </c>
      <c r="E85">
        <v>5951</v>
      </c>
      <c r="F85">
        <v>6150</v>
      </c>
      <c r="G85">
        <v>10109000</v>
      </c>
      <c r="H85" s="2">
        <f>IF(AND(gpw[[#This Row],[wolumen]]=0,gpw[[#This Row],[obrot]]=0),gpw[[#This Row],[kurs_zamkniecia]],gpw[[#This Row],[obrot]]/gpw[[#This Row],[wolumen]])</f>
        <v>1.0334397580238615</v>
      </c>
      <c r="J85" t="str">
        <f>LEFT(gpw[[#This Row],[ISIN]],2)</f>
        <v>PL</v>
      </c>
      <c r="K85">
        <f>gpw[[#This Row],[kurs_zamkniecia]]*gpw[[#This Row],[pakiet_wig]]</f>
        <v>10614450</v>
      </c>
      <c r="L85" s="2">
        <f>1000</f>
        <v>1000</v>
      </c>
      <c r="M85" s="2">
        <f t="shared" si="4"/>
        <v>96.428137390000003</v>
      </c>
      <c r="N85" s="2">
        <f t="shared" si="5"/>
        <v>57140000</v>
      </c>
      <c r="O85" s="2">
        <f>gpw[[#This Row],[M]]/(gpw[[#This Row],[Mb]]*gpw[[#This Row],[K]])*gpw[[#This Row],[Wb]]</f>
        <v>1.9264311033702461</v>
      </c>
      <c r="P85" s="2"/>
      <c r="Q85" s="2" t="str">
        <f>IF(gpw[[#This Row],[Kolumna1]]&gt;0,"r",IF(gpw[[#This Row],[Kolumna1]]=0,"n","m"))</f>
        <v>n</v>
      </c>
      <c r="AB85" s="1">
        <v>42025</v>
      </c>
      <c r="AC85" s="2" t="s">
        <v>173</v>
      </c>
      <c r="AD85" s="2" t="s">
        <v>174</v>
      </c>
      <c r="AE85">
        <v>1.05</v>
      </c>
      <c r="AF85">
        <v>5951</v>
      </c>
      <c r="AG85">
        <v>6150</v>
      </c>
      <c r="AH85">
        <v>10109000</v>
      </c>
      <c r="AI85" s="2">
        <f>IF(AND(gpw_3[[#This Row],[wolumen]]=0,gpw_3[[#This Row],[obrot]]=0),gpw_3[[#This Row],[kurs_zamkniecia]],gpw_3[[#This Row],[obrot]]/gpw_3[[#This Row],[wolumen]])</f>
        <v>1.0334397580238615</v>
      </c>
      <c r="AK85" t="str">
        <f>LEFT(gpw_3[[#This Row],[ISIN]],2)</f>
        <v>PL</v>
      </c>
      <c r="AL85">
        <f>gpw_3[[#This Row],[kurs_zamkniecia]]*gpw_3[[#This Row],[pakiet_wig]]</f>
        <v>10614450</v>
      </c>
      <c r="AM85" s="2">
        <f>1000</f>
        <v>1000</v>
      </c>
      <c r="AN85" s="2">
        <f t="shared" si="6"/>
        <v>96.428137390000003</v>
      </c>
      <c r="AO85" s="2">
        <f t="shared" si="7"/>
        <v>57140000</v>
      </c>
      <c r="AP85" s="2">
        <f>gpw_3[[#This Row],[M]]/(gpw_3[[#This Row],[Mb]]*gpw_3[[#This Row],[K]])*gpw_3[[#This Row],[Wb]]</f>
        <v>1.9264311033702461</v>
      </c>
      <c r="AQ85" s="2"/>
      <c r="AR85" s="2" t="str">
        <f>IF(gpw_3[[#This Row],[Kolumna1]]&gt;0,"r",IF(gpw_3[[#This Row],[Kolumna1]]=0,"n","m"))</f>
        <v>n</v>
      </c>
    </row>
    <row r="86" spans="1:44" x14ac:dyDescent="0.25">
      <c r="A86" s="1">
        <v>42025</v>
      </c>
      <c r="B86" s="2" t="s">
        <v>175</v>
      </c>
      <c r="C86" s="2" t="s">
        <v>176</v>
      </c>
      <c r="D86">
        <v>46.8</v>
      </c>
      <c r="E86">
        <v>44783</v>
      </c>
      <c r="F86">
        <v>2077850</v>
      </c>
      <c r="G86">
        <v>25747000</v>
      </c>
      <c r="H86" s="2">
        <f>IF(AND(gpw[[#This Row],[wolumen]]=0,gpw[[#This Row],[obrot]]=0),gpw[[#This Row],[kurs_zamkniecia]],gpw[[#This Row],[obrot]]/gpw[[#This Row],[wolumen]])</f>
        <v>46.398186811959896</v>
      </c>
      <c r="J86" t="str">
        <f>LEFT(gpw[[#This Row],[ISIN]],2)</f>
        <v>PL</v>
      </c>
      <c r="K86">
        <f>gpw[[#This Row],[kurs_zamkniecia]]*gpw[[#This Row],[pakiet_wig]]</f>
        <v>1204959600</v>
      </c>
      <c r="L86" s="2">
        <f>1000</f>
        <v>1000</v>
      </c>
      <c r="M86" s="2">
        <f t="shared" si="4"/>
        <v>96.428137390000003</v>
      </c>
      <c r="N86" s="2">
        <f t="shared" si="5"/>
        <v>57140000</v>
      </c>
      <c r="O86" s="2">
        <f>gpw[[#This Row],[M]]/(gpw[[#This Row],[Mb]]*gpw[[#This Row],[K]])*gpw[[#This Row],[Wb]]</f>
        <v>218.68977212616485</v>
      </c>
      <c r="P86" s="2"/>
      <c r="Q86" s="2" t="str">
        <f>IF(gpw[[#This Row],[Kolumna1]]&gt;0,"r",IF(gpw[[#This Row],[Kolumna1]]=0,"n","m"))</f>
        <v>n</v>
      </c>
      <c r="AB86" s="1">
        <v>42025</v>
      </c>
      <c r="AC86" s="2" t="s">
        <v>175</v>
      </c>
      <c r="AD86" s="2" t="s">
        <v>176</v>
      </c>
      <c r="AE86">
        <v>46.8</v>
      </c>
      <c r="AF86">
        <v>44783</v>
      </c>
      <c r="AG86">
        <v>2077850</v>
      </c>
      <c r="AH86">
        <v>25747000</v>
      </c>
      <c r="AI86" s="2">
        <f>IF(AND(gpw_3[[#This Row],[wolumen]]=0,gpw_3[[#This Row],[obrot]]=0),gpw_3[[#This Row],[kurs_zamkniecia]],gpw_3[[#This Row],[obrot]]/gpw_3[[#This Row],[wolumen]])</f>
        <v>46.398186811959896</v>
      </c>
      <c r="AK86" t="str">
        <f>LEFT(gpw_3[[#This Row],[ISIN]],2)</f>
        <v>PL</v>
      </c>
      <c r="AL86">
        <f>gpw_3[[#This Row],[kurs_zamkniecia]]*gpw_3[[#This Row],[pakiet_wig]]</f>
        <v>1204959600</v>
      </c>
      <c r="AM86" s="2">
        <f>1000</f>
        <v>1000</v>
      </c>
      <c r="AN86" s="2">
        <f t="shared" si="6"/>
        <v>96.428137390000003</v>
      </c>
      <c r="AO86" s="2">
        <f t="shared" si="7"/>
        <v>57140000</v>
      </c>
      <c r="AP86" s="2">
        <f>gpw_3[[#This Row],[M]]/(gpw_3[[#This Row],[Mb]]*gpw_3[[#This Row],[K]])*gpw_3[[#This Row],[Wb]]</f>
        <v>218.68977212616485</v>
      </c>
      <c r="AQ86" s="2"/>
      <c r="AR86" s="2" t="str">
        <f>IF(gpw_3[[#This Row],[Kolumna1]]&gt;0,"r",IF(gpw_3[[#This Row],[Kolumna1]]=0,"n","m"))</f>
        <v>n</v>
      </c>
    </row>
    <row r="87" spans="1:44" x14ac:dyDescent="0.25">
      <c r="A87" s="1">
        <v>42025</v>
      </c>
      <c r="B87" s="2" t="s">
        <v>177</v>
      </c>
      <c r="C87" s="2" t="s">
        <v>178</v>
      </c>
      <c r="D87">
        <v>8.02</v>
      </c>
      <c r="E87">
        <v>14842</v>
      </c>
      <c r="F87">
        <v>119410</v>
      </c>
      <c r="G87">
        <v>7558000</v>
      </c>
      <c r="H87" s="2">
        <f>IF(AND(gpw[[#This Row],[wolumen]]=0,gpw[[#This Row],[obrot]]=0),gpw[[#This Row],[kurs_zamkniecia]],gpw[[#This Row],[obrot]]/gpw[[#This Row],[wolumen]])</f>
        <v>8.0454116695863096</v>
      </c>
      <c r="J87" t="str">
        <f>LEFT(gpw[[#This Row],[ISIN]],2)</f>
        <v>PL</v>
      </c>
      <c r="K87">
        <f>gpw[[#This Row],[kurs_zamkniecia]]*gpw[[#This Row],[pakiet_wig]]</f>
        <v>60615160</v>
      </c>
      <c r="L87" s="2">
        <f>1000</f>
        <v>1000</v>
      </c>
      <c r="M87" s="2">
        <f t="shared" si="4"/>
        <v>96.428137390000003</v>
      </c>
      <c r="N87" s="2">
        <f t="shared" si="5"/>
        <v>57140000</v>
      </c>
      <c r="O87" s="2">
        <f>gpw[[#This Row],[M]]/(gpw[[#This Row],[Mb]]*gpw[[#This Row],[K]])*gpw[[#This Row],[Wb]]</f>
        <v>11.001128608619759</v>
      </c>
      <c r="P87" s="2"/>
      <c r="Q87" s="2" t="str">
        <f>IF(gpw[[#This Row],[Kolumna1]]&gt;0,"r",IF(gpw[[#This Row],[Kolumna1]]=0,"n","m"))</f>
        <v>n</v>
      </c>
      <c r="AB87" s="1">
        <v>42025</v>
      </c>
      <c r="AC87" s="2" t="s">
        <v>177</v>
      </c>
      <c r="AD87" s="2" t="s">
        <v>178</v>
      </c>
      <c r="AE87">
        <v>8.02</v>
      </c>
      <c r="AF87">
        <v>14842</v>
      </c>
      <c r="AG87">
        <v>119410</v>
      </c>
      <c r="AH87">
        <v>7558000</v>
      </c>
      <c r="AI87" s="2">
        <f>IF(AND(gpw_3[[#This Row],[wolumen]]=0,gpw_3[[#This Row],[obrot]]=0),gpw_3[[#This Row],[kurs_zamkniecia]],gpw_3[[#This Row],[obrot]]/gpw_3[[#This Row],[wolumen]])</f>
        <v>8.0454116695863096</v>
      </c>
      <c r="AK87" t="str">
        <f>LEFT(gpw_3[[#This Row],[ISIN]],2)</f>
        <v>PL</v>
      </c>
      <c r="AL87">
        <f>gpw_3[[#This Row],[kurs_zamkniecia]]*gpw_3[[#This Row],[pakiet_wig]]</f>
        <v>60615160</v>
      </c>
      <c r="AM87" s="2">
        <f>1000</f>
        <v>1000</v>
      </c>
      <c r="AN87" s="2">
        <f t="shared" si="6"/>
        <v>96.428137390000003</v>
      </c>
      <c r="AO87" s="2">
        <f t="shared" si="7"/>
        <v>57140000</v>
      </c>
      <c r="AP87" s="2">
        <f>gpw_3[[#This Row],[M]]/(gpw_3[[#This Row],[Mb]]*gpw_3[[#This Row],[K]])*gpw_3[[#This Row],[Wb]]</f>
        <v>11.001128608619759</v>
      </c>
      <c r="AQ87" s="2"/>
      <c r="AR87" s="2" t="str">
        <f>IF(gpw_3[[#This Row],[Kolumna1]]&gt;0,"r",IF(gpw_3[[#This Row],[Kolumna1]]=0,"n","m"))</f>
        <v>n</v>
      </c>
    </row>
    <row r="88" spans="1:44" x14ac:dyDescent="0.25">
      <c r="A88" s="1">
        <v>42025</v>
      </c>
      <c r="B88" s="2" t="s">
        <v>179</v>
      </c>
      <c r="C88" s="2" t="s">
        <v>180</v>
      </c>
      <c r="D88">
        <v>8.25</v>
      </c>
      <c r="E88">
        <v>2706</v>
      </c>
      <c r="F88">
        <v>22130</v>
      </c>
      <c r="G88">
        <v>3648000</v>
      </c>
      <c r="H88" s="2">
        <f>IF(AND(gpw[[#This Row],[wolumen]]=0,gpw[[#This Row],[obrot]]=0),gpw[[#This Row],[kurs_zamkniecia]],gpw[[#This Row],[obrot]]/gpw[[#This Row],[wolumen]])</f>
        <v>8.1781226903178119</v>
      </c>
      <c r="J88" t="str">
        <f>LEFT(gpw[[#This Row],[ISIN]],2)</f>
        <v>PL</v>
      </c>
      <c r="K88">
        <f>gpw[[#This Row],[kurs_zamkniecia]]*gpw[[#This Row],[pakiet_wig]]</f>
        <v>30096000</v>
      </c>
      <c r="L88" s="2">
        <f>1000</f>
        <v>1000</v>
      </c>
      <c r="M88" s="2">
        <f t="shared" si="4"/>
        <v>96.428137390000003</v>
      </c>
      <c r="N88" s="2">
        <f t="shared" si="5"/>
        <v>57140000</v>
      </c>
      <c r="O88" s="2">
        <f>gpw[[#This Row],[M]]/(gpw[[#This Row],[Mb]]*gpw[[#This Row],[K]])*gpw[[#This Row],[Wb]]</f>
        <v>5.4621643596258806</v>
      </c>
      <c r="P88" s="2"/>
      <c r="Q88" s="2" t="str">
        <f>IF(gpw[[#This Row],[Kolumna1]]&gt;0,"r",IF(gpw[[#This Row],[Kolumna1]]=0,"n","m"))</f>
        <v>n</v>
      </c>
      <c r="AB88" s="1">
        <v>42025</v>
      </c>
      <c r="AC88" s="2" t="s">
        <v>179</v>
      </c>
      <c r="AD88" s="2" t="s">
        <v>180</v>
      </c>
      <c r="AE88">
        <v>8.25</v>
      </c>
      <c r="AF88">
        <v>2706</v>
      </c>
      <c r="AG88">
        <v>22130</v>
      </c>
      <c r="AH88">
        <v>3648000</v>
      </c>
      <c r="AI88" s="2">
        <f>IF(AND(gpw_3[[#This Row],[wolumen]]=0,gpw_3[[#This Row],[obrot]]=0),gpw_3[[#This Row],[kurs_zamkniecia]],gpw_3[[#This Row],[obrot]]/gpw_3[[#This Row],[wolumen]])</f>
        <v>8.1781226903178119</v>
      </c>
      <c r="AK88" t="str">
        <f>LEFT(gpw_3[[#This Row],[ISIN]],2)</f>
        <v>PL</v>
      </c>
      <c r="AL88">
        <f>gpw_3[[#This Row],[kurs_zamkniecia]]*gpw_3[[#This Row],[pakiet_wig]]</f>
        <v>30096000</v>
      </c>
      <c r="AM88" s="2">
        <f>1000</f>
        <v>1000</v>
      </c>
      <c r="AN88" s="2">
        <f t="shared" si="6"/>
        <v>96.428137390000003</v>
      </c>
      <c r="AO88" s="2">
        <f t="shared" si="7"/>
        <v>57140000</v>
      </c>
      <c r="AP88" s="2">
        <f>gpw_3[[#This Row],[M]]/(gpw_3[[#This Row],[Mb]]*gpw_3[[#This Row],[K]])*gpw_3[[#This Row],[Wb]]</f>
        <v>5.4621643596258806</v>
      </c>
      <c r="AQ88" s="2"/>
      <c r="AR88" s="2" t="str">
        <f>IF(gpw_3[[#This Row],[Kolumna1]]&gt;0,"r",IF(gpw_3[[#This Row],[Kolumna1]]=0,"n","m"))</f>
        <v>n</v>
      </c>
    </row>
    <row r="89" spans="1:44" x14ac:dyDescent="0.25">
      <c r="A89" s="1">
        <v>42025</v>
      </c>
      <c r="B89" s="2" t="s">
        <v>181</v>
      </c>
      <c r="C89" s="2" t="s">
        <v>182</v>
      </c>
      <c r="D89">
        <v>0.7</v>
      </c>
      <c r="E89">
        <v>2550</v>
      </c>
      <c r="F89">
        <v>1770</v>
      </c>
      <c r="G89">
        <v>11252000</v>
      </c>
      <c r="H89" s="2">
        <f>IF(AND(gpw[[#This Row],[wolumen]]=0,gpw[[#This Row],[obrot]]=0),gpw[[#This Row],[kurs_zamkniecia]],gpw[[#This Row],[obrot]]/gpw[[#This Row],[wolumen]])</f>
        <v>0.69411764705882351</v>
      </c>
      <c r="J89" t="str">
        <f>LEFT(gpw[[#This Row],[ISIN]],2)</f>
        <v>LU</v>
      </c>
      <c r="K89">
        <f>gpw[[#This Row],[kurs_zamkniecia]]*gpw[[#This Row],[pakiet_wig]]</f>
        <v>7876399.9999999991</v>
      </c>
      <c r="L89" s="2">
        <f>1000</f>
        <v>1000</v>
      </c>
      <c r="M89" s="2">
        <f t="shared" si="4"/>
        <v>96.428137390000003</v>
      </c>
      <c r="N89" s="2">
        <f t="shared" si="5"/>
        <v>57140000</v>
      </c>
      <c r="O89" s="2">
        <f>gpw[[#This Row],[M]]/(gpw[[#This Row],[Mb]]*gpw[[#This Row],[K]])*gpw[[#This Row],[Wb]]</f>
        <v>1.4294986497261191</v>
      </c>
      <c r="P89" s="2"/>
      <c r="Q89" s="2" t="str">
        <f>IF(gpw[[#This Row],[Kolumna1]]&gt;0,"r",IF(gpw[[#This Row],[Kolumna1]]=0,"n","m"))</f>
        <v>n</v>
      </c>
      <c r="AB89" s="1">
        <v>42025</v>
      </c>
      <c r="AC89" s="2" t="s">
        <v>181</v>
      </c>
      <c r="AD89" s="2" t="s">
        <v>182</v>
      </c>
      <c r="AE89">
        <v>0.7</v>
      </c>
      <c r="AF89">
        <v>2550</v>
      </c>
      <c r="AG89">
        <v>1770</v>
      </c>
      <c r="AH89">
        <v>11252000</v>
      </c>
      <c r="AI89" s="2">
        <f>IF(AND(gpw_3[[#This Row],[wolumen]]=0,gpw_3[[#This Row],[obrot]]=0),gpw_3[[#This Row],[kurs_zamkniecia]],gpw_3[[#This Row],[obrot]]/gpw_3[[#This Row],[wolumen]])</f>
        <v>0.69411764705882351</v>
      </c>
      <c r="AK89" t="str">
        <f>LEFT(gpw_3[[#This Row],[ISIN]],2)</f>
        <v>LU</v>
      </c>
      <c r="AL89">
        <f>gpw_3[[#This Row],[kurs_zamkniecia]]*gpw_3[[#This Row],[pakiet_wig]]</f>
        <v>7876399.9999999991</v>
      </c>
      <c r="AM89" s="2">
        <f>1000</f>
        <v>1000</v>
      </c>
      <c r="AN89" s="2">
        <f t="shared" si="6"/>
        <v>96.428137390000003</v>
      </c>
      <c r="AO89" s="2">
        <f t="shared" si="7"/>
        <v>57140000</v>
      </c>
      <c r="AP89" s="2">
        <f>gpw_3[[#This Row],[M]]/(gpw_3[[#This Row],[Mb]]*gpw_3[[#This Row],[K]])*gpw_3[[#This Row],[Wb]]</f>
        <v>1.4294986497261191</v>
      </c>
      <c r="AQ89" s="2"/>
      <c r="AR89" s="2" t="str">
        <f>IF(gpw_3[[#This Row],[Kolumna1]]&gt;0,"r",IF(gpw_3[[#This Row],[Kolumna1]]=0,"n","m"))</f>
        <v>n</v>
      </c>
    </row>
    <row r="90" spans="1:44" x14ac:dyDescent="0.25">
      <c r="A90" s="1">
        <v>42025</v>
      </c>
      <c r="B90" s="2" t="s">
        <v>183</v>
      </c>
      <c r="C90" s="2" t="s">
        <v>184</v>
      </c>
      <c r="D90">
        <v>1.37</v>
      </c>
      <c r="E90">
        <v>2286</v>
      </c>
      <c r="F90">
        <v>3090</v>
      </c>
      <c r="G90">
        <v>22530000</v>
      </c>
      <c r="H90" s="2">
        <f>IF(AND(gpw[[#This Row],[wolumen]]=0,gpw[[#This Row],[obrot]]=0),gpw[[#This Row],[kurs_zamkniecia]],gpw[[#This Row],[obrot]]/gpw[[#This Row],[wolumen]])</f>
        <v>1.3517060367454068</v>
      </c>
      <c r="J90" t="str">
        <f>LEFT(gpw[[#This Row],[ISIN]],2)</f>
        <v>PL</v>
      </c>
      <c r="K90">
        <f>gpw[[#This Row],[kurs_zamkniecia]]*gpw[[#This Row],[pakiet_wig]]</f>
        <v>30866100.000000004</v>
      </c>
      <c r="L90" s="2">
        <f>1000</f>
        <v>1000</v>
      </c>
      <c r="M90" s="2">
        <f t="shared" si="4"/>
        <v>96.428137390000003</v>
      </c>
      <c r="N90" s="2">
        <f t="shared" si="5"/>
        <v>57140000</v>
      </c>
      <c r="O90" s="2">
        <f>gpw[[#This Row],[M]]/(gpw[[#This Row],[Mb]]*gpw[[#This Row],[K]])*gpw[[#This Row],[Wb]]</f>
        <v>5.6019308659173443</v>
      </c>
      <c r="P90" s="2"/>
      <c r="Q90" s="2" t="str">
        <f>IF(gpw[[#This Row],[Kolumna1]]&gt;0,"r",IF(gpw[[#This Row],[Kolumna1]]=0,"n","m"))</f>
        <v>n</v>
      </c>
      <c r="AB90" s="1">
        <v>42025</v>
      </c>
      <c r="AC90" s="2" t="s">
        <v>183</v>
      </c>
      <c r="AD90" s="2" t="s">
        <v>184</v>
      </c>
      <c r="AE90">
        <v>1.37</v>
      </c>
      <c r="AF90">
        <v>2286</v>
      </c>
      <c r="AG90">
        <v>3090</v>
      </c>
      <c r="AH90">
        <v>22530000</v>
      </c>
      <c r="AI90" s="2">
        <f>IF(AND(gpw_3[[#This Row],[wolumen]]=0,gpw_3[[#This Row],[obrot]]=0),gpw_3[[#This Row],[kurs_zamkniecia]],gpw_3[[#This Row],[obrot]]/gpw_3[[#This Row],[wolumen]])</f>
        <v>1.3517060367454068</v>
      </c>
      <c r="AK90" t="str">
        <f>LEFT(gpw_3[[#This Row],[ISIN]],2)</f>
        <v>PL</v>
      </c>
      <c r="AL90">
        <f>gpw_3[[#This Row],[kurs_zamkniecia]]*gpw_3[[#This Row],[pakiet_wig]]</f>
        <v>30866100.000000004</v>
      </c>
      <c r="AM90" s="2">
        <f>1000</f>
        <v>1000</v>
      </c>
      <c r="AN90" s="2">
        <f t="shared" si="6"/>
        <v>96.428137390000003</v>
      </c>
      <c r="AO90" s="2">
        <f t="shared" si="7"/>
        <v>57140000</v>
      </c>
      <c r="AP90" s="2">
        <f>gpw_3[[#This Row],[M]]/(gpw_3[[#This Row],[Mb]]*gpw_3[[#This Row],[K]])*gpw_3[[#This Row],[Wb]]</f>
        <v>5.6019308659173443</v>
      </c>
      <c r="AQ90" s="2"/>
      <c r="AR90" s="2" t="str">
        <f>IF(gpw_3[[#This Row],[Kolumna1]]&gt;0,"r",IF(gpw_3[[#This Row],[Kolumna1]]=0,"n","m"))</f>
        <v>n</v>
      </c>
    </row>
    <row r="91" spans="1:44" x14ac:dyDescent="0.25">
      <c r="A91" s="1">
        <v>42025</v>
      </c>
      <c r="B91" s="2" t="s">
        <v>185</v>
      </c>
      <c r="C91" s="2" t="s">
        <v>186</v>
      </c>
      <c r="D91">
        <v>3.56</v>
      </c>
      <c r="E91">
        <v>16224</v>
      </c>
      <c r="F91">
        <v>58220</v>
      </c>
      <c r="G91">
        <v>48753000</v>
      </c>
      <c r="H91" s="2">
        <f>IF(AND(gpw[[#This Row],[wolumen]]=0,gpw[[#This Row],[obrot]]=0),gpw[[#This Row],[kurs_zamkniecia]],gpw[[#This Row],[obrot]]/gpw[[#This Row],[wolumen]])</f>
        <v>3.5885108481262327</v>
      </c>
      <c r="J91" t="str">
        <f>LEFT(gpw[[#This Row],[ISIN]],2)</f>
        <v>PL</v>
      </c>
      <c r="K91">
        <f>gpw[[#This Row],[kurs_zamkniecia]]*gpw[[#This Row],[pakiet_wig]]</f>
        <v>173560680</v>
      </c>
      <c r="L91" s="2">
        <f>1000</f>
        <v>1000</v>
      </c>
      <c r="M91" s="2">
        <f t="shared" si="4"/>
        <v>96.428137390000003</v>
      </c>
      <c r="N91" s="2">
        <f t="shared" si="5"/>
        <v>57140000</v>
      </c>
      <c r="O91" s="2">
        <f>gpw[[#This Row],[M]]/(gpw[[#This Row],[Mb]]*gpw[[#This Row],[K]])*gpw[[#This Row],[Wb]]</f>
        <v>31.499766099429575</v>
      </c>
      <c r="P91" s="2"/>
      <c r="Q91" s="2" t="str">
        <f>IF(gpw[[#This Row],[Kolumna1]]&gt;0,"r",IF(gpw[[#This Row],[Kolumna1]]=0,"n","m"))</f>
        <v>n</v>
      </c>
      <c r="AB91" s="1">
        <v>42025</v>
      </c>
      <c r="AC91" s="2" t="s">
        <v>185</v>
      </c>
      <c r="AD91" s="2" t="s">
        <v>186</v>
      </c>
      <c r="AE91">
        <v>3.56</v>
      </c>
      <c r="AF91">
        <v>16224</v>
      </c>
      <c r="AG91">
        <v>58220</v>
      </c>
      <c r="AH91">
        <v>48753000</v>
      </c>
      <c r="AI91" s="2">
        <f>IF(AND(gpw_3[[#This Row],[wolumen]]=0,gpw_3[[#This Row],[obrot]]=0),gpw_3[[#This Row],[kurs_zamkniecia]],gpw_3[[#This Row],[obrot]]/gpw_3[[#This Row],[wolumen]])</f>
        <v>3.5885108481262327</v>
      </c>
      <c r="AK91" t="str">
        <f>LEFT(gpw_3[[#This Row],[ISIN]],2)</f>
        <v>PL</v>
      </c>
      <c r="AL91">
        <f>gpw_3[[#This Row],[kurs_zamkniecia]]*gpw_3[[#This Row],[pakiet_wig]]</f>
        <v>173560680</v>
      </c>
      <c r="AM91" s="2">
        <f>1000</f>
        <v>1000</v>
      </c>
      <c r="AN91" s="2">
        <f t="shared" si="6"/>
        <v>96.428137390000003</v>
      </c>
      <c r="AO91" s="2">
        <f t="shared" si="7"/>
        <v>57140000</v>
      </c>
      <c r="AP91" s="2">
        <f>gpw_3[[#This Row],[M]]/(gpw_3[[#This Row],[Mb]]*gpw_3[[#This Row],[K]])*gpw_3[[#This Row],[Wb]]</f>
        <v>31.499766099429575</v>
      </c>
      <c r="AQ91" s="2"/>
      <c r="AR91" s="2" t="str">
        <f>IF(gpw_3[[#This Row],[Kolumna1]]&gt;0,"r",IF(gpw_3[[#This Row],[Kolumna1]]=0,"n","m"))</f>
        <v>n</v>
      </c>
    </row>
    <row r="92" spans="1:44" x14ac:dyDescent="0.25">
      <c r="A92" s="1">
        <v>42025</v>
      </c>
      <c r="B92" s="2" t="s">
        <v>187</v>
      </c>
      <c r="C92" s="2" t="s">
        <v>188</v>
      </c>
      <c r="D92">
        <v>103.2</v>
      </c>
      <c r="E92">
        <v>344</v>
      </c>
      <c r="F92">
        <v>35510</v>
      </c>
      <c r="G92">
        <v>4610000</v>
      </c>
      <c r="H92" s="2">
        <f>IF(AND(gpw[[#This Row],[wolumen]]=0,gpw[[#This Row],[obrot]]=0),gpw[[#This Row],[kurs_zamkniecia]],gpw[[#This Row],[obrot]]/gpw[[#This Row],[wolumen]])</f>
        <v>103.22674418604652</v>
      </c>
      <c r="J92" t="str">
        <f>LEFT(gpw[[#This Row],[ISIN]],2)</f>
        <v>PL</v>
      </c>
      <c r="K92">
        <f>gpw[[#This Row],[kurs_zamkniecia]]*gpw[[#This Row],[pakiet_wig]]</f>
        <v>475752000</v>
      </c>
      <c r="L92" s="2">
        <f>1000</f>
        <v>1000</v>
      </c>
      <c r="M92" s="2">
        <f t="shared" si="4"/>
        <v>96.428137390000003</v>
      </c>
      <c r="N92" s="2">
        <f t="shared" si="5"/>
        <v>57140000</v>
      </c>
      <c r="O92" s="2">
        <f>gpw[[#This Row],[M]]/(gpw[[#This Row],[Mb]]*gpw[[#This Row],[K]])*gpw[[#This Row],[Wb]]</f>
        <v>86.34488365300146</v>
      </c>
      <c r="P92" s="2"/>
      <c r="Q92" s="2" t="str">
        <f>IF(gpw[[#This Row],[Kolumna1]]&gt;0,"r",IF(gpw[[#This Row],[Kolumna1]]=0,"n","m"))</f>
        <v>n</v>
      </c>
      <c r="AB92" s="1">
        <v>42025</v>
      </c>
      <c r="AC92" s="2" t="s">
        <v>187</v>
      </c>
      <c r="AD92" s="2" t="s">
        <v>188</v>
      </c>
      <c r="AE92">
        <v>103.2</v>
      </c>
      <c r="AF92">
        <v>344</v>
      </c>
      <c r="AG92">
        <v>35510</v>
      </c>
      <c r="AH92">
        <v>4610000</v>
      </c>
      <c r="AI92" s="2">
        <f>IF(AND(gpw_3[[#This Row],[wolumen]]=0,gpw_3[[#This Row],[obrot]]=0),gpw_3[[#This Row],[kurs_zamkniecia]],gpw_3[[#This Row],[obrot]]/gpw_3[[#This Row],[wolumen]])</f>
        <v>103.22674418604652</v>
      </c>
      <c r="AK92" t="str">
        <f>LEFT(gpw_3[[#This Row],[ISIN]],2)</f>
        <v>PL</v>
      </c>
      <c r="AL92">
        <f>gpw_3[[#This Row],[kurs_zamkniecia]]*gpw_3[[#This Row],[pakiet_wig]]</f>
        <v>475752000</v>
      </c>
      <c r="AM92" s="2">
        <f>1000</f>
        <v>1000</v>
      </c>
      <c r="AN92" s="2">
        <f t="shared" si="6"/>
        <v>96.428137390000003</v>
      </c>
      <c r="AO92" s="2">
        <f t="shared" si="7"/>
        <v>57140000</v>
      </c>
      <c r="AP92" s="2">
        <f>gpw_3[[#This Row],[M]]/(gpw_3[[#This Row],[Mb]]*gpw_3[[#This Row],[K]])*gpw_3[[#This Row],[Wb]]</f>
        <v>86.34488365300146</v>
      </c>
      <c r="AQ92" s="2"/>
      <c r="AR92" s="2" t="str">
        <f>IF(gpw_3[[#This Row],[Kolumna1]]&gt;0,"r",IF(gpw_3[[#This Row],[Kolumna1]]=0,"n","m"))</f>
        <v>n</v>
      </c>
    </row>
    <row r="93" spans="1:44" x14ac:dyDescent="0.25">
      <c r="A93" s="1">
        <v>42025</v>
      </c>
      <c r="B93" s="2" t="s">
        <v>189</v>
      </c>
      <c r="C93" s="2" t="s">
        <v>190</v>
      </c>
      <c r="D93">
        <v>53.49</v>
      </c>
      <c r="E93">
        <v>730</v>
      </c>
      <c r="F93">
        <v>39030</v>
      </c>
      <c r="G93">
        <v>4122000</v>
      </c>
      <c r="H93" s="2">
        <f>IF(AND(gpw[[#This Row],[wolumen]]=0,gpw[[#This Row],[obrot]]=0),gpw[[#This Row],[kurs_zamkniecia]],gpw[[#This Row],[obrot]]/gpw[[#This Row],[wolumen]])</f>
        <v>53.465753424657535</v>
      </c>
      <c r="J93" t="str">
        <f>LEFT(gpw[[#This Row],[ISIN]],2)</f>
        <v>PL</v>
      </c>
      <c r="K93">
        <f>gpw[[#This Row],[kurs_zamkniecia]]*gpw[[#This Row],[pakiet_wig]]</f>
        <v>220485780</v>
      </c>
      <c r="L93" s="2">
        <f>1000</f>
        <v>1000</v>
      </c>
      <c r="M93" s="2">
        <f t="shared" si="4"/>
        <v>96.428137390000003</v>
      </c>
      <c r="N93" s="2">
        <f t="shared" si="5"/>
        <v>57140000</v>
      </c>
      <c r="O93" s="2">
        <f>gpw[[#This Row],[M]]/(gpw[[#This Row],[Mb]]*gpw[[#This Row],[K]])*gpw[[#This Row],[Wb]]</f>
        <v>40.016266923189555</v>
      </c>
      <c r="P93" s="2"/>
      <c r="Q93" s="2" t="str">
        <f>IF(gpw[[#This Row],[Kolumna1]]&gt;0,"r",IF(gpw[[#This Row],[Kolumna1]]=0,"n","m"))</f>
        <v>n</v>
      </c>
      <c r="AB93" s="1">
        <v>42025</v>
      </c>
      <c r="AC93" s="2" t="s">
        <v>189</v>
      </c>
      <c r="AD93" s="2" t="s">
        <v>190</v>
      </c>
      <c r="AE93">
        <v>53.49</v>
      </c>
      <c r="AF93">
        <v>730</v>
      </c>
      <c r="AG93">
        <v>39030</v>
      </c>
      <c r="AH93">
        <v>4122000</v>
      </c>
      <c r="AI93" s="2">
        <f>IF(AND(gpw_3[[#This Row],[wolumen]]=0,gpw_3[[#This Row],[obrot]]=0),gpw_3[[#This Row],[kurs_zamkniecia]],gpw_3[[#This Row],[obrot]]/gpw_3[[#This Row],[wolumen]])</f>
        <v>53.465753424657535</v>
      </c>
      <c r="AK93" t="str">
        <f>LEFT(gpw_3[[#This Row],[ISIN]],2)</f>
        <v>PL</v>
      </c>
      <c r="AL93">
        <f>gpw_3[[#This Row],[kurs_zamkniecia]]*gpw_3[[#This Row],[pakiet_wig]]</f>
        <v>220485780</v>
      </c>
      <c r="AM93" s="2">
        <f>1000</f>
        <v>1000</v>
      </c>
      <c r="AN93" s="2">
        <f t="shared" si="6"/>
        <v>96.428137390000003</v>
      </c>
      <c r="AO93" s="2">
        <f t="shared" si="7"/>
        <v>57140000</v>
      </c>
      <c r="AP93" s="2">
        <f>gpw_3[[#This Row],[M]]/(gpw_3[[#This Row],[Mb]]*gpw_3[[#This Row],[K]])*gpw_3[[#This Row],[Wb]]</f>
        <v>40.016266923189555</v>
      </c>
      <c r="AQ93" s="2"/>
      <c r="AR93" s="2" t="str">
        <f>IF(gpw_3[[#This Row],[Kolumna1]]&gt;0,"r",IF(gpw_3[[#This Row],[Kolumna1]]=0,"n","m"))</f>
        <v>n</v>
      </c>
    </row>
    <row r="94" spans="1:44" x14ac:dyDescent="0.25">
      <c r="A94" s="1">
        <v>42025</v>
      </c>
      <c r="B94" s="2" t="s">
        <v>191</v>
      </c>
      <c r="C94" s="2" t="s">
        <v>192</v>
      </c>
      <c r="D94">
        <v>20.52</v>
      </c>
      <c r="E94">
        <v>0</v>
      </c>
      <c r="F94">
        <v>0</v>
      </c>
      <c r="G94">
        <v>1091000</v>
      </c>
      <c r="H94" s="2">
        <f>IF(AND(gpw[[#This Row],[wolumen]]=0,gpw[[#This Row],[obrot]]=0),gpw[[#This Row],[kurs_zamkniecia]],gpw[[#This Row],[obrot]]/gpw[[#This Row],[wolumen]])</f>
        <v>20.52</v>
      </c>
      <c r="J94" t="str">
        <f>LEFT(gpw[[#This Row],[ISIN]],2)</f>
        <v>PL</v>
      </c>
      <c r="K94">
        <f>gpw[[#This Row],[kurs_zamkniecia]]*gpw[[#This Row],[pakiet_wig]]</f>
        <v>22387320</v>
      </c>
      <c r="L94" s="2">
        <f>1000</f>
        <v>1000</v>
      </c>
      <c r="M94" s="2">
        <f t="shared" si="4"/>
        <v>96.428137390000003</v>
      </c>
      <c r="N94" s="2">
        <f t="shared" si="5"/>
        <v>57140000</v>
      </c>
      <c r="O94" s="2">
        <f>gpw[[#This Row],[M]]/(gpw[[#This Row],[Mb]]*gpw[[#This Row],[K]])*gpw[[#This Row],[Wb]]</f>
        <v>4.06310544296716</v>
      </c>
      <c r="P94" s="2"/>
      <c r="Q94" s="2" t="str">
        <f>IF(gpw[[#This Row],[Kolumna1]]&gt;0,"r",IF(gpw[[#This Row],[Kolumna1]]=0,"n","m"))</f>
        <v>n</v>
      </c>
      <c r="AB94" s="1">
        <v>42025</v>
      </c>
      <c r="AC94" s="2" t="s">
        <v>191</v>
      </c>
      <c r="AD94" s="2" t="s">
        <v>192</v>
      </c>
      <c r="AE94">
        <v>20.52</v>
      </c>
      <c r="AF94">
        <v>0</v>
      </c>
      <c r="AG94">
        <v>0</v>
      </c>
      <c r="AH94">
        <v>1091000</v>
      </c>
      <c r="AI94" s="2">
        <f>IF(AND(gpw_3[[#This Row],[wolumen]]=0,gpw_3[[#This Row],[obrot]]=0),gpw_3[[#This Row],[kurs_zamkniecia]],gpw_3[[#This Row],[obrot]]/gpw_3[[#This Row],[wolumen]])</f>
        <v>20.52</v>
      </c>
      <c r="AK94" t="str">
        <f>LEFT(gpw_3[[#This Row],[ISIN]],2)</f>
        <v>PL</v>
      </c>
      <c r="AL94">
        <f>gpw_3[[#This Row],[kurs_zamkniecia]]*gpw_3[[#This Row],[pakiet_wig]]</f>
        <v>22387320</v>
      </c>
      <c r="AM94" s="2">
        <f>1000</f>
        <v>1000</v>
      </c>
      <c r="AN94" s="2">
        <f t="shared" si="6"/>
        <v>96.428137390000003</v>
      </c>
      <c r="AO94" s="2">
        <f t="shared" si="7"/>
        <v>57140000</v>
      </c>
      <c r="AP94" s="2">
        <f>gpw_3[[#This Row],[M]]/(gpw_3[[#This Row],[Mb]]*gpw_3[[#This Row],[K]])*gpw_3[[#This Row],[Wb]]</f>
        <v>4.06310544296716</v>
      </c>
      <c r="AQ94" s="2"/>
      <c r="AR94" s="2" t="str">
        <f>IF(gpw_3[[#This Row],[Kolumna1]]&gt;0,"r",IF(gpw_3[[#This Row],[Kolumna1]]=0,"n","m"))</f>
        <v>n</v>
      </c>
    </row>
    <row r="95" spans="1:44" x14ac:dyDescent="0.25">
      <c r="A95" s="1">
        <v>42025</v>
      </c>
      <c r="B95" s="2" t="s">
        <v>193</v>
      </c>
      <c r="C95" s="2" t="s">
        <v>194</v>
      </c>
      <c r="D95">
        <v>3.11</v>
      </c>
      <c r="E95">
        <v>109064</v>
      </c>
      <c r="F95">
        <v>336460</v>
      </c>
      <c r="G95">
        <v>20455000</v>
      </c>
      <c r="H95" s="2">
        <f>IF(AND(gpw[[#This Row],[wolumen]]=0,gpw[[#This Row],[obrot]]=0),gpw[[#This Row],[kurs_zamkniecia]],gpw[[#This Row],[obrot]]/gpw[[#This Row],[wolumen]])</f>
        <v>3.0849776278148608</v>
      </c>
      <c r="J95" t="str">
        <f>LEFT(gpw[[#This Row],[ISIN]],2)</f>
        <v>PL</v>
      </c>
      <c r="K95">
        <f>gpw[[#This Row],[kurs_zamkniecia]]*gpw[[#This Row],[pakiet_wig]]</f>
        <v>63615050</v>
      </c>
      <c r="L95" s="2">
        <f>1000</f>
        <v>1000</v>
      </c>
      <c r="M95" s="2">
        <f t="shared" si="4"/>
        <v>96.428137390000003</v>
      </c>
      <c r="N95" s="2">
        <f t="shared" si="5"/>
        <v>57140000</v>
      </c>
      <c r="O95" s="2">
        <f>gpw[[#This Row],[M]]/(gpw[[#This Row],[Mb]]*gpw[[#This Row],[K]])*gpw[[#This Row],[Wb]]</f>
        <v>11.545582763351222</v>
      </c>
      <c r="P95" s="2"/>
      <c r="Q95" s="2" t="str">
        <f>IF(gpw[[#This Row],[Kolumna1]]&gt;0,"r",IF(gpw[[#This Row],[Kolumna1]]=0,"n","m"))</f>
        <v>n</v>
      </c>
      <c r="AB95" s="1">
        <v>42025</v>
      </c>
      <c r="AC95" s="2" t="s">
        <v>193</v>
      </c>
      <c r="AD95" s="2" t="s">
        <v>194</v>
      </c>
      <c r="AE95">
        <v>3.11</v>
      </c>
      <c r="AF95">
        <v>109064</v>
      </c>
      <c r="AG95">
        <v>336460</v>
      </c>
      <c r="AH95">
        <v>20455000</v>
      </c>
      <c r="AI95" s="2">
        <f>IF(AND(gpw_3[[#This Row],[wolumen]]=0,gpw_3[[#This Row],[obrot]]=0),gpw_3[[#This Row],[kurs_zamkniecia]],gpw_3[[#This Row],[obrot]]/gpw_3[[#This Row],[wolumen]])</f>
        <v>3.0849776278148608</v>
      </c>
      <c r="AK95" t="str">
        <f>LEFT(gpw_3[[#This Row],[ISIN]],2)</f>
        <v>PL</v>
      </c>
      <c r="AL95">
        <f>gpw_3[[#This Row],[kurs_zamkniecia]]*gpw_3[[#This Row],[pakiet_wig]]</f>
        <v>63615050</v>
      </c>
      <c r="AM95" s="2">
        <f>1000</f>
        <v>1000</v>
      </c>
      <c r="AN95" s="2">
        <f t="shared" si="6"/>
        <v>96.428137390000003</v>
      </c>
      <c r="AO95" s="2">
        <f t="shared" si="7"/>
        <v>57140000</v>
      </c>
      <c r="AP95" s="2">
        <f>gpw_3[[#This Row],[M]]/(gpw_3[[#This Row],[Mb]]*gpw_3[[#This Row],[K]])*gpw_3[[#This Row],[Wb]]</f>
        <v>11.545582763351222</v>
      </c>
      <c r="AQ95" s="2"/>
      <c r="AR95" s="2" t="str">
        <f>IF(gpw_3[[#This Row],[Kolumna1]]&gt;0,"r",IF(gpw_3[[#This Row],[Kolumna1]]=0,"n","m"))</f>
        <v>n</v>
      </c>
    </row>
    <row r="96" spans="1:44" x14ac:dyDescent="0.25">
      <c r="A96" s="1">
        <v>42025</v>
      </c>
      <c r="B96" s="2" t="s">
        <v>195</v>
      </c>
      <c r="C96" s="2" t="s">
        <v>196</v>
      </c>
      <c r="D96">
        <v>4.1500000000000004</v>
      </c>
      <c r="E96">
        <v>62251</v>
      </c>
      <c r="F96">
        <v>249040</v>
      </c>
      <c r="G96">
        <v>26984000</v>
      </c>
      <c r="H96" s="2">
        <f>IF(AND(gpw[[#This Row],[wolumen]]=0,gpw[[#This Row],[obrot]]=0),gpw[[#This Row],[kurs_zamkniecia]],gpw[[#This Row],[obrot]]/gpw[[#This Row],[wolumen]])</f>
        <v>4.000578303962989</v>
      </c>
      <c r="J96" t="str">
        <f>LEFT(gpw[[#This Row],[ISIN]],2)</f>
        <v>PL</v>
      </c>
      <c r="K96">
        <f>gpw[[#This Row],[kurs_zamkniecia]]*gpw[[#This Row],[pakiet_wig]]</f>
        <v>111983600.00000001</v>
      </c>
      <c r="L96" s="2">
        <f>1000</f>
        <v>1000</v>
      </c>
      <c r="M96" s="2">
        <f t="shared" si="4"/>
        <v>96.428137390000003</v>
      </c>
      <c r="N96" s="2">
        <f t="shared" si="5"/>
        <v>57140000</v>
      </c>
      <c r="O96" s="2">
        <f>gpw[[#This Row],[M]]/(gpw[[#This Row],[Mb]]*gpw[[#This Row],[K]])*gpw[[#This Row],[Wb]]</f>
        <v>20.3240573093634</v>
      </c>
      <c r="P96" s="2"/>
      <c r="Q96" s="2" t="str">
        <f>IF(gpw[[#This Row],[Kolumna1]]&gt;0,"r",IF(gpw[[#This Row],[Kolumna1]]=0,"n","m"))</f>
        <v>n</v>
      </c>
      <c r="AB96" s="1">
        <v>42025</v>
      </c>
      <c r="AC96" s="2" t="s">
        <v>195</v>
      </c>
      <c r="AD96" s="2" t="s">
        <v>196</v>
      </c>
      <c r="AE96">
        <v>4.1500000000000004</v>
      </c>
      <c r="AF96">
        <v>62251</v>
      </c>
      <c r="AG96">
        <v>249040</v>
      </c>
      <c r="AH96">
        <v>26984000</v>
      </c>
      <c r="AI96" s="2">
        <f>IF(AND(gpw_3[[#This Row],[wolumen]]=0,gpw_3[[#This Row],[obrot]]=0),gpw_3[[#This Row],[kurs_zamkniecia]],gpw_3[[#This Row],[obrot]]/gpw_3[[#This Row],[wolumen]])</f>
        <v>4.000578303962989</v>
      </c>
      <c r="AK96" t="str">
        <f>LEFT(gpw_3[[#This Row],[ISIN]],2)</f>
        <v>PL</v>
      </c>
      <c r="AL96">
        <f>gpw_3[[#This Row],[kurs_zamkniecia]]*gpw_3[[#This Row],[pakiet_wig]]</f>
        <v>111983600.00000001</v>
      </c>
      <c r="AM96" s="2">
        <f>1000</f>
        <v>1000</v>
      </c>
      <c r="AN96" s="2">
        <f t="shared" si="6"/>
        <v>96.428137390000003</v>
      </c>
      <c r="AO96" s="2">
        <f t="shared" si="7"/>
        <v>57140000</v>
      </c>
      <c r="AP96" s="2">
        <f>gpw_3[[#This Row],[M]]/(gpw_3[[#This Row],[Mb]]*gpw_3[[#This Row],[K]])*gpw_3[[#This Row],[Wb]]</f>
        <v>20.3240573093634</v>
      </c>
      <c r="AQ96" s="2"/>
      <c r="AR96" s="2" t="str">
        <f>IF(gpw_3[[#This Row],[Kolumna1]]&gt;0,"r",IF(gpw_3[[#This Row],[Kolumna1]]=0,"n","m"))</f>
        <v>n</v>
      </c>
    </row>
    <row r="97" spans="1:44" x14ac:dyDescent="0.25">
      <c r="A97" s="1">
        <v>42025</v>
      </c>
      <c r="B97" s="2" t="s">
        <v>197</v>
      </c>
      <c r="C97" s="2" t="s">
        <v>198</v>
      </c>
      <c r="D97">
        <v>4.4000000000000004</v>
      </c>
      <c r="E97">
        <v>0</v>
      </c>
      <c r="F97">
        <v>0</v>
      </c>
      <c r="G97">
        <v>0</v>
      </c>
      <c r="H97" s="2">
        <f>IF(AND(gpw[[#This Row],[wolumen]]=0,gpw[[#This Row],[obrot]]=0),gpw[[#This Row],[kurs_zamkniecia]],gpw[[#This Row],[obrot]]/gpw[[#This Row],[wolumen]])</f>
        <v>4.4000000000000004</v>
      </c>
      <c r="J97" t="str">
        <f>LEFT(gpw[[#This Row],[ISIN]],2)</f>
        <v>PL</v>
      </c>
      <c r="K97">
        <f>gpw[[#This Row],[kurs_zamkniecia]]*gpw[[#This Row],[pakiet_wig]]</f>
        <v>0</v>
      </c>
      <c r="L97" s="2">
        <f>1000</f>
        <v>1000</v>
      </c>
      <c r="M97" s="2">
        <f t="shared" si="4"/>
        <v>96.428137390000003</v>
      </c>
      <c r="N97" s="2">
        <f t="shared" si="5"/>
        <v>57140000</v>
      </c>
      <c r="O97" s="2">
        <f>gpw[[#This Row],[M]]/(gpw[[#This Row],[Mb]]*gpw[[#This Row],[K]])*gpw[[#This Row],[Wb]]</f>
        <v>0</v>
      </c>
      <c r="P97" s="2"/>
      <c r="Q97" s="2" t="str">
        <f>IF(gpw[[#This Row],[Kolumna1]]&gt;0,"r",IF(gpw[[#This Row],[Kolumna1]]=0,"n","m"))</f>
        <v>n</v>
      </c>
      <c r="AB97" s="1">
        <v>42025</v>
      </c>
      <c r="AC97" s="2" t="s">
        <v>197</v>
      </c>
      <c r="AD97" s="2" t="s">
        <v>198</v>
      </c>
      <c r="AE97">
        <v>4.4000000000000004</v>
      </c>
      <c r="AF97">
        <v>0</v>
      </c>
      <c r="AG97">
        <v>0</v>
      </c>
      <c r="AH97">
        <v>0</v>
      </c>
      <c r="AI97" s="2">
        <f>IF(AND(gpw_3[[#This Row],[wolumen]]=0,gpw_3[[#This Row],[obrot]]=0),gpw_3[[#This Row],[kurs_zamkniecia]],gpw_3[[#This Row],[obrot]]/gpw_3[[#This Row],[wolumen]])</f>
        <v>4.4000000000000004</v>
      </c>
      <c r="AK97" t="str">
        <f>LEFT(gpw_3[[#This Row],[ISIN]],2)</f>
        <v>PL</v>
      </c>
      <c r="AL97">
        <f>gpw_3[[#This Row],[kurs_zamkniecia]]*gpw_3[[#This Row],[pakiet_wig]]</f>
        <v>0</v>
      </c>
      <c r="AM97" s="2">
        <f>1000</f>
        <v>1000</v>
      </c>
      <c r="AN97" s="2">
        <f t="shared" si="6"/>
        <v>96.428137390000003</v>
      </c>
      <c r="AO97" s="2">
        <f t="shared" si="7"/>
        <v>57140000</v>
      </c>
      <c r="AP97" s="2">
        <f>gpw_3[[#This Row],[M]]/(gpw_3[[#This Row],[Mb]]*gpw_3[[#This Row],[K]])*gpw_3[[#This Row],[Wb]]</f>
        <v>0</v>
      </c>
      <c r="AQ97" s="2"/>
      <c r="AR97" s="2" t="str">
        <f>IF(gpw_3[[#This Row],[Kolumna1]]&gt;0,"r",IF(gpw_3[[#This Row],[Kolumna1]]=0,"n","m"))</f>
        <v>n</v>
      </c>
    </row>
    <row r="98" spans="1:44" x14ac:dyDescent="0.25">
      <c r="A98" s="1">
        <v>42025</v>
      </c>
      <c r="B98" s="2" t="s">
        <v>199</v>
      </c>
      <c r="C98" s="2" t="s">
        <v>200</v>
      </c>
      <c r="D98">
        <v>22.98</v>
      </c>
      <c r="E98">
        <v>304471</v>
      </c>
      <c r="F98">
        <v>6877610</v>
      </c>
      <c r="G98">
        <v>214367000</v>
      </c>
      <c r="H98" s="2">
        <f>IF(AND(gpw[[#This Row],[wolumen]]=0,gpw[[#This Row],[obrot]]=0),gpw[[#This Row],[kurs_zamkniecia]],gpw[[#This Row],[obrot]]/gpw[[#This Row],[wolumen]])</f>
        <v>22.588719451113572</v>
      </c>
      <c r="J98" t="str">
        <f>LEFT(gpw[[#This Row],[ISIN]],2)</f>
        <v>PL</v>
      </c>
      <c r="K98">
        <f>gpw[[#This Row],[kurs_zamkniecia]]*gpw[[#This Row],[pakiet_wig]]</f>
        <v>4926153660</v>
      </c>
      <c r="L98" s="2">
        <f>1000</f>
        <v>1000</v>
      </c>
      <c r="M98" s="2">
        <f t="shared" si="4"/>
        <v>96.428137390000003</v>
      </c>
      <c r="N98" s="2">
        <f t="shared" si="5"/>
        <v>57140000</v>
      </c>
      <c r="O98" s="2">
        <f>gpw[[#This Row],[M]]/(gpw[[#This Row],[Mb]]*gpw[[#This Row],[K]])*gpw[[#This Row],[Wb]]</f>
        <v>894.05439100520289</v>
      </c>
      <c r="P98" s="2"/>
      <c r="Q98" s="2" t="str">
        <f>IF(gpw[[#This Row],[Kolumna1]]&gt;0,"r",IF(gpw[[#This Row],[Kolumna1]]=0,"n","m"))</f>
        <v>n</v>
      </c>
      <c r="AB98" s="1">
        <v>42025</v>
      </c>
      <c r="AC98" s="2" t="s">
        <v>199</v>
      </c>
      <c r="AD98" s="2" t="s">
        <v>200</v>
      </c>
      <c r="AE98">
        <v>22.98</v>
      </c>
      <c r="AF98">
        <v>304471</v>
      </c>
      <c r="AG98">
        <v>6877610</v>
      </c>
      <c r="AH98">
        <v>214367000</v>
      </c>
      <c r="AI98" s="2">
        <f>IF(AND(gpw_3[[#This Row],[wolumen]]=0,gpw_3[[#This Row],[obrot]]=0),gpw_3[[#This Row],[kurs_zamkniecia]],gpw_3[[#This Row],[obrot]]/gpw_3[[#This Row],[wolumen]])</f>
        <v>22.588719451113572</v>
      </c>
      <c r="AK98" t="str">
        <f>LEFT(gpw_3[[#This Row],[ISIN]],2)</f>
        <v>PL</v>
      </c>
      <c r="AL98">
        <f>gpw_3[[#This Row],[kurs_zamkniecia]]*gpw_3[[#This Row],[pakiet_wig]]</f>
        <v>4926153660</v>
      </c>
      <c r="AM98" s="2">
        <f>1000</f>
        <v>1000</v>
      </c>
      <c r="AN98" s="2">
        <f t="shared" si="6"/>
        <v>96.428137390000003</v>
      </c>
      <c r="AO98" s="2">
        <f t="shared" si="7"/>
        <v>57140000</v>
      </c>
      <c r="AP98" s="2">
        <f>gpw_3[[#This Row],[M]]/(gpw_3[[#This Row],[Mb]]*gpw_3[[#This Row],[K]])*gpw_3[[#This Row],[Wb]]</f>
        <v>894.05439100520289</v>
      </c>
      <c r="AQ98" s="2"/>
      <c r="AR98" s="2" t="str">
        <f>IF(gpw_3[[#This Row],[Kolumna1]]&gt;0,"r",IF(gpw_3[[#This Row],[Kolumna1]]=0,"n","m"))</f>
        <v>n</v>
      </c>
    </row>
    <row r="99" spans="1:44" x14ac:dyDescent="0.25">
      <c r="A99" s="1">
        <v>42025</v>
      </c>
      <c r="B99" s="2" t="s">
        <v>201</v>
      </c>
      <c r="C99" s="2" t="s">
        <v>202</v>
      </c>
      <c r="D99">
        <v>2.2000000000000002</v>
      </c>
      <c r="E99">
        <v>105215</v>
      </c>
      <c r="F99">
        <v>235860</v>
      </c>
      <c r="G99">
        <v>0</v>
      </c>
      <c r="H99" s="2">
        <f>IF(AND(gpw[[#This Row],[wolumen]]=0,gpw[[#This Row],[obrot]]=0),gpw[[#This Row],[kurs_zamkniecia]],gpw[[#This Row],[obrot]]/gpw[[#This Row],[wolumen]])</f>
        <v>2.2416955757258945</v>
      </c>
      <c r="J99" t="str">
        <f>LEFT(gpw[[#This Row],[ISIN]],2)</f>
        <v>PL</v>
      </c>
      <c r="K99">
        <f>gpw[[#This Row],[kurs_zamkniecia]]*gpw[[#This Row],[pakiet_wig]]</f>
        <v>0</v>
      </c>
      <c r="L99" s="2">
        <f>1000</f>
        <v>1000</v>
      </c>
      <c r="M99" s="2">
        <f t="shared" si="4"/>
        <v>96.428137390000003</v>
      </c>
      <c r="N99" s="2">
        <f t="shared" si="5"/>
        <v>57140000</v>
      </c>
      <c r="O99" s="2">
        <f>gpw[[#This Row],[M]]/(gpw[[#This Row],[Mb]]*gpw[[#This Row],[K]])*gpw[[#This Row],[Wb]]</f>
        <v>0</v>
      </c>
      <c r="P99" s="2"/>
      <c r="Q99" s="2" t="str">
        <f>IF(gpw[[#This Row],[Kolumna1]]&gt;0,"r",IF(gpw[[#This Row],[Kolumna1]]=0,"n","m"))</f>
        <v>n</v>
      </c>
      <c r="AB99" s="1">
        <v>42025</v>
      </c>
      <c r="AC99" s="2" t="s">
        <v>201</v>
      </c>
      <c r="AD99" s="2" t="s">
        <v>202</v>
      </c>
      <c r="AE99">
        <v>2.2000000000000002</v>
      </c>
      <c r="AF99">
        <v>105215</v>
      </c>
      <c r="AG99">
        <v>235860</v>
      </c>
      <c r="AH99">
        <v>0</v>
      </c>
      <c r="AI99" s="2">
        <f>IF(AND(gpw_3[[#This Row],[wolumen]]=0,gpw_3[[#This Row],[obrot]]=0),gpw_3[[#This Row],[kurs_zamkniecia]],gpw_3[[#This Row],[obrot]]/gpw_3[[#This Row],[wolumen]])</f>
        <v>2.2416955757258945</v>
      </c>
      <c r="AK99" t="str">
        <f>LEFT(gpw_3[[#This Row],[ISIN]],2)</f>
        <v>PL</v>
      </c>
      <c r="AL99">
        <f>gpw_3[[#This Row],[kurs_zamkniecia]]*gpw_3[[#This Row],[pakiet_wig]]</f>
        <v>0</v>
      </c>
      <c r="AM99" s="2">
        <f>1000</f>
        <v>1000</v>
      </c>
      <c r="AN99" s="2">
        <f t="shared" si="6"/>
        <v>96.428137390000003</v>
      </c>
      <c r="AO99" s="2">
        <f t="shared" si="7"/>
        <v>57140000</v>
      </c>
      <c r="AP99" s="2">
        <f>gpw_3[[#This Row],[M]]/(gpw_3[[#This Row],[Mb]]*gpw_3[[#This Row],[K]])*gpw_3[[#This Row],[Wb]]</f>
        <v>0</v>
      </c>
      <c r="AQ99" s="2"/>
      <c r="AR99" s="2" t="str">
        <f>IF(gpw_3[[#This Row],[Kolumna1]]&gt;0,"r",IF(gpw_3[[#This Row],[Kolumna1]]=0,"n","m"))</f>
        <v>n</v>
      </c>
    </row>
    <row r="100" spans="1:44" x14ac:dyDescent="0.25">
      <c r="A100" s="1">
        <v>42025</v>
      </c>
      <c r="B100" s="2" t="s">
        <v>203</v>
      </c>
      <c r="C100" s="2" t="s">
        <v>204</v>
      </c>
      <c r="D100">
        <v>89.75</v>
      </c>
      <c r="E100">
        <v>18</v>
      </c>
      <c r="F100">
        <v>1600</v>
      </c>
      <c r="G100">
        <v>2567000</v>
      </c>
      <c r="H100" s="2">
        <f>IF(AND(gpw[[#This Row],[wolumen]]=0,gpw[[#This Row],[obrot]]=0),gpw[[#This Row],[kurs_zamkniecia]],gpw[[#This Row],[obrot]]/gpw[[#This Row],[wolumen]])</f>
        <v>88.888888888888886</v>
      </c>
      <c r="J100" t="str">
        <f>LEFT(gpw[[#This Row],[ISIN]],2)</f>
        <v>PL</v>
      </c>
      <c r="K100">
        <f>gpw[[#This Row],[kurs_zamkniecia]]*gpw[[#This Row],[pakiet_wig]]</f>
        <v>230388250</v>
      </c>
      <c r="L100" s="2">
        <f>1000</f>
        <v>1000</v>
      </c>
      <c r="M100" s="2">
        <f t="shared" si="4"/>
        <v>96.428137390000003</v>
      </c>
      <c r="N100" s="2">
        <f t="shared" si="5"/>
        <v>57140000</v>
      </c>
      <c r="O100" s="2">
        <f>gpw[[#This Row],[M]]/(gpw[[#This Row],[Mb]]*gpw[[#This Row],[K]])*gpw[[#This Row],[Wb]]</f>
        <v>41.813479798862879</v>
      </c>
      <c r="P100" s="2"/>
      <c r="Q100" s="2" t="str">
        <f>IF(gpw[[#This Row],[Kolumna1]]&gt;0,"r",IF(gpw[[#This Row],[Kolumna1]]=0,"n","m"))</f>
        <v>n</v>
      </c>
      <c r="AB100" s="1">
        <v>42025</v>
      </c>
      <c r="AC100" s="2" t="s">
        <v>203</v>
      </c>
      <c r="AD100" s="2" t="s">
        <v>204</v>
      </c>
      <c r="AE100">
        <v>89.75</v>
      </c>
      <c r="AF100">
        <v>18</v>
      </c>
      <c r="AG100">
        <v>1600</v>
      </c>
      <c r="AH100">
        <v>2567000</v>
      </c>
      <c r="AI100" s="2">
        <f>IF(AND(gpw_3[[#This Row],[wolumen]]=0,gpw_3[[#This Row],[obrot]]=0),gpw_3[[#This Row],[kurs_zamkniecia]],gpw_3[[#This Row],[obrot]]/gpw_3[[#This Row],[wolumen]])</f>
        <v>88.888888888888886</v>
      </c>
      <c r="AK100" t="str">
        <f>LEFT(gpw_3[[#This Row],[ISIN]],2)</f>
        <v>PL</v>
      </c>
      <c r="AL100">
        <f>gpw_3[[#This Row],[kurs_zamkniecia]]*gpw_3[[#This Row],[pakiet_wig]]</f>
        <v>230388250</v>
      </c>
      <c r="AM100" s="2">
        <f>1000</f>
        <v>1000</v>
      </c>
      <c r="AN100" s="2">
        <f t="shared" si="6"/>
        <v>96.428137390000003</v>
      </c>
      <c r="AO100" s="2">
        <f t="shared" si="7"/>
        <v>57140000</v>
      </c>
      <c r="AP100" s="2">
        <f>gpw_3[[#This Row],[M]]/(gpw_3[[#This Row],[Mb]]*gpw_3[[#This Row],[K]])*gpw_3[[#This Row],[Wb]]</f>
        <v>41.813479798862879</v>
      </c>
      <c r="AQ100" s="2"/>
      <c r="AR100" s="2" t="str">
        <f>IF(gpw_3[[#This Row],[Kolumna1]]&gt;0,"r",IF(gpw_3[[#This Row],[Kolumna1]]=0,"n","m"))</f>
        <v>n</v>
      </c>
    </row>
    <row r="101" spans="1:44" x14ac:dyDescent="0.25">
      <c r="A101" s="1">
        <v>42025</v>
      </c>
      <c r="B101" s="2" t="s">
        <v>205</v>
      </c>
      <c r="C101" s="2" t="s">
        <v>206</v>
      </c>
      <c r="D101">
        <v>6.25</v>
      </c>
      <c r="E101">
        <v>3480</v>
      </c>
      <c r="F101">
        <v>21940</v>
      </c>
      <c r="G101">
        <v>8556000</v>
      </c>
      <c r="H101" s="2">
        <f>IF(AND(gpw[[#This Row],[wolumen]]=0,gpw[[#This Row],[obrot]]=0),gpw[[#This Row],[kurs_zamkniecia]],gpw[[#This Row],[obrot]]/gpw[[#This Row],[wolumen]])</f>
        <v>6.304597701149425</v>
      </c>
      <c r="J101" t="str">
        <f>LEFT(gpw[[#This Row],[ISIN]],2)</f>
        <v>PL</v>
      </c>
      <c r="K101">
        <f>gpw[[#This Row],[kurs_zamkniecia]]*gpw[[#This Row],[pakiet_wig]]</f>
        <v>53475000</v>
      </c>
      <c r="L101" s="2">
        <f>1000</f>
        <v>1000</v>
      </c>
      <c r="M101" s="2">
        <f t="shared" si="4"/>
        <v>96.428137390000003</v>
      </c>
      <c r="N101" s="2">
        <f t="shared" si="5"/>
        <v>57140000</v>
      </c>
      <c r="O101" s="2">
        <f>gpw[[#This Row],[M]]/(gpw[[#This Row],[Mb]]*gpw[[#This Row],[K]])*gpw[[#This Row],[Wb]]</f>
        <v>9.7052511672977797</v>
      </c>
      <c r="P101" s="2"/>
      <c r="Q101" s="2" t="str">
        <f>IF(gpw[[#This Row],[Kolumna1]]&gt;0,"r",IF(gpw[[#This Row],[Kolumna1]]=0,"n","m"))</f>
        <v>n</v>
      </c>
      <c r="AB101" s="1">
        <v>42025</v>
      </c>
      <c r="AC101" s="2" t="s">
        <v>205</v>
      </c>
      <c r="AD101" s="2" t="s">
        <v>206</v>
      </c>
      <c r="AE101">
        <v>6.25</v>
      </c>
      <c r="AF101">
        <v>3480</v>
      </c>
      <c r="AG101">
        <v>21940</v>
      </c>
      <c r="AH101">
        <v>8556000</v>
      </c>
      <c r="AI101" s="2">
        <f>IF(AND(gpw_3[[#This Row],[wolumen]]=0,gpw_3[[#This Row],[obrot]]=0),gpw_3[[#This Row],[kurs_zamkniecia]],gpw_3[[#This Row],[obrot]]/gpw_3[[#This Row],[wolumen]])</f>
        <v>6.304597701149425</v>
      </c>
      <c r="AK101" t="str">
        <f>LEFT(gpw_3[[#This Row],[ISIN]],2)</f>
        <v>PL</v>
      </c>
      <c r="AL101">
        <f>gpw_3[[#This Row],[kurs_zamkniecia]]*gpw_3[[#This Row],[pakiet_wig]]</f>
        <v>53475000</v>
      </c>
      <c r="AM101" s="2">
        <f>1000</f>
        <v>1000</v>
      </c>
      <c r="AN101" s="2">
        <f t="shared" si="6"/>
        <v>96.428137390000003</v>
      </c>
      <c r="AO101" s="2">
        <f t="shared" si="7"/>
        <v>57140000</v>
      </c>
      <c r="AP101" s="2">
        <f>gpw_3[[#This Row],[M]]/(gpw_3[[#This Row],[Mb]]*gpw_3[[#This Row],[K]])*gpw_3[[#This Row],[Wb]]</f>
        <v>9.7052511672977797</v>
      </c>
      <c r="AQ101" s="2"/>
      <c r="AR101" s="2" t="str">
        <f>IF(gpw_3[[#This Row],[Kolumna1]]&gt;0,"r",IF(gpw_3[[#This Row],[Kolumna1]]=0,"n","m"))</f>
        <v>n</v>
      </c>
    </row>
    <row r="102" spans="1:44" x14ac:dyDescent="0.25">
      <c r="A102" s="1">
        <v>42025</v>
      </c>
      <c r="B102" s="2" t="s">
        <v>207</v>
      </c>
      <c r="C102" s="2" t="s">
        <v>208</v>
      </c>
      <c r="D102">
        <v>4.8899999999999997</v>
      </c>
      <c r="E102">
        <v>0</v>
      </c>
      <c r="F102">
        <v>0</v>
      </c>
      <c r="G102">
        <v>2659000</v>
      </c>
      <c r="H102" s="2">
        <f>IF(AND(gpw[[#This Row],[wolumen]]=0,gpw[[#This Row],[obrot]]=0),gpw[[#This Row],[kurs_zamkniecia]],gpw[[#This Row],[obrot]]/gpw[[#This Row],[wolumen]])</f>
        <v>4.8899999999999997</v>
      </c>
      <c r="J102" t="str">
        <f>LEFT(gpw[[#This Row],[ISIN]],2)</f>
        <v>PL</v>
      </c>
      <c r="K102">
        <f>gpw[[#This Row],[kurs_zamkniecia]]*gpw[[#This Row],[pakiet_wig]]</f>
        <v>13002510</v>
      </c>
      <c r="L102" s="2">
        <f>1000</f>
        <v>1000</v>
      </c>
      <c r="M102" s="2">
        <f t="shared" si="4"/>
        <v>96.428137390000003</v>
      </c>
      <c r="N102" s="2">
        <f t="shared" si="5"/>
        <v>57140000</v>
      </c>
      <c r="O102" s="2">
        <f>gpw[[#This Row],[M]]/(gpw[[#This Row],[Mb]]*gpw[[#This Row],[K]])*gpw[[#This Row],[Wb]]</f>
        <v>2.3598433914034791</v>
      </c>
      <c r="P102" s="2"/>
      <c r="Q102" s="2" t="str">
        <f>IF(gpw[[#This Row],[Kolumna1]]&gt;0,"r",IF(gpw[[#This Row],[Kolumna1]]=0,"n","m"))</f>
        <v>n</v>
      </c>
      <c r="AB102" s="1">
        <v>42025</v>
      </c>
      <c r="AC102" s="2" t="s">
        <v>207</v>
      </c>
      <c r="AD102" s="2" t="s">
        <v>208</v>
      </c>
      <c r="AE102">
        <v>4.8899999999999997</v>
      </c>
      <c r="AF102">
        <v>0</v>
      </c>
      <c r="AG102">
        <v>0</v>
      </c>
      <c r="AH102">
        <v>2659000</v>
      </c>
      <c r="AI102" s="2">
        <f>IF(AND(gpw_3[[#This Row],[wolumen]]=0,gpw_3[[#This Row],[obrot]]=0),gpw_3[[#This Row],[kurs_zamkniecia]],gpw_3[[#This Row],[obrot]]/gpw_3[[#This Row],[wolumen]])</f>
        <v>4.8899999999999997</v>
      </c>
      <c r="AK102" t="str">
        <f>LEFT(gpw_3[[#This Row],[ISIN]],2)</f>
        <v>PL</v>
      </c>
      <c r="AL102">
        <f>gpw_3[[#This Row],[kurs_zamkniecia]]*gpw_3[[#This Row],[pakiet_wig]]</f>
        <v>13002510</v>
      </c>
      <c r="AM102" s="2">
        <f>1000</f>
        <v>1000</v>
      </c>
      <c r="AN102" s="2">
        <f t="shared" si="6"/>
        <v>96.428137390000003</v>
      </c>
      <c r="AO102" s="2">
        <f t="shared" si="7"/>
        <v>57140000</v>
      </c>
      <c r="AP102" s="2">
        <f>gpw_3[[#This Row],[M]]/(gpw_3[[#This Row],[Mb]]*gpw_3[[#This Row],[K]])*gpw_3[[#This Row],[Wb]]</f>
        <v>2.3598433914034791</v>
      </c>
      <c r="AQ102" s="2"/>
      <c r="AR102" s="2" t="str">
        <f>IF(gpw_3[[#This Row],[Kolumna1]]&gt;0,"r",IF(gpw_3[[#This Row],[Kolumna1]]=0,"n","m"))</f>
        <v>n</v>
      </c>
    </row>
    <row r="103" spans="1:44" x14ac:dyDescent="0.25">
      <c r="A103" s="1">
        <v>42025</v>
      </c>
      <c r="B103" s="2" t="s">
        <v>209</v>
      </c>
      <c r="C103" s="2" t="s">
        <v>210</v>
      </c>
      <c r="D103">
        <v>6.28</v>
      </c>
      <c r="E103">
        <v>4981</v>
      </c>
      <c r="F103">
        <v>31050</v>
      </c>
      <c r="G103">
        <v>0</v>
      </c>
      <c r="H103" s="2">
        <f>IF(AND(gpw[[#This Row],[wolumen]]=0,gpw[[#This Row],[obrot]]=0),gpw[[#This Row],[kurs_zamkniecia]],gpw[[#This Row],[obrot]]/gpw[[#This Row],[wolumen]])</f>
        <v>6.2336880144549287</v>
      </c>
      <c r="J103" t="str">
        <f>LEFT(gpw[[#This Row],[ISIN]],2)</f>
        <v>PL</v>
      </c>
      <c r="K103">
        <f>gpw[[#This Row],[kurs_zamkniecia]]*gpw[[#This Row],[pakiet_wig]]</f>
        <v>0</v>
      </c>
      <c r="L103" s="2">
        <f>1000</f>
        <v>1000</v>
      </c>
      <c r="M103" s="2">
        <f t="shared" si="4"/>
        <v>96.428137390000003</v>
      </c>
      <c r="N103" s="2">
        <f t="shared" si="5"/>
        <v>57140000</v>
      </c>
      <c r="O103" s="2">
        <f>gpw[[#This Row],[M]]/(gpw[[#This Row],[Mb]]*gpw[[#This Row],[K]])*gpw[[#This Row],[Wb]]</f>
        <v>0</v>
      </c>
      <c r="P103" s="2"/>
      <c r="Q103" s="2" t="str">
        <f>IF(gpw[[#This Row],[Kolumna1]]&gt;0,"r",IF(gpw[[#This Row],[Kolumna1]]=0,"n","m"))</f>
        <v>n</v>
      </c>
      <c r="AB103" s="1">
        <v>42025</v>
      </c>
      <c r="AC103" s="2" t="s">
        <v>209</v>
      </c>
      <c r="AD103" s="2" t="s">
        <v>210</v>
      </c>
      <c r="AE103">
        <v>6.28</v>
      </c>
      <c r="AF103">
        <v>4981</v>
      </c>
      <c r="AG103">
        <v>31050</v>
      </c>
      <c r="AH103">
        <v>0</v>
      </c>
      <c r="AI103" s="2">
        <f>IF(AND(gpw_3[[#This Row],[wolumen]]=0,gpw_3[[#This Row],[obrot]]=0),gpw_3[[#This Row],[kurs_zamkniecia]],gpw_3[[#This Row],[obrot]]/gpw_3[[#This Row],[wolumen]])</f>
        <v>6.2336880144549287</v>
      </c>
      <c r="AK103" t="str">
        <f>LEFT(gpw_3[[#This Row],[ISIN]],2)</f>
        <v>PL</v>
      </c>
      <c r="AL103">
        <f>gpw_3[[#This Row],[kurs_zamkniecia]]*gpw_3[[#This Row],[pakiet_wig]]</f>
        <v>0</v>
      </c>
      <c r="AM103" s="2">
        <f>1000</f>
        <v>1000</v>
      </c>
      <c r="AN103" s="2">
        <f t="shared" si="6"/>
        <v>96.428137390000003</v>
      </c>
      <c r="AO103" s="2">
        <f t="shared" si="7"/>
        <v>57140000</v>
      </c>
      <c r="AP103" s="2">
        <f>gpw_3[[#This Row],[M]]/(gpw_3[[#This Row],[Mb]]*gpw_3[[#This Row],[K]])*gpw_3[[#This Row],[Wb]]</f>
        <v>0</v>
      </c>
      <c r="AQ103" s="2"/>
      <c r="AR103" s="2" t="str">
        <f>IF(gpw_3[[#This Row],[Kolumna1]]&gt;0,"r",IF(gpw_3[[#This Row],[Kolumna1]]=0,"n","m"))</f>
        <v>n</v>
      </c>
    </row>
    <row r="104" spans="1:44" x14ac:dyDescent="0.25">
      <c r="A104" s="1">
        <v>42025</v>
      </c>
      <c r="B104" s="2" t="s">
        <v>211</v>
      </c>
      <c r="C104" s="2" t="s">
        <v>212</v>
      </c>
      <c r="D104">
        <v>0.72</v>
      </c>
      <c r="E104">
        <v>20924</v>
      </c>
      <c r="F104">
        <v>14920</v>
      </c>
      <c r="G104">
        <v>8257000</v>
      </c>
      <c r="H104" s="2">
        <f>IF(AND(gpw[[#This Row],[wolumen]]=0,gpw[[#This Row],[obrot]]=0),gpw[[#This Row],[kurs_zamkniecia]],gpw[[#This Row],[obrot]]/gpw[[#This Row],[wolumen]])</f>
        <v>0.71305677690690117</v>
      </c>
      <c r="J104" t="str">
        <f>LEFT(gpw[[#This Row],[ISIN]],2)</f>
        <v>PL</v>
      </c>
      <c r="K104">
        <f>gpw[[#This Row],[kurs_zamkniecia]]*gpw[[#This Row],[pakiet_wig]]</f>
        <v>5945040</v>
      </c>
      <c r="L104" s="2">
        <f>1000</f>
        <v>1000</v>
      </c>
      <c r="M104" s="2">
        <f t="shared" si="4"/>
        <v>96.428137390000003</v>
      </c>
      <c r="N104" s="2">
        <f t="shared" si="5"/>
        <v>57140000</v>
      </c>
      <c r="O104" s="2">
        <f>gpw[[#This Row],[M]]/(gpw[[#This Row],[Mb]]*gpw[[#This Row],[K]])*gpw[[#This Row],[Wb]]</f>
        <v>1.078973471708873</v>
      </c>
      <c r="P104" s="2"/>
      <c r="Q104" s="2" t="str">
        <f>IF(gpw[[#This Row],[Kolumna1]]&gt;0,"r",IF(gpw[[#This Row],[Kolumna1]]=0,"n","m"))</f>
        <v>n</v>
      </c>
      <c r="AB104" s="1">
        <v>42025</v>
      </c>
      <c r="AC104" s="2" t="s">
        <v>211</v>
      </c>
      <c r="AD104" s="2" t="s">
        <v>212</v>
      </c>
      <c r="AE104">
        <v>0.72</v>
      </c>
      <c r="AF104">
        <v>20924</v>
      </c>
      <c r="AG104">
        <v>14920</v>
      </c>
      <c r="AH104">
        <v>8257000</v>
      </c>
      <c r="AI104" s="2">
        <f>IF(AND(gpw_3[[#This Row],[wolumen]]=0,gpw_3[[#This Row],[obrot]]=0),gpw_3[[#This Row],[kurs_zamkniecia]],gpw_3[[#This Row],[obrot]]/gpw_3[[#This Row],[wolumen]])</f>
        <v>0.71305677690690117</v>
      </c>
      <c r="AK104" t="str">
        <f>LEFT(gpw_3[[#This Row],[ISIN]],2)</f>
        <v>PL</v>
      </c>
      <c r="AL104">
        <f>gpw_3[[#This Row],[kurs_zamkniecia]]*gpw_3[[#This Row],[pakiet_wig]]</f>
        <v>5945040</v>
      </c>
      <c r="AM104" s="2">
        <f>1000</f>
        <v>1000</v>
      </c>
      <c r="AN104" s="2">
        <f t="shared" si="6"/>
        <v>96.428137390000003</v>
      </c>
      <c r="AO104" s="2">
        <f t="shared" si="7"/>
        <v>57140000</v>
      </c>
      <c r="AP104" s="2">
        <f>gpw_3[[#This Row],[M]]/(gpw_3[[#This Row],[Mb]]*gpw_3[[#This Row],[K]])*gpw_3[[#This Row],[Wb]]</f>
        <v>1.078973471708873</v>
      </c>
      <c r="AQ104" s="2"/>
      <c r="AR104" s="2" t="str">
        <f>IF(gpw_3[[#This Row],[Kolumna1]]&gt;0,"r",IF(gpw_3[[#This Row],[Kolumna1]]=0,"n","m"))</f>
        <v>n</v>
      </c>
    </row>
    <row r="105" spans="1:44" x14ac:dyDescent="0.25">
      <c r="A105" s="1">
        <v>42025</v>
      </c>
      <c r="B105" s="2" t="s">
        <v>213</v>
      </c>
      <c r="C105" s="2" t="s">
        <v>214</v>
      </c>
      <c r="D105">
        <v>48.1</v>
      </c>
      <c r="E105">
        <v>479</v>
      </c>
      <c r="F105">
        <v>22930</v>
      </c>
      <c r="G105">
        <v>7229000</v>
      </c>
      <c r="H105" s="2">
        <f>IF(AND(gpw[[#This Row],[wolumen]]=0,gpw[[#This Row],[obrot]]=0),gpw[[#This Row],[kurs_zamkniecia]],gpw[[#This Row],[obrot]]/gpw[[#This Row],[wolumen]])</f>
        <v>47.870563674321502</v>
      </c>
      <c r="J105" t="str">
        <f>LEFT(gpw[[#This Row],[ISIN]],2)</f>
        <v>PL</v>
      </c>
      <c r="K105">
        <f>gpw[[#This Row],[kurs_zamkniecia]]*gpw[[#This Row],[pakiet_wig]]</f>
        <v>347714900</v>
      </c>
      <c r="L105" s="2">
        <f>1000</f>
        <v>1000</v>
      </c>
      <c r="M105" s="2">
        <f t="shared" si="4"/>
        <v>96.428137390000003</v>
      </c>
      <c r="N105" s="2">
        <f t="shared" si="5"/>
        <v>57140000</v>
      </c>
      <c r="O105" s="2">
        <f>gpw[[#This Row],[M]]/(gpw[[#This Row],[Mb]]*gpw[[#This Row],[K]])*gpw[[#This Row],[Wb]]</f>
        <v>63.107254588346528</v>
      </c>
      <c r="P105" s="2"/>
      <c r="Q105" s="2" t="str">
        <f>IF(gpw[[#This Row],[Kolumna1]]&gt;0,"r",IF(gpw[[#This Row],[Kolumna1]]=0,"n","m"))</f>
        <v>n</v>
      </c>
      <c r="AB105" s="1">
        <v>42025</v>
      </c>
      <c r="AC105" s="2" t="s">
        <v>213</v>
      </c>
      <c r="AD105" s="2" t="s">
        <v>214</v>
      </c>
      <c r="AE105">
        <v>48.1</v>
      </c>
      <c r="AF105">
        <v>479</v>
      </c>
      <c r="AG105">
        <v>22930</v>
      </c>
      <c r="AH105">
        <v>7229000</v>
      </c>
      <c r="AI105" s="2">
        <f>IF(AND(gpw_3[[#This Row],[wolumen]]=0,gpw_3[[#This Row],[obrot]]=0),gpw_3[[#This Row],[kurs_zamkniecia]],gpw_3[[#This Row],[obrot]]/gpw_3[[#This Row],[wolumen]])</f>
        <v>47.870563674321502</v>
      </c>
      <c r="AK105" t="str">
        <f>LEFT(gpw_3[[#This Row],[ISIN]],2)</f>
        <v>PL</v>
      </c>
      <c r="AL105">
        <f>gpw_3[[#This Row],[kurs_zamkniecia]]*gpw_3[[#This Row],[pakiet_wig]]</f>
        <v>347714900</v>
      </c>
      <c r="AM105" s="2">
        <f>1000</f>
        <v>1000</v>
      </c>
      <c r="AN105" s="2">
        <f t="shared" si="6"/>
        <v>96.428137390000003</v>
      </c>
      <c r="AO105" s="2">
        <f t="shared" si="7"/>
        <v>57140000</v>
      </c>
      <c r="AP105" s="2">
        <f>gpw_3[[#This Row],[M]]/(gpw_3[[#This Row],[Mb]]*gpw_3[[#This Row],[K]])*gpw_3[[#This Row],[Wb]]</f>
        <v>63.107254588346528</v>
      </c>
      <c r="AQ105" s="2"/>
      <c r="AR105" s="2" t="str">
        <f>IF(gpw_3[[#This Row],[Kolumna1]]&gt;0,"r",IF(gpw_3[[#This Row],[Kolumna1]]=0,"n","m"))</f>
        <v>n</v>
      </c>
    </row>
    <row r="106" spans="1:44" x14ac:dyDescent="0.25">
      <c r="A106" s="1">
        <v>42025</v>
      </c>
      <c r="B106" s="2" t="s">
        <v>215</v>
      </c>
      <c r="C106" s="2" t="s">
        <v>216</v>
      </c>
      <c r="D106">
        <v>2.8</v>
      </c>
      <c r="E106">
        <v>957</v>
      </c>
      <c r="F106">
        <v>2730</v>
      </c>
      <c r="G106">
        <v>0</v>
      </c>
      <c r="H106" s="2">
        <f>IF(AND(gpw[[#This Row],[wolumen]]=0,gpw[[#This Row],[obrot]]=0),gpw[[#This Row],[kurs_zamkniecia]],gpw[[#This Row],[obrot]]/gpw[[#This Row],[wolumen]])</f>
        <v>2.8526645768025078</v>
      </c>
      <c r="J106" t="str">
        <f>LEFT(gpw[[#This Row],[ISIN]],2)</f>
        <v>PL</v>
      </c>
      <c r="K106">
        <f>gpw[[#This Row],[kurs_zamkniecia]]*gpw[[#This Row],[pakiet_wig]]</f>
        <v>0</v>
      </c>
      <c r="L106" s="2">
        <f>1000</f>
        <v>1000</v>
      </c>
      <c r="M106" s="2">
        <f t="shared" si="4"/>
        <v>96.428137390000003</v>
      </c>
      <c r="N106" s="2">
        <f t="shared" si="5"/>
        <v>57140000</v>
      </c>
      <c r="O106" s="2">
        <f>gpw[[#This Row],[M]]/(gpw[[#This Row],[Mb]]*gpw[[#This Row],[K]])*gpw[[#This Row],[Wb]]</f>
        <v>0</v>
      </c>
      <c r="P106" s="2"/>
      <c r="Q106" s="2" t="str">
        <f>IF(gpw[[#This Row],[Kolumna1]]&gt;0,"r",IF(gpw[[#This Row],[Kolumna1]]=0,"n","m"))</f>
        <v>n</v>
      </c>
      <c r="AB106" s="1">
        <v>42025</v>
      </c>
      <c r="AC106" s="2" t="s">
        <v>215</v>
      </c>
      <c r="AD106" s="2" t="s">
        <v>216</v>
      </c>
      <c r="AE106">
        <v>2.8</v>
      </c>
      <c r="AF106">
        <v>957</v>
      </c>
      <c r="AG106">
        <v>2730</v>
      </c>
      <c r="AH106">
        <v>0</v>
      </c>
      <c r="AI106" s="2">
        <f>IF(AND(gpw_3[[#This Row],[wolumen]]=0,gpw_3[[#This Row],[obrot]]=0),gpw_3[[#This Row],[kurs_zamkniecia]],gpw_3[[#This Row],[obrot]]/gpw_3[[#This Row],[wolumen]])</f>
        <v>2.8526645768025078</v>
      </c>
      <c r="AK106" t="str">
        <f>LEFT(gpw_3[[#This Row],[ISIN]],2)</f>
        <v>PL</v>
      </c>
      <c r="AL106">
        <f>gpw_3[[#This Row],[kurs_zamkniecia]]*gpw_3[[#This Row],[pakiet_wig]]</f>
        <v>0</v>
      </c>
      <c r="AM106" s="2">
        <f>1000</f>
        <v>1000</v>
      </c>
      <c r="AN106" s="2">
        <f t="shared" si="6"/>
        <v>96.428137390000003</v>
      </c>
      <c r="AO106" s="2">
        <f t="shared" si="7"/>
        <v>57140000</v>
      </c>
      <c r="AP106" s="2">
        <f>gpw_3[[#This Row],[M]]/(gpw_3[[#This Row],[Mb]]*gpw_3[[#This Row],[K]])*gpw_3[[#This Row],[Wb]]</f>
        <v>0</v>
      </c>
      <c r="AQ106" s="2"/>
      <c r="AR106" s="2" t="str">
        <f>IF(gpw_3[[#This Row],[Kolumna1]]&gt;0,"r",IF(gpw_3[[#This Row],[Kolumna1]]=0,"n","m"))</f>
        <v>n</v>
      </c>
    </row>
    <row r="107" spans="1:44" x14ac:dyDescent="0.25">
      <c r="A107" s="1">
        <v>42025</v>
      </c>
      <c r="B107" s="2" t="s">
        <v>217</v>
      </c>
      <c r="C107" s="2" t="s">
        <v>218</v>
      </c>
      <c r="D107">
        <v>0.21</v>
      </c>
      <c r="E107">
        <v>18222</v>
      </c>
      <c r="F107">
        <v>3830</v>
      </c>
      <c r="G107">
        <v>0</v>
      </c>
      <c r="H107" s="2">
        <f>IF(AND(gpw[[#This Row],[wolumen]]=0,gpw[[#This Row],[obrot]]=0),gpw[[#This Row],[kurs_zamkniecia]],gpw[[#This Row],[obrot]]/gpw[[#This Row],[wolumen]])</f>
        <v>0.21018549006695203</v>
      </c>
      <c r="J107" t="str">
        <f>LEFT(gpw[[#This Row],[ISIN]],2)</f>
        <v>PL</v>
      </c>
      <c r="K107">
        <f>gpw[[#This Row],[kurs_zamkniecia]]*gpw[[#This Row],[pakiet_wig]]</f>
        <v>0</v>
      </c>
      <c r="L107" s="2">
        <f>1000</f>
        <v>1000</v>
      </c>
      <c r="M107" s="2">
        <f t="shared" si="4"/>
        <v>96.428137390000003</v>
      </c>
      <c r="N107" s="2">
        <f t="shared" si="5"/>
        <v>57140000</v>
      </c>
      <c r="O107" s="2">
        <f>gpw[[#This Row],[M]]/(gpw[[#This Row],[Mb]]*gpw[[#This Row],[K]])*gpw[[#This Row],[Wb]]</f>
        <v>0</v>
      </c>
      <c r="P107" s="2"/>
      <c r="Q107" s="2" t="str">
        <f>IF(gpw[[#This Row],[Kolumna1]]&gt;0,"r",IF(gpw[[#This Row],[Kolumna1]]=0,"n","m"))</f>
        <v>n</v>
      </c>
      <c r="AB107" s="1">
        <v>42025</v>
      </c>
      <c r="AC107" s="2" t="s">
        <v>217</v>
      </c>
      <c r="AD107" s="2" t="s">
        <v>218</v>
      </c>
      <c r="AE107">
        <v>0.21</v>
      </c>
      <c r="AF107">
        <v>18222</v>
      </c>
      <c r="AG107">
        <v>3830</v>
      </c>
      <c r="AH107">
        <v>0</v>
      </c>
      <c r="AI107" s="2">
        <f>IF(AND(gpw_3[[#This Row],[wolumen]]=0,gpw_3[[#This Row],[obrot]]=0),gpw_3[[#This Row],[kurs_zamkniecia]],gpw_3[[#This Row],[obrot]]/gpw_3[[#This Row],[wolumen]])</f>
        <v>0.21018549006695203</v>
      </c>
      <c r="AK107" t="str">
        <f>LEFT(gpw_3[[#This Row],[ISIN]],2)</f>
        <v>PL</v>
      </c>
      <c r="AL107">
        <f>gpw_3[[#This Row],[kurs_zamkniecia]]*gpw_3[[#This Row],[pakiet_wig]]</f>
        <v>0</v>
      </c>
      <c r="AM107" s="2">
        <f>1000</f>
        <v>1000</v>
      </c>
      <c r="AN107" s="2">
        <f t="shared" si="6"/>
        <v>96.428137390000003</v>
      </c>
      <c r="AO107" s="2">
        <f t="shared" si="7"/>
        <v>57140000</v>
      </c>
      <c r="AP107" s="2">
        <f>gpw_3[[#This Row],[M]]/(gpw_3[[#This Row],[Mb]]*gpw_3[[#This Row],[K]])*gpw_3[[#This Row],[Wb]]</f>
        <v>0</v>
      </c>
      <c r="AQ107" s="2"/>
      <c r="AR107" s="2" t="str">
        <f>IF(gpw_3[[#This Row],[Kolumna1]]&gt;0,"r",IF(gpw_3[[#This Row],[Kolumna1]]=0,"n","m"))</f>
        <v>n</v>
      </c>
    </row>
    <row r="108" spans="1:44" x14ac:dyDescent="0.25">
      <c r="A108" s="1">
        <v>42025</v>
      </c>
      <c r="B108" s="2" t="s">
        <v>219</v>
      </c>
      <c r="C108" s="2" t="s">
        <v>220</v>
      </c>
      <c r="D108">
        <v>1.82</v>
      </c>
      <c r="E108">
        <v>700</v>
      </c>
      <c r="F108">
        <v>1270</v>
      </c>
      <c r="G108">
        <v>0</v>
      </c>
      <c r="H108" s="2">
        <f>IF(AND(gpw[[#This Row],[wolumen]]=0,gpw[[#This Row],[obrot]]=0),gpw[[#This Row],[kurs_zamkniecia]],gpw[[#This Row],[obrot]]/gpw[[#This Row],[wolumen]])</f>
        <v>1.8142857142857143</v>
      </c>
      <c r="J108" t="str">
        <f>LEFT(gpw[[#This Row],[ISIN]],2)</f>
        <v>PL</v>
      </c>
      <c r="K108">
        <f>gpw[[#This Row],[kurs_zamkniecia]]*gpw[[#This Row],[pakiet_wig]]</f>
        <v>0</v>
      </c>
      <c r="L108" s="2">
        <f>1000</f>
        <v>1000</v>
      </c>
      <c r="M108" s="2">
        <f t="shared" si="4"/>
        <v>96.428137390000003</v>
      </c>
      <c r="N108" s="2">
        <f t="shared" si="5"/>
        <v>57140000</v>
      </c>
      <c r="O108" s="2">
        <f>gpw[[#This Row],[M]]/(gpw[[#This Row],[Mb]]*gpw[[#This Row],[K]])*gpw[[#This Row],[Wb]]</f>
        <v>0</v>
      </c>
      <c r="P108" s="2"/>
      <c r="Q108" s="2" t="str">
        <f>IF(gpw[[#This Row],[Kolumna1]]&gt;0,"r",IF(gpw[[#This Row],[Kolumna1]]=0,"n","m"))</f>
        <v>n</v>
      </c>
      <c r="AB108" s="1">
        <v>42025</v>
      </c>
      <c r="AC108" s="2" t="s">
        <v>219</v>
      </c>
      <c r="AD108" s="2" t="s">
        <v>220</v>
      </c>
      <c r="AE108">
        <v>1.82</v>
      </c>
      <c r="AF108">
        <v>700</v>
      </c>
      <c r="AG108">
        <v>1270</v>
      </c>
      <c r="AH108">
        <v>0</v>
      </c>
      <c r="AI108" s="2">
        <f>IF(AND(gpw_3[[#This Row],[wolumen]]=0,gpw_3[[#This Row],[obrot]]=0),gpw_3[[#This Row],[kurs_zamkniecia]],gpw_3[[#This Row],[obrot]]/gpw_3[[#This Row],[wolumen]])</f>
        <v>1.8142857142857143</v>
      </c>
      <c r="AK108" t="str">
        <f>LEFT(gpw_3[[#This Row],[ISIN]],2)</f>
        <v>PL</v>
      </c>
      <c r="AL108">
        <f>gpw_3[[#This Row],[kurs_zamkniecia]]*gpw_3[[#This Row],[pakiet_wig]]</f>
        <v>0</v>
      </c>
      <c r="AM108" s="2">
        <f>1000</f>
        <v>1000</v>
      </c>
      <c r="AN108" s="2">
        <f t="shared" si="6"/>
        <v>96.428137390000003</v>
      </c>
      <c r="AO108" s="2">
        <f t="shared" si="7"/>
        <v>57140000</v>
      </c>
      <c r="AP108" s="2">
        <f>gpw_3[[#This Row],[M]]/(gpw_3[[#This Row],[Mb]]*gpw_3[[#This Row],[K]])*gpw_3[[#This Row],[Wb]]</f>
        <v>0</v>
      </c>
      <c r="AQ108" s="2"/>
      <c r="AR108" s="2" t="str">
        <f>IF(gpw_3[[#This Row],[Kolumna1]]&gt;0,"r",IF(gpw_3[[#This Row],[Kolumna1]]=0,"n","m"))</f>
        <v>n</v>
      </c>
    </row>
    <row r="109" spans="1:44" x14ac:dyDescent="0.25">
      <c r="A109" s="1">
        <v>42025</v>
      </c>
      <c r="B109" s="2" t="s">
        <v>221</v>
      </c>
      <c r="C109" s="2" t="s">
        <v>222</v>
      </c>
      <c r="D109">
        <v>3.35</v>
      </c>
      <c r="E109">
        <v>2769</v>
      </c>
      <c r="F109">
        <v>9270</v>
      </c>
      <c r="G109">
        <v>3196000</v>
      </c>
      <c r="H109" s="2">
        <f>IF(AND(gpw[[#This Row],[wolumen]]=0,gpw[[#This Row],[obrot]]=0),gpw[[#This Row],[kurs_zamkniecia]],gpw[[#This Row],[obrot]]/gpw[[#This Row],[wolumen]])</f>
        <v>3.3477789815817984</v>
      </c>
      <c r="J109" t="str">
        <f>LEFT(gpw[[#This Row],[ISIN]],2)</f>
        <v>PL</v>
      </c>
      <c r="K109">
        <f>gpw[[#This Row],[kurs_zamkniecia]]*gpw[[#This Row],[pakiet_wig]]</f>
        <v>10706600</v>
      </c>
      <c r="L109" s="2">
        <f>1000</f>
        <v>1000</v>
      </c>
      <c r="M109" s="2">
        <f t="shared" si="4"/>
        <v>96.428137390000003</v>
      </c>
      <c r="N109" s="2">
        <f t="shared" si="5"/>
        <v>57140000</v>
      </c>
      <c r="O109" s="2">
        <f>gpw[[#This Row],[M]]/(gpw[[#This Row],[Mb]]*gpw[[#This Row],[K]])*gpw[[#This Row],[Wb]]</f>
        <v>1.9431555333855148</v>
      </c>
      <c r="P109" s="2"/>
      <c r="Q109" s="2" t="str">
        <f>IF(gpw[[#This Row],[Kolumna1]]&gt;0,"r",IF(gpw[[#This Row],[Kolumna1]]=0,"n","m"))</f>
        <v>n</v>
      </c>
      <c r="AB109" s="1">
        <v>42025</v>
      </c>
      <c r="AC109" s="2" t="s">
        <v>221</v>
      </c>
      <c r="AD109" s="2" t="s">
        <v>222</v>
      </c>
      <c r="AE109">
        <v>3.35</v>
      </c>
      <c r="AF109">
        <v>2769</v>
      </c>
      <c r="AG109">
        <v>9270</v>
      </c>
      <c r="AH109">
        <v>3196000</v>
      </c>
      <c r="AI109" s="2">
        <f>IF(AND(gpw_3[[#This Row],[wolumen]]=0,gpw_3[[#This Row],[obrot]]=0),gpw_3[[#This Row],[kurs_zamkniecia]],gpw_3[[#This Row],[obrot]]/gpw_3[[#This Row],[wolumen]])</f>
        <v>3.3477789815817984</v>
      </c>
      <c r="AK109" t="str">
        <f>LEFT(gpw_3[[#This Row],[ISIN]],2)</f>
        <v>PL</v>
      </c>
      <c r="AL109">
        <f>gpw_3[[#This Row],[kurs_zamkniecia]]*gpw_3[[#This Row],[pakiet_wig]]</f>
        <v>10706600</v>
      </c>
      <c r="AM109" s="2">
        <f>1000</f>
        <v>1000</v>
      </c>
      <c r="AN109" s="2">
        <f t="shared" si="6"/>
        <v>96.428137390000003</v>
      </c>
      <c r="AO109" s="2">
        <f t="shared" si="7"/>
        <v>57140000</v>
      </c>
      <c r="AP109" s="2">
        <f>gpw_3[[#This Row],[M]]/(gpw_3[[#This Row],[Mb]]*gpw_3[[#This Row],[K]])*gpw_3[[#This Row],[Wb]]</f>
        <v>1.9431555333855148</v>
      </c>
      <c r="AQ109" s="2"/>
      <c r="AR109" s="2" t="str">
        <f>IF(gpw_3[[#This Row],[Kolumna1]]&gt;0,"r",IF(gpw_3[[#This Row],[Kolumna1]]=0,"n","m"))</f>
        <v>n</v>
      </c>
    </row>
    <row r="110" spans="1:44" x14ac:dyDescent="0.25">
      <c r="A110" s="1">
        <v>42025</v>
      </c>
      <c r="B110" s="2" t="s">
        <v>223</v>
      </c>
      <c r="C110" s="2" t="s">
        <v>224</v>
      </c>
      <c r="D110">
        <v>0.28000000000000003</v>
      </c>
      <c r="E110">
        <v>37863</v>
      </c>
      <c r="F110">
        <v>10600</v>
      </c>
      <c r="G110">
        <v>13003000</v>
      </c>
      <c r="H110" s="2">
        <f>IF(AND(gpw[[#This Row],[wolumen]]=0,gpw[[#This Row],[obrot]]=0),gpw[[#This Row],[kurs_zamkniecia]],gpw[[#This Row],[obrot]]/gpw[[#This Row],[wolumen]])</f>
        <v>0.27995668594670259</v>
      </c>
      <c r="J110" t="str">
        <f>LEFT(gpw[[#This Row],[ISIN]],2)</f>
        <v>PL</v>
      </c>
      <c r="K110">
        <f>gpw[[#This Row],[kurs_zamkniecia]]*gpw[[#This Row],[pakiet_wig]]</f>
        <v>3640840.0000000005</v>
      </c>
      <c r="L110" s="2">
        <f>1000</f>
        <v>1000</v>
      </c>
      <c r="M110" s="2">
        <f t="shared" si="4"/>
        <v>96.428137390000003</v>
      </c>
      <c r="N110" s="2">
        <f t="shared" si="5"/>
        <v>57140000</v>
      </c>
      <c r="O110" s="2">
        <f>gpw[[#This Row],[M]]/(gpw[[#This Row],[Mb]]*gpw[[#This Row],[K]])*gpw[[#This Row],[Wb]]</f>
        <v>0.66078105020933986</v>
      </c>
      <c r="P110" s="2"/>
      <c r="Q110" s="2" t="str">
        <f>IF(gpw[[#This Row],[Kolumna1]]&gt;0,"r",IF(gpw[[#This Row],[Kolumna1]]=0,"n","m"))</f>
        <v>n</v>
      </c>
      <c r="AB110" s="1">
        <v>42025</v>
      </c>
      <c r="AC110" s="2" t="s">
        <v>223</v>
      </c>
      <c r="AD110" s="2" t="s">
        <v>224</v>
      </c>
      <c r="AE110">
        <v>0.28000000000000003</v>
      </c>
      <c r="AF110">
        <v>37863</v>
      </c>
      <c r="AG110">
        <v>10600</v>
      </c>
      <c r="AH110">
        <v>13003000</v>
      </c>
      <c r="AI110" s="2">
        <f>IF(AND(gpw_3[[#This Row],[wolumen]]=0,gpw_3[[#This Row],[obrot]]=0),gpw_3[[#This Row],[kurs_zamkniecia]],gpw_3[[#This Row],[obrot]]/gpw_3[[#This Row],[wolumen]])</f>
        <v>0.27995668594670259</v>
      </c>
      <c r="AK110" t="str">
        <f>LEFT(gpw_3[[#This Row],[ISIN]],2)</f>
        <v>PL</v>
      </c>
      <c r="AL110">
        <f>gpw_3[[#This Row],[kurs_zamkniecia]]*gpw_3[[#This Row],[pakiet_wig]]</f>
        <v>3640840.0000000005</v>
      </c>
      <c r="AM110" s="2">
        <f>1000</f>
        <v>1000</v>
      </c>
      <c r="AN110" s="2">
        <f t="shared" si="6"/>
        <v>96.428137390000003</v>
      </c>
      <c r="AO110" s="2">
        <f t="shared" si="7"/>
        <v>57140000</v>
      </c>
      <c r="AP110" s="2">
        <f>gpw_3[[#This Row],[M]]/(gpw_3[[#This Row],[Mb]]*gpw_3[[#This Row],[K]])*gpw_3[[#This Row],[Wb]]</f>
        <v>0.66078105020933986</v>
      </c>
      <c r="AQ110" s="2"/>
      <c r="AR110" s="2" t="str">
        <f>IF(gpw_3[[#This Row],[Kolumna1]]&gt;0,"r",IF(gpw_3[[#This Row],[Kolumna1]]=0,"n","m"))</f>
        <v>n</v>
      </c>
    </row>
    <row r="111" spans="1:44" x14ac:dyDescent="0.25">
      <c r="A111" s="1">
        <v>42025</v>
      </c>
      <c r="B111" s="2" t="s">
        <v>225</v>
      </c>
      <c r="C111" s="2" t="s">
        <v>226</v>
      </c>
      <c r="D111">
        <v>3.97</v>
      </c>
      <c r="E111">
        <v>6</v>
      </c>
      <c r="F111">
        <v>20</v>
      </c>
      <c r="G111">
        <v>0</v>
      </c>
      <c r="H111" s="2">
        <f>IF(AND(gpw[[#This Row],[wolumen]]=0,gpw[[#This Row],[obrot]]=0),gpw[[#This Row],[kurs_zamkniecia]],gpw[[#This Row],[obrot]]/gpw[[#This Row],[wolumen]])</f>
        <v>3.3333333333333335</v>
      </c>
      <c r="J111" t="str">
        <f>LEFT(gpw[[#This Row],[ISIN]],2)</f>
        <v>PL</v>
      </c>
      <c r="K111">
        <f>gpw[[#This Row],[kurs_zamkniecia]]*gpw[[#This Row],[pakiet_wig]]</f>
        <v>0</v>
      </c>
      <c r="L111" s="2">
        <f>1000</f>
        <v>1000</v>
      </c>
      <c r="M111" s="2">
        <f t="shared" si="4"/>
        <v>96.428137390000003</v>
      </c>
      <c r="N111" s="2">
        <f t="shared" si="5"/>
        <v>57140000</v>
      </c>
      <c r="O111" s="2">
        <f>gpw[[#This Row],[M]]/(gpw[[#This Row],[Mb]]*gpw[[#This Row],[K]])*gpw[[#This Row],[Wb]]</f>
        <v>0</v>
      </c>
      <c r="P111" s="2"/>
      <c r="Q111" s="2" t="str">
        <f>IF(gpw[[#This Row],[Kolumna1]]&gt;0,"r",IF(gpw[[#This Row],[Kolumna1]]=0,"n","m"))</f>
        <v>n</v>
      </c>
      <c r="AB111" s="1">
        <v>42025</v>
      </c>
      <c r="AC111" s="2" t="s">
        <v>225</v>
      </c>
      <c r="AD111" s="2" t="s">
        <v>226</v>
      </c>
      <c r="AE111">
        <v>3.97</v>
      </c>
      <c r="AF111">
        <v>6</v>
      </c>
      <c r="AG111">
        <v>20</v>
      </c>
      <c r="AH111">
        <v>0</v>
      </c>
      <c r="AI111" s="2">
        <f>IF(AND(gpw_3[[#This Row],[wolumen]]=0,gpw_3[[#This Row],[obrot]]=0),gpw_3[[#This Row],[kurs_zamkniecia]],gpw_3[[#This Row],[obrot]]/gpw_3[[#This Row],[wolumen]])</f>
        <v>3.3333333333333335</v>
      </c>
      <c r="AK111" t="str">
        <f>LEFT(gpw_3[[#This Row],[ISIN]],2)</f>
        <v>PL</v>
      </c>
      <c r="AL111">
        <f>gpw_3[[#This Row],[kurs_zamkniecia]]*gpw_3[[#This Row],[pakiet_wig]]</f>
        <v>0</v>
      </c>
      <c r="AM111" s="2">
        <f>1000</f>
        <v>1000</v>
      </c>
      <c r="AN111" s="2">
        <f t="shared" si="6"/>
        <v>96.428137390000003</v>
      </c>
      <c r="AO111" s="2">
        <f t="shared" si="7"/>
        <v>57140000</v>
      </c>
      <c r="AP111" s="2">
        <f>gpw_3[[#This Row],[M]]/(gpw_3[[#This Row],[Mb]]*gpw_3[[#This Row],[K]])*gpw_3[[#This Row],[Wb]]</f>
        <v>0</v>
      </c>
      <c r="AQ111" s="2"/>
      <c r="AR111" s="2" t="str">
        <f>IF(gpw_3[[#This Row],[Kolumna1]]&gt;0,"r",IF(gpw_3[[#This Row],[Kolumna1]]=0,"n","m"))</f>
        <v>n</v>
      </c>
    </row>
    <row r="112" spans="1:44" x14ac:dyDescent="0.25">
      <c r="A112" s="1">
        <v>42025</v>
      </c>
      <c r="B112" s="2" t="s">
        <v>227</v>
      </c>
      <c r="C112" s="2" t="s">
        <v>228</v>
      </c>
      <c r="D112">
        <v>7.25</v>
      </c>
      <c r="E112">
        <v>26816</v>
      </c>
      <c r="F112">
        <v>193120</v>
      </c>
      <c r="G112">
        <v>17743000</v>
      </c>
      <c r="H112" s="2">
        <f>IF(AND(gpw[[#This Row],[wolumen]]=0,gpw[[#This Row],[obrot]]=0),gpw[[#This Row],[kurs_zamkniecia]],gpw[[#This Row],[obrot]]/gpw[[#This Row],[wolumen]])</f>
        <v>7.2016706443914078</v>
      </c>
      <c r="J112" t="str">
        <f>LEFT(gpw[[#This Row],[ISIN]],2)</f>
        <v>PL</v>
      </c>
      <c r="K112">
        <f>gpw[[#This Row],[kurs_zamkniecia]]*gpw[[#This Row],[pakiet_wig]]</f>
        <v>128636750</v>
      </c>
      <c r="L112" s="2">
        <f>1000</f>
        <v>1000</v>
      </c>
      <c r="M112" s="2">
        <f t="shared" si="4"/>
        <v>96.428137390000003</v>
      </c>
      <c r="N112" s="2">
        <f t="shared" si="5"/>
        <v>57140000</v>
      </c>
      <c r="O112" s="2">
        <f>gpw[[#This Row],[M]]/(gpw[[#This Row],[Mb]]*gpw[[#This Row],[K]])*gpw[[#This Row],[Wb]]</f>
        <v>23.346460366430907</v>
      </c>
      <c r="P112" s="2"/>
      <c r="Q112" s="2" t="str">
        <f>IF(gpw[[#This Row],[Kolumna1]]&gt;0,"r",IF(gpw[[#This Row],[Kolumna1]]=0,"n","m"))</f>
        <v>n</v>
      </c>
      <c r="AB112" s="1">
        <v>42025</v>
      </c>
      <c r="AC112" s="2" t="s">
        <v>227</v>
      </c>
      <c r="AD112" s="2" t="s">
        <v>228</v>
      </c>
      <c r="AE112">
        <v>7.25</v>
      </c>
      <c r="AF112">
        <v>26816</v>
      </c>
      <c r="AG112">
        <v>193120</v>
      </c>
      <c r="AH112">
        <v>17743000</v>
      </c>
      <c r="AI112" s="2">
        <f>IF(AND(gpw_3[[#This Row],[wolumen]]=0,gpw_3[[#This Row],[obrot]]=0),gpw_3[[#This Row],[kurs_zamkniecia]],gpw_3[[#This Row],[obrot]]/gpw_3[[#This Row],[wolumen]])</f>
        <v>7.2016706443914078</v>
      </c>
      <c r="AK112" t="str">
        <f>LEFT(gpw_3[[#This Row],[ISIN]],2)</f>
        <v>PL</v>
      </c>
      <c r="AL112">
        <f>gpw_3[[#This Row],[kurs_zamkniecia]]*gpw_3[[#This Row],[pakiet_wig]]</f>
        <v>128636750</v>
      </c>
      <c r="AM112" s="2">
        <f>1000</f>
        <v>1000</v>
      </c>
      <c r="AN112" s="2">
        <f t="shared" si="6"/>
        <v>96.428137390000003</v>
      </c>
      <c r="AO112" s="2">
        <f t="shared" si="7"/>
        <v>57140000</v>
      </c>
      <c r="AP112" s="2">
        <f>gpw_3[[#This Row],[M]]/(gpw_3[[#This Row],[Mb]]*gpw_3[[#This Row],[K]])*gpw_3[[#This Row],[Wb]]</f>
        <v>23.346460366430907</v>
      </c>
      <c r="AQ112" s="2"/>
      <c r="AR112" s="2" t="str">
        <f>IF(gpw_3[[#This Row],[Kolumna1]]&gt;0,"r",IF(gpw_3[[#This Row],[Kolumna1]]=0,"n","m"))</f>
        <v>n</v>
      </c>
    </row>
    <row r="113" spans="1:44" x14ac:dyDescent="0.25">
      <c r="A113" s="1">
        <v>42025</v>
      </c>
      <c r="B113" s="2" t="s">
        <v>229</v>
      </c>
      <c r="C113" s="2" t="s">
        <v>230</v>
      </c>
      <c r="D113">
        <v>1.92</v>
      </c>
      <c r="E113">
        <v>843176</v>
      </c>
      <c r="F113">
        <v>1616080</v>
      </c>
      <c r="G113">
        <v>45748000</v>
      </c>
      <c r="H113" s="2">
        <f>IF(AND(gpw[[#This Row],[wolumen]]=0,gpw[[#This Row],[obrot]]=0),gpw[[#This Row],[kurs_zamkniecia]],gpw[[#This Row],[obrot]]/gpw[[#This Row],[wolumen]])</f>
        <v>1.9166579693919181</v>
      </c>
      <c r="J113" t="str">
        <f>LEFT(gpw[[#This Row],[ISIN]],2)</f>
        <v>PL</v>
      </c>
      <c r="K113">
        <f>gpw[[#This Row],[kurs_zamkniecia]]*gpw[[#This Row],[pakiet_wig]]</f>
        <v>87836160</v>
      </c>
      <c r="L113" s="2">
        <f>1000</f>
        <v>1000</v>
      </c>
      <c r="M113" s="2">
        <f t="shared" si="4"/>
        <v>96.428137390000003</v>
      </c>
      <c r="N113" s="2">
        <f t="shared" si="5"/>
        <v>57140000</v>
      </c>
      <c r="O113" s="2">
        <f>gpw[[#This Row],[M]]/(gpw[[#This Row],[Mb]]*gpw[[#This Row],[K]])*gpw[[#This Row],[Wb]]</f>
        <v>15.941505271079095</v>
      </c>
      <c r="P113" s="2"/>
      <c r="Q113" s="2" t="str">
        <f>IF(gpw[[#This Row],[Kolumna1]]&gt;0,"r",IF(gpw[[#This Row],[Kolumna1]]=0,"n","m"))</f>
        <v>n</v>
      </c>
      <c r="AB113" s="1">
        <v>42025</v>
      </c>
      <c r="AC113" s="2" t="s">
        <v>229</v>
      </c>
      <c r="AD113" s="2" t="s">
        <v>230</v>
      </c>
      <c r="AE113">
        <v>1.92</v>
      </c>
      <c r="AF113">
        <v>843176</v>
      </c>
      <c r="AG113">
        <v>1616080</v>
      </c>
      <c r="AH113">
        <v>45748000</v>
      </c>
      <c r="AI113" s="2">
        <f>IF(AND(gpw_3[[#This Row],[wolumen]]=0,gpw_3[[#This Row],[obrot]]=0),gpw_3[[#This Row],[kurs_zamkniecia]],gpw_3[[#This Row],[obrot]]/gpw_3[[#This Row],[wolumen]])</f>
        <v>1.9166579693919181</v>
      </c>
      <c r="AK113" t="str">
        <f>LEFT(gpw_3[[#This Row],[ISIN]],2)</f>
        <v>PL</v>
      </c>
      <c r="AL113">
        <f>gpw_3[[#This Row],[kurs_zamkniecia]]*gpw_3[[#This Row],[pakiet_wig]]</f>
        <v>87836160</v>
      </c>
      <c r="AM113" s="2">
        <f>1000</f>
        <v>1000</v>
      </c>
      <c r="AN113" s="2">
        <f t="shared" si="6"/>
        <v>96.428137390000003</v>
      </c>
      <c r="AO113" s="2">
        <f t="shared" si="7"/>
        <v>57140000</v>
      </c>
      <c r="AP113" s="2">
        <f>gpw_3[[#This Row],[M]]/(gpw_3[[#This Row],[Mb]]*gpw_3[[#This Row],[K]])*gpw_3[[#This Row],[Wb]]</f>
        <v>15.941505271079095</v>
      </c>
      <c r="AQ113" s="2"/>
      <c r="AR113" s="2" t="str">
        <f>IF(gpw_3[[#This Row],[Kolumna1]]&gt;0,"r",IF(gpw_3[[#This Row],[Kolumna1]]=0,"n","m"))</f>
        <v>n</v>
      </c>
    </row>
    <row r="114" spans="1:44" x14ac:dyDescent="0.25">
      <c r="A114" s="1">
        <v>42025</v>
      </c>
      <c r="B114" s="2" t="s">
        <v>231</v>
      </c>
      <c r="C114" s="2" t="s">
        <v>232</v>
      </c>
      <c r="D114">
        <v>1.66</v>
      </c>
      <c r="E114">
        <v>1028</v>
      </c>
      <c r="F114">
        <v>1660</v>
      </c>
      <c r="G114">
        <v>0</v>
      </c>
      <c r="H114" s="2">
        <f>IF(AND(gpw[[#This Row],[wolumen]]=0,gpw[[#This Row],[obrot]]=0),gpw[[#This Row],[kurs_zamkniecia]],gpw[[#This Row],[obrot]]/gpw[[#This Row],[wolumen]])</f>
        <v>1.6147859922178989</v>
      </c>
      <c r="J114" t="str">
        <f>LEFT(gpw[[#This Row],[ISIN]],2)</f>
        <v>PL</v>
      </c>
      <c r="K114">
        <f>gpw[[#This Row],[kurs_zamkniecia]]*gpw[[#This Row],[pakiet_wig]]</f>
        <v>0</v>
      </c>
      <c r="L114" s="2">
        <f>1000</f>
        <v>1000</v>
      </c>
      <c r="M114" s="2">
        <f t="shared" si="4"/>
        <v>96.428137390000003</v>
      </c>
      <c r="N114" s="2">
        <f t="shared" si="5"/>
        <v>57140000</v>
      </c>
      <c r="O114" s="2">
        <f>gpw[[#This Row],[M]]/(gpw[[#This Row],[Mb]]*gpw[[#This Row],[K]])*gpw[[#This Row],[Wb]]</f>
        <v>0</v>
      </c>
      <c r="P114" s="2"/>
      <c r="Q114" s="2" t="str">
        <f>IF(gpw[[#This Row],[Kolumna1]]&gt;0,"r",IF(gpw[[#This Row],[Kolumna1]]=0,"n","m"))</f>
        <v>n</v>
      </c>
      <c r="AB114" s="1">
        <v>42025</v>
      </c>
      <c r="AC114" s="2" t="s">
        <v>231</v>
      </c>
      <c r="AD114" s="2" t="s">
        <v>232</v>
      </c>
      <c r="AE114">
        <v>1.66</v>
      </c>
      <c r="AF114">
        <v>1028</v>
      </c>
      <c r="AG114">
        <v>1660</v>
      </c>
      <c r="AH114">
        <v>0</v>
      </c>
      <c r="AI114" s="2">
        <f>IF(AND(gpw_3[[#This Row],[wolumen]]=0,gpw_3[[#This Row],[obrot]]=0),gpw_3[[#This Row],[kurs_zamkniecia]],gpw_3[[#This Row],[obrot]]/gpw_3[[#This Row],[wolumen]])</f>
        <v>1.6147859922178989</v>
      </c>
      <c r="AK114" t="str">
        <f>LEFT(gpw_3[[#This Row],[ISIN]],2)</f>
        <v>PL</v>
      </c>
      <c r="AL114">
        <f>gpw_3[[#This Row],[kurs_zamkniecia]]*gpw_3[[#This Row],[pakiet_wig]]</f>
        <v>0</v>
      </c>
      <c r="AM114" s="2">
        <f>1000</f>
        <v>1000</v>
      </c>
      <c r="AN114" s="2">
        <f t="shared" si="6"/>
        <v>96.428137390000003</v>
      </c>
      <c r="AO114" s="2">
        <f t="shared" si="7"/>
        <v>57140000</v>
      </c>
      <c r="AP114" s="2">
        <f>gpw_3[[#This Row],[M]]/(gpw_3[[#This Row],[Mb]]*gpw_3[[#This Row],[K]])*gpw_3[[#This Row],[Wb]]</f>
        <v>0</v>
      </c>
      <c r="AQ114" s="2"/>
      <c r="AR114" s="2" t="str">
        <f>IF(gpw_3[[#This Row],[Kolumna1]]&gt;0,"r",IF(gpw_3[[#This Row],[Kolumna1]]=0,"n","m"))</f>
        <v>n</v>
      </c>
    </row>
    <row r="115" spans="1:44" x14ac:dyDescent="0.25">
      <c r="A115" s="1">
        <v>42025</v>
      </c>
      <c r="B115" s="2" t="s">
        <v>233</v>
      </c>
      <c r="C115" s="2" t="s">
        <v>234</v>
      </c>
      <c r="D115">
        <v>6.5</v>
      </c>
      <c r="E115">
        <v>1007967</v>
      </c>
      <c r="F115">
        <v>6458040</v>
      </c>
      <c r="G115">
        <v>223328000</v>
      </c>
      <c r="H115" s="2">
        <f>IF(AND(gpw[[#This Row],[wolumen]]=0,gpw[[#This Row],[obrot]]=0),gpw[[#This Row],[kurs_zamkniecia]],gpw[[#This Row],[obrot]]/gpw[[#This Row],[wolumen]])</f>
        <v>6.4069954671135063</v>
      </c>
      <c r="J115" t="str">
        <f>LEFT(gpw[[#This Row],[ISIN]],2)</f>
        <v>PL</v>
      </c>
      <c r="K115">
        <f>gpw[[#This Row],[kurs_zamkniecia]]*gpw[[#This Row],[pakiet_wig]]</f>
        <v>1451632000</v>
      </c>
      <c r="L115" s="2">
        <f>1000</f>
        <v>1000</v>
      </c>
      <c r="M115" s="2">
        <f t="shared" si="4"/>
        <v>96.428137390000003</v>
      </c>
      <c r="N115" s="2">
        <f t="shared" si="5"/>
        <v>57140000</v>
      </c>
      <c r="O115" s="2">
        <f>gpw[[#This Row],[M]]/(gpw[[#This Row],[Mb]]*gpw[[#This Row],[K]])*gpw[[#This Row],[Wb]]</f>
        <v>263.45868466548501</v>
      </c>
      <c r="P115" s="2"/>
      <c r="Q115" s="2" t="str">
        <f>IF(gpw[[#This Row],[Kolumna1]]&gt;0,"r",IF(gpw[[#This Row],[Kolumna1]]=0,"n","m"))</f>
        <v>n</v>
      </c>
      <c r="AB115" s="1">
        <v>42025</v>
      </c>
      <c r="AC115" s="2" t="s">
        <v>233</v>
      </c>
      <c r="AD115" s="2" t="s">
        <v>234</v>
      </c>
      <c r="AE115">
        <v>6.5</v>
      </c>
      <c r="AF115">
        <v>1007967</v>
      </c>
      <c r="AG115">
        <v>6458040</v>
      </c>
      <c r="AH115">
        <v>223328000</v>
      </c>
      <c r="AI115" s="2">
        <f>IF(AND(gpw_3[[#This Row],[wolumen]]=0,gpw_3[[#This Row],[obrot]]=0),gpw_3[[#This Row],[kurs_zamkniecia]],gpw_3[[#This Row],[obrot]]/gpw_3[[#This Row],[wolumen]])</f>
        <v>6.4069954671135063</v>
      </c>
      <c r="AK115" t="str">
        <f>LEFT(gpw_3[[#This Row],[ISIN]],2)</f>
        <v>PL</v>
      </c>
      <c r="AL115">
        <f>gpw_3[[#This Row],[kurs_zamkniecia]]*gpw_3[[#This Row],[pakiet_wig]]</f>
        <v>1451632000</v>
      </c>
      <c r="AM115" s="2">
        <f>1000</f>
        <v>1000</v>
      </c>
      <c r="AN115" s="2">
        <f t="shared" si="6"/>
        <v>96.428137390000003</v>
      </c>
      <c r="AO115" s="2">
        <f t="shared" si="7"/>
        <v>57140000</v>
      </c>
      <c r="AP115" s="2">
        <f>gpw_3[[#This Row],[M]]/(gpw_3[[#This Row],[Mb]]*gpw_3[[#This Row],[K]])*gpw_3[[#This Row],[Wb]]</f>
        <v>263.45868466548501</v>
      </c>
      <c r="AQ115" s="2"/>
      <c r="AR115" s="2" t="str">
        <f>IF(gpw_3[[#This Row],[Kolumna1]]&gt;0,"r",IF(gpw_3[[#This Row],[Kolumna1]]=0,"n","m"))</f>
        <v>n</v>
      </c>
    </row>
    <row r="116" spans="1:44" x14ac:dyDescent="0.25">
      <c r="A116" s="1">
        <v>42025</v>
      </c>
      <c r="B116" s="2" t="s">
        <v>235</v>
      </c>
      <c r="C116" s="2" t="s">
        <v>236</v>
      </c>
      <c r="D116">
        <v>2.2400000000000002</v>
      </c>
      <c r="E116">
        <v>154</v>
      </c>
      <c r="F116">
        <v>340</v>
      </c>
      <c r="G116">
        <v>2588000</v>
      </c>
      <c r="H116" s="2">
        <f>IF(AND(gpw[[#This Row],[wolumen]]=0,gpw[[#This Row],[obrot]]=0),gpw[[#This Row],[kurs_zamkniecia]],gpw[[#This Row],[obrot]]/gpw[[#This Row],[wolumen]])</f>
        <v>2.2077922077922079</v>
      </c>
      <c r="J116" t="str">
        <f>LEFT(gpw[[#This Row],[ISIN]],2)</f>
        <v>PL</v>
      </c>
      <c r="K116">
        <f>gpw[[#This Row],[kurs_zamkniecia]]*gpw[[#This Row],[pakiet_wig]]</f>
        <v>5797120.0000000009</v>
      </c>
      <c r="L116" s="2">
        <f>1000</f>
        <v>1000</v>
      </c>
      <c r="M116" s="2">
        <f t="shared" si="4"/>
        <v>96.428137390000003</v>
      </c>
      <c r="N116" s="2">
        <f t="shared" si="5"/>
        <v>57140000</v>
      </c>
      <c r="O116" s="2">
        <f>gpw[[#This Row],[M]]/(gpw[[#This Row],[Mb]]*gpw[[#This Row],[K]])*gpw[[#This Row],[Wb]]</f>
        <v>1.0521272678254381</v>
      </c>
      <c r="P116" s="2"/>
      <c r="Q116" s="2" t="str">
        <f>IF(gpw[[#This Row],[Kolumna1]]&gt;0,"r",IF(gpw[[#This Row],[Kolumna1]]=0,"n","m"))</f>
        <v>n</v>
      </c>
      <c r="AB116" s="1">
        <v>42025</v>
      </c>
      <c r="AC116" s="2" t="s">
        <v>235</v>
      </c>
      <c r="AD116" s="2" t="s">
        <v>236</v>
      </c>
      <c r="AE116">
        <v>2.2400000000000002</v>
      </c>
      <c r="AF116">
        <v>154</v>
      </c>
      <c r="AG116">
        <v>340</v>
      </c>
      <c r="AH116">
        <v>2588000</v>
      </c>
      <c r="AI116" s="2">
        <f>IF(AND(gpw_3[[#This Row],[wolumen]]=0,gpw_3[[#This Row],[obrot]]=0),gpw_3[[#This Row],[kurs_zamkniecia]],gpw_3[[#This Row],[obrot]]/gpw_3[[#This Row],[wolumen]])</f>
        <v>2.2077922077922079</v>
      </c>
      <c r="AK116" t="str">
        <f>LEFT(gpw_3[[#This Row],[ISIN]],2)</f>
        <v>PL</v>
      </c>
      <c r="AL116">
        <f>gpw_3[[#This Row],[kurs_zamkniecia]]*gpw_3[[#This Row],[pakiet_wig]]</f>
        <v>5797120.0000000009</v>
      </c>
      <c r="AM116" s="2">
        <f>1000</f>
        <v>1000</v>
      </c>
      <c r="AN116" s="2">
        <f t="shared" si="6"/>
        <v>96.428137390000003</v>
      </c>
      <c r="AO116" s="2">
        <f t="shared" si="7"/>
        <v>57140000</v>
      </c>
      <c r="AP116" s="2">
        <f>gpw_3[[#This Row],[M]]/(gpw_3[[#This Row],[Mb]]*gpw_3[[#This Row],[K]])*gpw_3[[#This Row],[Wb]]</f>
        <v>1.0521272678254381</v>
      </c>
      <c r="AQ116" s="2"/>
      <c r="AR116" s="2" t="str">
        <f>IF(gpw_3[[#This Row],[Kolumna1]]&gt;0,"r",IF(gpw_3[[#This Row],[Kolumna1]]=0,"n","m"))</f>
        <v>n</v>
      </c>
    </row>
    <row r="117" spans="1:44" x14ac:dyDescent="0.25">
      <c r="A117" s="1">
        <v>42025</v>
      </c>
      <c r="B117" s="2" t="s">
        <v>237</v>
      </c>
      <c r="C117" s="2" t="s">
        <v>238</v>
      </c>
      <c r="D117">
        <v>15</v>
      </c>
      <c r="E117">
        <v>634</v>
      </c>
      <c r="F117">
        <v>9510</v>
      </c>
      <c r="G117">
        <v>1039000</v>
      </c>
      <c r="H117" s="2">
        <f>IF(AND(gpw[[#This Row],[wolumen]]=0,gpw[[#This Row],[obrot]]=0),gpw[[#This Row],[kurs_zamkniecia]],gpw[[#This Row],[obrot]]/gpw[[#This Row],[wolumen]])</f>
        <v>15</v>
      </c>
      <c r="J117" t="str">
        <f>LEFT(gpw[[#This Row],[ISIN]],2)</f>
        <v>PL</v>
      </c>
      <c r="K117">
        <f>gpw[[#This Row],[kurs_zamkniecia]]*gpw[[#This Row],[pakiet_wig]]</f>
        <v>15585000</v>
      </c>
      <c r="L117" s="2">
        <f>1000</f>
        <v>1000</v>
      </c>
      <c r="M117" s="2">
        <f t="shared" si="4"/>
        <v>96.428137390000003</v>
      </c>
      <c r="N117" s="2">
        <f t="shared" si="5"/>
        <v>57140000</v>
      </c>
      <c r="O117" s="2">
        <f>gpw[[#This Row],[M]]/(gpw[[#This Row],[Mb]]*gpw[[#This Row],[K]])*gpw[[#This Row],[Wb]]</f>
        <v>2.828543047075005</v>
      </c>
      <c r="P117" s="2"/>
      <c r="Q117" s="2" t="str">
        <f>IF(gpw[[#This Row],[Kolumna1]]&gt;0,"r",IF(gpw[[#This Row],[Kolumna1]]=0,"n","m"))</f>
        <v>n</v>
      </c>
      <c r="AB117" s="1">
        <v>42025</v>
      </c>
      <c r="AC117" s="2" t="s">
        <v>237</v>
      </c>
      <c r="AD117" s="2" t="s">
        <v>238</v>
      </c>
      <c r="AE117">
        <v>15</v>
      </c>
      <c r="AF117">
        <v>634</v>
      </c>
      <c r="AG117">
        <v>9510</v>
      </c>
      <c r="AH117">
        <v>1039000</v>
      </c>
      <c r="AI117" s="2">
        <f>IF(AND(gpw_3[[#This Row],[wolumen]]=0,gpw_3[[#This Row],[obrot]]=0),gpw_3[[#This Row],[kurs_zamkniecia]],gpw_3[[#This Row],[obrot]]/gpw_3[[#This Row],[wolumen]])</f>
        <v>15</v>
      </c>
      <c r="AK117" t="str">
        <f>LEFT(gpw_3[[#This Row],[ISIN]],2)</f>
        <v>PL</v>
      </c>
      <c r="AL117">
        <f>gpw_3[[#This Row],[kurs_zamkniecia]]*gpw_3[[#This Row],[pakiet_wig]]</f>
        <v>15585000</v>
      </c>
      <c r="AM117" s="2">
        <f>1000</f>
        <v>1000</v>
      </c>
      <c r="AN117" s="2">
        <f t="shared" si="6"/>
        <v>96.428137390000003</v>
      </c>
      <c r="AO117" s="2">
        <f t="shared" si="7"/>
        <v>57140000</v>
      </c>
      <c r="AP117" s="2">
        <f>gpw_3[[#This Row],[M]]/(gpw_3[[#This Row],[Mb]]*gpw_3[[#This Row],[K]])*gpw_3[[#This Row],[Wb]]</f>
        <v>2.828543047075005</v>
      </c>
      <c r="AQ117" s="2"/>
      <c r="AR117" s="2" t="str">
        <f>IF(gpw_3[[#This Row],[Kolumna1]]&gt;0,"r",IF(gpw_3[[#This Row],[Kolumna1]]=0,"n","m"))</f>
        <v>n</v>
      </c>
    </row>
    <row r="118" spans="1:44" x14ac:dyDescent="0.25">
      <c r="A118" s="1">
        <v>42025</v>
      </c>
      <c r="B118" s="2" t="s">
        <v>239</v>
      </c>
      <c r="C118" s="2" t="s">
        <v>240</v>
      </c>
      <c r="D118">
        <v>0.17</v>
      </c>
      <c r="E118">
        <v>27427</v>
      </c>
      <c r="F118">
        <v>4500</v>
      </c>
      <c r="G118">
        <v>0</v>
      </c>
      <c r="H118" s="2">
        <f>IF(AND(gpw[[#This Row],[wolumen]]=0,gpw[[#This Row],[obrot]]=0),gpw[[#This Row],[kurs_zamkniecia]],gpw[[#This Row],[obrot]]/gpw[[#This Row],[wolumen]])</f>
        <v>0.16407189995260146</v>
      </c>
      <c r="J118" t="str">
        <f>LEFT(gpw[[#This Row],[ISIN]],2)</f>
        <v>PL</v>
      </c>
      <c r="K118">
        <f>gpw[[#This Row],[kurs_zamkniecia]]*gpw[[#This Row],[pakiet_wig]]</f>
        <v>0</v>
      </c>
      <c r="L118" s="2">
        <f>1000</f>
        <v>1000</v>
      </c>
      <c r="M118" s="2">
        <f t="shared" si="4"/>
        <v>96.428137390000003</v>
      </c>
      <c r="N118" s="2">
        <f t="shared" si="5"/>
        <v>57140000</v>
      </c>
      <c r="O118" s="2">
        <f>gpw[[#This Row],[M]]/(gpw[[#This Row],[Mb]]*gpw[[#This Row],[K]])*gpw[[#This Row],[Wb]]</f>
        <v>0</v>
      </c>
      <c r="P118" s="2"/>
      <c r="Q118" s="2" t="str">
        <f>IF(gpw[[#This Row],[Kolumna1]]&gt;0,"r",IF(gpw[[#This Row],[Kolumna1]]=0,"n","m"))</f>
        <v>n</v>
      </c>
      <c r="AB118" s="1">
        <v>42025</v>
      </c>
      <c r="AC118" s="2" t="s">
        <v>239</v>
      </c>
      <c r="AD118" s="2" t="s">
        <v>240</v>
      </c>
      <c r="AE118">
        <v>0.17</v>
      </c>
      <c r="AF118">
        <v>27427</v>
      </c>
      <c r="AG118">
        <v>4500</v>
      </c>
      <c r="AH118">
        <v>0</v>
      </c>
      <c r="AI118" s="2">
        <f>IF(AND(gpw_3[[#This Row],[wolumen]]=0,gpw_3[[#This Row],[obrot]]=0),gpw_3[[#This Row],[kurs_zamkniecia]],gpw_3[[#This Row],[obrot]]/gpw_3[[#This Row],[wolumen]])</f>
        <v>0.16407189995260146</v>
      </c>
      <c r="AK118" t="str">
        <f>LEFT(gpw_3[[#This Row],[ISIN]],2)</f>
        <v>PL</v>
      </c>
      <c r="AL118">
        <f>gpw_3[[#This Row],[kurs_zamkniecia]]*gpw_3[[#This Row],[pakiet_wig]]</f>
        <v>0</v>
      </c>
      <c r="AM118" s="2">
        <f>1000</f>
        <v>1000</v>
      </c>
      <c r="AN118" s="2">
        <f t="shared" si="6"/>
        <v>96.428137390000003</v>
      </c>
      <c r="AO118" s="2">
        <f t="shared" si="7"/>
        <v>57140000</v>
      </c>
      <c r="AP118" s="2">
        <f>gpw_3[[#This Row],[M]]/(gpw_3[[#This Row],[Mb]]*gpw_3[[#This Row],[K]])*gpw_3[[#This Row],[Wb]]</f>
        <v>0</v>
      </c>
      <c r="AQ118" s="2"/>
      <c r="AR118" s="2" t="str">
        <f>IF(gpw_3[[#This Row],[Kolumna1]]&gt;0,"r",IF(gpw_3[[#This Row],[Kolumna1]]=0,"n","m"))</f>
        <v>n</v>
      </c>
    </row>
    <row r="119" spans="1:44" x14ac:dyDescent="0.25">
      <c r="A119" s="1">
        <v>42025</v>
      </c>
      <c r="B119" s="2" t="s">
        <v>241</v>
      </c>
      <c r="C119" s="2" t="s">
        <v>242</v>
      </c>
      <c r="D119">
        <v>0.28000000000000003</v>
      </c>
      <c r="E119">
        <v>19097</v>
      </c>
      <c r="F119">
        <v>5390</v>
      </c>
      <c r="G119">
        <v>0</v>
      </c>
      <c r="H119" s="2">
        <f>IF(AND(gpw[[#This Row],[wolumen]]=0,gpw[[#This Row],[obrot]]=0),gpw[[#This Row],[kurs_zamkniecia]],gpw[[#This Row],[obrot]]/gpw[[#This Row],[wolumen]])</f>
        <v>0.28224328428548989</v>
      </c>
      <c r="J119" t="str">
        <f>LEFT(gpw[[#This Row],[ISIN]],2)</f>
        <v>PL</v>
      </c>
      <c r="K119">
        <f>gpw[[#This Row],[kurs_zamkniecia]]*gpw[[#This Row],[pakiet_wig]]</f>
        <v>0</v>
      </c>
      <c r="L119" s="2">
        <f>1000</f>
        <v>1000</v>
      </c>
      <c r="M119" s="2">
        <f t="shared" si="4"/>
        <v>96.428137390000003</v>
      </c>
      <c r="N119" s="2">
        <f t="shared" si="5"/>
        <v>57140000</v>
      </c>
      <c r="O119" s="2">
        <f>gpw[[#This Row],[M]]/(gpw[[#This Row],[Mb]]*gpw[[#This Row],[K]])*gpw[[#This Row],[Wb]]</f>
        <v>0</v>
      </c>
      <c r="P119" s="2"/>
      <c r="Q119" s="2" t="str">
        <f>IF(gpw[[#This Row],[Kolumna1]]&gt;0,"r",IF(gpw[[#This Row],[Kolumna1]]=0,"n","m"))</f>
        <v>n</v>
      </c>
      <c r="AB119" s="1">
        <v>42025</v>
      </c>
      <c r="AC119" s="2" t="s">
        <v>241</v>
      </c>
      <c r="AD119" s="2" t="s">
        <v>242</v>
      </c>
      <c r="AE119">
        <v>0.28000000000000003</v>
      </c>
      <c r="AF119">
        <v>19097</v>
      </c>
      <c r="AG119">
        <v>5390</v>
      </c>
      <c r="AH119">
        <v>0</v>
      </c>
      <c r="AI119" s="2">
        <f>IF(AND(gpw_3[[#This Row],[wolumen]]=0,gpw_3[[#This Row],[obrot]]=0),gpw_3[[#This Row],[kurs_zamkniecia]],gpw_3[[#This Row],[obrot]]/gpw_3[[#This Row],[wolumen]])</f>
        <v>0.28224328428548989</v>
      </c>
      <c r="AK119" t="str">
        <f>LEFT(gpw_3[[#This Row],[ISIN]],2)</f>
        <v>PL</v>
      </c>
      <c r="AL119">
        <f>gpw_3[[#This Row],[kurs_zamkniecia]]*gpw_3[[#This Row],[pakiet_wig]]</f>
        <v>0</v>
      </c>
      <c r="AM119" s="2">
        <f>1000</f>
        <v>1000</v>
      </c>
      <c r="AN119" s="2">
        <f t="shared" si="6"/>
        <v>96.428137390000003</v>
      </c>
      <c r="AO119" s="2">
        <f t="shared" si="7"/>
        <v>57140000</v>
      </c>
      <c r="AP119" s="2">
        <f>gpw_3[[#This Row],[M]]/(gpw_3[[#This Row],[Mb]]*gpw_3[[#This Row],[K]])*gpw_3[[#This Row],[Wb]]</f>
        <v>0</v>
      </c>
      <c r="AQ119" s="2"/>
      <c r="AR119" s="2" t="str">
        <f>IF(gpw_3[[#This Row],[Kolumna1]]&gt;0,"r",IF(gpw_3[[#This Row],[Kolumna1]]=0,"n","m"))</f>
        <v>n</v>
      </c>
    </row>
    <row r="120" spans="1:44" x14ac:dyDescent="0.25">
      <c r="A120" s="1">
        <v>42025</v>
      </c>
      <c r="B120" s="2" t="s">
        <v>243</v>
      </c>
      <c r="C120" s="2" t="s">
        <v>244</v>
      </c>
      <c r="D120">
        <v>26.86</v>
      </c>
      <c r="E120">
        <v>98677</v>
      </c>
      <c r="F120">
        <v>2336380</v>
      </c>
      <c r="G120">
        <v>7837000</v>
      </c>
      <c r="H120" s="2">
        <f>IF(AND(gpw[[#This Row],[wolumen]]=0,gpw[[#This Row],[obrot]]=0),gpw[[#This Row],[kurs_zamkniecia]],gpw[[#This Row],[obrot]]/gpw[[#This Row],[wolumen]])</f>
        <v>23.677047336258703</v>
      </c>
      <c r="J120" t="str">
        <f>LEFT(gpw[[#This Row],[ISIN]],2)</f>
        <v>PL</v>
      </c>
      <c r="K120">
        <f>gpw[[#This Row],[kurs_zamkniecia]]*gpw[[#This Row],[pakiet_wig]]</f>
        <v>210501820</v>
      </c>
      <c r="L120" s="2">
        <f>1000</f>
        <v>1000</v>
      </c>
      <c r="M120" s="2">
        <f t="shared" si="4"/>
        <v>96.428137390000003</v>
      </c>
      <c r="N120" s="2">
        <f t="shared" si="5"/>
        <v>57140000</v>
      </c>
      <c r="O120" s="2">
        <f>gpw[[#This Row],[M]]/(gpw[[#This Row],[Mb]]*gpw[[#This Row],[K]])*gpw[[#This Row],[Wb]]</f>
        <v>38.204264315536363</v>
      </c>
      <c r="P120" s="2"/>
      <c r="Q120" s="2" t="str">
        <f>IF(gpw[[#This Row],[Kolumna1]]&gt;0,"r",IF(gpw[[#This Row],[Kolumna1]]=0,"n","m"))</f>
        <v>n</v>
      </c>
      <c r="AB120" s="1">
        <v>42025</v>
      </c>
      <c r="AC120" s="2" t="s">
        <v>243</v>
      </c>
      <c r="AD120" s="2" t="s">
        <v>244</v>
      </c>
      <c r="AE120">
        <v>26.86</v>
      </c>
      <c r="AF120">
        <v>98677</v>
      </c>
      <c r="AG120">
        <v>2336380</v>
      </c>
      <c r="AH120">
        <v>7837000</v>
      </c>
      <c r="AI120" s="2">
        <f>IF(AND(gpw_3[[#This Row],[wolumen]]=0,gpw_3[[#This Row],[obrot]]=0),gpw_3[[#This Row],[kurs_zamkniecia]],gpw_3[[#This Row],[obrot]]/gpw_3[[#This Row],[wolumen]])</f>
        <v>23.677047336258703</v>
      </c>
      <c r="AK120" t="str">
        <f>LEFT(gpw_3[[#This Row],[ISIN]],2)</f>
        <v>PL</v>
      </c>
      <c r="AL120">
        <f>gpw_3[[#This Row],[kurs_zamkniecia]]*gpw_3[[#This Row],[pakiet_wig]]</f>
        <v>210501820</v>
      </c>
      <c r="AM120" s="2">
        <f>1000</f>
        <v>1000</v>
      </c>
      <c r="AN120" s="2">
        <f t="shared" si="6"/>
        <v>96.428137390000003</v>
      </c>
      <c r="AO120" s="2">
        <f t="shared" si="7"/>
        <v>57140000</v>
      </c>
      <c r="AP120" s="2">
        <f>gpw_3[[#This Row],[M]]/(gpw_3[[#This Row],[Mb]]*gpw_3[[#This Row],[K]])*gpw_3[[#This Row],[Wb]]</f>
        <v>38.204264315536363</v>
      </c>
      <c r="AQ120" s="2"/>
      <c r="AR120" s="2" t="str">
        <f>IF(gpw_3[[#This Row],[Kolumna1]]&gt;0,"r",IF(gpw_3[[#This Row],[Kolumna1]]=0,"n","m"))</f>
        <v>n</v>
      </c>
    </row>
    <row r="121" spans="1:44" x14ac:dyDescent="0.25">
      <c r="A121" s="1">
        <v>42025</v>
      </c>
      <c r="B121" s="2" t="s">
        <v>245</v>
      </c>
      <c r="C121" s="2" t="s">
        <v>246</v>
      </c>
      <c r="D121">
        <v>81</v>
      </c>
      <c r="E121">
        <v>2556</v>
      </c>
      <c r="F121">
        <v>207120</v>
      </c>
      <c r="G121">
        <v>4747000</v>
      </c>
      <c r="H121" s="2">
        <f>IF(AND(gpw[[#This Row],[wolumen]]=0,gpw[[#This Row],[obrot]]=0),gpw[[#This Row],[kurs_zamkniecia]],gpw[[#This Row],[obrot]]/gpw[[#This Row],[wolumen]])</f>
        <v>81.032863849765263</v>
      </c>
      <c r="J121" t="str">
        <f>LEFT(gpw[[#This Row],[ISIN]],2)</f>
        <v>PL</v>
      </c>
      <c r="K121">
        <f>gpw[[#This Row],[kurs_zamkniecia]]*gpw[[#This Row],[pakiet_wig]]</f>
        <v>384507000</v>
      </c>
      <c r="L121" s="2">
        <f>1000</f>
        <v>1000</v>
      </c>
      <c r="M121" s="2">
        <f t="shared" si="4"/>
        <v>96.428137390000003</v>
      </c>
      <c r="N121" s="2">
        <f t="shared" si="5"/>
        <v>57140000</v>
      </c>
      <c r="O121" s="2">
        <f>gpw[[#This Row],[M]]/(gpw[[#This Row],[Mb]]*gpw[[#This Row],[K]])*gpw[[#This Row],[Wb]]</f>
        <v>69.784703330232205</v>
      </c>
      <c r="P121" s="2"/>
      <c r="Q121" s="2" t="str">
        <f>IF(gpw[[#This Row],[Kolumna1]]&gt;0,"r",IF(gpw[[#This Row],[Kolumna1]]=0,"n","m"))</f>
        <v>n</v>
      </c>
      <c r="AB121" s="1">
        <v>42025</v>
      </c>
      <c r="AC121" s="2" t="s">
        <v>245</v>
      </c>
      <c r="AD121" s="2" t="s">
        <v>246</v>
      </c>
      <c r="AE121">
        <v>81</v>
      </c>
      <c r="AF121">
        <v>2556</v>
      </c>
      <c r="AG121">
        <v>207120</v>
      </c>
      <c r="AH121">
        <v>4747000</v>
      </c>
      <c r="AI121" s="2">
        <f>IF(AND(gpw_3[[#This Row],[wolumen]]=0,gpw_3[[#This Row],[obrot]]=0),gpw_3[[#This Row],[kurs_zamkniecia]],gpw_3[[#This Row],[obrot]]/gpw_3[[#This Row],[wolumen]])</f>
        <v>81.032863849765263</v>
      </c>
      <c r="AK121" t="str">
        <f>LEFT(gpw_3[[#This Row],[ISIN]],2)</f>
        <v>PL</v>
      </c>
      <c r="AL121">
        <f>gpw_3[[#This Row],[kurs_zamkniecia]]*gpw_3[[#This Row],[pakiet_wig]]</f>
        <v>384507000</v>
      </c>
      <c r="AM121" s="2">
        <f>1000</f>
        <v>1000</v>
      </c>
      <c r="AN121" s="2">
        <f t="shared" si="6"/>
        <v>96.428137390000003</v>
      </c>
      <c r="AO121" s="2">
        <f t="shared" si="7"/>
        <v>57140000</v>
      </c>
      <c r="AP121" s="2">
        <f>gpw_3[[#This Row],[M]]/(gpw_3[[#This Row],[Mb]]*gpw_3[[#This Row],[K]])*gpw_3[[#This Row],[Wb]]</f>
        <v>69.784703330232205</v>
      </c>
      <c r="AQ121" s="2"/>
      <c r="AR121" s="2" t="str">
        <f>IF(gpw_3[[#This Row],[Kolumna1]]&gt;0,"r",IF(gpw_3[[#This Row],[Kolumna1]]=0,"n","m"))</f>
        <v>n</v>
      </c>
    </row>
    <row r="122" spans="1:44" x14ac:dyDescent="0.25">
      <c r="A122" s="1">
        <v>42025</v>
      </c>
      <c r="B122" s="2" t="s">
        <v>247</v>
      </c>
      <c r="C122" s="2" t="s">
        <v>248</v>
      </c>
      <c r="D122">
        <v>10.71</v>
      </c>
      <c r="E122">
        <v>235</v>
      </c>
      <c r="F122">
        <v>2520</v>
      </c>
      <c r="G122">
        <v>7051000</v>
      </c>
      <c r="H122" s="2">
        <f>IF(AND(gpw[[#This Row],[wolumen]]=0,gpw[[#This Row],[obrot]]=0),gpw[[#This Row],[kurs_zamkniecia]],gpw[[#This Row],[obrot]]/gpw[[#This Row],[wolumen]])</f>
        <v>10.723404255319149</v>
      </c>
      <c r="J122" t="str">
        <f>LEFT(gpw[[#This Row],[ISIN]],2)</f>
        <v>PL</v>
      </c>
      <c r="K122">
        <f>gpw[[#This Row],[kurs_zamkniecia]]*gpw[[#This Row],[pakiet_wig]]</f>
        <v>75516210</v>
      </c>
      <c r="L122" s="2">
        <f>1000</f>
        <v>1000</v>
      </c>
      <c r="M122" s="2">
        <f t="shared" si="4"/>
        <v>96.428137390000003</v>
      </c>
      <c r="N122" s="2">
        <f t="shared" si="5"/>
        <v>57140000</v>
      </c>
      <c r="O122" s="2">
        <f>gpw[[#This Row],[M]]/(gpw[[#This Row],[Mb]]*gpw[[#This Row],[K]])*gpw[[#This Row],[Wb]]</f>
        <v>13.705540631181005</v>
      </c>
      <c r="P122" s="2"/>
      <c r="Q122" s="2" t="str">
        <f>IF(gpw[[#This Row],[Kolumna1]]&gt;0,"r",IF(gpw[[#This Row],[Kolumna1]]=0,"n","m"))</f>
        <v>n</v>
      </c>
      <c r="AB122" s="1">
        <v>42025</v>
      </c>
      <c r="AC122" s="2" t="s">
        <v>247</v>
      </c>
      <c r="AD122" s="2" t="s">
        <v>248</v>
      </c>
      <c r="AE122">
        <v>10.71</v>
      </c>
      <c r="AF122">
        <v>235</v>
      </c>
      <c r="AG122">
        <v>2520</v>
      </c>
      <c r="AH122">
        <v>7051000</v>
      </c>
      <c r="AI122" s="2">
        <f>IF(AND(gpw_3[[#This Row],[wolumen]]=0,gpw_3[[#This Row],[obrot]]=0),gpw_3[[#This Row],[kurs_zamkniecia]],gpw_3[[#This Row],[obrot]]/gpw_3[[#This Row],[wolumen]])</f>
        <v>10.723404255319149</v>
      </c>
      <c r="AK122" t="str">
        <f>LEFT(gpw_3[[#This Row],[ISIN]],2)</f>
        <v>PL</v>
      </c>
      <c r="AL122">
        <f>gpw_3[[#This Row],[kurs_zamkniecia]]*gpw_3[[#This Row],[pakiet_wig]]</f>
        <v>75516210</v>
      </c>
      <c r="AM122" s="2">
        <f>1000</f>
        <v>1000</v>
      </c>
      <c r="AN122" s="2">
        <f t="shared" si="6"/>
        <v>96.428137390000003</v>
      </c>
      <c r="AO122" s="2">
        <f t="shared" si="7"/>
        <v>57140000</v>
      </c>
      <c r="AP122" s="2">
        <f>gpw_3[[#This Row],[M]]/(gpw_3[[#This Row],[Mb]]*gpw_3[[#This Row],[K]])*gpw_3[[#This Row],[Wb]]</f>
        <v>13.705540631181005</v>
      </c>
      <c r="AQ122" s="2"/>
      <c r="AR122" s="2" t="str">
        <f>IF(gpw_3[[#This Row],[Kolumna1]]&gt;0,"r",IF(gpw_3[[#This Row],[Kolumna1]]=0,"n","m"))</f>
        <v>n</v>
      </c>
    </row>
    <row r="123" spans="1:44" x14ac:dyDescent="0.25">
      <c r="A123" s="1">
        <v>42025</v>
      </c>
      <c r="B123" s="2" t="s">
        <v>249</v>
      </c>
      <c r="C123" s="2" t="s">
        <v>250</v>
      </c>
      <c r="D123">
        <v>3.36</v>
      </c>
      <c r="E123">
        <v>18650</v>
      </c>
      <c r="F123">
        <v>62940</v>
      </c>
      <c r="G123">
        <v>110913000</v>
      </c>
      <c r="H123" s="2">
        <f>IF(AND(gpw[[#This Row],[wolumen]]=0,gpw[[#This Row],[obrot]]=0),gpw[[#This Row],[kurs_zamkniecia]],gpw[[#This Row],[obrot]]/gpw[[#This Row],[wolumen]])</f>
        <v>3.374798927613941</v>
      </c>
      <c r="J123" t="str">
        <f>LEFT(gpw[[#This Row],[ISIN]],2)</f>
        <v>PL</v>
      </c>
      <c r="K123">
        <f>gpw[[#This Row],[kurs_zamkniecia]]*gpw[[#This Row],[pakiet_wig]]</f>
        <v>372667680</v>
      </c>
      <c r="L123" s="2">
        <f>1000</f>
        <v>1000</v>
      </c>
      <c r="M123" s="2">
        <f t="shared" si="4"/>
        <v>96.428137390000003</v>
      </c>
      <c r="N123" s="2">
        <f t="shared" si="5"/>
        <v>57140000</v>
      </c>
      <c r="O123" s="2">
        <f>gpw[[#This Row],[M]]/(gpw[[#This Row],[Mb]]*gpw[[#This Row],[K]])*gpw[[#This Row],[Wb]]</f>
        <v>67.635968888904259</v>
      </c>
      <c r="P123" s="2"/>
      <c r="Q123" s="2" t="str">
        <f>IF(gpw[[#This Row],[Kolumna1]]&gt;0,"r",IF(gpw[[#This Row],[Kolumna1]]=0,"n","m"))</f>
        <v>n</v>
      </c>
      <c r="AB123" s="1">
        <v>42025</v>
      </c>
      <c r="AC123" s="2" t="s">
        <v>249</v>
      </c>
      <c r="AD123" s="2" t="s">
        <v>250</v>
      </c>
      <c r="AE123">
        <v>3.36</v>
      </c>
      <c r="AF123">
        <v>18650</v>
      </c>
      <c r="AG123">
        <v>62940</v>
      </c>
      <c r="AH123">
        <v>110913000</v>
      </c>
      <c r="AI123" s="2">
        <f>IF(AND(gpw_3[[#This Row],[wolumen]]=0,gpw_3[[#This Row],[obrot]]=0),gpw_3[[#This Row],[kurs_zamkniecia]],gpw_3[[#This Row],[obrot]]/gpw_3[[#This Row],[wolumen]])</f>
        <v>3.374798927613941</v>
      </c>
      <c r="AK123" t="str">
        <f>LEFT(gpw_3[[#This Row],[ISIN]],2)</f>
        <v>PL</v>
      </c>
      <c r="AL123">
        <f>gpw_3[[#This Row],[kurs_zamkniecia]]*gpw_3[[#This Row],[pakiet_wig]]</f>
        <v>372667680</v>
      </c>
      <c r="AM123" s="2">
        <f>1000</f>
        <v>1000</v>
      </c>
      <c r="AN123" s="2">
        <f t="shared" si="6"/>
        <v>96.428137390000003</v>
      </c>
      <c r="AO123" s="2">
        <f t="shared" si="7"/>
        <v>57140000</v>
      </c>
      <c r="AP123" s="2">
        <f>gpw_3[[#This Row],[M]]/(gpw_3[[#This Row],[Mb]]*gpw_3[[#This Row],[K]])*gpw_3[[#This Row],[Wb]]</f>
        <v>67.635968888904259</v>
      </c>
      <c r="AQ123" s="2"/>
      <c r="AR123" s="2" t="str">
        <f>IF(gpw_3[[#This Row],[Kolumna1]]&gt;0,"r",IF(gpw_3[[#This Row],[Kolumna1]]=0,"n","m"))</f>
        <v>n</v>
      </c>
    </row>
    <row r="124" spans="1:44" x14ac:dyDescent="0.25">
      <c r="A124" s="1">
        <v>42025</v>
      </c>
      <c r="B124" s="2" t="s">
        <v>251</v>
      </c>
      <c r="C124" s="2" t="s">
        <v>252</v>
      </c>
      <c r="D124">
        <v>1.45</v>
      </c>
      <c r="E124">
        <v>9699</v>
      </c>
      <c r="F124">
        <v>13810</v>
      </c>
      <c r="G124">
        <v>3333000</v>
      </c>
      <c r="H124" s="2">
        <f>IF(AND(gpw[[#This Row],[wolumen]]=0,gpw[[#This Row],[obrot]]=0),gpw[[#This Row],[kurs_zamkniecia]],gpw[[#This Row],[obrot]]/gpw[[#This Row],[wolumen]])</f>
        <v>1.4238581297040933</v>
      </c>
      <c r="J124" t="str">
        <f>LEFT(gpw[[#This Row],[ISIN]],2)</f>
        <v>PL</v>
      </c>
      <c r="K124">
        <f>gpw[[#This Row],[kurs_zamkniecia]]*gpw[[#This Row],[pakiet_wig]]</f>
        <v>4832850</v>
      </c>
      <c r="L124" s="2">
        <f>1000</f>
        <v>1000</v>
      </c>
      <c r="M124" s="2">
        <f t="shared" si="4"/>
        <v>96.428137390000003</v>
      </c>
      <c r="N124" s="2">
        <f t="shared" si="5"/>
        <v>57140000</v>
      </c>
      <c r="O124" s="2">
        <f>gpw[[#This Row],[M]]/(gpw[[#This Row],[Mb]]*gpw[[#This Row],[K]])*gpw[[#This Row],[Wb]]</f>
        <v>0.87712058165264284</v>
      </c>
      <c r="P124" s="2"/>
      <c r="Q124" s="2" t="str">
        <f>IF(gpw[[#This Row],[Kolumna1]]&gt;0,"r",IF(gpw[[#This Row],[Kolumna1]]=0,"n","m"))</f>
        <v>n</v>
      </c>
      <c r="AB124" s="1">
        <v>42025</v>
      </c>
      <c r="AC124" s="2" t="s">
        <v>251</v>
      </c>
      <c r="AD124" s="2" t="s">
        <v>252</v>
      </c>
      <c r="AE124">
        <v>1.45</v>
      </c>
      <c r="AF124">
        <v>9699</v>
      </c>
      <c r="AG124">
        <v>13810</v>
      </c>
      <c r="AH124">
        <v>3333000</v>
      </c>
      <c r="AI124" s="2">
        <f>IF(AND(gpw_3[[#This Row],[wolumen]]=0,gpw_3[[#This Row],[obrot]]=0),gpw_3[[#This Row],[kurs_zamkniecia]],gpw_3[[#This Row],[obrot]]/gpw_3[[#This Row],[wolumen]])</f>
        <v>1.4238581297040933</v>
      </c>
      <c r="AK124" t="str">
        <f>LEFT(gpw_3[[#This Row],[ISIN]],2)</f>
        <v>PL</v>
      </c>
      <c r="AL124">
        <f>gpw_3[[#This Row],[kurs_zamkniecia]]*gpw_3[[#This Row],[pakiet_wig]]</f>
        <v>4832850</v>
      </c>
      <c r="AM124" s="2">
        <f>1000</f>
        <v>1000</v>
      </c>
      <c r="AN124" s="2">
        <f t="shared" si="6"/>
        <v>96.428137390000003</v>
      </c>
      <c r="AO124" s="2">
        <f t="shared" si="7"/>
        <v>57140000</v>
      </c>
      <c r="AP124" s="2">
        <f>gpw_3[[#This Row],[M]]/(gpw_3[[#This Row],[Mb]]*gpw_3[[#This Row],[K]])*gpw_3[[#This Row],[Wb]]</f>
        <v>0.87712058165264284</v>
      </c>
      <c r="AQ124" s="2"/>
      <c r="AR124" s="2" t="str">
        <f>IF(gpw_3[[#This Row],[Kolumna1]]&gt;0,"r",IF(gpw_3[[#This Row],[Kolumna1]]=0,"n","m"))</f>
        <v>n</v>
      </c>
    </row>
    <row r="125" spans="1:44" x14ac:dyDescent="0.25">
      <c r="A125" s="1">
        <v>42025</v>
      </c>
      <c r="B125" s="2" t="s">
        <v>253</v>
      </c>
      <c r="C125" s="2" t="s">
        <v>254</v>
      </c>
      <c r="D125">
        <v>15.2</v>
      </c>
      <c r="E125">
        <v>11828</v>
      </c>
      <c r="F125">
        <v>179160</v>
      </c>
      <c r="G125">
        <v>2716000</v>
      </c>
      <c r="H125" s="2">
        <f>IF(AND(gpw[[#This Row],[wolumen]]=0,gpw[[#This Row],[obrot]]=0),gpw[[#This Row],[kurs_zamkniecia]],gpw[[#This Row],[obrot]]/gpw[[#This Row],[wolumen]])</f>
        <v>15.147108555968888</v>
      </c>
      <c r="J125" t="str">
        <f>LEFT(gpw[[#This Row],[ISIN]],2)</f>
        <v>PL</v>
      </c>
      <c r="K125">
        <f>gpw[[#This Row],[kurs_zamkniecia]]*gpw[[#This Row],[pakiet_wig]]</f>
        <v>41283200</v>
      </c>
      <c r="L125" s="2">
        <f>1000</f>
        <v>1000</v>
      </c>
      <c r="M125" s="2">
        <f t="shared" si="4"/>
        <v>96.428137390000003</v>
      </c>
      <c r="N125" s="2">
        <f t="shared" si="5"/>
        <v>57140000</v>
      </c>
      <c r="O125" s="2">
        <f>gpw[[#This Row],[M]]/(gpw[[#This Row],[Mb]]*gpw[[#This Row],[K]])*gpw[[#This Row],[Wb]]</f>
        <v>7.4925446468403489</v>
      </c>
      <c r="P125" s="2"/>
      <c r="Q125" s="2" t="str">
        <f>IF(gpw[[#This Row],[Kolumna1]]&gt;0,"r",IF(gpw[[#This Row],[Kolumna1]]=0,"n","m"))</f>
        <v>n</v>
      </c>
      <c r="AB125" s="1">
        <v>42025</v>
      </c>
      <c r="AC125" s="2" t="s">
        <v>253</v>
      </c>
      <c r="AD125" s="2" t="s">
        <v>254</v>
      </c>
      <c r="AE125">
        <v>15.2</v>
      </c>
      <c r="AF125">
        <v>11828</v>
      </c>
      <c r="AG125">
        <v>179160</v>
      </c>
      <c r="AH125">
        <v>2716000</v>
      </c>
      <c r="AI125" s="2">
        <f>IF(AND(gpw_3[[#This Row],[wolumen]]=0,gpw_3[[#This Row],[obrot]]=0),gpw_3[[#This Row],[kurs_zamkniecia]],gpw_3[[#This Row],[obrot]]/gpw_3[[#This Row],[wolumen]])</f>
        <v>15.147108555968888</v>
      </c>
      <c r="AK125" t="str">
        <f>LEFT(gpw_3[[#This Row],[ISIN]],2)</f>
        <v>PL</v>
      </c>
      <c r="AL125">
        <f>gpw_3[[#This Row],[kurs_zamkniecia]]*gpw_3[[#This Row],[pakiet_wig]]</f>
        <v>41283200</v>
      </c>
      <c r="AM125" s="2">
        <f>1000</f>
        <v>1000</v>
      </c>
      <c r="AN125" s="2">
        <f t="shared" si="6"/>
        <v>96.428137390000003</v>
      </c>
      <c r="AO125" s="2">
        <f t="shared" si="7"/>
        <v>57140000</v>
      </c>
      <c r="AP125" s="2">
        <f>gpw_3[[#This Row],[M]]/(gpw_3[[#This Row],[Mb]]*gpw_3[[#This Row],[K]])*gpw_3[[#This Row],[Wb]]</f>
        <v>7.4925446468403489</v>
      </c>
      <c r="AQ125" s="2"/>
      <c r="AR125" s="2" t="str">
        <f>IF(gpw_3[[#This Row],[Kolumna1]]&gt;0,"r",IF(gpw_3[[#This Row],[Kolumna1]]=0,"n","m"))</f>
        <v>n</v>
      </c>
    </row>
    <row r="126" spans="1:44" x14ac:dyDescent="0.25">
      <c r="A126" s="1">
        <v>42025</v>
      </c>
      <c r="B126" s="2" t="s">
        <v>255</v>
      </c>
      <c r="C126" s="2" t="s">
        <v>256</v>
      </c>
      <c r="D126">
        <v>13.18</v>
      </c>
      <c r="E126">
        <v>947</v>
      </c>
      <c r="F126">
        <v>12840</v>
      </c>
      <c r="G126">
        <v>3579000</v>
      </c>
      <c r="H126" s="2">
        <f>IF(AND(gpw[[#This Row],[wolumen]]=0,gpw[[#This Row],[obrot]]=0),gpw[[#This Row],[kurs_zamkniecia]],gpw[[#This Row],[obrot]]/gpw[[#This Row],[wolumen]])</f>
        <v>13.558606124604013</v>
      </c>
      <c r="J126" t="str">
        <f>LEFT(gpw[[#This Row],[ISIN]],2)</f>
        <v>PL</v>
      </c>
      <c r="K126">
        <f>gpw[[#This Row],[kurs_zamkniecia]]*gpw[[#This Row],[pakiet_wig]]</f>
        <v>47171220</v>
      </c>
      <c r="L126" s="2">
        <f>1000</f>
        <v>1000</v>
      </c>
      <c r="M126" s="2">
        <f t="shared" si="4"/>
        <v>96.428137390000003</v>
      </c>
      <c r="N126" s="2">
        <f t="shared" si="5"/>
        <v>57140000</v>
      </c>
      <c r="O126" s="2">
        <f>gpw[[#This Row],[M]]/(gpw[[#This Row],[Mb]]*gpw[[#This Row],[K]])*gpw[[#This Row],[Wb]]</f>
        <v>8.5611694804648977</v>
      </c>
      <c r="P126" s="2"/>
      <c r="Q126" s="2" t="str">
        <f>IF(gpw[[#This Row],[Kolumna1]]&gt;0,"r",IF(gpw[[#This Row],[Kolumna1]]=0,"n","m"))</f>
        <v>n</v>
      </c>
      <c r="AB126" s="1">
        <v>42025</v>
      </c>
      <c r="AC126" s="2" t="s">
        <v>255</v>
      </c>
      <c r="AD126" s="2" t="s">
        <v>256</v>
      </c>
      <c r="AE126">
        <v>13.18</v>
      </c>
      <c r="AF126">
        <v>947</v>
      </c>
      <c r="AG126">
        <v>12840</v>
      </c>
      <c r="AH126">
        <v>3579000</v>
      </c>
      <c r="AI126" s="2">
        <f>IF(AND(gpw_3[[#This Row],[wolumen]]=0,gpw_3[[#This Row],[obrot]]=0),gpw_3[[#This Row],[kurs_zamkniecia]],gpw_3[[#This Row],[obrot]]/gpw_3[[#This Row],[wolumen]])</f>
        <v>13.558606124604013</v>
      </c>
      <c r="AK126" t="str">
        <f>LEFT(gpw_3[[#This Row],[ISIN]],2)</f>
        <v>PL</v>
      </c>
      <c r="AL126">
        <f>gpw_3[[#This Row],[kurs_zamkniecia]]*gpw_3[[#This Row],[pakiet_wig]]</f>
        <v>47171220</v>
      </c>
      <c r="AM126" s="2">
        <f>1000</f>
        <v>1000</v>
      </c>
      <c r="AN126" s="2">
        <f t="shared" si="6"/>
        <v>96.428137390000003</v>
      </c>
      <c r="AO126" s="2">
        <f t="shared" si="7"/>
        <v>57140000</v>
      </c>
      <c r="AP126" s="2">
        <f>gpw_3[[#This Row],[M]]/(gpw_3[[#This Row],[Mb]]*gpw_3[[#This Row],[K]])*gpw_3[[#This Row],[Wb]]</f>
        <v>8.5611694804648977</v>
      </c>
      <c r="AQ126" s="2"/>
      <c r="AR126" s="2" t="str">
        <f>IF(gpw_3[[#This Row],[Kolumna1]]&gt;0,"r",IF(gpw_3[[#This Row],[Kolumna1]]=0,"n","m"))</f>
        <v>n</v>
      </c>
    </row>
    <row r="127" spans="1:44" x14ac:dyDescent="0.25">
      <c r="A127" s="1">
        <v>42025</v>
      </c>
      <c r="B127" s="2" t="s">
        <v>257</v>
      </c>
      <c r="C127" s="2" t="s">
        <v>258</v>
      </c>
      <c r="D127">
        <v>49.63</v>
      </c>
      <c r="E127">
        <v>2708</v>
      </c>
      <c r="F127">
        <v>135400</v>
      </c>
      <c r="G127">
        <v>13044000</v>
      </c>
      <c r="H127" s="2">
        <f>IF(AND(gpw[[#This Row],[wolumen]]=0,gpw[[#This Row],[obrot]]=0),gpw[[#This Row],[kurs_zamkniecia]],gpw[[#This Row],[obrot]]/gpw[[#This Row],[wolumen]])</f>
        <v>50</v>
      </c>
      <c r="J127" t="str">
        <f>LEFT(gpw[[#This Row],[ISIN]],2)</f>
        <v>PL</v>
      </c>
      <c r="K127">
        <f>gpw[[#This Row],[kurs_zamkniecia]]*gpw[[#This Row],[pakiet_wig]]</f>
        <v>647373720</v>
      </c>
      <c r="L127" s="2">
        <f>1000</f>
        <v>1000</v>
      </c>
      <c r="M127" s="2">
        <f t="shared" si="4"/>
        <v>96.428137390000003</v>
      </c>
      <c r="N127" s="2">
        <f t="shared" si="5"/>
        <v>57140000</v>
      </c>
      <c r="O127" s="2">
        <f>gpw[[#This Row],[M]]/(gpw[[#This Row],[Mb]]*gpw[[#This Row],[K]])*gpw[[#This Row],[Wb]]</f>
        <v>117.49274523997953</v>
      </c>
      <c r="P127" s="2"/>
      <c r="Q127" s="2" t="str">
        <f>IF(gpw[[#This Row],[Kolumna1]]&gt;0,"r",IF(gpw[[#This Row],[Kolumna1]]=0,"n","m"))</f>
        <v>n</v>
      </c>
      <c r="AB127" s="1">
        <v>42025</v>
      </c>
      <c r="AC127" s="2" t="s">
        <v>257</v>
      </c>
      <c r="AD127" s="2" t="s">
        <v>258</v>
      </c>
      <c r="AE127">
        <v>49.63</v>
      </c>
      <c r="AF127">
        <v>2708</v>
      </c>
      <c r="AG127">
        <v>135400</v>
      </c>
      <c r="AH127">
        <v>13044000</v>
      </c>
      <c r="AI127" s="2">
        <f>IF(AND(gpw_3[[#This Row],[wolumen]]=0,gpw_3[[#This Row],[obrot]]=0),gpw_3[[#This Row],[kurs_zamkniecia]],gpw_3[[#This Row],[obrot]]/gpw_3[[#This Row],[wolumen]])</f>
        <v>50</v>
      </c>
      <c r="AK127" t="str">
        <f>LEFT(gpw_3[[#This Row],[ISIN]],2)</f>
        <v>PL</v>
      </c>
      <c r="AL127">
        <f>gpw_3[[#This Row],[kurs_zamkniecia]]*gpw_3[[#This Row],[pakiet_wig]]</f>
        <v>647373720</v>
      </c>
      <c r="AM127" s="2">
        <f>1000</f>
        <v>1000</v>
      </c>
      <c r="AN127" s="2">
        <f t="shared" si="6"/>
        <v>96.428137390000003</v>
      </c>
      <c r="AO127" s="2">
        <f t="shared" si="7"/>
        <v>57140000</v>
      </c>
      <c r="AP127" s="2">
        <f>gpw_3[[#This Row],[M]]/(gpw_3[[#This Row],[Mb]]*gpw_3[[#This Row],[K]])*gpw_3[[#This Row],[Wb]]</f>
        <v>117.49274523997953</v>
      </c>
      <c r="AQ127" s="2"/>
      <c r="AR127" s="2" t="str">
        <f>IF(gpw_3[[#This Row],[Kolumna1]]&gt;0,"r",IF(gpw_3[[#This Row],[Kolumna1]]=0,"n","m"))</f>
        <v>n</v>
      </c>
    </row>
    <row r="128" spans="1:44" x14ac:dyDescent="0.25">
      <c r="A128" s="1">
        <v>42025</v>
      </c>
      <c r="B128" s="2" t="s">
        <v>259</v>
      </c>
      <c r="C128" s="2" t="s">
        <v>260</v>
      </c>
      <c r="D128">
        <v>1.03</v>
      </c>
      <c r="E128">
        <v>1945</v>
      </c>
      <c r="F128">
        <v>1960</v>
      </c>
      <c r="G128">
        <v>11545000</v>
      </c>
      <c r="H128" s="2">
        <f>IF(AND(gpw[[#This Row],[wolumen]]=0,gpw[[#This Row],[obrot]]=0),gpw[[#This Row],[kurs_zamkniecia]],gpw[[#This Row],[obrot]]/gpw[[#This Row],[wolumen]])</f>
        <v>1.0077120822622108</v>
      </c>
      <c r="J128" t="str">
        <f>LEFT(gpw[[#This Row],[ISIN]],2)</f>
        <v>PL</v>
      </c>
      <c r="K128">
        <f>gpw[[#This Row],[kurs_zamkniecia]]*gpw[[#This Row],[pakiet_wig]]</f>
        <v>11891350</v>
      </c>
      <c r="L128" s="2">
        <f>1000</f>
        <v>1000</v>
      </c>
      <c r="M128" s="2">
        <f t="shared" si="4"/>
        <v>96.428137390000003</v>
      </c>
      <c r="N128" s="2">
        <f t="shared" si="5"/>
        <v>57140000</v>
      </c>
      <c r="O128" s="2">
        <f>gpw[[#This Row],[M]]/(gpw[[#This Row],[Mb]]*gpw[[#This Row],[K]])*gpw[[#This Row],[Wb]]</f>
        <v>2.1581774374613643</v>
      </c>
      <c r="P128" s="2"/>
      <c r="Q128" s="2" t="str">
        <f>IF(gpw[[#This Row],[Kolumna1]]&gt;0,"r",IF(gpw[[#This Row],[Kolumna1]]=0,"n","m"))</f>
        <v>n</v>
      </c>
      <c r="AB128" s="1">
        <v>42025</v>
      </c>
      <c r="AC128" s="2" t="s">
        <v>259</v>
      </c>
      <c r="AD128" s="2" t="s">
        <v>260</v>
      </c>
      <c r="AE128">
        <v>1.03</v>
      </c>
      <c r="AF128">
        <v>1945</v>
      </c>
      <c r="AG128">
        <v>1960</v>
      </c>
      <c r="AH128">
        <v>11545000</v>
      </c>
      <c r="AI128" s="2">
        <f>IF(AND(gpw_3[[#This Row],[wolumen]]=0,gpw_3[[#This Row],[obrot]]=0),gpw_3[[#This Row],[kurs_zamkniecia]],gpw_3[[#This Row],[obrot]]/gpw_3[[#This Row],[wolumen]])</f>
        <v>1.0077120822622108</v>
      </c>
      <c r="AK128" t="str">
        <f>LEFT(gpw_3[[#This Row],[ISIN]],2)</f>
        <v>PL</v>
      </c>
      <c r="AL128">
        <f>gpw_3[[#This Row],[kurs_zamkniecia]]*gpw_3[[#This Row],[pakiet_wig]]</f>
        <v>11891350</v>
      </c>
      <c r="AM128" s="2">
        <f>1000</f>
        <v>1000</v>
      </c>
      <c r="AN128" s="2">
        <f t="shared" si="6"/>
        <v>96.428137390000003</v>
      </c>
      <c r="AO128" s="2">
        <f t="shared" si="7"/>
        <v>57140000</v>
      </c>
      <c r="AP128" s="2">
        <f>gpw_3[[#This Row],[M]]/(gpw_3[[#This Row],[Mb]]*gpw_3[[#This Row],[K]])*gpw_3[[#This Row],[Wb]]</f>
        <v>2.1581774374613643</v>
      </c>
      <c r="AQ128" s="2"/>
      <c r="AR128" s="2" t="str">
        <f>IF(gpw_3[[#This Row],[Kolumna1]]&gt;0,"r",IF(gpw_3[[#This Row],[Kolumna1]]=0,"n","m"))</f>
        <v>n</v>
      </c>
    </row>
    <row r="129" spans="1:44" x14ac:dyDescent="0.25">
      <c r="A129" s="1">
        <v>42025</v>
      </c>
      <c r="B129" s="2" t="s">
        <v>261</v>
      </c>
      <c r="C129" s="2" t="s">
        <v>262</v>
      </c>
      <c r="D129">
        <v>16.43</v>
      </c>
      <c r="E129">
        <v>296942</v>
      </c>
      <c r="F129">
        <v>4802730</v>
      </c>
      <c r="G129">
        <v>214078000</v>
      </c>
      <c r="H129" s="2">
        <f>IF(AND(gpw[[#This Row],[wolumen]]=0,gpw[[#This Row],[obrot]]=0),gpw[[#This Row],[kurs_zamkniecia]],gpw[[#This Row],[obrot]]/gpw[[#This Row],[wolumen]])</f>
        <v>16.173966633214569</v>
      </c>
      <c r="J129" t="str">
        <f>LEFT(gpw[[#This Row],[ISIN]],2)</f>
        <v>PL</v>
      </c>
      <c r="K129">
        <f>gpw[[#This Row],[kurs_zamkniecia]]*gpw[[#This Row],[pakiet_wig]]</f>
        <v>3517301540</v>
      </c>
      <c r="L129" s="2">
        <f>1000</f>
        <v>1000</v>
      </c>
      <c r="M129" s="2">
        <f t="shared" si="4"/>
        <v>96.428137390000003</v>
      </c>
      <c r="N129" s="2">
        <f t="shared" si="5"/>
        <v>57140000</v>
      </c>
      <c r="O129" s="2">
        <f>gpw[[#This Row],[M]]/(gpw[[#This Row],[Mb]]*gpw[[#This Row],[K]])*gpw[[#This Row],[Wb]]</f>
        <v>638.35988549459148</v>
      </c>
      <c r="P129" s="2"/>
      <c r="Q129" s="2" t="str">
        <f>IF(gpw[[#This Row],[Kolumna1]]&gt;0,"r",IF(gpw[[#This Row],[Kolumna1]]=0,"n","m"))</f>
        <v>n</v>
      </c>
      <c r="AB129" s="1">
        <v>42025</v>
      </c>
      <c r="AC129" s="2" t="s">
        <v>261</v>
      </c>
      <c r="AD129" s="2" t="s">
        <v>262</v>
      </c>
      <c r="AE129">
        <v>16.43</v>
      </c>
      <c r="AF129">
        <v>296942</v>
      </c>
      <c r="AG129">
        <v>4802730</v>
      </c>
      <c r="AH129">
        <v>214078000</v>
      </c>
      <c r="AI129" s="2">
        <f>IF(AND(gpw_3[[#This Row],[wolumen]]=0,gpw_3[[#This Row],[obrot]]=0),gpw_3[[#This Row],[kurs_zamkniecia]],gpw_3[[#This Row],[obrot]]/gpw_3[[#This Row],[wolumen]])</f>
        <v>16.173966633214569</v>
      </c>
      <c r="AK129" t="str">
        <f>LEFT(gpw_3[[#This Row],[ISIN]],2)</f>
        <v>PL</v>
      </c>
      <c r="AL129">
        <f>gpw_3[[#This Row],[kurs_zamkniecia]]*gpw_3[[#This Row],[pakiet_wig]]</f>
        <v>3517301540</v>
      </c>
      <c r="AM129" s="2">
        <f>1000</f>
        <v>1000</v>
      </c>
      <c r="AN129" s="2">
        <f t="shared" si="6"/>
        <v>96.428137390000003</v>
      </c>
      <c r="AO129" s="2">
        <f t="shared" si="7"/>
        <v>57140000</v>
      </c>
      <c r="AP129" s="2">
        <f>gpw_3[[#This Row],[M]]/(gpw_3[[#This Row],[Mb]]*gpw_3[[#This Row],[K]])*gpw_3[[#This Row],[Wb]]</f>
        <v>638.35988549459148</v>
      </c>
      <c r="AQ129" s="2"/>
      <c r="AR129" s="2" t="str">
        <f>IF(gpw_3[[#This Row],[Kolumna1]]&gt;0,"r",IF(gpw_3[[#This Row],[Kolumna1]]=0,"n","m"))</f>
        <v>n</v>
      </c>
    </row>
    <row r="130" spans="1:44" x14ac:dyDescent="0.25">
      <c r="A130" s="1">
        <v>42025</v>
      </c>
      <c r="B130" s="2" t="s">
        <v>263</v>
      </c>
      <c r="C130" s="2" t="s">
        <v>264</v>
      </c>
      <c r="D130">
        <v>11.55</v>
      </c>
      <c r="E130">
        <v>1477</v>
      </c>
      <c r="F130">
        <v>17000</v>
      </c>
      <c r="G130">
        <v>7353000</v>
      </c>
      <c r="H130" s="2">
        <f>IF(AND(gpw[[#This Row],[wolumen]]=0,gpw[[#This Row],[obrot]]=0),gpw[[#This Row],[kurs_zamkniecia]],gpw[[#This Row],[obrot]]/gpw[[#This Row],[wolumen]])</f>
        <v>11.509817197020988</v>
      </c>
      <c r="J130" t="str">
        <f>LEFT(gpw[[#This Row],[ISIN]],2)</f>
        <v>PL</v>
      </c>
      <c r="K130">
        <f>gpw[[#This Row],[kurs_zamkniecia]]*gpw[[#This Row],[pakiet_wig]]</f>
        <v>84927150</v>
      </c>
      <c r="L130" s="2">
        <f>1000</f>
        <v>1000</v>
      </c>
      <c r="M130" s="2">
        <f t="shared" ref="M130:M193" si="8">96.42813739</f>
        <v>96.428137390000003</v>
      </c>
      <c r="N130" s="2">
        <f t="shared" ref="N130:N193" si="9">57140000</f>
        <v>57140000</v>
      </c>
      <c r="O130" s="2">
        <f>gpw[[#This Row],[M]]/(gpw[[#This Row],[Mb]]*gpw[[#This Row],[K]])*gpw[[#This Row],[Wb]]</f>
        <v>15.413545052319282</v>
      </c>
      <c r="P130" s="2"/>
      <c r="Q130" s="2" t="str">
        <f>IF(gpw[[#This Row],[Kolumna1]]&gt;0,"r",IF(gpw[[#This Row],[Kolumna1]]=0,"n","m"))</f>
        <v>n</v>
      </c>
      <c r="AB130" s="1">
        <v>42025</v>
      </c>
      <c r="AC130" s="2" t="s">
        <v>263</v>
      </c>
      <c r="AD130" s="2" t="s">
        <v>264</v>
      </c>
      <c r="AE130">
        <v>11.55</v>
      </c>
      <c r="AF130">
        <v>1477</v>
      </c>
      <c r="AG130">
        <v>17000</v>
      </c>
      <c r="AH130">
        <v>7353000</v>
      </c>
      <c r="AI130" s="2">
        <f>IF(AND(gpw_3[[#This Row],[wolumen]]=0,gpw_3[[#This Row],[obrot]]=0),gpw_3[[#This Row],[kurs_zamkniecia]],gpw_3[[#This Row],[obrot]]/gpw_3[[#This Row],[wolumen]])</f>
        <v>11.509817197020988</v>
      </c>
      <c r="AK130" t="str">
        <f>LEFT(gpw_3[[#This Row],[ISIN]],2)</f>
        <v>PL</v>
      </c>
      <c r="AL130">
        <f>gpw_3[[#This Row],[kurs_zamkniecia]]*gpw_3[[#This Row],[pakiet_wig]]</f>
        <v>84927150</v>
      </c>
      <c r="AM130" s="2">
        <f>1000</f>
        <v>1000</v>
      </c>
      <c r="AN130" s="2">
        <f t="shared" ref="AN130:AN193" si="10">96.42813739</f>
        <v>96.428137390000003</v>
      </c>
      <c r="AO130" s="2">
        <f t="shared" ref="AO130:AO193" si="11">57140000</f>
        <v>57140000</v>
      </c>
      <c r="AP130" s="2">
        <f>gpw_3[[#This Row],[M]]/(gpw_3[[#This Row],[Mb]]*gpw_3[[#This Row],[K]])*gpw_3[[#This Row],[Wb]]</f>
        <v>15.413545052319282</v>
      </c>
      <c r="AQ130" s="2"/>
      <c r="AR130" s="2" t="str">
        <f>IF(gpw_3[[#This Row],[Kolumna1]]&gt;0,"r",IF(gpw_3[[#This Row],[Kolumna1]]=0,"n","m"))</f>
        <v>n</v>
      </c>
    </row>
    <row r="131" spans="1:44" x14ac:dyDescent="0.25">
      <c r="A131" s="1">
        <v>42025</v>
      </c>
      <c r="B131" s="2" t="s">
        <v>265</v>
      </c>
      <c r="C131" s="2" t="s">
        <v>266</v>
      </c>
      <c r="D131">
        <v>22.19</v>
      </c>
      <c r="E131">
        <v>505916</v>
      </c>
      <c r="F131">
        <v>11116730</v>
      </c>
      <c r="G131">
        <v>200740000</v>
      </c>
      <c r="H131" s="2">
        <f>IF(AND(gpw[[#This Row],[wolumen]]=0,gpw[[#This Row],[obrot]]=0),gpw[[#This Row],[kurs_zamkniecia]],gpw[[#This Row],[obrot]]/gpw[[#This Row],[wolumen]])</f>
        <v>21.973469904094753</v>
      </c>
      <c r="J131" t="str">
        <f>LEFT(gpw[[#This Row],[ISIN]],2)</f>
        <v>PL</v>
      </c>
      <c r="K131">
        <f>gpw[[#This Row],[kurs_zamkniecia]]*gpw[[#This Row],[pakiet_wig]]</f>
        <v>4454420600</v>
      </c>
      <c r="L131" s="2">
        <f>1000</f>
        <v>1000</v>
      </c>
      <c r="M131" s="2">
        <f t="shared" si="8"/>
        <v>96.428137390000003</v>
      </c>
      <c r="N131" s="2">
        <f t="shared" si="9"/>
        <v>57140000</v>
      </c>
      <c r="O131" s="2">
        <f>gpw[[#This Row],[M]]/(gpw[[#This Row],[Mb]]*gpw[[#This Row],[K]])*gpw[[#This Row],[Wb]]</f>
        <v>808.43891029051474</v>
      </c>
      <c r="P131" s="2"/>
      <c r="Q131" s="2" t="str">
        <f>IF(gpw[[#This Row],[Kolumna1]]&gt;0,"r",IF(gpw[[#This Row],[Kolumna1]]=0,"n","m"))</f>
        <v>n</v>
      </c>
      <c r="AB131" s="1">
        <v>42025</v>
      </c>
      <c r="AC131" s="2" t="s">
        <v>265</v>
      </c>
      <c r="AD131" s="2" t="s">
        <v>266</v>
      </c>
      <c r="AE131">
        <v>22.19</v>
      </c>
      <c r="AF131">
        <v>505916</v>
      </c>
      <c r="AG131">
        <v>11116730</v>
      </c>
      <c r="AH131">
        <v>200740000</v>
      </c>
      <c r="AI131" s="2">
        <f>IF(AND(gpw_3[[#This Row],[wolumen]]=0,gpw_3[[#This Row],[obrot]]=0),gpw_3[[#This Row],[kurs_zamkniecia]],gpw_3[[#This Row],[obrot]]/gpw_3[[#This Row],[wolumen]])</f>
        <v>21.973469904094753</v>
      </c>
      <c r="AK131" t="str">
        <f>LEFT(gpw_3[[#This Row],[ISIN]],2)</f>
        <v>PL</v>
      </c>
      <c r="AL131">
        <f>gpw_3[[#This Row],[kurs_zamkniecia]]*gpw_3[[#This Row],[pakiet_wig]]</f>
        <v>4454420600</v>
      </c>
      <c r="AM131" s="2">
        <f>1000</f>
        <v>1000</v>
      </c>
      <c r="AN131" s="2">
        <f t="shared" si="10"/>
        <v>96.428137390000003</v>
      </c>
      <c r="AO131" s="2">
        <f t="shared" si="11"/>
        <v>57140000</v>
      </c>
      <c r="AP131" s="2">
        <f>gpw_3[[#This Row],[M]]/(gpw_3[[#This Row],[Mb]]*gpw_3[[#This Row],[K]])*gpw_3[[#This Row],[Wb]]</f>
        <v>808.43891029051474</v>
      </c>
      <c r="AQ131" s="2"/>
      <c r="AR131" s="2" t="str">
        <f>IF(gpw_3[[#This Row],[Kolumna1]]&gt;0,"r",IF(gpw_3[[#This Row],[Kolumna1]]=0,"n","m"))</f>
        <v>n</v>
      </c>
    </row>
    <row r="132" spans="1:44" x14ac:dyDescent="0.25">
      <c r="A132" s="1">
        <v>42025</v>
      </c>
      <c r="B132" s="2" t="s">
        <v>267</v>
      </c>
      <c r="C132" s="2" t="s">
        <v>268</v>
      </c>
      <c r="D132">
        <v>10.8</v>
      </c>
      <c r="E132">
        <v>76</v>
      </c>
      <c r="F132">
        <v>830</v>
      </c>
      <c r="G132">
        <v>5047000</v>
      </c>
      <c r="H132" s="2">
        <f>IF(AND(gpw[[#This Row],[wolumen]]=0,gpw[[#This Row],[obrot]]=0),gpw[[#This Row],[kurs_zamkniecia]],gpw[[#This Row],[obrot]]/gpw[[#This Row],[wolumen]])</f>
        <v>10.921052631578947</v>
      </c>
      <c r="J132" t="str">
        <f>LEFT(gpw[[#This Row],[ISIN]],2)</f>
        <v>PL</v>
      </c>
      <c r="K132">
        <f>gpw[[#This Row],[kurs_zamkniecia]]*gpw[[#This Row],[pakiet_wig]]</f>
        <v>54507600</v>
      </c>
      <c r="L132" s="2">
        <f>1000</f>
        <v>1000</v>
      </c>
      <c r="M132" s="2">
        <f t="shared" si="8"/>
        <v>96.428137390000003</v>
      </c>
      <c r="N132" s="2">
        <f t="shared" si="9"/>
        <v>57140000</v>
      </c>
      <c r="O132" s="2">
        <f>gpw[[#This Row],[M]]/(gpw[[#This Row],[Mb]]*gpw[[#This Row],[K]])*gpw[[#This Row],[Wb]]</f>
        <v>9.8926591589827098</v>
      </c>
      <c r="P132" s="2"/>
      <c r="Q132" s="2" t="str">
        <f>IF(gpw[[#This Row],[Kolumna1]]&gt;0,"r",IF(gpw[[#This Row],[Kolumna1]]=0,"n","m"))</f>
        <v>n</v>
      </c>
      <c r="AB132" s="1">
        <v>42025</v>
      </c>
      <c r="AC132" s="2" t="s">
        <v>267</v>
      </c>
      <c r="AD132" s="2" t="s">
        <v>268</v>
      </c>
      <c r="AE132">
        <v>10.8</v>
      </c>
      <c r="AF132">
        <v>76</v>
      </c>
      <c r="AG132">
        <v>830</v>
      </c>
      <c r="AH132">
        <v>5047000</v>
      </c>
      <c r="AI132" s="2">
        <f>IF(AND(gpw_3[[#This Row],[wolumen]]=0,gpw_3[[#This Row],[obrot]]=0),gpw_3[[#This Row],[kurs_zamkniecia]],gpw_3[[#This Row],[obrot]]/gpw_3[[#This Row],[wolumen]])</f>
        <v>10.921052631578947</v>
      </c>
      <c r="AK132" t="str">
        <f>LEFT(gpw_3[[#This Row],[ISIN]],2)</f>
        <v>PL</v>
      </c>
      <c r="AL132">
        <f>gpw_3[[#This Row],[kurs_zamkniecia]]*gpw_3[[#This Row],[pakiet_wig]]</f>
        <v>54507600</v>
      </c>
      <c r="AM132" s="2">
        <f>1000</f>
        <v>1000</v>
      </c>
      <c r="AN132" s="2">
        <f t="shared" si="10"/>
        <v>96.428137390000003</v>
      </c>
      <c r="AO132" s="2">
        <f t="shared" si="11"/>
        <v>57140000</v>
      </c>
      <c r="AP132" s="2">
        <f>gpw_3[[#This Row],[M]]/(gpw_3[[#This Row],[Mb]]*gpw_3[[#This Row],[K]])*gpw_3[[#This Row],[Wb]]</f>
        <v>9.8926591589827098</v>
      </c>
      <c r="AQ132" s="2"/>
      <c r="AR132" s="2" t="str">
        <f>IF(gpw_3[[#This Row],[Kolumna1]]&gt;0,"r",IF(gpw_3[[#This Row],[Kolumna1]]=0,"n","m"))</f>
        <v>n</v>
      </c>
    </row>
    <row r="133" spans="1:44" x14ac:dyDescent="0.25">
      <c r="A133" s="1">
        <v>42025</v>
      </c>
      <c r="B133" s="2" t="s">
        <v>269</v>
      </c>
      <c r="C133" s="2" t="s">
        <v>270</v>
      </c>
      <c r="D133">
        <v>25.2</v>
      </c>
      <c r="E133">
        <v>1454</v>
      </c>
      <c r="F133">
        <v>36220</v>
      </c>
      <c r="G133">
        <v>4986000</v>
      </c>
      <c r="H133" s="2">
        <f>IF(AND(gpw[[#This Row],[wolumen]]=0,gpw[[#This Row],[obrot]]=0),gpw[[#This Row],[kurs_zamkniecia]],gpw[[#This Row],[obrot]]/gpw[[#This Row],[wolumen]])</f>
        <v>24.910591471801926</v>
      </c>
      <c r="J133" t="str">
        <f>LEFT(gpw[[#This Row],[ISIN]],2)</f>
        <v>PL</v>
      </c>
      <c r="K133">
        <f>gpw[[#This Row],[kurs_zamkniecia]]*gpw[[#This Row],[pakiet_wig]]</f>
        <v>125647200</v>
      </c>
      <c r="L133" s="2">
        <f>1000</f>
        <v>1000</v>
      </c>
      <c r="M133" s="2">
        <f t="shared" si="8"/>
        <v>96.428137390000003</v>
      </c>
      <c r="N133" s="2">
        <f t="shared" si="9"/>
        <v>57140000</v>
      </c>
      <c r="O133" s="2">
        <f>gpw[[#This Row],[M]]/(gpw[[#This Row],[Mb]]*gpw[[#This Row],[K]])*gpw[[#This Row],[Wb]]</f>
        <v>22.803882832495511</v>
      </c>
      <c r="P133" s="2"/>
      <c r="Q133" s="2" t="str">
        <f>IF(gpw[[#This Row],[Kolumna1]]&gt;0,"r",IF(gpw[[#This Row],[Kolumna1]]=0,"n","m"))</f>
        <v>n</v>
      </c>
      <c r="AB133" s="1">
        <v>42025</v>
      </c>
      <c r="AC133" s="2" t="s">
        <v>269</v>
      </c>
      <c r="AD133" s="2" t="s">
        <v>270</v>
      </c>
      <c r="AE133">
        <v>25.2</v>
      </c>
      <c r="AF133">
        <v>1454</v>
      </c>
      <c r="AG133">
        <v>36220</v>
      </c>
      <c r="AH133">
        <v>4986000</v>
      </c>
      <c r="AI133" s="2">
        <f>IF(AND(gpw_3[[#This Row],[wolumen]]=0,gpw_3[[#This Row],[obrot]]=0),gpw_3[[#This Row],[kurs_zamkniecia]],gpw_3[[#This Row],[obrot]]/gpw_3[[#This Row],[wolumen]])</f>
        <v>24.910591471801926</v>
      </c>
      <c r="AK133" t="str">
        <f>LEFT(gpw_3[[#This Row],[ISIN]],2)</f>
        <v>PL</v>
      </c>
      <c r="AL133">
        <f>gpw_3[[#This Row],[kurs_zamkniecia]]*gpw_3[[#This Row],[pakiet_wig]]</f>
        <v>125647200</v>
      </c>
      <c r="AM133" s="2">
        <f>1000</f>
        <v>1000</v>
      </c>
      <c r="AN133" s="2">
        <f t="shared" si="10"/>
        <v>96.428137390000003</v>
      </c>
      <c r="AO133" s="2">
        <f t="shared" si="11"/>
        <v>57140000</v>
      </c>
      <c r="AP133" s="2">
        <f>gpw_3[[#This Row],[M]]/(gpw_3[[#This Row],[Mb]]*gpw_3[[#This Row],[K]])*gpw_3[[#This Row],[Wb]]</f>
        <v>22.803882832495511</v>
      </c>
      <c r="AQ133" s="2"/>
      <c r="AR133" s="2" t="str">
        <f>IF(gpw_3[[#This Row],[Kolumna1]]&gt;0,"r",IF(gpw_3[[#This Row],[Kolumna1]]=0,"n","m"))</f>
        <v>n</v>
      </c>
    </row>
    <row r="134" spans="1:44" x14ac:dyDescent="0.25">
      <c r="A134" s="1">
        <v>42025</v>
      </c>
      <c r="B134" s="2" t="s">
        <v>271</v>
      </c>
      <c r="C134" s="2" t="s">
        <v>272</v>
      </c>
      <c r="D134">
        <v>16.57</v>
      </c>
      <c r="E134">
        <v>1999</v>
      </c>
      <c r="F134">
        <v>33370</v>
      </c>
      <c r="G134">
        <v>530000</v>
      </c>
      <c r="H134" s="2">
        <f>IF(AND(gpw[[#This Row],[wolumen]]=0,gpw[[#This Row],[obrot]]=0),gpw[[#This Row],[kurs_zamkniecia]],gpw[[#This Row],[obrot]]/gpw[[#This Row],[wolumen]])</f>
        <v>16.69334667333667</v>
      </c>
      <c r="J134" t="str">
        <f>LEFT(gpw[[#This Row],[ISIN]],2)</f>
        <v>PL</v>
      </c>
      <c r="K134">
        <f>gpw[[#This Row],[kurs_zamkniecia]]*gpw[[#This Row],[pakiet_wig]]</f>
        <v>8782100</v>
      </c>
      <c r="L134" s="2">
        <f>1000</f>
        <v>1000</v>
      </c>
      <c r="M134" s="2">
        <f t="shared" si="8"/>
        <v>96.428137390000003</v>
      </c>
      <c r="N134" s="2">
        <f t="shared" si="9"/>
        <v>57140000</v>
      </c>
      <c r="O134" s="2">
        <f>gpw[[#This Row],[M]]/(gpw[[#This Row],[Mb]]*gpw[[#This Row],[K]])*gpw[[#This Row],[Wb]]</f>
        <v>1.5938753861865513</v>
      </c>
      <c r="P134" s="2"/>
      <c r="Q134" s="2" t="str">
        <f>IF(gpw[[#This Row],[Kolumna1]]&gt;0,"r",IF(gpw[[#This Row],[Kolumna1]]=0,"n","m"))</f>
        <v>n</v>
      </c>
      <c r="AB134" s="1">
        <v>42025</v>
      </c>
      <c r="AC134" s="2" t="s">
        <v>271</v>
      </c>
      <c r="AD134" s="2" t="s">
        <v>272</v>
      </c>
      <c r="AE134">
        <v>16.57</v>
      </c>
      <c r="AF134">
        <v>1999</v>
      </c>
      <c r="AG134">
        <v>33370</v>
      </c>
      <c r="AH134">
        <v>530000</v>
      </c>
      <c r="AI134" s="2">
        <f>IF(AND(gpw_3[[#This Row],[wolumen]]=0,gpw_3[[#This Row],[obrot]]=0),gpw_3[[#This Row],[kurs_zamkniecia]],gpw_3[[#This Row],[obrot]]/gpw_3[[#This Row],[wolumen]])</f>
        <v>16.69334667333667</v>
      </c>
      <c r="AK134" t="str">
        <f>LEFT(gpw_3[[#This Row],[ISIN]],2)</f>
        <v>PL</v>
      </c>
      <c r="AL134">
        <f>gpw_3[[#This Row],[kurs_zamkniecia]]*gpw_3[[#This Row],[pakiet_wig]]</f>
        <v>8782100</v>
      </c>
      <c r="AM134" s="2">
        <f>1000</f>
        <v>1000</v>
      </c>
      <c r="AN134" s="2">
        <f t="shared" si="10"/>
        <v>96.428137390000003</v>
      </c>
      <c r="AO134" s="2">
        <f t="shared" si="11"/>
        <v>57140000</v>
      </c>
      <c r="AP134" s="2">
        <f>gpw_3[[#This Row],[M]]/(gpw_3[[#This Row],[Mb]]*gpw_3[[#This Row],[K]])*gpw_3[[#This Row],[Wb]]</f>
        <v>1.5938753861865513</v>
      </c>
      <c r="AQ134" s="2"/>
      <c r="AR134" s="2" t="str">
        <f>IF(gpw_3[[#This Row],[Kolumna1]]&gt;0,"r",IF(gpw_3[[#This Row],[Kolumna1]]=0,"n","m"))</f>
        <v>n</v>
      </c>
    </row>
    <row r="135" spans="1:44" x14ac:dyDescent="0.25">
      <c r="A135" s="1">
        <v>42025</v>
      </c>
      <c r="B135" s="2" t="s">
        <v>273</v>
      </c>
      <c r="C135" s="2" t="s">
        <v>274</v>
      </c>
      <c r="D135">
        <v>4.12</v>
      </c>
      <c r="E135">
        <v>16757</v>
      </c>
      <c r="F135">
        <v>68920</v>
      </c>
      <c r="G135">
        <v>24228000</v>
      </c>
      <c r="H135" s="2">
        <f>IF(AND(gpw[[#This Row],[wolumen]]=0,gpw[[#This Row],[obrot]]=0),gpw[[#This Row],[kurs_zamkniecia]],gpw[[#This Row],[obrot]]/gpw[[#This Row],[wolumen]])</f>
        <v>4.1129080384317005</v>
      </c>
      <c r="J135" t="str">
        <f>LEFT(gpw[[#This Row],[ISIN]],2)</f>
        <v>PL</v>
      </c>
      <c r="K135">
        <f>gpw[[#This Row],[kurs_zamkniecia]]*gpw[[#This Row],[pakiet_wig]]</f>
        <v>99819360</v>
      </c>
      <c r="L135" s="2">
        <f>1000</f>
        <v>1000</v>
      </c>
      <c r="M135" s="2">
        <f t="shared" si="8"/>
        <v>96.428137390000003</v>
      </c>
      <c r="N135" s="2">
        <f t="shared" si="9"/>
        <v>57140000</v>
      </c>
      <c r="O135" s="2">
        <f>gpw[[#This Row],[M]]/(gpw[[#This Row],[Mb]]*gpw[[#This Row],[K]])*gpw[[#This Row],[Wb]]</f>
        <v>18.116352691143849</v>
      </c>
      <c r="P135" s="2"/>
      <c r="Q135" s="2" t="str">
        <f>IF(gpw[[#This Row],[Kolumna1]]&gt;0,"r",IF(gpw[[#This Row],[Kolumna1]]=0,"n","m"))</f>
        <v>n</v>
      </c>
      <c r="AB135" s="1">
        <v>42025</v>
      </c>
      <c r="AC135" s="2" t="s">
        <v>273</v>
      </c>
      <c r="AD135" s="2" t="s">
        <v>274</v>
      </c>
      <c r="AE135">
        <v>4.12</v>
      </c>
      <c r="AF135">
        <v>16757</v>
      </c>
      <c r="AG135">
        <v>68920</v>
      </c>
      <c r="AH135">
        <v>24228000</v>
      </c>
      <c r="AI135" s="2">
        <f>IF(AND(gpw_3[[#This Row],[wolumen]]=0,gpw_3[[#This Row],[obrot]]=0),gpw_3[[#This Row],[kurs_zamkniecia]],gpw_3[[#This Row],[obrot]]/gpw_3[[#This Row],[wolumen]])</f>
        <v>4.1129080384317005</v>
      </c>
      <c r="AK135" t="str">
        <f>LEFT(gpw_3[[#This Row],[ISIN]],2)</f>
        <v>PL</v>
      </c>
      <c r="AL135">
        <f>gpw_3[[#This Row],[kurs_zamkniecia]]*gpw_3[[#This Row],[pakiet_wig]]</f>
        <v>99819360</v>
      </c>
      <c r="AM135" s="2">
        <f>1000</f>
        <v>1000</v>
      </c>
      <c r="AN135" s="2">
        <f t="shared" si="10"/>
        <v>96.428137390000003</v>
      </c>
      <c r="AO135" s="2">
        <f t="shared" si="11"/>
        <v>57140000</v>
      </c>
      <c r="AP135" s="2">
        <f>gpw_3[[#This Row],[M]]/(gpw_3[[#This Row],[Mb]]*gpw_3[[#This Row],[K]])*gpw_3[[#This Row],[Wb]]</f>
        <v>18.116352691143849</v>
      </c>
      <c r="AQ135" s="2"/>
      <c r="AR135" s="2" t="str">
        <f>IF(gpw_3[[#This Row],[Kolumna1]]&gt;0,"r",IF(gpw_3[[#This Row],[Kolumna1]]=0,"n","m"))</f>
        <v>n</v>
      </c>
    </row>
    <row r="136" spans="1:44" x14ac:dyDescent="0.25">
      <c r="A136" s="1">
        <v>42025</v>
      </c>
      <c r="B136" s="2" t="s">
        <v>275</v>
      </c>
      <c r="C136" s="2" t="s">
        <v>276</v>
      </c>
      <c r="D136">
        <v>2.36</v>
      </c>
      <c r="E136">
        <v>786</v>
      </c>
      <c r="F136">
        <v>1830</v>
      </c>
      <c r="G136">
        <v>13646000</v>
      </c>
      <c r="H136" s="2">
        <f>IF(AND(gpw[[#This Row],[wolumen]]=0,gpw[[#This Row],[obrot]]=0),gpw[[#This Row],[kurs_zamkniecia]],gpw[[#This Row],[obrot]]/gpw[[#This Row],[wolumen]])</f>
        <v>2.3282442748091605</v>
      </c>
      <c r="J136" t="str">
        <f>LEFT(gpw[[#This Row],[ISIN]],2)</f>
        <v>PL</v>
      </c>
      <c r="K136">
        <f>gpw[[#This Row],[kurs_zamkniecia]]*gpw[[#This Row],[pakiet_wig]]</f>
        <v>32204560</v>
      </c>
      <c r="L136" s="2">
        <f>1000</f>
        <v>1000</v>
      </c>
      <c r="M136" s="2">
        <f t="shared" si="8"/>
        <v>96.428137390000003</v>
      </c>
      <c r="N136" s="2">
        <f t="shared" si="9"/>
        <v>57140000</v>
      </c>
      <c r="O136" s="2">
        <f>gpw[[#This Row],[M]]/(gpw[[#This Row],[Mb]]*gpw[[#This Row],[K]])*gpw[[#This Row],[Wb]]</f>
        <v>5.8448498089258782</v>
      </c>
      <c r="P136" s="2"/>
      <c r="Q136" s="2" t="str">
        <f>IF(gpw[[#This Row],[Kolumna1]]&gt;0,"r",IF(gpw[[#This Row],[Kolumna1]]=0,"n","m"))</f>
        <v>n</v>
      </c>
      <c r="AB136" s="1">
        <v>42025</v>
      </c>
      <c r="AC136" s="2" t="s">
        <v>275</v>
      </c>
      <c r="AD136" s="2" t="s">
        <v>276</v>
      </c>
      <c r="AE136">
        <v>2.36</v>
      </c>
      <c r="AF136">
        <v>786</v>
      </c>
      <c r="AG136">
        <v>1830</v>
      </c>
      <c r="AH136">
        <v>13646000</v>
      </c>
      <c r="AI136" s="2">
        <f>IF(AND(gpw_3[[#This Row],[wolumen]]=0,gpw_3[[#This Row],[obrot]]=0),gpw_3[[#This Row],[kurs_zamkniecia]],gpw_3[[#This Row],[obrot]]/gpw_3[[#This Row],[wolumen]])</f>
        <v>2.3282442748091605</v>
      </c>
      <c r="AK136" t="str">
        <f>LEFT(gpw_3[[#This Row],[ISIN]],2)</f>
        <v>PL</v>
      </c>
      <c r="AL136">
        <f>gpw_3[[#This Row],[kurs_zamkniecia]]*gpw_3[[#This Row],[pakiet_wig]]</f>
        <v>32204560</v>
      </c>
      <c r="AM136" s="2">
        <f>1000</f>
        <v>1000</v>
      </c>
      <c r="AN136" s="2">
        <f t="shared" si="10"/>
        <v>96.428137390000003</v>
      </c>
      <c r="AO136" s="2">
        <f t="shared" si="11"/>
        <v>57140000</v>
      </c>
      <c r="AP136" s="2">
        <f>gpw_3[[#This Row],[M]]/(gpw_3[[#This Row],[Mb]]*gpw_3[[#This Row],[K]])*gpw_3[[#This Row],[Wb]]</f>
        <v>5.8448498089258782</v>
      </c>
      <c r="AQ136" s="2"/>
      <c r="AR136" s="2" t="str">
        <f>IF(gpw_3[[#This Row],[Kolumna1]]&gt;0,"r",IF(gpw_3[[#This Row],[Kolumna1]]=0,"n","m"))</f>
        <v>n</v>
      </c>
    </row>
    <row r="137" spans="1:44" x14ac:dyDescent="0.25">
      <c r="A137" s="1">
        <v>42025</v>
      </c>
      <c r="B137" s="2" t="s">
        <v>277</v>
      </c>
      <c r="C137" s="2" t="s">
        <v>278</v>
      </c>
      <c r="D137">
        <v>1.69</v>
      </c>
      <c r="E137">
        <v>0</v>
      </c>
      <c r="F137">
        <v>0</v>
      </c>
      <c r="G137">
        <v>0</v>
      </c>
      <c r="H137" s="2">
        <f>IF(AND(gpw[[#This Row],[wolumen]]=0,gpw[[#This Row],[obrot]]=0),gpw[[#This Row],[kurs_zamkniecia]],gpw[[#This Row],[obrot]]/gpw[[#This Row],[wolumen]])</f>
        <v>1.69</v>
      </c>
      <c r="J137" t="str">
        <f>LEFT(gpw[[#This Row],[ISIN]],2)</f>
        <v>HU</v>
      </c>
      <c r="K137">
        <f>gpw[[#This Row],[kurs_zamkniecia]]*gpw[[#This Row],[pakiet_wig]]</f>
        <v>0</v>
      </c>
      <c r="L137" s="2">
        <f>1000</f>
        <v>1000</v>
      </c>
      <c r="M137" s="2">
        <f t="shared" si="8"/>
        <v>96.428137390000003</v>
      </c>
      <c r="N137" s="2">
        <f t="shared" si="9"/>
        <v>57140000</v>
      </c>
      <c r="O137" s="2">
        <f>gpw[[#This Row],[M]]/(gpw[[#This Row],[Mb]]*gpw[[#This Row],[K]])*gpw[[#This Row],[Wb]]</f>
        <v>0</v>
      </c>
      <c r="P137" s="2"/>
      <c r="Q137" s="2" t="str">
        <f>IF(gpw[[#This Row],[Kolumna1]]&gt;0,"r",IF(gpw[[#This Row],[Kolumna1]]=0,"n","m"))</f>
        <v>n</v>
      </c>
      <c r="AB137" s="1">
        <v>42025</v>
      </c>
      <c r="AC137" s="2" t="s">
        <v>277</v>
      </c>
      <c r="AD137" s="2" t="s">
        <v>278</v>
      </c>
      <c r="AE137">
        <v>1.69</v>
      </c>
      <c r="AF137">
        <v>0</v>
      </c>
      <c r="AG137">
        <v>0</v>
      </c>
      <c r="AH137">
        <v>0</v>
      </c>
      <c r="AI137" s="2">
        <f>IF(AND(gpw_3[[#This Row],[wolumen]]=0,gpw_3[[#This Row],[obrot]]=0),gpw_3[[#This Row],[kurs_zamkniecia]],gpw_3[[#This Row],[obrot]]/gpw_3[[#This Row],[wolumen]])</f>
        <v>1.69</v>
      </c>
      <c r="AK137" t="str">
        <f>LEFT(gpw_3[[#This Row],[ISIN]],2)</f>
        <v>HU</v>
      </c>
      <c r="AL137">
        <f>gpw_3[[#This Row],[kurs_zamkniecia]]*gpw_3[[#This Row],[pakiet_wig]]</f>
        <v>0</v>
      </c>
      <c r="AM137" s="2">
        <f>1000</f>
        <v>1000</v>
      </c>
      <c r="AN137" s="2">
        <f t="shared" si="10"/>
        <v>96.428137390000003</v>
      </c>
      <c r="AO137" s="2">
        <f t="shared" si="11"/>
        <v>57140000</v>
      </c>
      <c r="AP137" s="2">
        <f>gpw_3[[#This Row],[M]]/(gpw_3[[#This Row],[Mb]]*gpw_3[[#This Row],[K]])*gpw_3[[#This Row],[Wb]]</f>
        <v>0</v>
      </c>
      <c r="AQ137" s="2"/>
      <c r="AR137" s="2" t="str">
        <f>IF(gpw_3[[#This Row],[Kolumna1]]&gt;0,"r",IF(gpw_3[[#This Row],[Kolumna1]]=0,"n","m"))</f>
        <v>n</v>
      </c>
    </row>
    <row r="138" spans="1:44" x14ac:dyDescent="0.25">
      <c r="A138" s="1">
        <v>42025</v>
      </c>
      <c r="B138" s="2" t="s">
        <v>279</v>
      </c>
      <c r="C138" s="2" t="s">
        <v>280</v>
      </c>
      <c r="D138">
        <v>25.71</v>
      </c>
      <c r="E138">
        <v>1807</v>
      </c>
      <c r="F138">
        <v>46440</v>
      </c>
      <c r="G138">
        <v>2121000</v>
      </c>
      <c r="H138" s="2">
        <f>IF(AND(gpw[[#This Row],[wolumen]]=0,gpw[[#This Row],[obrot]]=0),gpw[[#This Row],[kurs_zamkniecia]],gpw[[#This Row],[obrot]]/gpw[[#This Row],[wolumen]])</f>
        <v>25.700055340343109</v>
      </c>
      <c r="J138" t="str">
        <f>LEFT(gpw[[#This Row],[ISIN]],2)</f>
        <v>PL</v>
      </c>
      <c r="K138">
        <f>gpw[[#This Row],[kurs_zamkniecia]]*gpw[[#This Row],[pakiet_wig]]</f>
        <v>54530910</v>
      </c>
      <c r="L138" s="2">
        <f>1000</f>
        <v>1000</v>
      </c>
      <c r="M138" s="2">
        <f t="shared" si="8"/>
        <v>96.428137390000003</v>
      </c>
      <c r="N138" s="2">
        <f t="shared" si="9"/>
        <v>57140000</v>
      </c>
      <c r="O138" s="2">
        <f>gpw[[#This Row],[M]]/(gpw[[#This Row],[Mb]]*gpw[[#This Row],[K]])*gpw[[#This Row],[Wb]]</f>
        <v>9.8968897228856498</v>
      </c>
      <c r="P138" s="2"/>
      <c r="Q138" s="2" t="str">
        <f>IF(gpw[[#This Row],[Kolumna1]]&gt;0,"r",IF(gpw[[#This Row],[Kolumna1]]=0,"n","m"))</f>
        <v>n</v>
      </c>
      <c r="AB138" s="1">
        <v>42025</v>
      </c>
      <c r="AC138" s="2" t="s">
        <v>279</v>
      </c>
      <c r="AD138" s="2" t="s">
        <v>280</v>
      </c>
      <c r="AE138">
        <v>25.71</v>
      </c>
      <c r="AF138">
        <v>1807</v>
      </c>
      <c r="AG138">
        <v>46440</v>
      </c>
      <c r="AH138">
        <v>2121000</v>
      </c>
      <c r="AI138" s="2">
        <f>IF(AND(gpw_3[[#This Row],[wolumen]]=0,gpw_3[[#This Row],[obrot]]=0),gpw_3[[#This Row],[kurs_zamkniecia]],gpw_3[[#This Row],[obrot]]/gpw_3[[#This Row],[wolumen]])</f>
        <v>25.700055340343109</v>
      </c>
      <c r="AK138" t="str">
        <f>LEFT(gpw_3[[#This Row],[ISIN]],2)</f>
        <v>PL</v>
      </c>
      <c r="AL138">
        <f>gpw_3[[#This Row],[kurs_zamkniecia]]*gpw_3[[#This Row],[pakiet_wig]]</f>
        <v>54530910</v>
      </c>
      <c r="AM138" s="2">
        <f>1000</f>
        <v>1000</v>
      </c>
      <c r="AN138" s="2">
        <f t="shared" si="10"/>
        <v>96.428137390000003</v>
      </c>
      <c r="AO138" s="2">
        <f t="shared" si="11"/>
        <v>57140000</v>
      </c>
      <c r="AP138" s="2">
        <f>gpw_3[[#This Row],[M]]/(gpw_3[[#This Row],[Mb]]*gpw_3[[#This Row],[K]])*gpw_3[[#This Row],[Wb]]</f>
        <v>9.8968897228856498</v>
      </c>
      <c r="AQ138" s="2"/>
      <c r="AR138" s="2" t="str">
        <f>IF(gpw_3[[#This Row],[Kolumna1]]&gt;0,"r",IF(gpw_3[[#This Row],[Kolumna1]]=0,"n","m"))</f>
        <v>n</v>
      </c>
    </row>
    <row r="139" spans="1:44" x14ac:dyDescent="0.25">
      <c r="A139" s="1">
        <v>42025</v>
      </c>
      <c r="B139" s="2" t="s">
        <v>281</v>
      </c>
      <c r="C139" s="2" t="s">
        <v>282</v>
      </c>
      <c r="D139">
        <v>0.01</v>
      </c>
      <c r="E139">
        <v>0</v>
      </c>
      <c r="F139">
        <v>0</v>
      </c>
      <c r="G139">
        <v>0</v>
      </c>
      <c r="H139" s="2">
        <f>IF(AND(gpw[[#This Row],[wolumen]]=0,gpw[[#This Row],[obrot]]=0),gpw[[#This Row],[kurs_zamkniecia]],gpw[[#This Row],[obrot]]/gpw[[#This Row],[wolumen]])</f>
        <v>0.01</v>
      </c>
      <c r="J139" t="str">
        <f>LEFT(gpw[[#This Row],[ISIN]],2)</f>
        <v>PL</v>
      </c>
      <c r="K139">
        <f>gpw[[#This Row],[kurs_zamkniecia]]*gpw[[#This Row],[pakiet_wig]]</f>
        <v>0</v>
      </c>
      <c r="L139" s="2">
        <f>1000</f>
        <v>1000</v>
      </c>
      <c r="M139" s="2">
        <f t="shared" si="8"/>
        <v>96.428137390000003</v>
      </c>
      <c r="N139" s="2">
        <f t="shared" si="9"/>
        <v>57140000</v>
      </c>
      <c r="O139" s="2">
        <f>gpw[[#This Row],[M]]/(gpw[[#This Row],[Mb]]*gpw[[#This Row],[K]])*gpw[[#This Row],[Wb]]</f>
        <v>0</v>
      </c>
      <c r="P139" s="2"/>
      <c r="Q139" s="2" t="str">
        <f>IF(gpw[[#This Row],[Kolumna1]]&gt;0,"r",IF(gpw[[#This Row],[Kolumna1]]=0,"n","m"))</f>
        <v>n</v>
      </c>
      <c r="AB139" s="1">
        <v>42025</v>
      </c>
      <c r="AC139" s="2" t="s">
        <v>281</v>
      </c>
      <c r="AD139" s="2" t="s">
        <v>282</v>
      </c>
      <c r="AE139">
        <v>0.01</v>
      </c>
      <c r="AF139">
        <v>0</v>
      </c>
      <c r="AG139">
        <v>0</v>
      </c>
      <c r="AH139">
        <v>0</v>
      </c>
      <c r="AI139" s="2">
        <f>IF(AND(gpw_3[[#This Row],[wolumen]]=0,gpw_3[[#This Row],[obrot]]=0),gpw_3[[#This Row],[kurs_zamkniecia]],gpw_3[[#This Row],[obrot]]/gpw_3[[#This Row],[wolumen]])</f>
        <v>0.01</v>
      </c>
      <c r="AK139" t="str">
        <f>LEFT(gpw_3[[#This Row],[ISIN]],2)</f>
        <v>PL</v>
      </c>
      <c r="AL139">
        <f>gpw_3[[#This Row],[kurs_zamkniecia]]*gpw_3[[#This Row],[pakiet_wig]]</f>
        <v>0</v>
      </c>
      <c r="AM139" s="2">
        <f>1000</f>
        <v>1000</v>
      </c>
      <c r="AN139" s="2">
        <f t="shared" si="10"/>
        <v>96.428137390000003</v>
      </c>
      <c r="AO139" s="2">
        <f t="shared" si="11"/>
        <v>57140000</v>
      </c>
      <c r="AP139" s="2">
        <f>gpw_3[[#This Row],[M]]/(gpw_3[[#This Row],[Mb]]*gpw_3[[#This Row],[K]])*gpw_3[[#This Row],[Wb]]</f>
        <v>0</v>
      </c>
      <c r="AQ139" s="2"/>
      <c r="AR139" s="2" t="str">
        <f>IF(gpw_3[[#This Row],[Kolumna1]]&gt;0,"r",IF(gpw_3[[#This Row],[Kolumna1]]=0,"n","m"))</f>
        <v>n</v>
      </c>
    </row>
    <row r="140" spans="1:44" x14ac:dyDescent="0.25">
      <c r="A140" s="1">
        <v>42025</v>
      </c>
      <c r="B140" s="2" t="s">
        <v>283</v>
      </c>
      <c r="C140" s="2" t="s">
        <v>284</v>
      </c>
      <c r="D140">
        <v>35.35</v>
      </c>
      <c r="E140">
        <v>232991</v>
      </c>
      <c r="F140">
        <v>8200880</v>
      </c>
      <c r="G140">
        <v>77963000</v>
      </c>
      <c r="H140" s="2">
        <f>IF(AND(gpw[[#This Row],[wolumen]]=0,gpw[[#This Row],[obrot]]=0),gpw[[#This Row],[kurs_zamkniecia]],gpw[[#This Row],[obrot]]/gpw[[#This Row],[wolumen]])</f>
        <v>35.198269461052142</v>
      </c>
      <c r="J140" t="str">
        <f>LEFT(gpw[[#This Row],[ISIN]],2)</f>
        <v>PL</v>
      </c>
      <c r="K140">
        <f>gpw[[#This Row],[kurs_zamkniecia]]*gpw[[#This Row],[pakiet_wig]]</f>
        <v>2755992050</v>
      </c>
      <c r="L140" s="2">
        <f>1000</f>
        <v>1000</v>
      </c>
      <c r="M140" s="2">
        <f t="shared" si="8"/>
        <v>96.428137390000003</v>
      </c>
      <c r="N140" s="2">
        <f t="shared" si="9"/>
        <v>57140000</v>
      </c>
      <c r="O140" s="2">
        <f>gpw[[#This Row],[M]]/(gpw[[#This Row],[Mb]]*gpw[[#This Row],[K]])*gpw[[#This Row],[Wb]]</f>
        <v>500.18878093176068</v>
      </c>
      <c r="P140" s="2"/>
      <c r="Q140" s="2" t="str">
        <f>IF(gpw[[#This Row],[Kolumna1]]&gt;0,"r",IF(gpw[[#This Row],[Kolumna1]]=0,"n","m"))</f>
        <v>n</v>
      </c>
      <c r="AB140" s="1">
        <v>42025</v>
      </c>
      <c r="AC140" s="2" t="s">
        <v>283</v>
      </c>
      <c r="AD140" s="2" t="s">
        <v>284</v>
      </c>
      <c r="AE140">
        <v>35.35</v>
      </c>
      <c r="AF140">
        <v>232991</v>
      </c>
      <c r="AG140">
        <v>8200880</v>
      </c>
      <c r="AH140">
        <v>77963000</v>
      </c>
      <c r="AI140" s="2">
        <f>IF(AND(gpw_3[[#This Row],[wolumen]]=0,gpw_3[[#This Row],[obrot]]=0),gpw_3[[#This Row],[kurs_zamkniecia]],gpw_3[[#This Row],[obrot]]/gpw_3[[#This Row],[wolumen]])</f>
        <v>35.198269461052142</v>
      </c>
      <c r="AK140" t="str">
        <f>LEFT(gpw_3[[#This Row],[ISIN]],2)</f>
        <v>PL</v>
      </c>
      <c r="AL140">
        <f>gpw_3[[#This Row],[kurs_zamkniecia]]*gpw_3[[#This Row],[pakiet_wig]]</f>
        <v>2755992050</v>
      </c>
      <c r="AM140" s="2">
        <f>1000</f>
        <v>1000</v>
      </c>
      <c r="AN140" s="2">
        <f t="shared" si="10"/>
        <v>96.428137390000003</v>
      </c>
      <c r="AO140" s="2">
        <f t="shared" si="11"/>
        <v>57140000</v>
      </c>
      <c r="AP140" s="2">
        <f>gpw_3[[#This Row],[M]]/(gpw_3[[#This Row],[Mb]]*gpw_3[[#This Row],[K]])*gpw_3[[#This Row],[Wb]]</f>
        <v>500.18878093176068</v>
      </c>
      <c r="AQ140" s="2"/>
      <c r="AR140" s="2" t="str">
        <f>IF(gpw_3[[#This Row],[Kolumna1]]&gt;0,"r",IF(gpw_3[[#This Row],[Kolumna1]]=0,"n","m"))</f>
        <v>n</v>
      </c>
    </row>
    <row r="141" spans="1:44" x14ac:dyDescent="0.25">
      <c r="A141" s="1">
        <v>42025</v>
      </c>
      <c r="B141" s="2" t="s">
        <v>285</v>
      </c>
      <c r="C141" s="2" t="s">
        <v>286</v>
      </c>
      <c r="D141">
        <v>2.17</v>
      </c>
      <c r="E141">
        <v>0</v>
      </c>
      <c r="F141">
        <v>0</v>
      </c>
      <c r="G141">
        <v>453000</v>
      </c>
      <c r="H141" s="2">
        <f>IF(AND(gpw[[#This Row],[wolumen]]=0,gpw[[#This Row],[obrot]]=0),gpw[[#This Row],[kurs_zamkniecia]],gpw[[#This Row],[obrot]]/gpw[[#This Row],[wolumen]])</f>
        <v>2.17</v>
      </c>
      <c r="J141" t="str">
        <f>LEFT(gpw[[#This Row],[ISIN]],2)</f>
        <v>BG</v>
      </c>
      <c r="K141">
        <f>gpw[[#This Row],[kurs_zamkniecia]]*gpw[[#This Row],[pakiet_wig]]</f>
        <v>983010</v>
      </c>
      <c r="L141" s="2">
        <f>1000</f>
        <v>1000</v>
      </c>
      <c r="M141" s="2">
        <f t="shared" si="8"/>
        <v>96.428137390000003</v>
      </c>
      <c r="N141" s="2">
        <f t="shared" si="9"/>
        <v>57140000</v>
      </c>
      <c r="O141" s="2">
        <f>gpw[[#This Row],[M]]/(gpw[[#This Row],[Mb]]*gpw[[#This Row],[K]])*gpw[[#This Row],[Wb]]</f>
        <v>0.17840783450145659</v>
      </c>
      <c r="P141" s="2"/>
      <c r="Q141" s="2" t="str">
        <f>IF(gpw[[#This Row],[Kolumna1]]&gt;0,"r",IF(gpw[[#This Row],[Kolumna1]]=0,"n","m"))</f>
        <v>n</v>
      </c>
      <c r="AB141" s="1">
        <v>42025</v>
      </c>
      <c r="AC141" s="2" t="s">
        <v>285</v>
      </c>
      <c r="AD141" s="2" t="s">
        <v>286</v>
      </c>
      <c r="AE141">
        <v>2.17</v>
      </c>
      <c r="AF141">
        <v>0</v>
      </c>
      <c r="AG141">
        <v>0</v>
      </c>
      <c r="AH141">
        <v>453000</v>
      </c>
      <c r="AI141" s="2">
        <f>IF(AND(gpw_3[[#This Row],[wolumen]]=0,gpw_3[[#This Row],[obrot]]=0),gpw_3[[#This Row],[kurs_zamkniecia]],gpw_3[[#This Row],[obrot]]/gpw_3[[#This Row],[wolumen]])</f>
        <v>2.17</v>
      </c>
      <c r="AK141" t="str">
        <f>LEFT(gpw_3[[#This Row],[ISIN]],2)</f>
        <v>BG</v>
      </c>
      <c r="AL141">
        <f>gpw_3[[#This Row],[kurs_zamkniecia]]*gpw_3[[#This Row],[pakiet_wig]]</f>
        <v>983010</v>
      </c>
      <c r="AM141" s="2">
        <f>1000</f>
        <v>1000</v>
      </c>
      <c r="AN141" s="2">
        <f t="shared" si="10"/>
        <v>96.428137390000003</v>
      </c>
      <c r="AO141" s="2">
        <f t="shared" si="11"/>
        <v>57140000</v>
      </c>
      <c r="AP141" s="2">
        <f>gpw_3[[#This Row],[M]]/(gpw_3[[#This Row],[Mb]]*gpw_3[[#This Row],[K]])*gpw_3[[#This Row],[Wb]]</f>
        <v>0.17840783450145659</v>
      </c>
      <c r="AQ141" s="2"/>
      <c r="AR141" s="2" t="str">
        <f>IF(gpw_3[[#This Row],[Kolumna1]]&gt;0,"r",IF(gpw_3[[#This Row],[Kolumna1]]=0,"n","m"))</f>
        <v>n</v>
      </c>
    </row>
    <row r="142" spans="1:44" x14ac:dyDescent="0.25">
      <c r="A142" s="1">
        <v>42025</v>
      </c>
      <c r="B142" s="2" t="s">
        <v>287</v>
      </c>
      <c r="C142" s="2" t="s">
        <v>288</v>
      </c>
      <c r="D142">
        <v>13.54</v>
      </c>
      <c r="E142">
        <v>5208</v>
      </c>
      <c r="F142">
        <v>70960</v>
      </c>
      <c r="G142">
        <v>1423000</v>
      </c>
      <c r="H142" s="2">
        <f>IF(AND(gpw[[#This Row],[wolumen]]=0,gpw[[#This Row],[obrot]]=0),gpw[[#This Row],[kurs_zamkniecia]],gpw[[#This Row],[obrot]]/gpw[[#This Row],[wolumen]])</f>
        <v>13.625192012288787</v>
      </c>
      <c r="J142" t="str">
        <f>LEFT(gpw[[#This Row],[ISIN]],2)</f>
        <v>PL</v>
      </c>
      <c r="K142">
        <f>gpw[[#This Row],[kurs_zamkniecia]]*gpw[[#This Row],[pakiet_wig]]</f>
        <v>19267420</v>
      </c>
      <c r="L142" s="2">
        <f>1000</f>
        <v>1000</v>
      </c>
      <c r="M142" s="2">
        <f t="shared" si="8"/>
        <v>96.428137390000003</v>
      </c>
      <c r="N142" s="2">
        <f t="shared" si="9"/>
        <v>57140000</v>
      </c>
      <c r="O142" s="2">
        <f>gpw[[#This Row],[M]]/(gpw[[#This Row],[Mb]]*gpw[[#This Row],[K]])*gpw[[#This Row],[Wb]]</f>
        <v>3.4968705085706699</v>
      </c>
      <c r="P142" s="2"/>
      <c r="Q142" s="2" t="str">
        <f>IF(gpw[[#This Row],[Kolumna1]]&gt;0,"r",IF(gpw[[#This Row],[Kolumna1]]=0,"n","m"))</f>
        <v>n</v>
      </c>
      <c r="AB142" s="1">
        <v>42025</v>
      </c>
      <c r="AC142" s="2" t="s">
        <v>287</v>
      </c>
      <c r="AD142" s="2" t="s">
        <v>288</v>
      </c>
      <c r="AE142">
        <v>13.54</v>
      </c>
      <c r="AF142">
        <v>5208</v>
      </c>
      <c r="AG142">
        <v>70960</v>
      </c>
      <c r="AH142">
        <v>1423000</v>
      </c>
      <c r="AI142" s="2">
        <f>IF(AND(gpw_3[[#This Row],[wolumen]]=0,gpw_3[[#This Row],[obrot]]=0),gpw_3[[#This Row],[kurs_zamkniecia]],gpw_3[[#This Row],[obrot]]/gpw_3[[#This Row],[wolumen]])</f>
        <v>13.625192012288787</v>
      </c>
      <c r="AK142" t="str">
        <f>LEFT(gpw_3[[#This Row],[ISIN]],2)</f>
        <v>PL</v>
      </c>
      <c r="AL142">
        <f>gpw_3[[#This Row],[kurs_zamkniecia]]*gpw_3[[#This Row],[pakiet_wig]]</f>
        <v>19267420</v>
      </c>
      <c r="AM142" s="2">
        <f>1000</f>
        <v>1000</v>
      </c>
      <c r="AN142" s="2">
        <f t="shared" si="10"/>
        <v>96.428137390000003</v>
      </c>
      <c r="AO142" s="2">
        <f t="shared" si="11"/>
        <v>57140000</v>
      </c>
      <c r="AP142" s="2">
        <f>gpw_3[[#This Row],[M]]/(gpw_3[[#This Row],[Mb]]*gpw_3[[#This Row],[K]])*gpw_3[[#This Row],[Wb]]</f>
        <v>3.4968705085706699</v>
      </c>
      <c r="AQ142" s="2"/>
      <c r="AR142" s="2" t="str">
        <f>IF(gpw_3[[#This Row],[Kolumna1]]&gt;0,"r",IF(gpw_3[[#This Row],[Kolumna1]]=0,"n","m"))</f>
        <v>n</v>
      </c>
    </row>
    <row r="143" spans="1:44" x14ac:dyDescent="0.25">
      <c r="A143" s="1">
        <v>42025</v>
      </c>
      <c r="B143" s="2" t="s">
        <v>289</v>
      </c>
      <c r="C143" s="2" t="s">
        <v>290</v>
      </c>
      <c r="D143">
        <v>7.14</v>
      </c>
      <c r="E143">
        <v>0</v>
      </c>
      <c r="F143">
        <v>0</v>
      </c>
      <c r="G143">
        <v>14000</v>
      </c>
      <c r="H143" s="2">
        <f>IF(AND(gpw[[#This Row],[wolumen]]=0,gpw[[#This Row],[obrot]]=0),gpw[[#This Row],[kurs_zamkniecia]],gpw[[#This Row],[obrot]]/gpw[[#This Row],[wolumen]])</f>
        <v>7.14</v>
      </c>
      <c r="J143" t="str">
        <f>LEFT(gpw[[#This Row],[ISIN]],2)</f>
        <v>IM</v>
      </c>
      <c r="K143">
        <f>gpw[[#This Row],[kurs_zamkniecia]]*gpw[[#This Row],[pakiet_wig]]</f>
        <v>99960</v>
      </c>
      <c r="L143" s="2">
        <f>1000</f>
        <v>1000</v>
      </c>
      <c r="M143" s="2">
        <f t="shared" si="8"/>
        <v>96.428137390000003</v>
      </c>
      <c r="N143" s="2">
        <f t="shared" si="9"/>
        <v>57140000</v>
      </c>
      <c r="O143" s="2">
        <f>gpw[[#This Row],[M]]/(gpw[[#This Row],[Mb]]*gpw[[#This Row],[K]])*gpw[[#This Row],[Wb]]</f>
        <v>1.8141877637832371E-2</v>
      </c>
      <c r="P143" s="2"/>
      <c r="Q143" s="2" t="str">
        <f>IF(gpw[[#This Row],[Kolumna1]]&gt;0,"r",IF(gpw[[#This Row],[Kolumna1]]=0,"n","m"))</f>
        <v>n</v>
      </c>
      <c r="AB143" s="1">
        <v>42025</v>
      </c>
      <c r="AC143" s="2" t="s">
        <v>289</v>
      </c>
      <c r="AD143" s="2" t="s">
        <v>290</v>
      </c>
      <c r="AE143">
        <v>7.14</v>
      </c>
      <c r="AF143">
        <v>0</v>
      </c>
      <c r="AG143">
        <v>0</v>
      </c>
      <c r="AH143">
        <v>14000</v>
      </c>
      <c r="AI143" s="2">
        <f>IF(AND(gpw_3[[#This Row],[wolumen]]=0,gpw_3[[#This Row],[obrot]]=0),gpw_3[[#This Row],[kurs_zamkniecia]],gpw_3[[#This Row],[obrot]]/gpw_3[[#This Row],[wolumen]])</f>
        <v>7.14</v>
      </c>
      <c r="AK143" t="str">
        <f>LEFT(gpw_3[[#This Row],[ISIN]],2)</f>
        <v>IM</v>
      </c>
      <c r="AL143">
        <f>gpw_3[[#This Row],[kurs_zamkniecia]]*gpw_3[[#This Row],[pakiet_wig]]</f>
        <v>99960</v>
      </c>
      <c r="AM143" s="2">
        <f>1000</f>
        <v>1000</v>
      </c>
      <c r="AN143" s="2">
        <f t="shared" si="10"/>
        <v>96.428137390000003</v>
      </c>
      <c r="AO143" s="2">
        <f t="shared" si="11"/>
        <v>57140000</v>
      </c>
      <c r="AP143" s="2">
        <f>gpw_3[[#This Row],[M]]/(gpw_3[[#This Row],[Mb]]*gpw_3[[#This Row],[K]])*gpw_3[[#This Row],[Wb]]</f>
        <v>1.8141877637832371E-2</v>
      </c>
      <c r="AQ143" s="2"/>
      <c r="AR143" s="2" t="str">
        <f>IF(gpw_3[[#This Row],[Kolumna1]]&gt;0,"r",IF(gpw_3[[#This Row],[Kolumna1]]=0,"n","m"))</f>
        <v>n</v>
      </c>
    </row>
    <row r="144" spans="1:44" x14ac:dyDescent="0.25">
      <c r="A144" s="1">
        <v>42025</v>
      </c>
      <c r="B144" s="2" t="s">
        <v>291</v>
      </c>
      <c r="C144" s="2" t="s">
        <v>292</v>
      </c>
      <c r="D144">
        <v>0.43</v>
      </c>
      <c r="E144">
        <v>0</v>
      </c>
      <c r="F144">
        <v>0</v>
      </c>
      <c r="G144">
        <v>0</v>
      </c>
      <c r="H144" s="2">
        <f>IF(AND(gpw[[#This Row],[wolumen]]=0,gpw[[#This Row],[obrot]]=0),gpw[[#This Row],[kurs_zamkniecia]],gpw[[#This Row],[obrot]]/gpw[[#This Row],[wolumen]])</f>
        <v>0.43</v>
      </c>
      <c r="J144" t="str">
        <f>LEFT(gpw[[#This Row],[ISIN]],2)</f>
        <v>PL</v>
      </c>
      <c r="K144">
        <f>gpw[[#This Row],[kurs_zamkniecia]]*gpw[[#This Row],[pakiet_wig]]</f>
        <v>0</v>
      </c>
      <c r="L144" s="2">
        <f>1000</f>
        <v>1000</v>
      </c>
      <c r="M144" s="2">
        <f t="shared" si="8"/>
        <v>96.428137390000003</v>
      </c>
      <c r="N144" s="2">
        <f t="shared" si="9"/>
        <v>57140000</v>
      </c>
      <c r="O144" s="2">
        <f>gpw[[#This Row],[M]]/(gpw[[#This Row],[Mb]]*gpw[[#This Row],[K]])*gpw[[#This Row],[Wb]]</f>
        <v>0</v>
      </c>
      <c r="P144" s="2"/>
      <c r="Q144" s="2" t="str">
        <f>IF(gpw[[#This Row],[Kolumna1]]&gt;0,"r",IF(gpw[[#This Row],[Kolumna1]]=0,"n","m"))</f>
        <v>n</v>
      </c>
      <c r="AB144" s="1">
        <v>42025</v>
      </c>
      <c r="AC144" s="2" t="s">
        <v>291</v>
      </c>
      <c r="AD144" s="2" t="s">
        <v>292</v>
      </c>
      <c r="AE144">
        <v>0.43</v>
      </c>
      <c r="AF144">
        <v>0</v>
      </c>
      <c r="AG144">
        <v>0</v>
      </c>
      <c r="AH144">
        <v>0</v>
      </c>
      <c r="AI144" s="2">
        <f>IF(AND(gpw_3[[#This Row],[wolumen]]=0,gpw_3[[#This Row],[obrot]]=0),gpw_3[[#This Row],[kurs_zamkniecia]],gpw_3[[#This Row],[obrot]]/gpw_3[[#This Row],[wolumen]])</f>
        <v>0.43</v>
      </c>
      <c r="AK144" t="str">
        <f>LEFT(gpw_3[[#This Row],[ISIN]],2)</f>
        <v>PL</v>
      </c>
      <c r="AL144">
        <f>gpw_3[[#This Row],[kurs_zamkniecia]]*gpw_3[[#This Row],[pakiet_wig]]</f>
        <v>0</v>
      </c>
      <c r="AM144" s="2">
        <f>1000</f>
        <v>1000</v>
      </c>
      <c r="AN144" s="2">
        <f t="shared" si="10"/>
        <v>96.428137390000003</v>
      </c>
      <c r="AO144" s="2">
        <f t="shared" si="11"/>
        <v>57140000</v>
      </c>
      <c r="AP144" s="2">
        <f>gpw_3[[#This Row],[M]]/(gpw_3[[#This Row],[Mb]]*gpw_3[[#This Row],[K]])*gpw_3[[#This Row],[Wb]]</f>
        <v>0</v>
      </c>
      <c r="AQ144" s="2"/>
      <c r="AR144" s="2" t="str">
        <f>IF(gpw_3[[#This Row],[Kolumna1]]&gt;0,"r",IF(gpw_3[[#This Row],[Kolumna1]]=0,"n","m"))</f>
        <v>n</v>
      </c>
    </row>
    <row r="145" spans="1:44" x14ac:dyDescent="0.25">
      <c r="A145" s="1">
        <v>42025</v>
      </c>
      <c r="B145" s="2" t="s">
        <v>293</v>
      </c>
      <c r="C145" s="2" t="s">
        <v>294</v>
      </c>
      <c r="D145">
        <v>3.26</v>
      </c>
      <c r="E145">
        <v>2714</v>
      </c>
      <c r="F145">
        <v>8840</v>
      </c>
      <c r="G145">
        <v>138273000</v>
      </c>
      <c r="H145" s="2">
        <f>IF(AND(gpw[[#This Row],[wolumen]]=0,gpw[[#This Row],[obrot]]=0),gpw[[#This Row],[kurs_zamkniecia]],gpw[[#This Row],[obrot]]/gpw[[#This Row],[wolumen]])</f>
        <v>3.2571849668386146</v>
      </c>
      <c r="J145" t="str">
        <f>LEFT(gpw[[#This Row],[ISIN]],2)</f>
        <v>PL</v>
      </c>
      <c r="K145">
        <f>gpw[[#This Row],[kurs_zamkniecia]]*gpw[[#This Row],[pakiet_wig]]</f>
        <v>450769980</v>
      </c>
      <c r="L145" s="2">
        <f>1000</f>
        <v>1000</v>
      </c>
      <c r="M145" s="2">
        <f t="shared" si="8"/>
        <v>96.428137390000003</v>
      </c>
      <c r="N145" s="2">
        <f t="shared" si="9"/>
        <v>57140000</v>
      </c>
      <c r="O145" s="2">
        <f>gpw[[#This Row],[M]]/(gpw[[#This Row],[Mb]]*gpw[[#This Row],[K]])*gpw[[#This Row],[Wb]]</f>
        <v>81.810862544699319</v>
      </c>
      <c r="P145" s="2"/>
      <c r="Q145" s="2" t="str">
        <f>IF(gpw[[#This Row],[Kolumna1]]&gt;0,"r",IF(gpw[[#This Row],[Kolumna1]]=0,"n","m"))</f>
        <v>n</v>
      </c>
      <c r="AB145" s="1">
        <v>42025</v>
      </c>
      <c r="AC145" s="2" t="s">
        <v>293</v>
      </c>
      <c r="AD145" s="2" t="s">
        <v>294</v>
      </c>
      <c r="AE145">
        <v>3.26</v>
      </c>
      <c r="AF145">
        <v>2714</v>
      </c>
      <c r="AG145">
        <v>8840</v>
      </c>
      <c r="AH145">
        <v>138273000</v>
      </c>
      <c r="AI145" s="2">
        <f>IF(AND(gpw_3[[#This Row],[wolumen]]=0,gpw_3[[#This Row],[obrot]]=0),gpw_3[[#This Row],[kurs_zamkniecia]],gpw_3[[#This Row],[obrot]]/gpw_3[[#This Row],[wolumen]])</f>
        <v>3.2571849668386146</v>
      </c>
      <c r="AK145" t="str">
        <f>LEFT(gpw_3[[#This Row],[ISIN]],2)</f>
        <v>PL</v>
      </c>
      <c r="AL145">
        <f>gpw_3[[#This Row],[kurs_zamkniecia]]*gpw_3[[#This Row],[pakiet_wig]]</f>
        <v>450769980</v>
      </c>
      <c r="AM145" s="2">
        <f>1000</f>
        <v>1000</v>
      </c>
      <c r="AN145" s="2">
        <f t="shared" si="10"/>
        <v>96.428137390000003</v>
      </c>
      <c r="AO145" s="2">
        <f t="shared" si="11"/>
        <v>57140000</v>
      </c>
      <c r="AP145" s="2">
        <f>gpw_3[[#This Row],[M]]/(gpw_3[[#This Row],[Mb]]*gpw_3[[#This Row],[K]])*gpw_3[[#This Row],[Wb]]</f>
        <v>81.810862544699319</v>
      </c>
      <c r="AQ145" s="2"/>
      <c r="AR145" s="2" t="str">
        <f>IF(gpw_3[[#This Row],[Kolumna1]]&gt;0,"r",IF(gpw_3[[#This Row],[Kolumna1]]=0,"n","m"))</f>
        <v>n</v>
      </c>
    </row>
    <row r="146" spans="1:44" x14ac:dyDescent="0.25">
      <c r="A146" s="1">
        <v>42025</v>
      </c>
      <c r="B146" s="2" t="s">
        <v>295</v>
      </c>
      <c r="C146" s="2" t="s">
        <v>296</v>
      </c>
      <c r="D146">
        <v>51</v>
      </c>
      <c r="E146">
        <v>1714</v>
      </c>
      <c r="F146">
        <v>86040</v>
      </c>
      <c r="G146">
        <v>11601000</v>
      </c>
      <c r="H146" s="2">
        <f>IF(AND(gpw[[#This Row],[wolumen]]=0,gpw[[#This Row],[obrot]]=0),gpw[[#This Row],[kurs_zamkniecia]],gpw[[#This Row],[obrot]]/gpw[[#This Row],[wolumen]])</f>
        <v>50.198366394399066</v>
      </c>
      <c r="J146" t="str">
        <f>LEFT(gpw[[#This Row],[ISIN]],2)</f>
        <v>PL</v>
      </c>
      <c r="K146">
        <f>gpw[[#This Row],[kurs_zamkniecia]]*gpw[[#This Row],[pakiet_wig]]</f>
        <v>591651000</v>
      </c>
      <c r="L146" s="2">
        <f>1000</f>
        <v>1000</v>
      </c>
      <c r="M146" s="2">
        <f t="shared" si="8"/>
        <v>96.428137390000003</v>
      </c>
      <c r="N146" s="2">
        <f t="shared" si="9"/>
        <v>57140000</v>
      </c>
      <c r="O146" s="2">
        <f>gpw[[#This Row],[M]]/(gpw[[#This Row],[Mb]]*gpw[[#This Row],[K]])*gpw[[#This Row],[Wb]]</f>
        <v>107.37955228392516</v>
      </c>
      <c r="P146" s="2"/>
      <c r="Q146" s="2" t="str">
        <f>IF(gpw[[#This Row],[Kolumna1]]&gt;0,"r",IF(gpw[[#This Row],[Kolumna1]]=0,"n","m"))</f>
        <v>n</v>
      </c>
      <c r="AB146" s="1">
        <v>42025</v>
      </c>
      <c r="AC146" s="2" t="s">
        <v>295</v>
      </c>
      <c r="AD146" s="2" t="s">
        <v>296</v>
      </c>
      <c r="AE146">
        <v>51</v>
      </c>
      <c r="AF146">
        <v>1714</v>
      </c>
      <c r="AG146">
        <v>86040</v>
      </c>
      <c r="AH146">
        <v>11601000</v>
      </c>
      <c r="AI146" s="2">
        <f>IF(AND(gpw_3[[#This Row],[wolumen]]=0,gpw_3[[#This Row],[obrot]]=0),gpw_3[[#This Row],[kurs_zamkniecia]],gpw_3[[#This Row],[obrot]]/gpw_3[[#This Row],[wolumen]])</f>
        <v>50.198366394399066</v>
      </c>
      <c r="AK146" t="str">
        <f>LEFT(gpw_3[[#This Row],[ISIN]],2)</f>
        <v>PL</v>
      </c>
      <c r="AL146">
        <f>gpw_3[[#This Row],[kurs_zamkniecia]]*gpw_3[[#This Row],[pakiet_wig]]</f>
        <v>591651000</v>
      </c>
      <c r="AM146" s="2">
        <f>1000</f>
        <v>1000</v>
      </c>
      <c r="AN146" s="2">
        <f t="shared" si="10"/>
        <v>96.428137390000003</v>
      </c>
      <c r="AO146" s="2">
        <f t="shared" si="11"/>
        <v>57140000</v>
      </c>
      <c r="AP146" s="2">
        <f>gpw_3[[#This Row],[M]]/(gpw_3[[#This Row],[Mb]]*gpw_3[[#This Row],[K]])*gpw_3[[#This Row],[Wb]]</f>
        <v>107.37955228392516</v>
      </c>
      <c r="AQ146" s="2"/>
      <c r="AR146" s="2" t="str">
        <f>IF(gpw_3[[#This Row],[Kolumna1]]&gt;0,"r",IF(gpw_3[[#This Row],[Kolumna1]]=0,"n","m"))</f>
        <v>n</v>
      </c>
    </row>
    <row r="147" spans="1:44" x14ac:dyDescent="0.25">
      <c r="A147" s="1">
        <v>42025</v>
      </c>
      <c r="B147" s="2" t="s">
        <v>297</v>
      </c>
      <c r="C147" s="2" t="s">
        <v>298</v>
      </c>
      <c r="D147">
        <v>18.489999999999998</v>
      </c>
      <c r="E147">
        <v>1579</v>
      </c>
      <c r="F147">
        <v>28690</v>
      </c>
      <c r="G147">
        <v>1239000</v>
      </c>
      <c r="H147" s="2">
        <f>IF(AND(gpw[[#This Row],[wolumen]]=0,gpw[[#This Row],[obrot]]=0),gpw[[#This Row],[kurs_zamkniecia]],gpw[[#This Row],[obrot]]/gpw[[#This Row],[wolumen]])</f>
        <v>18.169727675744141</v>
      </c>
      <c r="J147" t="str">
        <f>LEFT(gpw[[#This Row],[ISIN]],2)</f>
        <v>PL</v>
      </c>
      <c r="K147">
        <f>gpw[[#This Row],[kurs_zamkniecia]]*gpw[[#This Row],[pakiet_wig]]</f>
        <v>22909109.999999996</v>
      </c>
      <c r="L147" s="2">
        <f>1000</f>
        <v>1000</v>
      </c>
      <c r="M147" s="2">
        <f t="shared" si="8"/>
        <v>96.428137390000003</v>
      </c>
      <c r="N147" s="2">
        <f t="shared" si="9"/>
        <v>57140000</v>
      </c>
      <c r="O147" s="2">
        <f>gpw[[#This Row],[M]]/(gpw[[#This Row],[Mb]]*gpw[[#This Row],[K]])*gpw[[#This Row],[Wb]]</f>
        <v>4.1578058264469977</v>
      </c>
      <c r="P147" s="2"/>
      <c r="Q147" s="2" t="str">
        <f>IF(gpw[[#This Row],[Kolumna1]]&gt;0,"r",IF(gpw[[#This Row],[Kolumna1]]=0,"n","m"))</f>
        <v>n</v>
      </c>
      <c r="AB147" s="1">
        <v>42025</v>
      </c>
      <c r="AC147" s="2" t="s">
        <v>297</v>
      </c>
      <c r="AD147" s="2" t="s">
        <v>298</v>
      </c>
      <c r="AE147">
        <v>18.489999999999998</v>
      </c>
      <c r="AF147">
        <v>1579</v>
      </c>
      <c r="AG147">
        <v>28690</v>
      </c>
      <c r="AH147">
        <v>1239000</v>
      </c>
      <c r="AI147" s="2">
        <f>IF(AND(gpw_3[[#This Row],[wolumen]]=0,gpw_3[[#This Row],[obrot]]=0),gpw_3[[#This Row],[kurs_zamkniecia]],gpw_3[[#This Row],[obrot]]/gpw_3[[#This Row],[wolumen]])</f>
        <v>18.169727675744141</v>
      </c>
      <c r="AK147" t="str">
        <f>LEFT(gpw_3[[#This Row],[ISIN]],2)</f>
        <v>PL</v>
      </c>
      <c r="AL147">
        <f>gpw_3[[#This Row],[kurs_zamkniecia]]*gpw_3[[#This Row],[pakiet_wig]]</f>
        <v>22909109.999999996</v>
      </c>
      <c r="AM147" s="2">
        <f>1000</f>
        <v>1000</v>
      </c>
      <c r="AN147" s="2">
        <f t="shared" si="10"/>
        <v>96.428137390000003</v>
      </c>
      <c r="AO147" s="2">
        <f t="shared" si="11"/>
        <v>57140000</v>
      </c>
      <c r="AP147" s="2">
        <f>gpw_3[[#This Row],[M]]/(gpw_3[[#This Row],[Mb]]*gpw_3[[#This Row],[K]])*gpw_3[[#This Row],[Wb]]</f>
        <v>4.1578058264469977</v>
      </c>
      <c r="AQ147" s="2"/>
      <c r="AR147" s="2" t="str">
        <f>IF(gpw_3[[#This Row],[Kolumna1]]&gt;0,"r",IF(gpw_3[[#This Row],[Kolumna1]]=0,"n","m"))</f>
        <v>n</v>
      </c>
    </row>
    <row r="148" spans="1:44" x14ac:dyDescent="0.25">
      <c r="A148" s="1">
        <v>42025</v>
      </c>
      <c r="B148" s="2" t="s">
        <v>299</v>
      </c>
      <c r="C148" s="2" t="s">
        <v>300</v>
      </c>
      <c r="D148">
        <v>1.47</v>
      </c>
      <c r="E148">
        <v>0</v>
      </c>
      <c r="F148">
        <v>0</v>
      </c>
      <c r="G148">
        <v>0</v>
      </c>
      <c r="H148" s="2">
        <f>IF(AND(gpw[[#This Row],[wolumen]]=0,gpw[[#This Row],[obrot]]=0),gpw[[#This Row],[kurs_zamkniecia]],gpw[[#This Row],[obrot]]/gpw[[#This Row],[wolumen]])</f>
        <v>1.47</v>
      </c>
      <c r="J148" t="str">
        <f>LEFT(gpw[[#This Row],[ISIN]],2)</f>
        <v>PL</v>
      </c>
      <c r="K148">
        <f>gpw[[#This Row],[kurs_zamkniecia]]*gpw[[#This Row],[pakiet_wig]]</f>
        <v>0</v>
      </c>
      <c r="L148" s="2">
        <f>1000</f>
        <v>1000</v>
      </c>
      <c r="M148" s="2">
        <f t="shared" si="8"/>
        <v>96.428137390000003</v>
      </c>
      <c r="N148" s="2">
        <f t="shared" si="9"/>
        <v>57140000</v>
      </c>
      <c r="O148" s="2">
        <f>gpw[[#This Row],[M]]/(gpw[[#This Row],[Mb]]*gpw[[#This Row],[K]])*gpw[[#This Row],[Wb]]</f>
        <v>0</v>
      </c>
      <c r="P148" s="2"/>
      <c r="Q148" s="2" t="str">
        <f>IF(gpw[[#This Row],[Kolumna1]]&gt;0,"r",IF(gpw[[#This Row],[Kolumna1]]=0,"n","m"))</f>
        <v>n</v>
      </c>
      <c r="AB148" s="1">
        <v>42025</v>
      </c>
      <c r="AC148" s="2" t="s">
        <v>299</v>
      </c>
      <c r="AD148" s="2" t="s">
        <v>300</v>
      </c>
      <c r="AE148">
        <v>1.47</v>
      </c>
      <c r="AF148">
        <v>0</v>
      </c>
      <c r="AG148">
        <v>0</v>
      </c>
      <c r="AH148">
        <v>0</v>
      </c>
      <c r="AI148" s="2">
        <f>IF(AND(gpw_3[[#This Row],[wolumen]]=0,gpw_3[[#This Row],[obrot]]=0),gpw_3[[#This Row],[kurs_zamkniecia]],gpw_3[[#This Row],[obrot]]/gpw_3[[#This Row],[wolumen]])</f>
        <v>1.47</v>
      </c>
      <c r="AK148" t="str">
        <f>LEFT(gpw_3[[#This Row],[ISIN]],2)</f>
        <v>PL</v>
      </c>
      <c r="AL148">
        <f>gpw_3[[#This Row],[kurs_zamkniecia]]*gpw_3[[#This Row],[pakiet_wig]]</f>
        <v>0</v>
      </c>
      <c r="AM148" s="2">
        <f>1000</f>
        <v>1000</v>
      </c>
      <c r="AN148" s="2">
        <f t="shared" si="10"/>
        <v>96.428137390000003</v>
      </c>
      <c r="AO148" s="2">
        <f t="shared" si="11"/>
        <v>57140000</v>
      </c>
      <c r="AP148" s="2">
        <f>gpw_3[[#This Row],[M]]/(gpw_3[[#This Row],[Mb]]*gpw_3[[#This Row],[K]])*gpw_3[[#This Row],[Wb]]</f>
        <v>0</v>
      </c>
      <c r="AQ148" s="2"/>
      <c r="AR148" s="2" t="str">
        <f>IF(gpw_3[[#This Row],[Kolumna1]]&gt;0,"r",IF(gpw_3[[#This Row],[Kolumna1]]=0,"n","m"))</f>
        <v>n</v>
      </c>
    </row>
    <row r="149" spans="1:44" x14ac:dyDescent="0.25">
      <c r="A149" s="1">
        <v>42025</v>
      </c>
      <c r="B149" s="2" t="s">
        <v>301</v>
      </c>
      <c r="C149" s="2" t="s">
        <v>302</v>
      </c>
      <c r="D149">
        <v>16.25</v>
      </c>
      <c r="E149">
        <v>110</v>
      </c>
      <c r="F149">
        <v>1820</v>
      </c>
      <c r="G149">
        <v>3144000</v>
      </c>
      <c r="H149" s="2">
        <f>IF(AND(gpw[[#This Row],[wolumen]]=0,gpw[[#This Row],[obrot]]=0),gpw[[#This Row],[kurs_zamkniecia]],gpw[[#This Row],[obrot]]/gpw[[#This Row],[wolumen]])</f>
        <v>16.545454545454547</v>
      </c>
      <c r="J149" t="str">
        <f>LEFT(gpw[[#This Row],[ISIN]],2)</f>
        <v>PL</v>
      </c>
      <c r="K149">
        <f>gpw[[#This Row],[kurs_zamkniecia]]*gpw[[#This Row],[pakiet_wig]]</f>
        <v>51090000</v>
      </c>
      <c r="L149" s="2">
        <f>1000</f>
        <v>1000</v>
      </c>
      <c r="M149" s="2">
        <f t="shared" si="8"/>
        <v>96.428137390000003</v>
      </c>
      <c r="N149" s="2">
        <f t="shared" si="9"/>
        <v>57140000</v>
      </c>
      <c r="O149" s="2">
        <f>gpw[[#This Row],[M]]/(gpw[[#This Row],[Mb]]*gpw[[#This Row],[K]])*gpw[[#This Row],[Wb]]</f>
        <v>9.2723942428657047</v>
      </c>
      <c r="P149" s="2"/>
      <c r="Q149" s="2" t="str">
        <f>IF(gpw[[#This Row],[Kolumna1]]&gt;0,"r",IF(gpw[[#This Row],[Kolumna1]]=0,"n","m"))</f>
        <v>n</v>
      </c>
      <c r="AB149" s="1">
        <v>42025</v>
      </c>
      <c r="AC149" s="2" t="s">
        <v>301</v>
      </c>
      <c r="AD149" s="2" t="s">
        <v>302</v>
      </c>
      <c r="AE149">
        <v>16.25</v>
      </c>
      <c r="AF149">
        <v>110</v>
      </c>
      <c r="AG149">
        <v>1820</v>
      </c>
      <c r="AH149">
        <v>3144000</v>
      </c>
      <c r="AI149" s="2">
        <f>IF(AND(gpw_3[[#This Row],[wolumen]]=0,gpw_3[[#This Row],[obrot]]=0),gpw_3[[#This Row],[kurs_zamkniecia]],gpw_3[[#This Row],[obrot]]/gpw_3[[#This Row],[wolumen]])</f>
        <v>16.545454545454547</v>
      </c>
      <c r="AK149" t="str">
        <f>LEFT(gpw_3[[#This Row],[ISIN]],2)</f>
        <v>PL</v>
      </c>
      <c r="AL149">
        <f>gpw_3[[#This Row],[kurs_zamkniecia]]*gpw_3[[#This Row],[pakiet_wig]]</f>
        <v>51090000</v>
      </c>
      <c r="AM149" s="2">
        <f>1000</f>
        <v>1000</v>
      </c>
      <c r="AN149" s="2">
        <f t="shared" si="10"/>
        <v>96.428137390000003</v>
      </c>
      <c r="AO149" s="2">
        <f t="shared" si="11"/>
        <v>57140000</v>
      </c>
      <c r="AP149" s="2">
        <f>gpw_3[[#This Row],[M]]/(gpw_3[[#This Row],[Mb]]*gpw_3[[#This Row],[K]])*gpw_3[[#This Row],[Wb]]</f>
        <v>9.2723942428657047</v>
      </c>
      <c r="AQ149" s="2"/>
      <c r="AR149" s="2" t="str">
        <f>IF(gpw_3[[#This Row],[Kolumna1]]&gt;0,"r",IF(gpw_3[[#This Row],[Kolumna1]]=0,"n","m"))</f>
        <v>n</v>
      </c>
    </row>
    <row r="150" spans="1:44" x14ac:dyDescent="0.25">
      <c r="A150" s="1">
        <v>42025</v>
      </c>
      <c r="B150" s="2" t="s">
        <v>303</v>
      </c>
      <c r="C150" s="2" t="s">
        <v>304</v>
      </c>
      <c r="D150">
        <v>26</v>
      </c>
      <c r="E150">
        <v>1</v>
      </c>
      <c r="F150">
        <v>30</v>
      </c>
      <c r="G150">
        <v>3305000</v>
      </c>
      <c r="H150" s="2">
        <f>IF(AND(gpw[[#This Row],[wolumen]]=0,gpw[[#This Row],[obrot]]=0),gpw[[#This Row],[kurs_zamkniecia]],gpw[[#This Row],[obrot]]/gpw[[#This Row],[wolumen]])</f>
        <v>30</v>
      </c>
      <c r="J150" t="str">
        <f>LEFT(gpw[[#This Row],[ISIN]],2)</f>
        <v>DE</v>
      </c>
      <c r="K150">
        <f>gpw[[#This Row],[kurs_zamkniecia]]*gpw[[#This Row],[pakiet_wig]]</f>
        <v>85930000</v>
      </c>
      <c r="L150" s="2">
        <f>1000</f>
        <v>1000</v>
      </c>
      <c r="M150" s="2">
        <f t="shared" si="8"/>
        <v>96.428137390000003</v>
      </c>
      <c r="N150" s="2">
        <f t="shared" si="9"/>
        <v>57140000</v>
      </c>
      <c r="O150" s="2">
        <f>gpw[[#This Row],[M]]/(gpw[[#This Row],[Mb]]*gpw[[#This Row],[K]])*gpw[[#This Row],[Wb]]</f>
        <v>15.59555367565962</v>
      </c>
      <c r="P150" s="2"/>
      <c r="Q150" s="2" t="str">
        <f>IF(gpw[[#This Row],[Kolumna1]]&gt;0,"r",IF(gpw[[#This Row],[Kolumna1]]=0,"n","m"))</f>
        <v>n</v>
      </c>
      <c r="AB150" s="1">
        <v>42025</v>
      </c>
      <c r="AC150" s="2" t="s">
        <v>303</v>
      </c>
      <c r="AD150" s="2" t="s">
        <v>304</v>
      </c>
      <c r="AE150">
        <v>26</v>
      </c>
      <c r="AF150">
        <v>1</v>
      </c>
      <c r="AG150">
        <v>30</v>
      </c>
      <c r="AH150">
        <v>3305000</v>
      </c>
      <c r="AI150" s="2">
        <f>IF(AND(gpw_3[[#This Row],[wolumen]]=0,gpw_3[[#This Row],[obrot]]=0),gpw_3[[#This Row],[kurs_zamkniecia]],gpw_3[[#This Row],[obrot]]/gpw_3[[#This Row],[wolumen]])</f>
        <v>30</v>
      </c>
      <c r="AK150" t="str">
        <f>LEFT(gpw_3[[#This Row],[ISIN]],2)</f>
        <v>DE</v>
      </c>
      <c r="AL150">
        <f>gpw_3[[#This Row],[kurs_zamkniecia]]*gpw_3[[#This Row],[pakiet_wig]]</f>
        <v>85930000</v>
      </c>
      <c r="AM150" s="2">
        <f>1000</f>
        <v>1000</v>
      </c>
      <c r="AN150" s="2">
        <f t="shared" si="10"/>
        <v>96.428137390000003</v>
      </c>
      <c r="AO150" s="2">
        <f t="shared" si="11"/>
        <v>57140000</v>
      </c>
      <c r="AP150" s="2">
        <f>gpw_3[[#This Row],[M]]/(gpw_3[[#This Row],[Mb]]*gpw_3[[#This Row],[K]])*gpw_3[[#This Row],[Wb]]</f>
        <v>15.59555367565962</v>
      </c>
      <c r="AQ150" s="2"/>
      <c r="AR150" s="2" t="str">
        <f>IF(gpw_3[[#This Row],[Kolumna1]]&gt;0,"r",IF(gpw_3[[#This Row],[Kolumna1]]=0,"n","m"))</f>
        <v>n</v>
      </c>
    </row>
    <row r="151" spans="1:44" x14ac:dyDescent="0.25">
      <c r="A151" s="1">
        <v>42025</v>
      </c>
      <c r="B151" s="2" t="s">
        <v>305</v>
      </c>
      <c r="C151" s="2" t="s">
        <v>306</v>
      </c>
      <c r="D151">
        <v>8.81</v>
      </c>
      <c r="E151">
        <v>26757</v>
      </c>
      <c r="F151">
        <v>235580</v>
      </c>
      <c r="G151">
        <v>17846000</v>
      </c>
      <c r="H151" s="2">
        <f>IF(AND(gpw[[#This Row],[wolumen]]=0,gpw[[#This Row],[obrot]]=0),gpw[[#This Row],[kurs_zamkniecia]],gpw[[#This Row],[obrot]]/gpw[[#This Row],[wolumen]])</f>
        <v>8.8044250102776846</v>
      </c>
      <c r="J151" t="str">
        <f>LEFT(gpw[[#This Row],[ISIN]],2)</f>
        <v>PL</v>
      </c>
      <c r="K151">
        <f>gpw[[#This Row],[kurs_zamkniecia]]*gpw[[#This Row],[pakiet_wig]]</f>
        <v>157223260</v>
      </c>
      <c r="L151" s="2">
        <f>1000</f>
        <v>1000</v>
      </c>
      <c r="M151" s="2">
        <f t="shared" si="8"/>
        <v>96.428137390000003</v>
      </c>
      <c r="N151" s="2">
        <f t="shared" si="9"/>
        <v>57140000</v>
      </c>
      <c r="O151" s="2">
        <f>gpw[[#This Row],[M]]/(gpw[[#This Row],[Mb]]*gpw[[#This Row],[K]])*gpw[[#This Row],[Wb]]</f>
        <v>28.534665313536461</v>
      </c>
      <c r="P151" s="2"/>
      <c r="Q151" s="2" t="str">
        <f>IF(gpw[[#This Row],[Kolumna1]]&gt;0,"r",IF(gpw[[#This Row],[Kolumna1]]=0,"n","m"))</f>
        <v>n</v>
      </c>
      <c r="AB151" s="1">
        <v>42025</v>
      </c>
      <c r="AC151" s="2" t="s">
        <v>305</v>
      </c>
      <c r="AD151" s="2" t="s">
        <v>306</v>
      </c>
      <c r="AE151">
        <v>8.81</v>
      </c>
      <c r="AF151">
        <v>26757</v>
      </c>
      <c r="AG151">
        <v>235580</v>
      </c>
      <c r="AH151">
        <v>17846000</v>
      </c>
      <c r="AI151" s="2">
        <f>IF(AND(gpw_3[[#This Row],[wolumen]]=0,gpw_3[[#This Row],[obrot]]=0),gpw_3[[#This Row],[kurs_zamkniecia]],gpw_3[[#This Row],[obrot]]/gpw_3[[#This Row],[wolumen]])</f>
        <v>8.8044250102776846</v>
      </c>
      <c r="AK151" t="str">
        <f>LEFT(gpw_3[[#This Row],[ISIN]],2)</f>
        <v>PL</v>
      </c>
      <c r="AL151">
        <f>gpw_3[[#This Row],[kurs_zamkniecia]]*gpw_3[[#This Row],[pakiet_wig]]</f>
        <v>157223260</v>
      </c>
      <c r="AM151" s="2">
        <f>1000</f>
        <v>1000</v>
      </c>
      <c r="AN151" s="2">
        <f t="shared" si="10"/>
        <v>96.428137390000003</v>
      </c>
      <c r="AO151" s="2">
        <f t="shared" si="11"/>
        <v>57140000</v>
      </c>
      <c r="AP151" s="2">
        <f>gpw_3[[#This Row],[M]]/(gpw_3[[#This Row],[Mb]]*gpw_3[[#This Row],[K]])*gpw_3[[#This Row],[Wb]]</f>
        <v>28.534665313536461</v>
      </c>
      <c r="AQ151" s="2"/>
      <c r="AR151" s="2" t="str">
        <f>IF(gpw_3[[#This Row],[Kolumna1]]&gt;0,"r",IF(gpw_3[[#This Row],[Kolumna1]]=0,"n","m"))</f>
        <v>n</v>
      </c>
    </row>
    <row r="152" spans="1:44" x14ac:dyDescent="0.25">
      <c r="A152" s="1">
        <v>42025</v>
      </c>
      <c r="B152" s="2" t="s">
        <v>307</v>
      </c>
      <c r="C152" s="2" t="s">
        <v>308</v>
      </c>
      <c r="D152">
        <v>4.6399999999999997</v>
      </c>
      <c r="E152">
        <v>41</v>
      </c>
      <c r="F152">
        <v>180</v>
      </c>
      <c r="G152">
        <v>4501000</v>
      </c>
      <c r="H152" s="2">
        <f>IF(AND(gpw[[#This Row],[wolumen]]=0,gpw[[#This Row],[obrot]]=0),gpw[[#This Row],[kurs_zamkniecia]],gpw[[#This Row],[obrot]]/gpw[[#This Row],[wolumen]])</f>
        <v>4.3902439024390247</v>
      </c>
      <c r="J152" t="str">
        <f>LEFT(gpw[[#This Row],[ISIN]],2)</f>
        <v>PL</v>
      </c>
      <c r="K152">
        <f>gpw[[#This Row],[kurs_zamkniecia]]*gpw[[#This Row],[pakiet_wig]]</f>
        <v>20884640</v>
      </c>
      <c r="L152" s="2">
        <f>1000</f>
        <v>1000</v>
      </c>
      <c r="M152" s="2">
        <f t="shared" si="8"/>
        <v>96.428137390000003</v>
      </c>
      <c r="N152" s="2">
        <f t="shared" si="9"/>
        <v>57140000</v>
      </c>
      <c r="O152" s="2">
        <f>gpw[[#This Row],[M]]/(gpw[[#This Row],[Mb]]*gpw[[#This Row],[K]])*gpw[[#This Row],[Wb]]</f>
        <v>3.790381986696473</v>
      </c>
      <c r="P152" s="2"/>
      <c r="Q152" s="2" t="str">
        <f>IF(gpw[[#This Row],[Kolumna1]]&gt;0,"r",IF(gpw[[#This Row],[Kolumna1]]=0,"n","m"))</f>
        <v>n</v>
      </c>
      <c r="AB152" s="1">
        <v>42025</v>
      </c>
      <c r="AC152" s="2" t="s">
        <v>307</v>
      </c>
      <c r="AD152" s="2" t="s">
        <v>308</v>
      </c>
      <c r="AE152">
        <v>4.6399999999999997</v>
      </c>
      <c r="AF152">
        <v>41</v>
      </c>
      <c r="AG152">
        <v>180</v>
      </c>
      <c r="AH152">
        <v>4501000</v>
      </c>
      <c r="AI152" s="2">
        <f>IF(AND(gpw_3[[#This Row],[wolumen]]=0,gpw_3[[#This Row],[obrot]]=0),gpw_3[[#This Row],[kurs_zamkniecia]],gpw_3[[#This Row],[obrot]]/gpw_3[[#This Row],[wolumen]])</f>
        <v>4.3902439024390247</v>
      </c>
      <c r="AK152" t="str">
        <f>LEFT(gpw_3[[#This Row],[ISIN]],2)</f>
        <v>PL</v>
      </c>
      <c r="AL152">
        <f>gpw_3[[#This Row],[kurs_zamkniecia]]*gpw_3[[#This Row],[pakiet_wig]]</f>
        <v>20884640</v>
      </c>
      <c r="AM152" s="2">
        <f>1000</f>
        <v>1000</v>
      </c>
      <c r="AN152" s="2">
        <f t="shared" si="10"/>
        <v>96.428137390000003</v>
      </c>
      <c r="AO152" s="2">
        <f t="shared" si="11"/>
        <v>57140000</v>
      </c>
      <c r="AP152" s="2">
        <f>gpw_3[[#This Row],[M]]/(gpw_3[[#This Row],[Mb]]*gpw_3[[#This Row],[K]])*gpw_3[[#This Row],[Wb]]</f>
        <v>3.790381986696473</v>
      </c>
      <c r="AQ152" s="2"/>
      <c r="AR152" s="2" t="str">
        <f>IF(gpw_3[[#This Row],[Kolumna1]]&gt;0,"r",IF(gpw_3[[#This Row],[Kolumna1]]=0,"n","m"))</f>
        <v>n</v>
      </c>
    </row>
    <row r="153" spans="1:44" x14ac:dyDescent="0.25">
      <c r="A153" s="1">
        <v>42025</v>
      </c>
      <c r="B153" s="2" t="s">
        <v>309</v>
      </c>
      <c r="C153" s="2" t="s">
        <v>310</v>
      </c>
      <c r="D153">
        <v>0.92</v>
      </c>
      <c r="E153">
        <v>7024</v>
      </c>
      <c r="F153">
        <v>6480</v>
      </c>
      <c r="G153">
        <v>11150000</v>
      </c>
      <c r="H153" s="2">
        <f>IF(AND(gpw[[#This Row],[wolumen]]=0,gpw[[#This Row],[obrot]]=0),gpw[[#This Row],[kurs_zamkniecia]],gpw[[#This Row],[obrot]]/gpw[[#This Row],[wolumen]])</f>
        <v>0.92255125284738038</v>
      </c>
      <c r="J153" t="str">
        <f>LEFT(gpw[[#This Row],[ISIN]],2)</f>
        <v>PL</v>
      </c>
      <c r="K153">
        <f>gpw[[#This Row],[kurs_zamkniecia]]*gpw[[#This Row],[pakiet_wig]]</f>
        <v>10258000</v>
      </c>
      <c r="L153" s="2">
        <f>1000</f>
        <v>1000</v>
      </c>
      <c r="M153" s="2">
        <f t="shared" si="8"/>
        <v>96.428137390000003</v>
      </c>
      <c r="N153" s="2">
        <f t="shared" si="9"/>
        <v>57140000</v>
      </c>
      <c r="O153" s="2">
        <f>gpw[[#This Row],[M]]/(gpw[[#This Row],[Mb]]*gpw[[#This Row],[K]])*gpw[[#This Row],[Wb]]</f>
        <v>1.8617385034902407</v>
      </c>
      <c r="P153" s="2"/>
      <c r="Q153" s="2" t="str">
        <f>IF(gpw[[#This Row],[Kolumna1]]&gt;0,"r",IF(gpw[[#This Row],[Kolumna1]]=0,"n","m"))</f>
        <v>n</v>
      </c>
      <c r="AB153" s="1">
        <v>42025</v>
      </c>
      <c r="AC153" s="2" t="s">
        <v>309</v>
      </c>
      <c r="AD153" s="2" t="s">
        <v>310</v>
      </c>
      <c r="AE153">
        <v>0.92</v>
      </c>
      <c r="AF153">
        <v>7024</v>
      </c>
      <c r="AG153">
        <v>6480</v>
      </c>
      <c r="AH153">
        <v>11150000</v>
      </c>
      <c r="AI153" s="2">
        <f>IF(AND(gpw_3[[#This Row],[wolumen]]=0,gpw_3[[#This Row],[obrot]]=0),gpw_3[[#This Row],[kurs_zamkniecia]],gpw_3[[#This Row],[obrot]]/gpw_3[[#This Row],[wolumen]])</f>
        <v>0.92255125284738038</v>
      </c>
      <c r="AK153" t="str">
        <f>LEFT(gpw_3[[#This Row],[ISIN]],2)</f>
        <v>PL</v>
      </c>
      <c r="AL153">
        <f>gpw_3[[#This Row],[kurs_zamkniecia]]*gpw_3[[#This Row],[pakiet_wig]]</f>
        <v>10258000</v>
      </c>
      <c r="AM153" s="2">
        <f>1000</f>
        <v>1000</v>
      </c>
      <c r="AN153" s="2">
        <f t="shared" si="10"/>
        <v>96.428137390000003</v>
      </c>
      <c r="AO153" s="2">
        <f t="shared" si="11"/>
        <v>57140000</v>
      </c>
      <c r="AP153" s="2">
        <f>gpw_3[[#This Row],[M]]/(gpw_3[[#This Row],[Mb]]*gpw_3[[#This Row],[K]])*gpw_3[[#This Row],[Wb]]</f>
        <v>1.8617385034902407</v>
      </c>
      <c r="AQ153" s="2"/>
      <c r="AR153" s="2" t="str">
        <f>IF(gpw_3[[#This Row],[Kolumna1]]&gt;0,"r",IF(gpw_3[[#This Row],[Kolumna1]]=0,"n","m"))</f>
        <v>n</v>
      </c>
    </row>
    <row r="154" spans="1:44" x14ac:dyDescent="0.25">
      <c r="A154" s="1">
        <v>42025</v>
      </c>
      <c r="B154" s="2" t="s">
        <v>311</v>
      </c>
      <c r="C154" s="2" t="s">
        <v>312</v>
      </c>
      <c r="D154">
        <v>50</v>
      </c>
      <c r="E154">
        <v>3230</v>
      </c>
      <c r="F154">
        <v>160430</v>
      </c>
      <c r="G154">
        <v>16737000</v>
      </c>
      <c r="H154" s="2">
        <f>IF(AND(gpw[[#This Row],[wolumen]]=0,gpw[[#This Row],[obrot]]=0),gpw[[#This Row],[kurs_zamkniecia]],gpw[[#This Row],[obrot]]/gpw[[#This Row],[wolumen]])</f>
        <v>49.668730650154799</v>
      </c>
      <c r="J154" t="str">
        <f>LEFT(gpw[[#This Row],[ISIN]],2)</f>
        <v>PL</v>
      </c>
      <c r="K154">
        <f>gpw[[#This Row],[kurs_zamkniecia]]*gpw[[#This Row],[pakiet_wig]]</f>
        <v>836850000</v>
      </c>
      <c r="L154" s="2">
        <f>1000</f>
        <v>1000</v>
      </c>
      <c r="M154" s="2">
        <f t="shared" si="8"/>
        <v>96.428137390000003</v>
      </c>
      <c r="N154" s="2">
        <f t="shared" si="9"/>
        <v>57140000</v>
      </c>
      <c r="O154" s="2">
        <f>gpw[[#This Row],[M]]/(gpw[[#This Row],[Mb]]*gpw[[#This Row],[K]])*gpw[[#This Row],[Wb]]</f>
        <v>151.88105543437393</v>
      </c>
      <c r="P154" s="2"/>
      <c r="Q154" s="2" t="str">
        <f>IF(gpw[[#This Row],[Kolumna1]]&gt;0,"r",IF(gpw[[#This Row],[Kolumna1]]=0,"n","m"))</f>
        <v>n</v>
      </c>
      <c r="AB154" s="1">
        <v>42025</v>
      </c>
      <c r="AC154" s="2" t="s">
        <v>311</v>
      </c>
      <c r="AD154" s="2" t="s">
        <v>312</v>
      </c>
      <c r="AE154">
        <v>50</v>
      </c>
      <c r="AF154">
        <v>3230</v>
      </c>
      <c r="AG154">
        <v>160430</v>
      </c>
      <c r="AH154">
        <v>16737000</v>
      </c>
      <c r="AI154" s="2">
        <f>IF(AND(gpw_3[[#This Row],[wolumen]]=0,gpw_3[[#This Row],[obrot]]=0),gpw_3[[#This Row],[kurs_zamkniecia]],gpw_3[[#This Row],[obrot]]/gpw_3[[#This Row],[wolumen]])</f>
        <v>49.668730650154799</v>
      </c>
      <c r="AK154" t="str">
        <f>LEFT(gpw_3[[#This Row],[ISIN]],2)</f>
        <v>PL</v>
      </c>
      <c r="AL154">
        <f>gpw_3[[#This Row],[kurs_zamkniecia]]*gpw_3[[#This Row],[pakiet_wig]]</f>
        <v>836850000</v>
      </c>
      <c r="AM154" s="2">
        <f>1000</f>
        <v>1000</v>
      </c>
      <c r="AN154" s="2">
        <f t="shared" si="10"/>
        <v>96.428137390000003</v>
      </c>
      <c r="AO154" s="2">
        <f t="shared" si="11"/>
        <v>57140000</v>
      </c>
      <c r="AP154" s="2">
        <f>gpw_3[[#This Row],[M]]/(gpw_3[[#This Row],[Mb]]*gpw_3[[#This Row],[K]])*gpw_3[[#This Row],[Wb]]</f>
        <v>151.88105543437393</v>
      </c>
      <c r="AQ154" s="2"/>
      <c r="AR154" s="2" t="str">
        <f>IF(gpw_3[[#This Row],[Kolumna1]]&gt;0,"r",IF(gpw_3[[#This Row],[Kolumna1]]=0,"n","m"))</f>
        <v>n</v>
      </c>
    </row>
    <row r="155" spans="1:44" x14ac:dyDescent="0.25">
      <c r="A155" s="1">
        <v>42025</v>
      </c>
      <c r="B155" s="2" t="s">
        <v>313</v>
      </c>
      <c r="C155" s="2" t="s">
        <v>314</v>
      </c>
      <c r="D155">
        <v>18.73</v>
      </c>
      <c r="E155">
        <v>178</v>
      </c>
      <c r="F155">
        <v>3330</v>
      </c>
      <c r="G155">
        <v>17024000</v>
      </c>
      <c r="H155" s="2">
        <f>IF(AND(gpw[[#This Row],[wolumen]]=0,gpw[[#This Row],[obrot]]=0),gpw[[#This Row],[kurs_zamkniecia]],gpw[[#This Row],[obrot]]/gpw[[#This Row],[wolumen]])</f>
        <v>18.707865168539325</v>
      </c>
      <c r="J155" t="str">
        <f>LEFT(gpw[[#This Row],[ISIN]],2)</f>
        <v>NL</v>
      </c>
      <c r="K155">
        <f>gpw[[#This Row],[kurs_zamkniecia]]*gpw[[#This Row],[pakiet_wig]]</f>
        <v>318859520</v>
      </c>
      <c r="L155" s="2">
        <f>1000</f>
        <v>1000</v>
      </c>
      <c r="M155" s="2">
        <f t="shared" si="8"/>
        <v>96.428137390000003</v>
      </c>
      <c r="N155" s="2">
        <f t="shared" si="9"/>
        <v>57140000</v>
      </c>
      <c r="O155" s="2">
        <f>gpw[[#This Row],[M]]/(gpw[[#This Row],[Mb]]*gpw[[#This Row],[K]])*gpw[[#This Row],[Wb]]</f>
        <v>57.870252055801956</v>
      </c>
      <c r="P155" s="2"/>
      <c r="Q155" s="2" t="str">
        <f>IF(gpw[[#This Row],[Kolumna1]]&gt;0,"r",IF(gpw[[#This Row],[Kolumna1]]=0,"n","m"))</f>
        <v>n</v>
      </c>
      <c r="AB155" s="1">
        <v>42025</v>
      </c>
      <c r="AC155" s="2" t="s">
        <v>313</v>
      </c>
      <c r="AD155" s="2" t="s">
        <v>314</v>
      </c>
      <c r="AE155">
        <v>18.73</v>
      </c>
      <c r="AF155">
        <v>178</v>
      </c>
      <c r="AG155">
        <v>3330</v>
      </c>
      <c r="AH155">
        <v>17024000</v>
      </c>
      <c r="AI155" s="2">
        <f>IF(AND(gpw_3[[#This Row],[wolumen]]=0,gpw_3[[#This Row],[obrot]]=0),gpw_3[[#This Row],[kurs_zamkniecia]],gpw_3[[#This Row],[obrot]]/gpw_3[[#This Row],[wolumen]])</f>
        <v>18.707865168539325</v>
      </c>
      <c r="AK155" t="str">
        <f>LEFT(gpw_3[[#This Row],[ISIN]],2)</f>
        <v>NL</v>
      </c>
      <c r="AL155">
        <f>gpw_3[[#This Row],[kurs_zamkniecia]]*gpw_3[[#This Row],[pakiet_wig]]</f>
        <v>318859520</v>
      </c>
      <c r="AM155" s="2">
        <f>1000</f>
        <v>1000</v>
      </c>
      <c r="AN155" s="2">
        <f t="shared" si="10"/>
        <v>96.428137390000003</v>
      </c>
      <c r="AO155" s="2">
        <f t="shared" si="11"/>
        <v>57140000</v>
      </c>
      <c r="AP155" s="2">
        <f>gpw_3[[#This Row],[M]]/(gpw_3[[#This Row],[Mb]]*gpw_3[[#This Row],[K]])*gpw_3[[#This Row],[Wb]]</f>
        <v>57.870252055801956</v>
      </c>
      <c r="AQ155" s="2"/>
      <c r="AR155" s="2" t="str">
        <f>IF(gpw_3[[#This Row],[Kolumna1]]&gt;0,"r",IF(gpw_3[[#This Row],[Kolumna1]]=0,"n","m"))</f>
        <v>n</v>
      </c>
    </row>
    <row r="156" spans="1:44" x14ac:dyDescent="0.25">
      <c r="A156" s="1">
        <v>42025</v>
      </c>
      <c r="B156" s="2" t="s">
        <v>315</v>
      </c>
      <c r="C156" s="2" t="s">
        <v>316</v>
      </c>
      <c r="D156">
        <v>0.86</v>
      </c>
      <c r="E156">
        <v>80752</v>
      </c>
      <c r="F156">
        <v>69900</v>
      </c>
      <c r="G156">
        <v>0</v>
      </c>
      <c r="H156" s="2">
        <f>IF(AND(gpw[[#This Row],[wolumen]]=0,gpw[[#This Row],[obrot]]=0),gpw[[#This Row],[kurs_zamkniecia]],gpw[[#This Row],[obrot]]/gpw[[#This Row],[wolumen]])</f>
        <v>0.8656132355854963</v>
      </c>
      <c r="J156" t="str">
        <f>LEFT(gpw[[#This Row],[ISIN]],2)</f>
        <v>PL</v>
      </c>
      <c r="K156">
        <f>gpw[[#This Row],[kurs_zamkniecia]]*gpw[[#This Row],[pakiet_wig]]</f>
        <v>0</v>
      </c>
      <c r="L156" s="2">
        <f>1000</f>
        <v>1000</v>
      </c>
      <c r="M156" s="2">
        <f t="shared" si="8"/>
        <v>96.428137390000003</v>
      </c>
      <c r="N156" s="2">
        <f t="shared" si="9"/>
        <v>57140000</v>
      </c>
      <c r="O156" s="2">
        <f>gpw[[#This Row],[M]]/(gpw[[#This Row],[Mb]]*gpw[[#This Row],[K]])*gpw[[#This Row],[Wb]]</f>
        <v>0</v>
      </c>
      <c r="P156" s="2"/>
      <c r="Q156" s="2" t="str">
        <f>IF(gpw[[#This Row],[Kolumna1]]&gt;0,"r",IF(gpw[[#This Row],[Kolumna1]]=0,"n","m"))</f>
        <v>n</v>
      </c>
      <c r="AB156" s="1">
        <v>42025</v>
      </c>
      <c r="AC156" s="2" t="s">
        <v>315</v>
      </c>
      <c r="AD156" s="2" t="s">
        <v>316</v>
      </c>
      <c r="AE156">
        <v>0.86</v>
      </c>
      <c r="AF156">
        <v>80752</v>
      </c>
      <c r="AG156">
        <v>69900</v>
      </c>
      <c r="AH156">
        <v>0</v>
      </c>
      <c r="AI156" s="2">
        <f>IF(AND(gpw_3[[#This Row],[wolumen]]=0,gpw_3[[#This Row],[obrot]]=0),gpw_3[[#This Row],[kurs_zamkniecia]],gpw_3[[#This Row],[obrot]]/gpw_3[[#This Row],[wolumen]])</f>
        <v>0.8656132355854963</v>
      </c>
      <c r="AK156" t="str">
        <f>LEFT(gpw_3[[#This Row],[ISIN]],2)</f>
        <v>PL</v>
      </c>
      <c r="AL156">
        <f>gpw_3[[#This Row],[kurs_zamkniecia]]*gpw_3[[#This Row],[pakiet_wig]]</f>
        <v>0</v>
      </c>
      <c r="AM156" s="2">
        <f>1000</f>
        <v>1000</v>
      </c>
      <c r="AN156" s="2">
        <f t="shared" si="10"/>
        <v>96.428137390000003</v>
      </c>
      <c r="AO156" s="2">
        <f t="shared" si="11"/>
        <v>57140000</v>
      </c>
      <c r="AP156" s="2">
        <f>gpw_3[[#This Row],[M]]/(gpw_3[[#This Row],[Mb]]*gpw_3[[#This Row],[K]])*gpw_3[[#This Row],[Wb]]</f>
        <v>0</v>
      </c>
      <c r="AQ156" s="2"/>
      <c r="AR156" s="2" t="str">
        <f>IF(gpw_3[[#This Row],[Kolumna1]]&gt;0,"r",IF(gpw_3[[#This Row],[Kolumna1]]=0,"n","m"))</f>
        <v>n</v>
      </c>
    </row>
    <row r="157" spans="1:44" x14ac:dyDescent="0.25">
      <c r="A157" s="1">
        <v>42025</v>
      </c>
      <c r="B157" s="2" t="s">
        <v>317</v>
      </c>
      <c r="C157" s="2" t="s">
        <v>318</v>
      </c>
      <c r="D157">
        <v>0.33</v>
      </c>
      <c r="E157">
        <v>10110</v>
      </c>
      <c r="F157">
        <v>3340</v>
      </c>
      <c r="G157">
        <v>0</v>
      </c>
      <c r="H157" s="2">
        <f>IF(AND(gpw[[#This Row],[wolumen]]=0,gpw[[#This Row],[obrot]]=0),gpw[[#This Row],[kurs_zamkniecia]],gpw[[#This Row],[obrot]]/gpw[[#This Row],[wolumen]])</f>
        <v>0.33036597428288822</v>
      </c>
      <c r="J157" t="str">
        <f>LEFT(gpw[[#This Row],[ISIN]],2)</f>
        <v>PL</v>
      </c>
      <c r="K157">
        <f>gpw[[#This Row],[kurs_zamkniecia]]*gpw[[#This Row],[pakiet_wig]]</f>
        <v>0</v>
      </c>
      <c r="L157" s="2">
        <f>1000</f>
        <v>1000</v>
      </c>
      <c r="M157" s="2">
        <f t="shared" si="8"/>
        <v>96.428137390000003</v>
      </c>
      <c r="N157" s="2">
        <f t="shared" si="9"/>
        <v>57140000</v>
      </c>
      <c r="O157" s="2">
        <f>gpw[[#This Row],[M]]/(gpw[[#This Row],[Mb]]*gpw[[#This Row],[K]])*gpw[[#This Row],[Wb]]</f>
        <v>0</v>
      </c>
      <c r="P157" s="2"/>
      <c r="Q157" s="2" t="str">
        <f>IF(gpw[[#This Row],[Kolumna1]]&gt;0,"r",IF(gpw[[#This Row],[Kolumna1]]=0,"n","m"))</f>
        <v>n</v>
      </c>
      <c r="AB157" s="1">
        <v>42025</v>
      </c>
      <c r="AC157" s="2" t="s">
        <v>317</v>
      </c>
      <c r="AD157" s="2" t="s">
        <v>318</v>
      </c>
      <c r="AE157">
        <v>0.33</v>
      </c>
      <c r="AF157">
        <v>10110</v>
      </c>
      <c r="AG157">
        <v>3340</v>
      </c>
      <c r="AH157">
        <v>0</v>
      </c>
      <c r="AI157" s="2">
        <f>IF(AND(gpw_3[[#This Row],[wolumen]]=0,gpw_3[[#This Row],[obrot]]=0),gpw_3[[#This Row],[kurs_zamkniecia]],gpw_3[[#This Row],[obrot]]/gpw_3[[#This Row],[wolumen]])</f>
        <v>0.33036597428288822</v>
      </c>
      <c r="AK157" t="str">
        <f>LEFT(gpw_3[[#This Row],[ISIN]],2)</f>
        <v>PL</v>
      </c>
      <c r="AL157">
        <f>gpw_3[[#This Row],[kurs_zamkniecia]]*gpw_3[[#This Row],[pakiet_wig]]</f>
        <v>0</v>
      </c>
      <c r="AM157" s="2">
        <f>1000</f>
        <v>1000</v>
      </c>
      <c r="AN157" s="2">
        <f t="shared" si="10"/>
        <v>96.428137390000003</v>
      </c>
      <c r="AO157" s="2">
        <f t="shared" si="11"/>
        <v>57140000</v>
      </c>
      <c r="AP157" s="2">
        <f>gpw_3[[#This Row],[M]]/(gpw_3[[#This Row],[Mb]]*gpw_3[[#This Row],[K]])*gpw_3[[#This Row],[Wb]]</f>
        <v>0</v>
      </c>
      <c r="AQ157" s="2"/>
      <c r="AR157" s="2" t="str">
        <f>IF(gpw_3[[#This Row],[Kolumna1]]&gt;0,"r",IF(gpw_3[[#This Row],[Kolumna1]]=0,"n","m"))</f>
        <v>n</v>
      </c>
    </row>
    <row r="158" spans="1:44" x14ac:dyDescent="0.25">
      <c r="A158" s="1">
        <v>42025</v>
      </c>
      <c r="B158" s="2" t="s">
        <v>319</v>
      </c>
      <c r="C158" s="2" t="s">
        <v>320</v>
      </c>
      <c r="D158">
        <v>1.98</v>
      </c>
      <c r="E158">
        <v>79169</v>
      </c>
      <c r="F158">
        <v>156980</v>
      </c>
      <c r="G158">
        <v>293645000</v>
      </c>
      <c r="H158" s="2">
        <f>IF(AND(gpw[[#This Row],[wolumen]]=0,gpw[[#This Row],[obrot]]=0),gpw[[#This Row],[kurs_zamkniecia]],gpw[[#This Row],[obrot]]/gpw[[#This Row],[wolumen]])</f>
        <v>1.9828468213568442</v>
      </c>
      <c r="J158" t="str">
        <f>LEFT(gpw[[#This Row],[ISIN]],2)</f>
        <v>PL</v>
      </c>
      <c r="K158">
        <f>gpw[[#This Row],[kurs_zamkniecia]]*gpw[[#This Row],[pakiet_wig]]</f>
        <v>581417100</v>
      </c>
      <c r="L158" s="2">
        <f>1000</f>
        <v>1000</v>
      </c>
      <c r="M158" s="2">
        <f t="shared" si="8"/>
        <v>96.428137390000003</v>
      </c>
      <c r="N158" s="2">
        <f t="shared" si="9"/>
        <v>57140000</v>
      </c>
      <c r="O158" s="2">
        <f>gpw[[#This Row],[M]]/(gpw[[#This Row],[Mb]]*gpw[[#This Row],[K]])*gpw[[#This Row],[Wb]]</f>
        <v>105.52218772252247</v>
      </c>
      <c r="P158" s="2"/>
      <c r="Q158" s="2" t="str">
        <f>IF(gpw[[#This Row],[Kolumna1]]&gt;0,"r",IF(gpw[[#This Row],[Kolumna1]]=0,"n","m"))</f>
        <v>n</v>
      </c>
      <c r="AB158" s="1">
        <v>42025</v>
      </c>
      <c r="AC158" s="2" t="s">
        <v>319</v>
      </c>
      <c r="AD158" s="2" t="s">
        <v>320</v>
      </c>
      <c r="AE158">
        <v>1.98</v>
      </c>
      <c r="AF158">
        <v>79169</v>
      </c>
      <c r="AG158">
        <v>156980</v>
      </c>
      <c r="AH158">
        <v>293645000</v>
      </c>
      <c r="AI158" s="2">
        <f>IF(AND(gpw_3[[#This Row],[wolumen]]=0,gpw_3[[#This Row],[obrot]]=0),gpw_3[[#This Row],[kurs_zamkniecia]],gpw_3[[#This Row],[obrot]]/gpw_3[[#This Row],[wolumen]])</f>
        <v>1.9828468213568442</v>
      </c>
      <c r="AK158" t="str">
        <f>LEFT(gpw_3[[#This Row],[ISIN]],2)</f>
        <v>PL</v>
      </c>
      <c r="AL158">
        <f>gpw_3[[#This Row],[kurs_zamkniecia]]*gpw_3[[#This Row],[pakiet_wig]]</f>
        <v>581417100</v>
      </c>
      <c r="AM158" s="2">
        <f>1000</f>
        <v>1000</v>
      </c>
      <c r="AN158" s="2">
        <f t="shared" si="10"/>
        <v>96.428137390000003</v>
      </c>
      <c r="AO158" s="2">
        <f t="shared" si="11"/>
        <v>57140000</v>
      </c>
      <c r="AP158" s="2">
        <f>gpw_3[[#This Row],[M]]/(gpw_3[[#This Row],[Mb]]*gpw_3[[#This Row],[K]])*gpw_3[[#This Row],[Wb]]</f>
        <v>105.52218772252247</v>
      </c>
      <c r="AQ158" s="2"/>
      <c r="AR158" s="2" t="str">
        <f>IF(gpw_3[[#This Row],[Kolumna1]]&gt;0,"r",IF(gpw_3[[#This Row],[Kolumna1]]=0,"n","m"))</f>
        <v>n</v>
      </c>
    </row>
    <row r="159" spans="1:44" x14ac:dyDescent="0.25">
      <c r="A159" s="1">
        <v>42025</v>
      </c>
      <c r="B159" s="2" t="s">
        <v>321</v>
      </c>
      <c r="C159" s="2" t="s">
        <v>322</v>
      </c>
      <c r="D159">
        <v>1.77</v>
      </c>
      <c r="E159">
        <v>3861519</v>
      </c>
      <c r="F159">
        <v>6824130</v>
      </c>
      <c r="G159">
        <v>1095354000</v>
      </c>
      <c r="H159" s="2">
        <f>IF(AND(gpw[[#This Row],[wolumen]]=0,gpw[[#This Row],[obrot]]=0),gpw[[#This Row],[kurs_zamkniecia]],gpw[[#This Row],[obrot]]/gpw[[#This Row],[wolumen]])</f>
        <v>1.7672138865560418</v>
      </c>
      <c r="J159" t="str">
        <f>LEFT(gpw[[#This Row],[ISIN]],2)</f>
        <v>PL</v>
      </c>
      <c r="K159">
        <f>gpw[[#This Row],[kurs_zamkniecia]]*gpw[[#This Row],[pakiet_wig]]</f>
        <v>1938776580</v>
      </c>
      <c r="L159" s="2">
        <f>1000</f>
        <v>1000</v>
      </c>
      <c r="M159" s="2">
        <f t="shared" si="8"/>
        <v>96.428137390000003</v>
      </c>
      <c r="N159" s="2">
        <f t="shared" si="9"/>
        <v>57140000</v>
      </c>
      <c r="O159" s="2">
        <f>gpw[[#This Row],[M]]/(gpw[[#This Row],[Mb]]*gpw[[#This Row],[K]])*gpw[[#This Row],[Wb]]</f>
        <v>351.8712233038728</v>
      </c>
      <c r="P159" s="2"/>
      <c r="Q159" s="2" t="str">
        <f>IF(gpw[[#This Row],[Kolumna1]]&gt;0,"r",IF(gpw[[#This Row],[Kolumna1]]=0,"n","m"))</f>
        <v>n</v>
      </c>
      <c r="AB159" s="1">
        <v>42025</v>
      </c>
      <c r="AC159" s="2" t="s">
        <v>321</v>
      </c>
      <c r="AD159" s="2" t="s">
        <v>322</v>
      </c>
      <c r="AE159">
        <v>1.77</v>
      </c>
      <c r="AF159">
        <v>3861519</v>
      </c>
      <c r="AG159">
        <v>6824130</v>
      </c>
      <c r="AH159">
        <v>1095354000</v>
      </c>
      <c r="AI159" s="2">
        <f>IF(AND(gpw_3[[#This Row],[wolumen]]=0,gpw_3[[#This Row],[obrot]]=0),gpw_3[[#This Row],[kurs_zamkniecia]],gpw_3[[#This Row],[obrot]]/gpw_3[[#This Row],[wolumen]])</f>
        <v>1.7672138865560418</v>
      </c>
      <c r="AK159" t="str">
        <f>LEFT(gpw_3[[#This Row],[ISIN]],2)</f>
        <v>PL</v>
      </c>
      <c r="AL159">
        <f>gpw_3[[#This Row],[kurs_zamkniecia]]*gpw_3[[#This Row],[pakiet_wig]]</f>
        <v>1938776580</v>
      </c>
      <c r="AM159" s="2">
        <f>1000</f>
        <v>1000</v>
      </c>
      <c r="AN159" s="2">
        <f t="shared" si="10"/>
        <v>96.428137390000003</v>
      </c>
      <c r="AO159" s="2">
        <f t="shared" si="11"/>
        <v>57140000</v>
      </c>
      <c r="AP159" s="2">
        <f>gpw_3[[#This Row],[M]]/(gpw_3[[#This Row],[Mb]]*gpw_3[[#This Row],[K]])*gpw_3[[#This Row],[Wb]]</f>
        <v>351.8712233038728</v>
      </c>
      <c r="AQ159" s="2"/>
      <c r="AR159" s="2" t="str">
        <f>IF(gpw_3[[#This Row],[Kolumna1]]&gt;0,"r",IF(gpw_3[[#This Row],[Kolumna1]]=0,"n","m"))</f>
        <v>n</v>
      </c>
    </row>
    <row r="160" spans="1:44" x14ac:dyDescent="0.25">
      <c r="A160" s="1">
        <v>42025</v>
      </c>
      <c r="B160" s="2" t="s">
        <v>323</v>
      </c>
      <c r="C160" s="2" t="s">
        <v>324</v>
      </c>
      <c r="D160">
        <v>3.4</v>
      </c>
      <c r="E160">
        <v>318015</v>
      </c>
      <c r="F160">
        <v>1091190</v>
      </c>
      <c r="G160">
        <v>43628000</v>
      </c>
      <c r="H160" s="2">
        <f>IF(AND(gpw[[#This Row],[wolumen]]=0,gpw[[#This Row],[obrot]]=0),gpw[[#This Row],[kurs_zamkniecia]],gpw[[#This Row],[obrot]]/gpw[[#This Row],[wolumen]])</f>
        <v>3.4312532427715672</v>
      </c>
      <c r="J160" t="str">
        <f>LEFT(gpw[[#This Row],[ISIN]],2)</f>
        <v>PL</v>
      </c>
      <c r="K160">
        <f>gpw[[#This Row],[kurs_zamkniecia]]*gpw[[#This Row],[pakiet_wig]]</f>
        <v>148335200</v>
      </c>
      <c r="L160" s="2">
        <f>1000</f>
        <v>1000</v>
      </c>
      <c r="M160" s="2">
        <f t="shared" si="8"/>
        <v>96.428137390000003</v>
      </c>
      <c r="N160" s="2">
        <f t="shared" si="9"/>
        <v>57140000</v>
      </c>
      <c r="O160" s="2">
        <f>gpw[[#This Row],[M]]/(gpw[[#This Row],[Mb]]*gpw[[#This Row],[K]])*gpw[[#This Row],[Wb]]</f>
        <v>26.921559101474514</v>
      </c>
      <c r="P160" s="2"/>
      <c r="Q160" s="2" t="str">
        <f>IF(gpw[[#This Row],[Kolumna1]]&gt;0,"r",IF(gpw[[#This Row],[Kolumna1]]=0,"n","m"))</f>
        <v>n</v>
      </c>
      <c r="AB160" s="1">
        <v>42025</v>
      </c>
      <c r="AC160" s="2" t="s">
        <v>323</v>
      </c>
      <c r="AD160" s="2" t="s">
        <v>324</v>
      </c>
      <c r="AE160">
        <v>3.4</v>
      </c>
      <c r="AF160">
        <v>318015</v>
      </c>
      <c r="AG160">
        <v>1091190</v>
      </c>
      <c r="AH160">
        <v>43628000</v>
      </c>
      <c r="AI160" s="2">
        <f>IF(AND(gpw_3[[#This Row],[wolumen]]=0,gpw_3[[#This Row],[obrot]]=0),gpw_3[[#This Row],[kurs_zamkniecia]],gpw_3[[#This Row],[obrot]]/gpw_3[[#This Row],[wolumen]])</f>
        <v>3.4312532427715672</v>
      </c>
      <c r="AK160" t="str">
        <f>LEFT(gpw_3[[#This Row],[ISIN]],2)</f>
        <v>PL</v>
      </c>
      <c r="AL160">
        <f>gpw_3[[#This Row],[kurs_zamkniecia]]*gpw_3[[#This Row],[pakiet_wig]]</f>
        <v>148335200</v>
      </c>
      <c r="AM160" s="2">
        <f>1000</f>
        <v>1000</v>
      </c>
      <c r="AN160" s="2">
        <f t="shared" si="10"/>
        <v>96.428137390000003</v>
      </c>
      <c r="AO160" s="2">
        <f t="shared" si="11"/>
        <v>57140000</v>
      </c>
      <c r="AP160" s="2">
        <f>gpw_3[[#This Row],[M]]/(gpw_3[[#This Row],[Mb]]*gpw_3[[#This Row],[K]])*gpw_3[[#This Row],[Wb]]</f>
        <v>26.921559101474514</v>
      </c>
      <c r="AQ160" s="2"/>
      <c r="AR160" s="2" t="str">
        <f>IF(gpw_3[[#This Row],[Kolumna1]]&gt;0,"r",IF(gpw_3[[#This Row],[Kolumna1]]=0,"n","m"))</f>
        <v>n</v>
      </c>
    </row>
    <row r="161" spans="1:44" x14ac:dyDescent="0.25">
      <c r="A161" s="1">
        <v>42025</v>
      </c>
      <c r="B161" s="2" t="s">
        <v>325</v>
      </c>
      <c r="C161" s="2" t="s">
        <v>326</v>
      </c>
      <c r="D161">
        <v>6.89</v>
      </c>
      <c r="E161">
        <v>2478</v>
      </c>
      <c r="F161">
        <v>16950</v>
      </c>
      <c r="G161">
        <v>6721000</v>
      </c>
      <c r="H161" s="2">
        <f>IF(AND(gpw[[#This Row],[wolumen]]=0,gpw[[#This Row],[obrot]]=0),gpw[[#This Row],[kurs_zamkniecia]],gpw[[#This Row],[obrot]]/gpw[[#This Row],[wolumen]])</f>
        <v>6.8401937046004839</v>
      </c>
      <c r="J161" t="str">
        <f>LEFT(gpw[[#This Row],[ISIN]],2)</f>
        <v>PL</v>
      </c>
      <c r="K161">
        <f>gpw[[#This Row],[kurs_zamkniecia]]*gpw[[#This Row],[pakiet_wig]]</f>
        <v>46307690</v>
      </c>
      <c r="L161" s="2">
        <f>1000</f>
        <v>1000</v>
      </c>
      <c r="M161" s="2">
        <f t="shared" si="8"/>
        <v>96.428137390000003</v>
      </c>
      <c r="N161" s="2">
        <f t="shared" si="9"/>
        <v>57140000</v>
      </c>
      <c r="O161" s="2">
        <f>gpw[[#This Row],[M]]/(gpw[[#This Row],[Mb]]*gpw[[#This Row],[K]])*gpw[[#This Row],[Wb]]</f>
        <v>8.4044462352008171</v>
      </c>
      <c r="P161" s="2"/>
      <c r="Q161" s="2" t="str">
        <f>IF(gpw[[#This Row],[Kolumna1]]&gt;0,"r",IF(gpw[[#This Row],[Kolumna1]]=0,"n","m"))</f>
        <v>n</v>
      </c>
      <c r="AB161" s="1">
        <v>42025</v>
      </c>
      <c r="AC161" s="2" t="s">
        <v>325</v>
      </c>
      <c r="AD161" s="2" t="s">
        <v>326</v>
      </c>
      <c r="AE161">
        <v>6.89</v>
      </c>
      <c r="AF161">
        <v>2478</v>
      </c>
      <c r="AG161">
        <v>16950</v>
      </c>
      <c r="AH161">
        <v>6721000</v>
      </c>
      <c r="AI161" s="2">
        <f>IF(AND(gpw_3[[#This Row],[wolumen]]=0,gpw_3[[#This Row],[obrot]]=0),gpw_3[[#This Row],[kurs_zamkniecia]],gpw_3[[#This Row],[obrot]]/gpw_3[[#This Row],[wolumen]])</f>
        <v>6.8401937046004839</v>
      </c>
      <c r="AK161" t="str">
        <f>LEFT(gpw_3[[#This Row],[ISIN]],2)</f>
        <v>PL</v>
      </c>
      <c r="AL161">
        <f>gpw_3[[#This Row],[kurs_zamkniecia]]*gpw_3[[#This Row],[pakiet_wig]]</f>
        <v>46307690</v>
      </c>
      <c r="AM161" s="2">
        <f>1000</f>
        <v>1000</v>
      </c>
      <c r="AN161" s="2">
        <f t="shared" si="10"/>
        <v>96.428137390000003</v>
      </c>
      <c r="AO161" s="2">
        <f t="shared" si="11"/>
        <v>57140000</v>
      </c>
      <c r="AP161" s="2">
        <f>gpw_3[[#This Row],[M]]/(gpw_3[[#This Row],[Mb]]*gpw_3[[#This Row],[K]])*gpw_3[[#This Row],[Wb]]</f>
        <v>8.4044462352008171</v>
      </c>
      <c r="AQ161" s="2"/>
      <c r="AR161" s="2" t="str">
        <f>IF(gpw_3[[#This Row],[Kolumna1]]&gt;0,"r",IF(gpw_3[[#This Row],[Kolumna1]]=0,"n","m"))</f>
        <v>n</v>
      </c>
    </row>
    <row r="162" spans="1:44" x14ac:dyDescent="0.25">
      <c r="A162" s="1">
        <v>42025</v>
      </c>
      <c r="B162" s="2" t="s">
        <v>327</v>
      </c>
      <c r="C162" s="2" t="s">
        <v>328</v>
      </c>
      <c r="D162">
        <v>41.95</v>
      </c>
      <c r="E162">
        <v>374</v>
      </c>
      <c r="F162">
        <v>15690</v>
      </c>
      <c r="G162">
        <v>20769000</v>
      </c>
      <c r="H162" s="2">
        <f>IF(AND(gpw[[#This Row],[wolumen]]=0,gpw[[#This Row],[obrot]]=0),gpw[[#This Row],[kurs_zamkniecia]],gpw[[#This Row],[obrot]]/gpw[[#This Row],[wolumen]])</f>
        <v>41.951871657754012</v>
      </c>
      <c r="J162" t="str">
        <f>LEFT(gpw[[#This Row],[ISIN]],2)</f>
        <v>NL</v>
      </c>
      <c r="K162">
        <f>gpw[[#This Row],[kurs_zamkniecia]]*gpw[[#This Row],[pakiet_wig]]</f>
        <v>871259550</v>
      </c>
      <c r="L162" s="2">
        <f>1000</f>
        <v>1000</v>
      </c>
      <c r="M162" s="2">
        <f t="shared" si="8"/>
        <v>96.428137390000003</v>
      </c>
      <c r="N162" s="2">
        <f t="shared" si="9"/>
        <v>57140000</v>
      </c>
      <c r="O162" s="2">
        <f>gpw[[#This Row],[M]]/(gpw[[#This Row],[Mb]]*gpw[[#This Row],[K]])*gpw[[#This Row],[Wb]]</f>
        <v>158.12609190569123</v>
      </c>
      <c r="P162" s="2"/>
      <c r="Q162" s="2" t="str">
        <f>IF(gpw[[#This Row],[Kolumna1]]&gt;0,"r",IF(gpw[[#This Row],[Kolumna1]]=0,"n","m"))</f>
        <v>n</v>
      </c>
      <c r="AB162" s="1">
        <v>42025</v>
      </c>
      <c r="AC162" s="2" t="s">
        <v>327</v>
      </c>
      <c r="AD162" s="2" t="s">
        <v>328</v>
      </c>
      <c r="AE162">
        <v>41.95</v>
      </c>
      <c r="AF162">
        <v>374</v>
      </c>
      <c r="AG162">
        <v>15690</v>
      </c>
      <c r="AH162">
        <v>20769000</v>
      </c>
      <c r="AI162" s="2">
        <f>IF(AND(gpw_3[[#This Row],[wolumen]]=0,gpw_3[[#This Row],[obrot]]=0),gpw_3[[#This Row],[kurs_zamkniecia]],gpw_3[[#This Row],[obrot]]/gpw_3[[#This Row],[wolumen]])</f>
        <v>41.951871657754012</v>
      </c>
      <c r="AK162" t="str">
        <f>LEFT(gpw_3[[#This Row],[ISIN]],2)</f>
        <v>NL</v>
      </c>
      <c r="AL162">
        <f>gpw_3[[#This Row],[kurs_zamkniecia]]*gpw_3[[#This Row],[pakiet_wig]]</f>
        <v>871259550</v>
      </c>
      <c r="AM162" s="2">
        <f>1000</f>
        <v>1000</v>
      </c>
      <c r="AN162" s="2">
        <f t="shared" si="10"/>
        <v>96.428137390000003</v>
      </c>
      <c r="AO162" s="2">
        <f t="shared" si="11"/>
        <v>57140000</v>
      </c>
      <c r="AP162" s="2">
        <f>gpw_3[[#This Row],[M]]/(gpw_3[[#This Row],[Mb]]*gpw_3[[#This Row],[K]])*gpw_3[[#This Row],[Wb]]</f>
        <v>158.12609190569123</v>
      </c>
      <c r="AQ162" s="2"/>
      <c r="AR162" s="2" t="str">
        <f>IF(gpw_3[[#This Row],[Kolumna1]]&gt;0,"r",IF(gpw_3[[#This Row],[Kolumna1]]=0,"n","m"))</f>
        <v>n</v>
      </c>
    </row>
    <row r="163" spans="1:44" x14ac:dyDescent="0.25">
      <c r="A163" s="1">
        <v>42025</v>
      </c>
      <c r="B163" s="2" t="s">
        <v>329</v>
      </c>
      <c r="C163" s="2" t="s">
        <v>330</v>
      </c>
      <c r="D163">
        <v>24.3</v>
      </c>
      <c r="E163">
        <v>1</v>
      </c>
      <c r="F163">
        <v>20</v>
      </c>
      <c r="G163">
        <v>1991000</v>
      </c>
      <c r="H163" s="2">
        <f>IF(AND(gpw[[#This Row],[wolumen]]=0,gpw[[#This Row],[obrot]]=0),gpw[[#This Row],[kurs_zamkniecia]],gpw[[#This Row],[obrot]]/gpw[[#This Row],[wolumen]])</f>
        <v>20</v>
      </c>
      <c r="J163" t="str">
        <f>LEFT(gpw[[#This Row],[ISIN]],2)</f>
        <v>SI</v>
      </c>
      <c r="K163">
        <f>gpw[[#This Row],[kurs_zamkniecia]]*gpw[[#This Row],[pakiet_wig]]</f>
        <v>48381300</v>
      </c>
      <c r="L163" s="2">
        <f>1000</f>
        <v>1000</v>
      </c>
      <c r="M163" s="2">
        <f t="shared" si="8"/>
        <v>96.428137390000003</v>
      </c>
      <c r="N163" s="2">
        <f t="shared" si="9"/>
        <v>57140000</v>
      </c>
      <c r="O163" s="2">
        <f>gpw[[#This Row],[M]]/(gpw[[#This Row],[Mb]]*gpw[[#This Row],[K]])*gpw[[#This Row],[Wb]]</f>
        <v>8.7807885610169993</v>
      </c>
      <c r="P163" s="2"/>
      <c r="Q163" s="2" t="str">
        <f>IF(gpw[[#This Row],[Kolumna1]]&gt;0,"r",IF(gpw[[#This Row],[Kolumna1]]=0,"n","m"))</f>
        <v>n</v>
      </c>
      <c r="AB163" s="1">
        <v>42025</v>
      </c>
      <c r="AC163" s="2" t="s">
        <v>329</v>
      </c>
      <c r="AD163" s="2" t="s">
        <v>330</v>
      </c>
      <c r="AE163">
        <v>24.3</v>
      </c>
      <c r="AF163">
        <v>1</v>
      </c>
      <c r="AG163">
        <v>20</v>
      </c>
      <c r="AH163">
        <v>1991000</v>
      </c>
      <c r="AI163" s="2">
        <f>IF(AND(gpw_3[[#This Row],[wolumen]]=0,gpw_3[[#This Row],[obrot]]=0),gpw_3[[#This Row],[kurs_zamkniecia]],gpw_3[[#This Row],[obrot]]/gpw_3[[#This Row],[wolumen]])</f>
        <v>20</v>
      </c>
      <c r="AK163" t="str">
        <f>LEFT(gpw_3[[#This Row],[ISIN]],2)</f>
        <v>SI</v>
      </c>
      <c r="AL163">
        <f>gpw_3[[#This Row],[kurs_zamkniecia]]*gpw_3[[#This Row],[pakiet_wig]]</f>
        <v>48381300</v>
      </c>
      <c r="AM163" s="2">
        <f>1000</f>
        <v>1000</v>
      </c>
      <c r="AN163" s="2">
        <f t="shared" si="10"/>
        <v>96.428137390000003</v>
      </c>
      <c r="AO163" s="2">
        <f t="shared" si="11"/>
        <v>57140000</v>
      </c>
      <c r="AP163" s="2">
        <f>gpw_3[[#This Row],[M]]/(gpw_3[[#This Row],[Mb]]*gpw_3[[#This Row],[K]])*gpw_3[[#This Row],[Wb]]</f>
        <v>8.7807885610169993</v>
      </c>
      <c r="AQ163" s="2"/>
      <c r="AR163" s="2" t="str">
        <f>IF(gpw_3[[#This Row],[Kolumna1]]&gt;0,"r",IF(gpw_3[[#This Row],[Kolumna1]]=0,"n","m"))</f>
        <v>n</v>
      </c>
    </row>
    <row r="164" spans="1:44" x14ac:dyDescent="0.25">
      <c r="A164" s="1">
        <v>42025</v>
      </c>
      <c r="B164" s="2" t="s">
        <v>331</v>
      </c>
      <c r="C164" s="2" t="s">
        <v>332</v>
      </c>
      <c r="D164">
        <v>43.4</v>
      </c>
      <c r="E164">
        <v>8995</v>
      </c>
      <c r="F164">
        <v>390700</v>
      </c>
      <c r="G164">
        <v>27164000</v>
      </c>
      <c r="H164" s="2">
        <f>IF(AND(gpw[[#This Row],[wolumen]]=0,gpw[[#This Row],[obrot]]=0),gpw[[#This Row],[kurs_zamkniecia]],gpw[[#This Row],[obrot]]/gpw[[#This Row],[wolumen]])</f>
        <v>43.435241801000558</v>
      </c>
      <c r="J164" t="str">
        <f>LEFT(gpw[[#This Row],[ISIN]],2)</f>
        <v>PL</v>
      </c>
      <c r="K164">
        <f>gpw[[#This Row],[kurs_zamkniecia]]*gpw[[#This Row],[pakiet_wig]]</f>
        <v>1178917600</v>
      </c>
      <c r="L164" s="2">
        <f>1000</f>
        <v>1000</v>
      </c>
      <c r="M164" s="2">
        <f t="shared" si="8"/>
        <v>96.428137390000003</v>
      </c>
      <c r="N164" s="2">
        <f t="shared" si="9"/>
        <v>57140000</v>
      </c>
      <c r="O164" s="2">
        <f>gpw[[#This Row],[M]]/(gpw[[#This Row],[Mb]]*gpw[[#This Row],[K]])*gpw[[#This Row],[Wb]]</f>
        <v>213.96337379238702</v>
      </c>
      <c r="P164" s="2"/>
      <c r="Q164" s="2" t="str">
        <f>IF(gpw[[#This Row],[Kolumna1]]&gt;0,"r",IF(gpw[[#This Row],[Kolumna1]]=0,"n","m"))</f>
        <v>n</v>
      </c>
      <c r="AB164" s="1">
        <v>42025</v>
      </c>
      <c r="AC164" s="2" t="s">
        <v>331</v>
      </c>
      <c r="AD164" s="2" t="s">
        <v>332</v>
      </c>
      <c r="AE164">
        <v>43.4</v>
      </c>
      <c r="AF164">
        <v>8995</v>
      </c>
      <c r="AG164">
        <v>390700</v>
      </c>
      <c r="AH164">
        <v>27164000</v>
      </c>
      <c r="AI164" s="2">
        <f>IF(AND(gpw_3[[#This Row],[wolumen]]=0,gpw_3[[#This Row],[obrot]]=0),gpw_3[[#This Row],[kurs_zamkniecia]],gpw_3[[#This Row],[obrot]]/gpw_3[[#This Row],[wolumen]])</f>
        <v>43.435241801000558</v>
      </c>
      <c r="AK164" t="str">
        <f>LEFT(gpw_3[[#This Row],[ISIN]],2)</f>
        <v>PL</v>
      </c>
      <c r="AL164">
        <f>gpw_3[[#This Row],[kurs_zamkniecia]]*gpw_3[[#This Row],[pakiet_wig]]</f>
        <v>1178917600</v>
      </c>
      <c r="AM164" s="2">
        <f>1000</f>
        <v>1000</v>
      </c>
      <c r="AN164" s="2">
        <f t="shared" si="10"/>
        <v>96.428137390000003</v>
      </c>
      <c r="AO164" s="2">
        <f t="shared" si="11"/>
        <v>57140000</v>
      </c>
      <c r="AP164" s="2">
        <f>gpw_3[[#This Row],[M]]/(gpw_3[[#This Row],[Mb]]*gpw_3[[#This Row],[K]])*gpw_3[[#This Row],[Wb]]</f>
        <v>213.96337379238702</v>
      </c>
      <c r="AQ164" s="2"/>
      <c r="AR164" s="2" t="str">
        <f>IF(gpw_3[[#This Row],[Kolumna1]]&gt;0,"r",IF(gpw_3[[#This Row],[Kolumna1]]=0,"n","m"))</f>
        <v>n</v>
      </c>
    </row>
    <row r="165" spans="1:44" x14ac:dyDescent="0.25">
      <c r="A165" s="1">
        <v>42025</v>
      </c>
      <c r="B165" s="2" t="s">
        <v>333</v>
      </c>
      <c r="C165" s="2" t="s">
        <v>334</v>
      </c>
      <c r="D165">
        <v>17.05</v>
      </c>
      <c r="E165">
        <v>80257</v>
      </c>
      <c r="F165">
        <v>1368700</v>
      </c>
      <c r="G165">
        <v>3502000</v>
      </c>
      <c r="H165" s="2">
        <f>IF(AND(gpw[[#This Row],[wolumen]]=0,gpw[[#This Row],[obrot]]=0),gpw[[#This Row],[kurs_zamkniecia]],gpw[[#This Row],[obrot]]/gpw[[#This Row],[wolumen]])</f>
        <v>17.053964140199607</v>
      </c>
      <c r="J165" t="str">
        <f>LEFT(gpw[[#This Row],[ISIN]],2)</f>
        <v>PL</v>
      </c>
      <c r="K165">
        <f>gpw[[#This Row],[kurs_zamkniecia]]*gpw[[#This Row],[pakiet_wig]]</f>
        <v>59709100</v>
      </c>
      <c r="L165" s="2">
        <f>1000</f>
        <v>1000</v>
      </c>
      <c r="M165" s="2">
        <f t="shared" si="8"/>
        <v>96.428137390000003</v>
      </c>
      <c r="N165" s="2">
        <f t="shared" si="9"/>
        <v>57140000</v>
      </c>
      <c r="O165" s="2">
        <f>gpw[[#This Row],[M]]/(gpw[[#This Row],[Mb]]*gpw[[#This Row],[K]])*gpw[[#This Row],[Wb]]</f>
        <v>10.836686535265073</v>
      </c>
      <c r="P165" s="2"/>
      <c r="Q165" s="2" t="str">
        <f>IF(gpw[[#This Row],[Kolumna1]]&gt;0,"r",IF(gpw[[#This Row],[Kolumna1]]=0,"n","m"))</f>
        <v>n</v>
      </c>
      <c r="AB165" s="1">
        <v>42025</v>
      </c>
      <c r="AC165" s="2" t="s">
        <v>333</v>
      </c>
      <c r="AD165" s="2" t="s">
        <v>334</v>
      </c>
      <c r="AE165">
        <v>17.05</v>
      </c>
      <c r="AF165">
        <v>80257</v>
      </c>
      <c r="AG165">
        <v>1368700</v>
      </c>
      <c r="AH165">
        <v>3502000</v>
      </c>
      <c r="AI165" s="2">
        <f>IF(AND(gpw_3[[#This Row],[wolumen]]=0,gpw_3[[#This Row],[obrot]]=0),gpw_3[[#This Row],[kurs_zamkniecia]],gpw_3[[#This Row],[obrot]]/gpw_3[[#This Row],[wolumen]])</f>
        <v>17.053964140199607</v>
      </c>
      <c r="AK165" t="str">
        <f>LEFT(gpw_3[[#This Row],[ISIN]],2)</f>
        <v>PL</v>
      </c>
      <c r="AL165">
        <f>gpw_3[[#This Row],[kurs_zamkniecia]]*gpw_3[[#This Row],[pakiet_wig]]</f>
        <v>59709100</v>
      </c>
      <c r="AM165" s="2">
        <f>1000</f>
        <v>1000</v>
      </c>
      <c r="AN165" s="2">
        <f t="shared" si="10"/>
        <v>96.428137390000003</v>
      </c>
      <c r="AO165" s="2">
        <f t="shared" si="11"/>
        <v>57140000</v>
      </c>
      <c r="AP165" s="2">
        <f>gpw_3[[#This Row],[M]]/(gpw_3[[#This Row],[Mb]]*gpw_3[[#This Row],[K]])*gpw_3[[#This Row],[Wb]]</f>
        <v>10.836686535265073</v>
      </c>
      <c r="AQ165" s="2"/>
      <c r="AR165" s="2" t="str">
        <f>IF(gpw_3[[#This Row],[Kolumna1]]&gt;0,"r",IF(gpw_3[[#This Row],[Kolumna1]]=0,"n","m"))</f>
        <v>n</v>
      </c>
    </row>
    <row r="166" spans="1:44" x14ac:dyDescent="0.25">
      <c r="A166" s="1">
        <v>42025</v>
      </c>
      <c r="B166" s="2" t="s">
        <v>335</v>
      </c>
      <c r="C166" s="2" t="s">
        <v>336</v>
      </c>
      <c r="D166">
        <v>30.5</v>
      </c>
      <c r="E166">
        <v>65</v>
      </c>
      <c r="F166">
        <v>1990</v>
      </c>
      <c r="G166">
        <v>17315000</v>
      </c>
      <c r="H166" s="2">
        <f>IF(AND(gpw[[#This Row],[wolumen]]=0,gpw[[#This Row],[obrot]]=0),gpw[[#This Row],[kurs_zamkniecia]],gpw[[#This Row],[obrot]]/gpw[[#This Row],[wolumen]])</f>
        <v>30.615384615384617</v>
      </c>
      <c r="J166" t="str">
        <f>LEFT(gpw[[#This Row],[ISIN]],2)</f>
        <v>PL</v>
      </c>
      <c r="K166">
        <f>gpw[[#This Row],[kurs_zamkniecia]]*gpw[[#This Row],[pakiet_wig]]</f>
        <v>528107500</v>
      </c>
      <c r="L166" s="2">
        <f>1000</f>
        <v>1000</v>
      </c>
      <c r="M166" s="2">
        <f t="shared" si="8"/>
        <v>96.428137390000003</v>
      </c>
      <c r="N166" s="2">
        <f t="shared" si="9"/>
        <v>57140000</v>
      </c>
      <c r="O166" s="2">
        <f>gpw[[#This Row],[M]]/(gpw[[#This Row],[Mb]]*gpw[[#This Row],[K]])*gpw[[#This Row],[Wb]]</f>
        <v>95.846955228306911</v>
      </c>
      <c r="P166" s="2"/>
      <c r="Q166" s="2" t="str">
        <f>IF(gpw[[#This Row],[Kolumna1]]&gt;0,"r",IF(gpw[[#This Row],[Kolumna1]]=0,"n","m"))</f>
        <v>n</v>
      </c>
      <c r="AB166" s="1">
        <v>42025</v>
      </c>
      <c r="AC166" s="2" t="s">
        <v>335</v>
      </c>
      <c r="AD166" s="2" t="s">
        <v>336</v>
      </c>
      <c r="AE166">
        <v>30.5</v>
      </c>
      <c r="AF166">
        <v>65</v>
      </c>
      <c r="AG166">
        <v>1990</v>
      </c>
      <c r="AH166">
        <v>17315000</v>
      </c>
      <c r="AI166" s="2">
        <f>IF(AND(gpw_3[[#This Row],[wolumen]]=0,gpw_3[[#This Row],[obrot]]=0),gpw_3[[#This Row],[kurs_zamkniecia]],gpw_3[[#This Row],[obrot]]/gpw_3[[#This Row],[wolumen]])</f>
        <v>30.615384615384617</v>
      </c>
      <c r="AK166" t="str">
        <f>LEFT(gpw_3[[#This Row],[ISIN]],2)</f>
        <v>PL</v>
      </c>
      <c r="AL166">
        <f>gpw_3[[#This Row],[kurs_zamkniecia]]*gpw_3[[#This Row],[pakiet_wig]]</f>
        <v>528107500</v>
      </c>
      <c r="AM166" s="2">
        <f>1000</f>
        <v>1000</v>
      </c>
      <c r="AN166" s="2">
        <f t="shared" si="10"/>
        <v>96.428137390000003</v>
      </c>
      <c r="AO166" s="2">
        <f t="shared" si="11"/>
        <v>57140000</v>
      </c>
      <c r="AP166" s="2">
        <f>gpw_3[[#This Row],[M]]/(gpw_3[[#This Row],[Mb]]*gpw_3[[#This Row],[K]])*gpw_3[[#This Row],[Wb]]</f>
        <v>95.846955228306911</v>
      </c>
      <c r="AQ166" s="2"/>
      <c r="AR166" s="2" t="str">
        <f>IF(gpw_3[[#This Row],[Kolumna1]]&gt;0,"r",IF(gpw_3[[#This Row],[Kolumna1]]=0,"n","m"))</f>
        <v>n</v>
      </c>
    </row>
    <row r="167" spans="1:44" x14ac:dyDescent="0.25">
      <c r="A167" s="1">
        <v>42025</v>
      </c>
      <c r="B167" s="2" t="s">
        <v>337</v>
      </c>
      <c r="C167" s="2" t="s">
        <v>338</v>
      </c>
      <c r="D167">
        <v>1.51</v>
      </c>
      <c r="E167">
        <v>0</v>
      </c>
      <c r="F167">
        <v>0</v>
      </c>
      <c r="G167">
        <v>0</v>
      </c>
      <c r="H167" s="2">
        <f>IF(AND(gpw[[#This Row],[wolumen]]=0,gpw[[#This Row],[obrot]]=0),gpw[[#This Row],[kurs_zamkniecia]],gpw[[#This Row],[obrot]]/gpw[[#This Row],[wolumen]])</f>
        <v>1.51</v>
      </c>
      <c r="J167" t="str">
        <f>LEFT(gpw[[#This Row],[ISIN]],2)</f>
        <v>PL</v>
      </c>
      <c r="K167">
        <f>gpw[[#This Row],[kurs_zamkniecia]]*gpw[[#This Row],[pakiet_wig]]</f>
        <v>0</v>
      </c>
      <c r="L167" s="2">
        <f>1000</f>
        <v>1000</v>
      </c>
      <c r="M167" s="2">
        <f t="shared" si="8"/>
        <v>96.428137390000003</v>
      </c>
      <c r="N167" s="2">
        <f t="shared" si="9"/>
        <v>57140000</v>
      </c>
      <c r="O167" s="2">
        <f>gpw[[#This Row],[M]]/(gpw[[#This Row],[Mb]]*gpw[[#This Row],[K]])*gpw[[#This Row],[Wb]]</f>
        <v>0</v>
      </c>
      <c r="P167" s="2"/>
      <c r="Q167" s="2" t="str">
        <f>IF(gpw[[#This Row],[Kolumna1]]&gt;0,"r",IF(gpw[[#This Row],[Kolumna1]]=0,"n","m"))</f>
        <v>n</v>
      </c>
      <c r="AB167" s="1">
        <v>42025</v>
      </c>
      <c r="AC167" s="2" t="s">
        <v>337</v>
      </c>
      <c r="AD167" s="2" t="s">
        <v>338</v>
      </c>
      <c r="AE167">
        <v>1.51</v>
      </c>
      <c r="AF167">
        <v>0</v>
      </c>
      <c r="AG167">
        <v>0</v>
      </c>
      <c r="AH167">
        <v>0</v>
      </c>
      <c r="AI167" s="2">
        <f>IF(AND(gpw_3[[#This Row],[wolumen]]=0,gpw_3[[#This Row],[obrot]]=0),gpw_3[[#This Row],[kurs_zamkniecia]],gpw_3[[#This Row],[obrot]]/gpw_3[[#This Row],[wolumen]])</f>
        <v>1.51</v>
      </c>
      <c r="AK167" t="str">
        <f>LEFT(gpw_3[[#This Row],[ISIN]],2)</f>
        <v>PL</v>
      </c>
      <c r="AL167">
        <f>gpw_3[[#This Row],[kurs_zamkniecia]]*gpw_3[[#This Row],[pakiet_wig]]</f>
        <v>0</v>
      </c>
      <c r="AM167" s="2">
        <f>1000</f>
        <v>1000</v>
      </c>
      <c r="AN167" s="2">
        <f t="shared" si="10"/>
        <v>96.428137390000003</v>
      </c>
      <c r="AO167" s="2">
        <f t="shared" si="11"/>
        <v>57140000</v>
      </c>
      <c r="AP167" s="2">
        <f>gpw_3[[#This Row],[M]]/(gpw_3[[#This Row],[Mb]]*gpw_3[[#This Row],[K]])*gpw_3[[#This Row],[Wb]]</f>
        <v>0</v>
      </c>
      <c r="AQ167" s="2"/>
      <c r="AR167" s="2" t="str">
        <f>IF(gpw_3[[#This Row],[Kolumna1]]&gt;0,"r",IF(gpw_3[[#This Row],[Kolumna1]]=0,"n","m"))</f>
        <v>n</v>
      </c>
    </row>
    <row r="168" spans="1:44" x14ac:dyDescent="0.25">
      <c r="A168" s="1">
        <v>42025</v>
      </c>
      <c r="B168" s="2" t="s">
        <v>339</v>
      </c>
      <c r="C168" s="2" t="s">
        <v>340</v>
      </c>
      <c r="D168">
        <v>9.8000000000000007</v>
      </c>
      <c r="E168">
        <v>31212</v>
      </c>
      <c r="F168">
        <v>306500</v>
      </c>
      <c r="G168">
        <v>3233000</v>
      </c>
      <c r="H168" s="2">
        <f>IF(AND(gpw[[#This Row],[wolumen]]=0,gpw[[#This Row],[obrot]]=0),gpw[[#This Row],[kurs_zamkniecia]],gpw[[#This Row],[obrot]]/gpw[[#This Row],[wolumen]])</f>
        <v>9.8199410483147513</v>
      </c>
      <c r="J168" t="str">
        <f>LEFT(gpw[[#This Row],[ISIN]],2)</f>
        <v>PL</v>
      </c>
      <c r="K168">
        <f>gpw[[#This Row],[kurs_zamkniecia]]*gpw[[#This Row],[pakiet_wig]]</f>
        <v>31683400.000000004</v>
      </c>
      <c r="L168" s="2">
        <f>1000</f>
        <v>1000</v>
      </c>
      <c r="M168" s="2">
        <f t="shared" si="8"/>
        <v>96.428137390000003</v>
      </c>
      <c r="N168" s="2">
        <f t="shared" si="9"/>
        <v>57140000</v>
      </c>
      <c r="O168" s="2">
        <f>gpw[[#This Row],[M]]/(gpw[[#This Row],[Mb]]*gpw[[#This Row],[K]])*gpw[[#This Row],[Wb]]</f>
        <v>5.7502637650109865</v>
      </c>
      <c r="P168" s="2"/>
      <c r="Q168" s="2" t="str">
        <f>IF(gpw[[#This Row],[Kolumna1]]&gt;0,"r",IF(gpw[[#This Row],[Kolumna1]]=0,"n","m"))</f>
        <v>n</v>
      </c>
      <c r="AB168" s="1">
        <v>42025</v>
      </c>
      <c r="AC168" s="2" t="s">
        <v>339</v>
      </c>
      <c r="AD168" s="2" t="s">
        <v>340</v>
      </c>
      <c r="AE168">
        <v>9.8000000000000007</v>
      </c>
      <c r="AF168">
        <v>31212</v>
      </c>
      <c r="AG168">
        <v>306500</v>
      </c>
      <c r="AH168">
        <v>3233000</v>
      </c>
      <c r="AI168" s="2">
        <f>IF(AND(gpw_3[[#This Row],[wolumen]]=0,gpw_3[[#This Row],[obrot]]=0),gpw_3[[#This Row],[kurs_zamkniecia]],gpw_3[[#This Row],[obrot]]/gpw_3[[#This Row],[wolumen]])</f>
        <v>9.8199410483147513</v>
      </c>
      <c r="AK168" t="str">
        <f>LEFT(gpw_3[[#This Row],[ISIN]],2)</f>
        <v>PL</v>
      </c>
      <c r="AL168">
        <f>gpw_3[[#This Row],[kurs_zamkniecia]]*gpw_3[[#This Row],[pakiet_wig]]</f>
        <v>31683400.000000004</v>
      </c>
      <c r="AM168" s="2">
        <f>1000</f>
        <v>1000</v>
      </c>
      <c r="AN168" s="2">
        <f t="shared" si="10"/>
        <v>96.428137390000003</v>
      </c>
      <c r="AO168" s="2">
        <f t="shared" si="11"/>
        <v>57140000</v>
      </c>
      <c r="AP168" s="2">
        <f>gpw_3[[#This Row],[M]]/(gpw_3[[#This Row],[Mb]]*gpw_3[[#This Row],[K]])*gpw_3[[#This Row],[Wb]]</f>
        <v>5.7502637650109865</v>
      </c>
      <c r="AQ168" s="2"/>
      <c r="AR168" s="2" t="str">
        <f>IF(gpw_3[[#This Row],[Kolumna1]]&gt;0,"r",IF(gpw_3[[#This Row],[Kolumna1]]=0,"n","m"))</f>
        <v>n</v>
      </c>
    </row>
    <row r="169" spans="1:44" x14ac:dyDescent="0.25">
      <c r="A169" s="1">
        <v>42025</v>
      </c>
      <c r="B169" s="2" t="s">
        <v>341</v>
      </c>
      <c r="C169" s="2" t="s">
        <v>342</v>
      </c>
      <c r="D169">
        <v>71.989999999999995</v>
      </c>
      <c r="E169">
        <v>22673</v>
      </c>
      <c r="F169">
        <v>1607120</v>
      </c>
      <c r="G169">
        <v>40919000</v>
      </c>
      <c r="H169" s="2">
        <f>IF(AND(gpw[[#This Row],[wolumen]]=0,gpw[[#This Row],[obrot]]=0),gpw[[#This Row],[kurs_zamkniecia]],gpw[[#This Row],[obrot]]/gpw[[#This Row],[wolumen]])</f>
        <v>70.882547523486082</v>
      </c>
      <c r="J169" t="str">
        <f>LEFT(gpw[[#This Row],[ISIN]],2)</f>
        <v>PL</v>
      </c>
      <c r="K169">
        <f>gpw[[#This Row],[kurs_zamkniecia]]*gpw[[#This Row],[pakiet_wig]]</f>
        <v>2945758810</v>
      </c>
      <c r="L169" s="2">
        <f>1000</f>
        <v>1000</v>
      </c>
      <c r="M169" s="2">
        <f t="shared" si="8"/>
        <v>96.428137390000003</v>
      </c>
      <c r="N169" s="2">
        <f t="shared" si="9"/>
        <v>57140000</v>
      </c>
      <c r="O169" s="2">
        <f>gpw[[#This Row],[M]]/(gpw[[#This Row],[Mb]]*gpw[[#This Row],[K]])*gpw[[#This Row],[Wb]]</f>
        <v>534.62981074016307</v>
      </c>
      <c r="P169" s="2"/>
      <c r="Q169" s="2" t="str">
        <f>IF(gpw[[#This Row],[Kolumna1]]&gt;0,"r",IF(gpw[[#This Row],[Kolumna1]]=0,"n","m"))</f>
        <v>n</v>
      </c>
      <c r="AB169" s="1">
        <v>42025</v>
      </c>
      <c r="AC169" s="2" t="s">
        <v>341</v>
      </c>
      <c r="AD169" s="2" t="s">
        <v>342</v>
      </c>
      <c r="AE169">
        <v>71.989999999999995</v>
      </c>
      <c r="AF169">
        <v>22673</v>
      </c>
      <c r="AG169">
        <v>1607120</v>
      </c>
      <c r="AH169">
        <v>40919000</v>
      </c>
      <c r="AI169" s="2">
        <f>IF(AND(gpw_3[[#This Row],[wolumen]]=0,gpw_3[[#This Row],[obrot]]=0),gpw_3[[#This Row],[kurs_zamkniecia]],gpw_3[[#This Row],[obrot]]/gpw_3[[#This Row],[wolumen]])</f>
        <v>70.882547523486082</v>
      </c>
      <c r="AK169" t="str">
        <f>LEFT(gpw_3[[#This Row],[ISIN]],2)</f>
        <v>PL</v>
      </c>
      <c r="AL169">
        <f>gpw_3[[#This Row],[kurs_zamkniecia]]*gpw_3[[#This Row],[pakiet_wig]]</f>
        <v>2945758810</v>
      </c>
      <c r="AM169" s="2">
        <f>1000</f>
        <v>1000</v>
      </c>
      <c r="AN169" s="2">
        <f t="shared" si="10"/>
        <v>96.428137390000003</v>
      </c>
      <c r="AO169" s="2">
        <f t="shared" si="11"/>
        <v>57140000</v>
      </c>
      <c r="AP169" s="2">
        <f>gpw_3[[#This Row],[M]]/(gpw_3[[#This Row],[Mb]]*gpw_3[[#This Row],[K]])*gpw_3[[#This Row],[Wb]]</f>
        <v>534.62981074016307</v>
      </c>
      <c r="AQ169" s="2"/>
      <c r="AR169" s="2" t="str">
        <f>IF(gpw_3[[#This Row],[Kolumna1]]&gt;0,"r",IF(gpw_3[[#This Row],[Kolumna1]]=0,"n","m"))</f>
        <v>n</v>
      </c>
    </row>
    <row r="170" spans="1:44" x14ac:dyDescent="0.25">
      <c r="A170" s="1">
        <v>42025</v>
      </c>
      <c r="B170" s="2" t="s">
        <v>343</v>
      </c>
      <c r="C170" s="2" t="s">
        <v>344</v>
      </c>
      <c r="D170">
        <v>4.8</v>
      </c>
      <c r="E170">
        <v>271444</v>
      </c>
      <c r="F170">
        <v>1314780</v>
      </c>
      <c r="G170">
        <v>245350000</v>
      </c>
      <c r="H170" s="2">
        <f>IF(AND(gpw[[#This Row],[wolumen]]=0,gpw[[#This Row],[obrot]]=0),gpw[[#This Row],[kurs_zamkniecia]],gpw[[#This Row],[obrot]]/gpw[[#This Row],[wolumen]])</f>
        <v>4.8436509924699021</v>
      </c>
      <c r="J170" t="str">
        <f>LEFT(gpw[[#This Row],[ISIN]],2)</f>
        <v>PL</v>
      </c>
      <c r="K170">
        <f>gpw[[#This Row],[kurs_zamkniecia]]*gpw[[#This Row],[pakiet_wig]]</f>
        <v>1177680000</v>
      </c>
      <c r="L170" s="2">
        <f>1000</f>
        <v>1000</v>
      </c>
      <c r="M170" s="2">
        <f t="shared" si="8"/>
        <v>96.428137390000003</v>
      </c>
      <c r="N170" s="2">
        <f t="shared" si="9"/>
        <v>57140000</v>
      </c>
      <c r="O170" s="2">
        <f>gpw[[#This Row],[M]]/(gpw[[#This Row],[Mb]]*gpw[[#This Row],[K]])*gpw[[#This Row],[Wb]]</f>
        <v>213.73876006925195</v>
      </c>
      <c r="P170" s="2"/>
      <c r="Q170" s="2" t="str">
        <f>IF(gpw[[#This Row],[Kolumna1]]&gt;0,"r",IF(gpw[[#This Row],[Kolumna1]]=0,"n","m"))</f>
        <v>n</v>
      </c>
      <c r="AB170" s="1">
        <v>42025</v>
      </c>
      <c r="AC170" s="2" t="s">
        <v>343</v>
      </c>
      <c r="AD170" s="2" t="s">
        <v>344</v>
      </c>
      <c r="AE170">
        <v>4.8</v>
      </c>
      <c r="AF170">
        <v>271444</v>
      </c>
      <c r="AG170">
        <v>1314780</v>
      </c>
      <c r="AH170">
        <v>245350000</v>
      </c>
      <c r="AI170" s="2">
        <f>IF(AND(gpw_3[[#This Row],[wolumen]]=0,gpw_3[[#This Row],[obrot]]=0),gpw_3[[#This Row],[kurs_zamkniecia]],gpw_3[[#This Row],[obrot]]/gpw_3[[#This Row],[wolumen]])</f>
        <v>4.8436509924699021</v>
      </c>
      <c r="AK170" t="str">
        <f>LEFT(gpw_3[[#This Row],[ISIN]],2)</f>
        <v>PL</v>
      </c>
      <c r="AL170">
        <f>gpw_3[[#This Row],[kurs_zamkniecia]]*gpw_3[[#This Row],[pakiet_wig]]</f>
        <v>1177680000</v>
      </c>
      <c r="AM170" s="2">
        <f>1000</f>
        <v>1000</v>
      </c>
      <c r="AN170" s="2">
        <f t="shared" si="10"/>
        <v>96.428137390000003</v>
      </c>
      <c r="AO170" s="2">
        <f t="shared" si="11"/>
        <v>57140000</v>
      </c>
      <c r="AP170" s="2">
        <f>gpw_3[[#This Row],[M]]/(gpw_3[[#This Row],[Mb]]*gpw_3[[#This Row],[K]])*gpw_3[[#This Row],[Wb]]</f>
        <v>213.73876006925195</v>
      </c>
      <c r="AQ170" s="2"/>
      <c r="AR170" s="2" t="str">
        <f>IF(gpw_3[[#This Row],[Kolumna1]]&gt;0,"r",IF(gpw_3[[#This Row],[Kolumna1]]=0,"n","m"))</f>
        <v>n</v>
      </c>
    </row>
    <row r="171" spans="1:44" x14ac:dyDescent="0.25">
      <c r="A171" s="1">
        <v>42025</v>
      </c>
      <c r="B171" s="2" t="s">
        <v>345</v>
      </c>
      <c r="C171" s="2" t="s">
        <v>346</v>
      </c>
      <c r="D171">
        <v>103.5</v>
      </c>
      <c r="E171">
        <v>83808</v>
      </c>
      <c r="F171">
        <v>8680820</v>
      </c>
      <c r="G171">
        <v>30584000</v>
      </c>
      <c r="H171" s="2">
        <f>IF(AND(gpw[[#This Row],[wolumen]]=0,gpw[[#This Row],[obrot]]=0),gpw[[#This Row],[kurs_zamkniecia]],gpw[[#This Row],[obrot]]/gpw[[#This Row],[wolumen]])</f>
        <v>103.57984917907598</v>
      </c>
      <c r="J171" t="str">
        <f>LEFT(gpw[[#This Row],[ISIN]],2)</f>
        <v>PL</v>
      </c>
      <c r="K171">
        <f>gpw[[#This Row],[kurs_zamkniecia]]*gpw[[#This Row],[pakiet_wig]]</f>
        <v>3165444000</v>
      </c>
      <c r="L171" s="2">
        <f>1000</f>
        <v>1000</v>
      </c>
      <c r="M171" s="2">
        <f t="shared" si="8"/>
        <v>96.428137390000003</v>
      </c>
      <c r="N171" s="2">
        <f t="shared" si="9"/>
        <v>57140000</v>
      </c>
      <c r="O171" s="2">
        <f>gpw[[#This Row],[M]]/(gpw[[#This Row],[Mb]]*gpw[[#This Row],[K]])*gpw[[#This Row],[Wb]]</f>
        <v>574.50077748510057</v>
      </c>
      <c r="P171" s="2"/>
      <c r="Q171" s="2" t="str">
        <f>IF(gpw[[#This Row],[Kolumna1]]&gt;0,"r",IF(gpw[[#This Row],[Kolumna1]]=0,"n","m"))</f>
        <v>n</v>
      </c>
      <c r="AB171" s="1">
        <v>42025</v>
      </c>
      <c r="AC171" s="2" t="s">
        <v>345</v>
      </c>
      <c r="AD171" s="2" t="s">
        <v>346</v>
      </c>
      <c r="AE171">
        <v>103.5</v>
      </c>
      <c r="AF171">
        <v>83808</v>
      </c>
      <c r="AG171">
        <v>8680820</v>
      </c>
      <c r="AH171">
        <v>30584000</v>
      </c>
      <c r="AI171" s="2">
        <f>IF(AND(gpw_3[[#This Row],[wolumen]]=0,gpw_3[[#This Row],[obrot]]=0),gpw_3[[#This Row],[kurs_zamkniecia]],gpw_3[[#This Row],[obrot]]/gpw_3[[#This Row],[wolumen]])</f>
        <v>103.57984917907598</v>
      </c>
      <c r="AK171" t="str">
        <f>LEFT(gpw_3[[#This Row],[ISIN]],2)</f>
        <v>PL</v>
      </c>
      <c r="AL171">
        <f>gpw_3[[#This Row],[kurs_zamkniecia]]*gpw_3[[#This Row],[pakiet_wig]]</f>
        <v>3165444000</v>
      </c>
      <c r="AM171" s="2">
        <f>1000</f>
        <v>1000</v>
      </c>
      <c r="AN171" s="2">
        <f t="shared" si="10"/>
        <v>96.428137390000003</v>
      </c>
      <c r="AO171" s="2">
        <f t="shared" si="11"/>
        <v>57140000</v>
      </c>
      <c r="AP171" s="2">
        <f>gpw_3[[#This Row],[M]]/(gpw_3[[#This Row],[Mb]]*gpw_3[[#This Row],[K]])*gpw_3[[#This Row],[Wb]]</f>
        <v>574.50077748510057</v>
      </c>
      <c r="AQ171" s="2"/>
      <c r="AR171" s="2" t="str">
        <f>IF(gpw_3[[#This Row],[Kolumna1]]&gt;0,"r",IF(gpw_3[[#This Row],[Kolumna1]]=0,"n","m"))</f>
        <v>n</v>
      </c>
    </row>
    <row r="172" spans="1:44" x14ac:dyDescent="0.25">
      <c r="A172" s="1">
        <v>42025</v>
      </c>
      <c r="B172" s="2" t="s">
        <v>347</v>
      </c>
      <c r="C172" s="2" t="s">
        <v>348</v>
      </c>
      <c r="D172">
        <v>3.3</v>
      </c>
      <c r="E172">
        <v>678</v>
      </c>
      <c r="F172">
        <v>2240</v>
      </c>
      <c r="G172">
        <v>25500000</v>
      </c>
      <c r="H172" s="2">
        <f>IF(AND(gpw[[#This Row],[wolumen]]=0,gpw[[#This Row],[obrot]]=0),gpw[[#This Row],[kurs_zamkniecia]],gpw[[#This Row],[obrot]]/gpw[[#This Row],[wolumen]])</f>
        <v>3.303834808259587</v>
      </c>
      <c r="J172" t="str">
        <f>LEFT(gpw[[#This Row],[ISIN]],2)</f>
        <v>PL</v>
      </c>
      <c r="K172">
        <f>gpw[[#This Row],[kurs_zamkniecia]]*gpw[[#This Row],[pakiet_wig]]</f>
        <v>84150000</v>
      </c>
      <c r="L172" s="2">
        <f>1000</f>
        <v>1000</v>
      </c>
      <c r="M172" s="2">
        <f t="shared" si="8"/>
        <v>96.428137390000003</v>
      </c>
      <c r="N172" s="2">
        <f t="shared" si="9"/>
        <v>57140000</v>
      </c>
      <c r="O172" s="2">
        <f>gpw[[#This Row],[M]]/(gpw[[#This Row],[Mb]]*gpw[[#This Row],[K]])*gpw[[#This Row],[Wb]]</f>
        <v>15.27249903184868</v>
      </c>
      <c r="P172" s="2"/>
      <c r="Q172" s="2" t="str">
        <f>IF(gpw[[#This Row],[Kolumna1]]&gt;0,"r",IF(gpw[[#This Row],[Kolumna1]]=0,"n","m"))</f>
        <v>n</v>
      </c>
      <c r="AB172" s="1">
        <v>42025</v>
      </c>
      <c r="AC172" s="2" t="s">
        <v>347</v>
      </c>
      <c r="AD172" s="2" t="s">
        <v>348</v>
      </c>
      <c r="AE172">
        <v>3.3</v>
      </c>
      <c r="AF172">
        <v>678</v>
      </c>
      <c r="AG172">
        <v>2240</v>
      </c>
      <c r="AH172">
        <v>25500000</v>
      </c>
      <c r="AI172" s="2">
        <f>IF(AND(gpw_3[[#This Row],[wolumen]]=0,gpw_3[[#This Row],[obrot]]=0),gpw_3[[#This Row],[kurs_zamkniecia]],gpw_3[[#This Row],[obrot]]/gpw_3[[#This Row],[wolumen]])</f>
        <v>3.303834808259587</v>
      </c>
      <c r="AK172" t="str">
        <f>LEFT(gpw_3[[#This Row],[ISIN]],2)</f>
        <v>PL</v>
      </c>
      <c r="AL172">
        <f>gpw_3[[#This Row],[kurs_zamkniecia]]*gpw_3[[#This Row],[pakiet_wig]]</f>
        <v>84150000</v>
      </c>
      <c r="AM172" s="2">
        <f>1000</f>
        <v>1000</v>
      </c>
      <c r="AN172" s="2">
        <f t="shared" si="10"/>
        <v>96.428137390000003</v>
      </c>
      <c r="AO172" s="2">
        <f t="shared" si="11"/>
        <v>57140000</v>
      </c>
      <c r="AP172" s="2">
        <f>gpw_3[[#This Row],[M]]/(gpw_3[[#This Row],[Mb]]*gpw_3[[#This Row],[K]])*gpw_3[[#This Row],[Wb]]</f>
        <v>15.27249903184868</v>
      </c>
      <c r="AQ172" s="2"/>
      <c r="AR172" s="2" t="str">
        <f>IF(gpw_3[[#This Row],[Kolumna1]]&gt;0,"r",IF(gpw_3[[#This Row],[Kolumna1]]=0,"n","m"))</f>
        <v>n</v>
      </c>
    </row>
    <row r="173" spans="1:44" x14ac:dyDescent="0.25">
      <c r="A173" s="1">
        <v>42025</v>
      </c>
      <c r="B173" s="2" t="s">
        <v>349</v>
      </c>
      <c r="C173" s="2" t="s">
        <v>350</v>
      </c>
      <c r="D173">
        <v>1.83</v>
      </c>
      <c r="E173">
        <v>704651</v>
      </c>
      <c r="F173">
        <v>1242180</v>
      </c>
      <c r="G173">
        <v>70928000</v>
      </c>
      <c r="H173" s="2">
        <f>IF(AND(gpw[[#This Row],[wolumen]]=0,gpw[[#This Row],[obrot]]=0),gpw[[#This Row],[kurs_zamkniecia]],gpw[[#This Row],[obrot]]/gpw[[#This Row],[wolumen]])</f>
        <v>1.7628301102247779</v>
      </c>
      <c r="J173" t="str">
        <f>LEFT(gpw[[#This Row],[ISIN]],2)</f>
        <v>PL</v>
      </c>
      <c r="K173">
        <f>gpw[[#This Row],[kurs_zamkniecia]]*gpw[[#This Row],[pakiet_wig]]</f>
        <v>129798240</v>
      </c>
      <c r="L173" s="2">
        <f>1000</f>
        <v>1000</v>
      </c>
      <c r="M173" s="2">
        <f t="shared" si="8"/>
        <v>96.428137390000003</v>
      </c>
      <c r="N173" s="2">
        <f t="shared" si="9"/>
        <v>57140000</v>
      </c>
      <c r="O173" s="2">
        <f>gpw[[#This Row],[M]]/(gpw[[#This Row],[Mb]]*gpw[[#This Row],[K]])*gpw[[#This Row],[Wb]]</f>
        <v>23.557260781172459</v>
      </c>
      <c r="P173" s="2"/>
      <c r="Q173" s="2" t="str">
        <f>IF(gpw[[#This Row],[Kolumna1]]&gt;0,"r",IF(gpw[[#This Row],[Kolumna1]]=0,"n","m"))</f>
        <v>n</v>
      </c>
      <c r="AB173" s="1">
        <v>42025</v>
      </c>
      <c r="AC173" s="2" t="s">
        <v>349</v>
      </c>
      <c r="AD173" s="2" t="s">
        <v>350</v>
      </c>
      <c r="AE173">
        <v>1.83</v>
      </c>
      <c r="AF173">
        <v>704651</v>
      </c>
      <c r="AG173">
        <v>1242180</v>
      </c>
      <c r="AH173">
        <v>70928000</v>
      </c>
      <c r="AI173" s="2">
        <f>IF(AND(gpw_3[[#This Row],[wolumen]]=0,gpw_3[[#This Row],[obrot]]=0),gpw_3[[#This Row],[kurs_zamkniecia]],gpw_3[[#This Row],[obrot]]/gpw_3[[#This Row],[wolumen]])</f>
        <v>1.7628301102247779</v>
      </c>
      <c r="AK173" t="str">
        <f>LEFT(gpw_3[[#This Row],[ISIN]],2)</f>
        <v>PL</v>
      </c>
      <c r="AL173">
        <f>gpw_3[[#This Row],[kurs_zamkniecia]]*gpw_3[[#This Row],[pakiet_wig]]</f>
        <v>129798240</v>
      </c>
      <c r="AM173" s="2">
        <f>1000</f>
        <v>1000</v>
      </c>
      <c r="AN173" s="2">
        <f t="shared" si="10"/>
        <v>96.428137390000003</v>
      </c>
      <c r="AO173" s="2">
        <f t="shared" si="11"/>
        <v>57140000</v>
      </c>
      <c r="AP173" s="2">
        <f>gpw_3[[#This Row],[M]]/(gpw_3[[#This Row],[Mb]]*gpw_3[[#This Row],[K]])*gpw_3[[#This Row],[Wb]]</f>
        <v>23.557260781172459</v>
      </c>
      <c r="AQ173" s="2"/>
      <c r="AR173" s="2" t="str">
        <f>IF(gpw_3[[#This Row],[Kolumna1]]&gt;0,"r",IF(gpw_3[[#This Row],[Kolumna1]]=0,"n","m"))</f>
        <v>n</v>
      </c>
    </row>
    <row r="174" spans="1:44" x14ac:dyDescent="0.25">
      <c r="A174" s="1">
        <v>42025</v>
      </c>
      <c r="B174" s="2" t="s">
        <v>351</v>
      </c>
      <c r="C174" s="2" t="s">
        <v>352</v>
      </c>
      <c r="D174">
        <v>4.87</v>
      </c>
      <c r="E174">
        <v>22</v>
      </c>
      <c r="F174">
        <v>110</v>
      </c>
      <c r="G174">
        <v>1143000</v>
      </c>
      <c r="H174" s="2">
        <f>IF(AND(gpw[[#This Row],[wolumen]]=0,gpw[[#This Row],[obrot]]=0),gpw[[#This Row],[kurs_zamkniecia]],gpw[[#This Row],[obrot]]/gpw[[#This Row],[wolumen]])</f>
        <v>5</v>
      </c>
      <c r="J174" t="str">
        <f>LEFT(gpw[[#This Row],[ISIN]],2)</f>
        <v>PL</v>
      </c>
      <c r="K174">
        <f>gpw[[#This Row],[kurs_zamkniecia]]*gpw[[#This Row],[pakiet_wig]]</f>
        <v>5566410</v>
      </c>
      <c r="L174" s="2">
        <f>1000</f>
        <v>1000</v>
      </c>
      <c r="M174" s="2">
        <f t="shared" si="8"/>
        <v>96.428137390000003</v>
      </c>
      <c r="N174" s="2">
        <f t="shared" si="9"/>
        <v>57140000</v>
      </c>
      <c r="O174" s="2">
        <f>gpw[[#This Row],[M]]/(gpw[[#This Row],[Mb]]*gpw[[#This Row],[K]])*gpw[[#This Row],[Wb]]</f>
        <v>1.0102553931773357</v>
      </c>
      <c r="P174" s="2"/>
      <c r="Q174" s="2" t="str">
        <f>IF(gpw[[#This Row],[Kolumna1]]&gt;0,"r",IF(gpw[[#This Row],[Kolumna1]]=0,"n","m"))</f>
        <v>n</v>
      </c>
      <c r="AB174" s="1">
        <v>42025</v>
      </c>
      <c r="AC174" s="2" t="s">
        <v>351</v>
      </c>
      <c r="AD174" s="2" t="s">
        <v>352</v>
      </c>
      <c r="AE174">
        <v>4.87</v>
      </c>
      <c r="AF174">
        <v>22</v>
      </c>
      <c r="AG174">
        <v>110</v>
      </c>
      <c r="AH174">
        <v>1143000</v>
      </c>
      <c r="AI174" s="2">
        <f>IF(AND(gpw_3[[#This Row],[wolumen]]=0,gpw_3[[#This Row],[obrot]]=0),gpw_3[[#This Row],[kurs_zamkniecia]],gpw_3[[#This Row],[obrot]]/gpw_3[[#This Row],[wolumen]])</f>
        <v>5</v>
      </c>
      <c r="AK174" t="str">
        <f>LEFT(gpw_3[[#This Row],[ISIN]],2)</f>
        <v>PL</v>
      </c>
      <c r="AL174">
        <f>gpw_3[[#This Row],[kurs_zamkniecia]]*gpw_3[[#This Row],[pakiet_wig]]</f>
        <v>5566410</v>
      </c>
      <c r="AM174" s="2">
        <f>1000</f>
        <v>1000</v>
      </c>
      <c r="AN174" s="2">
        <f t="shared" si="10"/>
        <v>96.428137390000003</v>
      </c>
      <c r="AO174" s="2">
        <f t="shared" si="11"/>
        <v>57140000</v>
      </c>
      <c r="AP174" s="2">
        <f>gpw_3[[#This Row],[M]]/(gpw_3[[#This Row],[Mb]]*gpw_3[[#This Row],[K]])*gpw_3[[#This Row],[Wb]]</f>
        <v>1.0102553931773357</v>
      </c>
      <c r="AQ174" s="2"/>
      <c r="AR174" s="2" t="str">
        <f>IF(gpw_3[[#This Row],[Kolumna1]]&gt;0,"r",IF(gpw_3[[#This Row],[Kolumna1]]=0,"n","m"))</f>
        <v>n</v>
      </c>
    </row>
    <row r="175" spans="1:44" x14ac:dyDescent="0.25">
      <c r="A175" s="1">
        <v>42025</v>
      </c>
      <c r="B175" s="2" t="s">
        <v>353</v>
      </c>
      <c r="C175" s="2" t="s">
        <v>354</v>
      </c>
      <c r="D175">
        <v>3.15</v>
      </c>
      <c r="E175">
        <v>398899</v>
      </c>
      <c r="F175">
        <v>1248650</v>
      </c>
      <c r="G175">
        <v>36119000</v>
      </c>
      <c r="H175" s="2">
        <f>IF(AND(gpw[[#This Row],[wolumen]]=0,gpw[[#This Row],[obrot]]=0),gpw[[#This Row],[kurs_zamkniecia]],gpw[[#This Row],[obrot]]/gpw[[#This Row],[wolumen]])</f>
        <v>3.1302409883203519</v>
      </c>
      <c r="J175" t="str">
        <f>LEFT(gpw[[#This Row],[ISIN]],2)</f>
        <v>PL</v>
      </c>
      <c r="K175">
        <f>gpw[[#This Row],[kurs_zamkniecia]]*gpw[[#This Row],[pakiet_wig]]</f>
        <v>113774850</v>
      </c>
      <c r="L175" s="2">
        <f>1000</f>
        <v>1000</v>
      </c>
      <c r="M175" s="2">
        <f t="shared" si="8"/>
        <v>96.428137390000003</v>
      </c>
      <c r="N175" s="2">
        <f t="shared" si="9"/>
        <v>57140000</v>
      </c>
      <c r="O175" s="2">
        <f>gpw[[#This Row],[M]]/(gpw[[#This Row],[Mb]]*gpw[[#This Row],[K]])*gpw[[#This Row],[Wb]]</f>
        <v>20.649153731119771</v>
      </c>
      <c r="P175" s="2"/>
      <c r="Q175" s="2" t="str">
        <f>IF(gpw[[#This Row],[Kolumna1]]&gt;0,"r",IF(gpw[[#This Row],[Kolumna1]]=0,"n","m"))</f>
        <v>n</v>
      </c>
      <c r="AB175" s="1">
        <v>42025</v>
      </c>
      <c r="AC175" s="2" t="s">
        <v>353</v>
      </c>
      <c r="AD175" s="2" t="s">
        <v>354</v>
      </c>
      <c r="AE175">
        <v>3.15</v>
      </c>
      <c r="AF175">
        <v>398899</v>
      </c>
      <c r="AG175">
        <v>1248650</v>
      </c>
      <c r="AH175">
        <v>36119000</v>
      </c>
      <c r="AI175" s="2">
        <f>IF(AND(gpw_3[[#This Row],[wolumen]]=0,gpw_3[[#This Row],[obrot]]=0),gpw_3[[#This Row],[kurs_zamkniecia]],gpw_3[[#This Row],[obrot]]/gpw_3[[#This Row],[wolumen]])</f>
        <v>3.1302409883203519</v>
      </c>
      <c r="AK175" t="str">
        <f>LEFT(gpw_3[[#This Row],[ISIN]],2)</f>
        <v>PL</v>
      </c>
      <c r="AL175">
        <f>gpw_3[[#This Row],[kurs_zamkniecia]]*gpw_3[[#This Row],[pakiet_wig]]</f>
        <v>113774850</v>
      </c>
      <c r="AM175" s="2">
        <f>1000</f>
        <v>1000</v>
      </c>
      <c r="AN175" s="2">
        <f t="shared" si="10"/>
        <v>96.428137390000003</v>
      </c>
      <c r="AO175" s="2">
        <f t="shared" si="11"/>
        <v>57140000</v>
      </c>
      <c r="AP175" s="2">
        <f>gpw_3[[#This Row],[M]]/(gpw_3[[#This Row],[Mb]]*gpw_3[[#This Row],[K]])*gpw_3[[#This Row],[Wb]]</f>
        <v>20.649153731119771</v>
      </c>
      <c r="AQ175" s="2"/>
      <c r="AR175" s="2" t="str">
        <f>IF(gpw_3[[#This Row],[Kolumna1]]&gt;0,"r",IF(gpw_3[[#This Row],[Kolumna1]]=0,"n","m"))</f>
        <v>n</v>
      </c>
    </row>
    <row r="176" spans="1:44" x14ac:dyDescent="0.25">
      <c r="A176" s="1">
        <v>42025</v>
      </c>
      <c r="B176" s="2" t="s">
        <v>355</v>
      </c>
      <c r="C176" s="2" t="s">
        <v>356</v>
      </c>
      <c r="D176">
        <v>5.01</v>
      </c>
      <c r="E176">
        <v>6119</v>
      </c>
      <c r="F176">
        <v>31310</v>
      </c>
      <c r="G176">
        <v>4199000</v>
      </c>
      <c r="H176" s="2">
        <f>IF(AND(gpw[[#This Row],[wolumen]]=0,gpw[[#This Row],[obrot]]=0),gpw[[#This Row],[kurs_zamkniecia]],gpw[[#This Row],[obrot]]/gpw[[#This Row],[wolumen]])</f>
        <v>5.1168491583592086</v>
      </c>
      <c r="J176" t="str">
        <f>LEFT(gpw[[#This Row],[ISIN]],2)</f>
        <v>PL</v>
      </c>
      <c r="K176">
        <f>gpw[[#This Row],[kurs_zamkniecia]]*gpw[[#This Row],[pakiet_wig]]</f>
        <v>21036990</v>
      </c>
      <c r="L176" s="2">
        <f>1000</f>
        <v>1000</v>
      </c>
      <c r="M176" s="2">
        <f t="shared" si="8"/>
        <v>96.428137390000003</v>
      </c>
      <c r="N176" s="2">
        <f t="shared" si="9"/>
        <v>57140000</v>
      </c>
      <c r="O176" s="2">
        <f>gpw[[#This Row],[M]]/(gpw[[#This Row],[Mb]]*gpw[[#This Row],[K]])*gpw[[#This Row],[Wb]]</f>
        <v>3.8180321973619771</v>
      </c>
      <c r="P176" s="2"/>
      <c r="Q176" s="2" t="str">
        <f>IF(gpw[[#This Row],[Kolumna1]]&gt;0,"r",IF(gpw[[#This Row],[Kolumna1]]=0,"n","m"))</f>
        <v>n</v>
      </c>
      <c r="AB176" s="1">
        <v>42025</v>
      </c>
      <c r="AC176" s="2" t="s">
        <v>355</v>
      </c>
      <c r="AD176" s="2" t="s">
        <v>356</v>
      </c>
      <c r="AE176">
        <v>5.01</v>
      </c>
      <c r="AF176">
        <v>6119</v>
      </c>
      <c r="AG176">
        <v>31310</v>
      </c>
      <c r="AH176">
        <v>4199000</v>
      </c>
      <c r="AI176" s="2">
        <f>IF(AND(gpw_3[[#This Row],[wolumen]]=0,gpw_3[[#This Row],[obrot]]=0),gpw_3[[#This Row],[kurs_zamkniecia]],gpw_3[[#This Row],[obrot]]/gpw_3[[#This Row],[wolumen]])</f>
        <v>5.1168491583592086</v>
      </c>
      <c r="AK176" t="str">
        <f>LEFT(gpw_3[[#This Row],[ISIN]],2)</f>
        <v>PL</v>
      </c>
      <c r="AL176">
        <f>gpw_3[[#This Row],[kurs_zamkniecia]]*gpw_3[[#This Row],[pakiet_wig]]</f>
        <v>21036990</v>
      </c>
      <c r="AM176" s="2">
        <f>1000</f>
        <v>1000</v>
      </c>
      <c r="AN176" s="2">
        <f t="shared" si="10"/>
        <v>96.428137390000003</v>
      </c>
      <c r="AO176" s="2">
        <f t="shared" si="11"/>
        <v>57140000</v>
      </c>
      <c r="AP176" s="2">
        <f>gpw_3[[#This Row],[M]]/(gpw_3[[#This Row],[Mb]]*gpw_3[[#This Row],[K]])*gpw_3[[#This Row],[Wb]]</f>
        <v>3.8180321973619771</v>
      </c>
      <c r="AQ176" s="2"/>
      <c r="AR176" s="2" t="str">
        <f>IF(gpw_3[[#This Row],[Kolumna1]]&gt;0,"r",IF(gpw_3[[#This Row],[Kolumna1]]=0,"n","m"))</f>
        <v>n</v>
      </c>
    </row>
    <row r="177" spans="1:44" x14ac:dyDescent="0.25">
      <c r="A177" s="1">
        <v>42025</v>
      </c>
      <c r="B177" s="2" t="s">
        <v>357</v>
      </c>
      <c r="C177" s="2" t="s">
        <v>358</v>
      </c>
      <c r="D177">
        <v>31.24</v>
      </c>
      <c r="E177">
        <v>3004</v>
      </c>
      <c r="F177">
        <v>93130</v>
      </c>
      <c r="G177">
        <v>1839000</v>
      </c>
      <c r="H177" s="2">
        <f>IF(AND(gpw[[#This Row],[wolumen]]=0,gpw[[#This Row],[obrot]]=0),gpw[[#This Row],[kurs_zamkniecia]],gpw[[#This Row],[obrot]]/gpw[[#This Row],[wolumen]])</f>
        <v>31.001997336884155</v>
      </c>
      <c r="J177" t="str">
        <f>LEFT(gpw[[#This Row],[ISIN]],2)</f>
        <v>PL</v>
      </c>
      <c r="K177">
        <f>gpw[[#This Row],[kurs_zamkniecia]]*gpw[[#This Row],[pakiet_wig]]</f>
        <v>57450360</v>
      </c>
      <c r="L177" s="2">
        <f>1000</f>
        <v>1000</v>
      </c>
      <c r="M177" s="2">
        <f t="shared" si="8"/>
        <v>96.428137390000003</v>
      </c>
      <c r="N177" s="2">
        <f t="shared" si="9"/>
        <v>57140000</v>
      </c>
      <c r="O177" s="2">
        <f>gpw[[#This Row],[M]]/(gpw[[#This Row],[Mb]]*gpw[[#This Row],[K]])*gpw[[#This Row],[Wb]]</f>
        <v>10.426744711578825</v>
      </c>
      <c r="P177" s="2"/>
      <c r="Q177" s="2" t="str">
        <f>IF(gpw[[#This Row],[Kolumna1]]&gt;0,"r",IF(gpw[[#This Row],[Kolumna1]]=0,"n","m"))</f>
        <v>n</v>
      </c>
      <c r="AB177" s="1">
        <v>42025</v>
      </c>
      <c r="AC177" s="2" t="s">
        <v>357</v>
      </c>
      <c r="AD177" s="2" t="s">
        <v>358</v>
      </c>
      <c r="AE177">
        <v>31.24</v>
      </c>
      <c r="AF177">
        <v>3004</v>
      </c>
      <c r="AG177">
        <v>93130</v>
      </c>
      <c r="AH177">
        <v>1839000</v>
      </c>
      <c r="AI177" s="2">
        <f>IF(AND(gpw_3[[#This Row],[wolumen]]=0,gpw_3[[#This Row],[obrot]]=0),gpw_3[[#This Row],[kurs_zamkniecia]],gpw_3[[#This Row],[obrot]]/gpw_3[[#This Row],[wolumen]])</f>
        <v>31.001997336884155</v>
      </c>
      <c r="AK177" t="str">
        <f>LEFT(gpw_3[[#This Row],[ISIN]],2)</f>
        <v>PL</v>
      </c>
      <c r="AL177">
        <f>gpw_3[[#This Row],[kurs_zamkniecia]]*gpw_3[[#This Row],[pakiet_wig]]</f>
        <v>57450360</v>
      </c>
      <c r="AM177" s="2">
        <f>1000</f>
        <v>1000</v>
      </c>
      <c r="AN177" s="2">
        <f t="shared" si="10"/>
        <v>96.428137390000003</v>
      </c>
      <c r="AO177" s="2">
        <f t="shared" si="11"/>
        <v>57140000</v>
      </c>
      <c r="AP177" s="2">
        <f>gpw_3[[#This Row],[M]]/(gpw_3[[#This Row],[Mb]]*gpw_3[[#This Row],[K]])*gpw_3[[#This Row],[Wb]]</f>
        <v>10.426744711578825</v>
      </c>
      <c r="AQ177" s="2"/>
      <c r="AR177" s="2" t="str">
        <f>IF(gpw_3[[#This Row],[Kolumna1]]&gt;0,"r",IF(gpw_3[[#This Row],[Kolumna1]]=0,"n","m"))</f>
        <v>n</v>
      </c>
    </row>
    <row r="178" spans="1:44" x14ac:dyDescent="0.25">
      <c r="A178" s="1">
        <v>42025</v>
      </c>
      <c r="B178" s="2" t="s">
        <v>359</v>
      </c>
      <c r="C178" s="2" t="s">
        <v>360</v>
      </c>
      <c r="D178">
        <v>3</v>
      </c>
      <c r="E178">
        <v>19017</v>
      </c>
      <c r="F178">
        <v>55740</v>
      </c>
      <c r="G178">
        <v>7831000</v>
      </c>
      <c r="H178" s="2">
        <f>IF(AND(gpw[[#This Row],[wolumen]]=0,gpw[[#This Row],[obrot]]=0),gpw[[#This Row],[kurs_zamkniecia]],gpw[[#This Row],[obrot]]/gpw[[#This Row],[wolumen]])</f>
        <v>2.9310616816532575</v>
      </c>
      <c r="J178" t="str">
        <f>LEFT(gpw[[#This Row],[ISIN]],2)</f>
        <v>PL</v>
      </c>
      <c r="K178">
        <f>gpw[[#This Row],[kurs_zamkniecia]]*gpw[[#This Row],[pakiet_wig]]</f>
        <v>23493000</v>
      </c>
      <c r="L178" s="2">
        <f>1000</f>
        <v>1000</v>
      </c>
      <c r="M178" s="2">
        <f t="shared" si="8"/>
        <v>96.428137390000003</v>
      </c>
      <c r="N178" s="2">
        <f t="shared" si="9"/>
        <v>57140000</v>
      </c>
      <c r="O178" s="2">
        <f>gpw[[#This Row],[M]]/(gpw[[#This Row],[Mb]]*gpw[[#This Row],[K]])*gpw[[#This Row],[Wb]]</f>
        <v>4.2637768241856335</v>
      </c>
      <c r="P178" s="2"/>
      <c r="Q178" s="2" t="str">
        <f>IF(gpw[[#This Row],[Kolumna1]]&gt;0,"r",IF(gpw[[#This Row],[Kolumna1]]=0,"n","m"))</f>
        <v>n</v>
      </c>
      <c r="AB178" s="1">
        <v>42025</v>
      </c>
      <c r="AC178" s="2" t="s">
        <v>359</v>
      </c>
      <c r="AD178" s="2" t="s">
        <v>360</v>
      </c>
      <c r="AE178">
        <v>3</v>
      </c>
      <c r="AF178">
        <v>19017</v>
      </c>
      <c r="AG178">
        <v>55740</v>
      </c>
      <c r="AH178">
        <v>7831000</v>
      </c>
      <c r="AI178" s="2">
        <f>IF(AND(gpw_3[[#This Row],[wolumen]]=0,gpw_3[[#This Row],[obrot]]=0),gpw_3[[#This Row],[kurs_zamkniecia]],gpw_3[[#This Row],[obrot]]/gpw_3[[#This Row],[wolumen]])</f>
        <v>2.9310616816532575</v>
      </c>
      <c r="AK178" t="str">
        <f>LEFT(gpw_3[[#This Row],[ISIN]],2)</f>
        <v>PL</v>
      </c>
      <c r="AL178">
        <f>gpw_3[[#This Row],[kurs_zamkniecia]]*gpw_3[[#This Row],[pakiet_wig]]</f>
        <v>23493000</v>
      </c>
      <c r="AM178" s="2">
        <f>1000</f>
        <v>1000</v>
      </c>
      <c r="AN178" s="2">
        <f t="shared" si="10"/>
        <v>96.428137390000003</v>
      </c>
      <c r="AO178" s="2">
        <f t="shared" si="11"/>
        <v>57140000</v>
      </c>
      <c r="AP178" s="2">
        <f>gpw_3[[#This Row],[M]]/(gpw_3[[#This Row],[Mb]]*gpw_3[[#This Row],[K]])*gpw_3[[#This Row],[Wb]]</f>
        <v>4.2637768241856335</v>
      </c>
      <c r="AQ178" s="2"/>
      <c r="AR178" s="2" t="str">
        <f>IF(gpw_3[[#This Row],[Kolumna1]]&gt;0,"r",IF(gpw_3[[#This Row],[Kolumna1]]=0,"n","m"))</f>
        <v>n</v>
      </c>
    </row>
    <row r="179" spans="1:44" x14ac:dyDescent="0.25">
      <c r="A179" s="1">
        <v>42025</v>
      </c>
      <c r="B179" s="2" t="s">
        <v>361</v>
      </c>
      <c r="C179" s="2" t="s">
        <v>362</v>
      </c>
      <c r="D179">
        <v>0.02</v>
      </c>
      <c r="E179">
        <v>0</v>
      </c>
      <c r="F179">
        <v>0</v>
      </c>
      <c r="G179">
        <v>0</v>
      </c>
      <c r="H179" s="2">
        <f>IF(AND(gpw[[#This Row],[wolumen]]=0,gpw[[#This Row],[obrot]]=0),gpw[[#This Row],[kurs_zamkniecia]],gpw[[#This Row],[obrot]]/gpw[[#This Row],[wolumen]])</f>
        <v>0.02</v>
      </c>
      <c r="J179" t="str">
        <f>LEFT(gpw[[#This Row],[ISIN]],2)</f>
        <v>PL</v>
      </c>
      <c r="K179">
        <f>gpw[[#This Row],[kurs_zamkniecia]]*gpw[[#This Row],[pakiet_wig]]</f>
        <v>0</v>
      </c>
      <c r="L179" s="2">
        <f>1000</f>
        <v>1000</v>
      </c>
      <c r="M179" s="2">
        <f t="shared" si="8"/>
        <v>96.428137390000003</v>
      </c>
      <c r="N179" s="2">
        <f t="shared" si="9"/>
        <v>57140000</v>
      </c>
      <c r="O179" s="2">
        <f>gpw[[#This Row],[M]]/(gpw[[#This Row],[Mb]]*gpw[[#This Row],[K]])*gpw[[#This Row],[Wb]]</f>
        <v>0</v>
      </c>
      <c r="P179" s="2"/>
      <c r="Q179" s="2" t="str">
        <f>IF(gpw[[#This Row],[Kolumna1]]&gt;0,"r",IF(gpw[[#This Row],[Kolumna1]]=0,"n","m"))</f>
        <v>n</v>
      </c>
      <c r="AB179" s="1">
        <v>42025</v>
      </c>
      <c r="AC179" s="2" t="s">
        <v>361</v>
      </c>
      <c r="AD179" s="2" t="s">
        <v>362</v>
      </c>
      <c r="AE179">
        <v>0.02</v>
      </c>
      <c r="AF179">
        <v>0</v>
      </c>
      <c r="AG179">
        <v>0</v>
      </c>
      <c r="AH179">
        <v>0</v>
      </c>
      <c r="AI179" s="2">
        <f>IF(AND(gpw_3[[#This Row],[wolumen]]=0,gpw_3[[#This Row],[obrot]]=0),gpw_3[[#This Row],[kurs_zamkniecia]],gpw_3[[#This Row],[obrot]]/gpw_3[[#This Row],[wolumen]])</f>
        <v>0.02</v>
      </c>
      <c r="AK179" t="str">
        <f>LEFT(gpw_3[[#This Row],[ISIN]],2)</f>
        <v>PL</v>
      </c>
      <c r="AL179">
        <f>gpw_3[[#This Row],[kurs_zamkniecia]]*gpw_3[[#This Row],[pakiet_wig]]</f>
        <v>0</v>
      </c>
      <c r="AM179" s="2">
        <f>1000</f>
        <v>1000</v>
      </c>
      <c r="AN179" s="2">
        <f t="shared" si="10"/>
        <v>96.428137390000003</v>
      </c>
      <c r="AO179" s="2">
        <f t="shared" si="11"/>
        <v>57140000</v>
      </c>
      <c r="AP179" s="2">
        <f>gpw_3[[#This Row],[M]]/(gpw_3[[#This Row],[Mb]]*gpw_3[[#This Row],[K]])*gpw_3[[#This Row],[Wb]]</f>
        <v>0</v>
      </c>
      <c r="AQ179" s="2"/>
      <c r="AR179" s="2" t="str">
        <f>IF(gpw_3[[#This Row],[Kolumna1]]&gt;0,"r",IF(gpw_3[[#This Row],[Kolumna1]]=0,"n","m"))</f>
        <v>n</v>
      </c>
    </row>
    <row r="180" spans="1:44" x14ac:dyDescent="0.25">
      <c r="A180" s="1">
        <v>42025</v>
      </c>
      <c r="B180" s="2" t="s">
        <v>363</v>
      </c>
      <c r="C180" s="2" t="s">
        <v>364</v>
      </c>
      <c r="D180">
        <v>0.1</v>
      </c>
      <c r="E180">
        <v>311505</v>
      </c>
      <c r="F180">
        <v>31280</v>
      </c>
      <c r="G180">
        <v>0</v>
      </c>
      <c r="H180" s="2">
        <f>IF(AND(gpw[[#This Row],[wolumen]]=0,gpw[[#This Row],[obrot]]=0),gpw[[#This Row],[kurs_zamkniecia]],gpw[[#This Row],[obrot]]/gpw[[#This Row],[wolumen]])</f>
        <v>0.10041572366414664</v>
      </c>
      <c r="J180" t="str">
        <f>LEFT(gpw[[#This Row],[ISIN]],2)</f>
        <v>PL</v>
      </c>
      <c r="K180">
        <f>gpw[[#This Row],[kurs_zamkniecia]]*gpw[[#This Row],[pakiet_wig]]</f>
        <v>0</v>
      </c>
      <c r="L180" s="2">
        <f>1000</f>
        <v>1000</v>
      </c>
      <c r="M180" s="2">
        <f t="shared" si="8"/>
        <v>96.428137390000003</v>
      </c>
      <c r="N180" s="2">
        <f t="shared" si="9"/>
        <v>57140000</v>
      </c>
      <c r="O180" s="2">
        <f>gpw[[#This Row],[M]]/(gpw[[#This Row],[Mb]]*gpw[[#This Row],[K]])*gpw[[#This Row],[Wb]]</f>
        <v>0</v>
      </c>
      <c r="P180" s="2"/>
      <c r="Q180" s="2" t="str">
        <f>IF(gpw[[#This Row],[Kolumna1]]&gt;0,"r",IF(gpw[[#This Row],[Kolumna1]]=0,"n","m"))</f>
        <v>n</v>
      </c>
      <c r="AB180" s="1">
        <v>42025</v>
      </c>
      <c r="AC180" s="2" t="s">
        <v>363</v>
      </c>
      <c r="AD180" s="2" t="s">
        <v>364</v>
      </c>
      <c r="AE180">
        <v>0.1</v>
      </c>
      <c r="AF180">
        <v>311505</v>
      </c>
      <c r="AG180">
        <v>31280</v>
      </c>
      <c r="AH180">
        <v>0</v>
      </c>
      <c r="AI180" s="2">
        <f>IF(AND(gpw_3[[#This Row],[wolumen]]=0,gpw_3[[#This Row],[obrot]]=0),gpw_3[[#This Row],[kurs_zamkniecia]],gpw_3[[#This Row],[obrot]]/gpw_3[[#This Row],[wolumen]])</f>
        <v>0.10041572366414664</v>
      </c>
      <c r="AK180" t="str">
        <f>LEFT(gpw_3[[#This Row],[ISIN]],2)</f>
        <v>PL</v>
      </c>
      <c r="AL180">
        <f>gpw_3[[#This Row],[kurs_zamkniecia]]*gpw_3[[#This Row],[pakiet_wig]]</f>
        <v>0</v>
      </c>
      <c r="AM180" s="2">
        <f>1000</f>
        <v>1000</v>
      </c>
      <c r="AN180" s="2">
        <f t="shared" si="10"/>
        <v>96.428137390000003</v>
      </c>
      <c r="AO180" s="2">
        <f t="shared" si="11"/>
        <v>57140000</v>
      </c>
      <c r="AP180" s="2">
        <f>gpw_3[[#This Row],[M]]/(gpw_3[[#This Row],[Mb]]*gpw_3[[#This Row],[K]])*gpw_3[[#This Row],[Wb]]</f>
        <v>0</v>
      </c>
      <c r="AQ180" s="2"/>
      <c r="AR180" s="2" t="str">
        <f>IF(gpw_3[[#This Row],[Kolumna1]]&gt;0,"r",IF(gpw_3[[#This Row],[Kolumna1]]=0,"n","m"))</f>
        <v>n</v>
      </c>
    </row>
    <row r="181" spans="1:44" x14ac:dyDescent="0.25">
      <c r="A181" s="1">
        <v>42025</v>
      </c>
      <c r="B181" s="2" t="s">
        <v>365</v>
      </c>
      <c r="C181" s="2" t="s">
        <v>366</v>
      </c>
      <c r="D181">
        <v>1.0900000000000001</v>
      </c>
      <c r="E181">
        <v>2252</v>
      </c>
      <c r="F181">
        <v>2400</v>
      </c>
      <c r="G181">
        <v>4084000</v>
      </c>
      <c r="H181" s="2">
        <f>IF(AND(gpw[[#This Row],[wolumen]]=0,gpw[[#This Row],[obrot]]=0),gpw[[#This Row],[kurs_zamkniecia]],gpw[[#This Row],[obrot]]/gpw[[#This Row],[wolumen]])</f>
        <v>1.0657193605683837</v>
      </c>
      <c r="J181" t="str">
        <f>LEFT(gpw[[#This Row],[ISIN]],2)</f>
        <v>PL</v>
      </c>
      <c r="K181">
        <f>gpw[[#This Row],[kurs_zamkniecia]]*gpw[[#This Row],[pakiet_wig]]</f>
        <v>4451560</v>
      </c>
      <c r="L181" s="2">
        <f>1000</f>
        <v>1000</v>
      </c>
      <c r="M181" s="2">
        <f t="shared" si="8"/>
        <v>96.428137390000003</v>
      </c>
      <c r="N181" s="2">
        <f t="shared" si="9"/>
        <v>57140000</v>
      </c>
      <c r="O181" s="2">
        <f>gpw[[#This Row],[M]]/(gpw[[#This Row],[Mb]]*gpw[[#This Row],[K]])*gpw[[#This Row],[Wb]]</f>
        <v>0.80791973606911838</v>
      </c>
      <c r="P181" s="2"/>
      <c r="Q181" s="2" t="str">
        <f>IF(gpw[[#This Row],[Kolumna1]]&gt;0,"r",IF(gpw[[#This Row],[Kolumna1]]=0,"n","m"))</f>
        <v>n</v>
      </c>
      <c r="AB181" s="1">
        <v>42025</v>
      </c>
      <c r="AC181" s="2" t="s">
        <v>365</v>
      </c>
      <c r="AD181" s="2" t="s">
        <v>366</v>
      </c>
      <c r="AE181">
        <v>1.0900000000000001</v>
      </c>
      <c r="AF181">
        <v>2252</v>
      </c>
      <c r="AG181">
        <v>2400</v>
      </c>
      <c r="AH181">
        <v>4084000</v>
      </c>
      <c r="AI181" s="2">
        <f>IF(AND(gpw_3[[#This Row],[wolumen]]=0,gpw_3[[#This Row],[obrot]]=0),gpw_3[[#This Row],[kurs_zamkniecia]],gpw_3[[#This Row],[obrot]]/gpw_3[[#This Row],[wolumen]])</f>
        <v>1.0657193605683837</v>
      </c>
      <c r="AK181" t="str">
        <f>LEFT(gpw_3[[#This Row],[ISIN]],2)</f>
        <v>PL</v>
      </c>
      <c r="AL181">
        <f>gpw_3[[#This Row],[kurs_zamkniecia]]*gpw_3[[#This Row],[pakiet_wig]]</f>
        <v>4451560</v>
      </c>
      <c r="AM181" s="2">
        <f>1000</f>
        <v>1000</v>
      </c>
      <c r="AN181" s="2">
        <f t="shared" si="10"/>
        <v>96.428137390000003</v>
      </c>
      <c r="AO181" s="2">
        <f t="shared" si="11"/>
        <v>57140000</v>
      </c>
      <c r="AP181" s="2">
        <f>gpw_3[[#This Row],[M]]/(gpw_3[[#This Row],[Mb]]*gpw_3[[#This Row],[K]])*gpw_3[[#This Row],[Wb]]</f>
        <v>0.80791973606911838</v>
      </c>
      <c r="AQ181" s="2"/>
      <c r="AR181" s="2" t="str">
        <f>IF(gpw_3[[#This Row],[Kolumna1]]&gt;0,"r",IF(gpw_3[[#This Row],[Kolumna1]]=0,"n","m"))</f>
        <v>n</v>
      </c>
    </row>
    <row r="182" spans="1:44" x14ac:dyDescent="0.25">
      <c r="A182" s="1">
        <v>42025</v>
      </c>
      <c r="B182" s="2" t="s">
        <v>367</v>
      </c>
      <c r="C182" s="2" t="s">
        <v>368</v>
      </c>
      <c r="D182">
        <v>0.99</v>
      </c>
      <c r="E182">
        <v>93994</v>
      </c>
      <c r="F182">
        <v>92500</v>
      </c>
      <c r="G182">
        <v>5438000</v>
      </c>
      <c r="H182" s="2">
        <f>IF(AND(gpw[[#This Row],[wolumen]]=0,gpw[[#This Row],[obrot]]=0),gpw[[#This Row],[kurs_zamkniecia]],gpw[[#This Row],[obrot]]/gpw[[#This Row],[wolumen]])</f>
        <v>0.98410536842777196</v>
      </c>
      <c r="J182" t="str">
        <f>LEFT(gpw[[#This Row],[ISIN]],2)</f>
        <v>PL</v>
      </c>
      <c r="K182">
        <f>gpw[[#This Row],[kurs_zamkniecia]]*gpw[[#This Row],[pakiet_wig]]</f>
        <v>5383620</v>
      </c>
      <c r="L182" s="2">
        <f>1000</f>
        <v>1000</v>
      </c>
      <c r="M182" s="2">
        <f t="shared" si="8"/>
        <v>96.428137390000003</v>
      </c>
      <c r="N182" s="2">
        <f t="shared" si="9"/>
        <v>57140000</v>
      </c>
      <c r="O182" s="2">
        <f>gpw[[#This Row],[M]]/(gpw[[#This Row],[Mb]]*gpw[[#This Row],[K]])*gpw[[#This Row],[Wb]]</f>
        <v>0.97708058511991902</v>
      </c>
      <c r="P182" s="2"/>
      <c r="Q182" s="2" t="str">
        <f>IF(gpw[[#This Row],[Kolumna1]]&gt;0,"r",IF(gpw[[#This Row],[Kolumna1]]=0,"n","m"))</f>
        <v>n</v>
      </c>
      <c r="AB182" s="1">
        <v>42025</v>
      </c>
      <c r="AC182" s="2" t="s">
        <v>367</v>
      </c>
      <c r="AD182" s="2" t="s">
        <v>368</v>
      </c>
      <c r="AE182">
        <v>0.99</v>
      </c>
      <c r="AF182">
        <v>93994</v>
      </c>
      <c r="AG182">
        <v>92500</v>
      </c>
      <c r="AH182">
        <v>5438000</v>
      </c>
      <c r="AI182" s="2">
        <f>IF(AND(gpw_3[[#This Row],[wolumen]]=0,gpw_3[[#This Row],[obrot]]=0),gpw_3[[#This Row],[kurs_zamkniecia]],gpw_3[[#This Row],[obrot]]/gpw_3[[#This Row],[wolumen]])</f>
        <v>0.98410536842777196</v>
      </c>
      <c r="AK182" t="str">
        <f>LEFT(gpw_3[[#This Row],[ISIN]],2)</f>
        <v>PL</v>
      </c>
      <c r="AL182">
        <f>gpw_3[[#This Row],[kurs_zamkniecia]]*gpw_3[[#This Row],[pakiet_wig]]</f>
        <v>5383620</v>
      </c>
      <c r="AM182" s="2">
        <f>1000</f>
        <v>1000</v>
      </c>
      <c r="AN182" s="2">
        <f t="shared" si="10"/>
        <v>96.428137390000003</v>
      </c>
      <c r="AO182" s="2">
        <f t="shared" si="11"/>
        <v>57140000</v>
      </c>
      <c r="AP182" s="2">
        <f>gpw_3[[#This Row],[M]]/(gpw_3[[#This Row],[Mb]]*gpw_3[[#This Row],[K]])*gpw_3[[#This Row],[Wb]]</f>
        <v>0.97708058511991902</v>
      </c>
      <c r="AQ182" s="2"/>
      <c r="AR182" s="2" t="str">
        <f>IF(gpw_3[[#This Row],[Kolumna1]]&gt;0,"r",IF(gpw_3[[#This Row],[Kolumna1]]=0,"n","m"))</f>
        <v>n</v>
      </c>
    </row>
    <row r="183" spans="1:44" x14ac:dyDescent="0.25">
      <c r="A183" s="1">
        <v>42025</v>
      </c>
      <c r="B183" s="2" t="s">
        <v>369</v>
      </c>
      <c r="C183" s="2" t="s">
        <v>370</v>
      </c>
      <c r="D183">
        <v>9.01</v>
      </c>
      <c r="E183">
        <v>0</v>
      </c>
      <c r="F183">
        <v>0</v>
      </c>
      <c r="G183">
        <v>15129000</v>
      </c>
      <c r="H183" s="2">
        <f>IF(AND(gpw[[#This Row],[wolumen]]=0,gpw[[#This Row],[obrot]]=0),gpw[[#This Row],[kurs_zamkniecia]],gpw[[#This Row],[obrot]]/gpw[[#This Row],[wolumen]])</f>
        <v>9.01</v>
      </c>
      <c r="J183" t="str">
        <f>LEFT(gpw[[#This Row],[ISIN]],2)</f>
        <v>AT</v>
      </c>
      <c r="K183">
        <f>gpw[[#This Row],[kurs_zamkniecia]]*gpw[[#This Row],[pakiet_wig]]</f>
        <v>136312290</v>
      </c>
      <c r="L183" s="2">
        <f>1000</f>
        <v>1000</v>
      </c>
      <c r="M183" s="2">
        <f t="shared" si="8"/>
        <v>96.428137390000003</v>
      </c>
      <c r="N183" s="2">
        <f t="shared" si="9"/>
        <v>57140000</v>
      </c>
      <c r="O183" s="2">
        <f>gpw[[#This Row],[M]]/(gpw[[#This Row],[Mb]]*gpw[[#This Row],[K]])*gpw[[#This Row],[Wb]]</f>
        <v>24.739504658990807</v>
      </c>
      <c r="P183" s="2"/>
      <c r="Q183" s="2" t="str">
        <f>IF(gpw[[#This Row],[Kolumna1]]&gt;0,"r",IF(gpw[[#This Row],[Kolumna1]]=0,"n","m"))</f>
        <v>n</v>
      </c>
      <c r="AB183" s="1">
        <v>42025</v>
      </c>
      <c r="AC183" s="2" t="s">
        <v>369</v>
      </c>
      <c r="AD183" s="2" t="s">
        <v>370</v>
      </c>
      <c r="AE183">
        <v>9.01</v>
      </c>
      <c r="AF183">
        <v>0</v>
      </c>
      <c r="AG183">
        <v>0</v>
      </c>
      <c r="AH183">
        <v>15129000</v>
      </c>
      <c r="AI183" s="2">
        <f>IF(AND(gpw_3[[#This Row],[wolumen]]=0,gpw_3[[#This Row],[obrot]]=0),gpw_3[[#This Row],[kurs_zamkniecia]],gpw_3[[#This Row],[obrot]]/gpw_3[[#This Row],[wolumen]])</f>
        <v>9.01</v>
      </c>
      <c r="AK183" t="str">
        <f>LEFT(gpw_3[[#This Row],[ISIN]],2)</f>
        <v>AT</v>
      </c>
      <c r="AL183">
        <f>gpw_3[[#This Row],[kurs_zamkniecia]]*gpw_3[[#This Row],[pakiet_wig]]</f>
        <v>136312290</v>
      </c>
      <c r="AM183" s="2">
        <f>1000</f>
        <v>1000</v>
      </c>
      <c r="AN183" s="2">
        <f t="shared" si="10"/>
        <v>96.428137390000003</v>
      </c>
      <c r="AO183" s="2">
        <f t="shared" si="11"/>
        <v>57140000</v>
      </c>
      <c r="AP183" s="2">
        <f>gpw_3[[#This Row],[M]]/(gpw_3[[#This Row],[Mb]]*gpw_3[[#This Row],[K]])*gpw_3[[#This Row],[Wb]]</f>
        <v>24.739504658990807</v>
      </c>
      <c r="AQ183" s="2"/>
      <c r="AR183" s="2" t="str">
        <f>IF(gpw_3[[#This Row],[Kolumna1]]&gt;0,"r",IF(gpw_3[[#This Row],[Kolumna1]]=0,"n","m"))</f>
        <v>n</v>
      </c>
    </row>
    <row r="184" spans="1:44" x14ac:dyDescent="0.25">
      <c r="A184" s="1">
        <v>42025</v>
      </c>
      <c r="B184" s="2" t="s">
        <v>371</v>
      </c>
      <c r="C184" s="2" t="s">
        <v>372</v>
      </c>
      <c r="D184">
        <v>5.9</v>
      </c>
      <c r="E184">
        <v>1040</v>
      </c>
      <c r="F184">
        <v>6130</v>
      </c>
      <c r="G184">
        <v>9809000</v>
      </c>
      <c r="H184" s="2">
        <f>IF(AND(gpw[[#This Row],[wolumen]]=0,gpw[[#This Row],[obrot]]=0),gpw[[#This Row],[kurs_zamkniecia]],gpw[[#This Row],[obrot]]/gpw[[#This Row],[wolumen]])</f>
        <v>5.8942307692307692</v>
      </c>
      <c r="J184" t="str">
        <f>LEFT(gpw[[#This Row],[ISIN]],2)</f>
        <v>LU</v>
      </c>
      <c r="K184">
        <f>gpw[[#This Row],[kurs_zamkniecia]]*gpw[[#This Row],[pakiet_wig]]</f>
        <v>57873100</v>
      </c>
      <c r="L184" s="2">
        <f>1000</f>
        <v>1000</v>
      </c>
      <c r="M184" s="2">
        <f t="shared" si="8"/>
        <v>96.428137390000003</v>
      </c>
      <c r="N184" s="2">
        <f t="shared" si="9"/>
        <v>57140000</v>
      </c>
      <c r="O184" s="2">
        <f>gpw[[#This Row],[M]]/(gpw[[#This Row],[Mb]]*gpw[[#This Row],[K]])*gpw[[#This Row],[Wb]]</f>
        <v>10.503468374570195</v>
      </c>
      <c r="P184" s="2"/>
      <c r="Q184" s="2" t="str">
        <f>IF(gpw[[#This Row],[Kolumna1]]&gt;0,"r",IF(gpw[[#This Row],[Kolumna1]]=0,"n","m"))</f>
        <v>n</v>
      </c>
      <c r="AB184" s="1">
        <v>42025</v>
      </c>
      <c r="AC184" s="2" t="s">
        <v>371</v>
      </c>
      <c r="AD184" s="2" t="s">
        <v>372</v>
      </c>
      <c r="AE184">
        <v>5.9</v>
      </c>
      <c r="AF184">
        <v>1040</v>
      </c>
      <c r="AG184">
        <v>6130</v>
      </c>
      <c r="AH184">
        <v>9809000</v>
      </c>
      <c r="AI184" s="2">
        <f>IF(AND(gpw_3[[#This Row],[wolumen]]=0,gpw_3[[#This Row],[obrot]]=0),gpw_3[[#This Row],[kurs_zamkniecia]],gpw_3[[#This Row],[obrot]]/gpw_3[[#This Row],[wolumen]])</f>
        <v>5.8942307692307692</v>
      </c>
      <c r="AK184" t="str">
        <f>LEFT(gpw_3[[#This Row],[ISIN]],2)</f>
        <v>LU</v>
      </c>
      <c r="AL184">
        <f>gpw_3[[#This Row],[kurs_zamkniecia]]*gpw_3[[#This Row],[pakiet_wig]]</f>
        <v>57873100</v>
      </c>
      <c r="AM184" s="2">
        <f>1000</f>
        <v>1000</v>
      </c>
      <c r="AN184" s="2">
        <f t="shared" si="10"/>
        <v>96.428137390000003</v>
      </c>
      <c r="AO184" s="2">
        <f t="shared" si="11"/>
        <v>57140000</v>
      </c>
      <c r="AP184" s="2">
        <f>gpw_3[[#This Row],[M]]/(gpw_3[[#This Row],[Mb]]*gpw_3[[#This Row],[K]])*gpw_3[[#This Row],[Wb]]</f>
        <v>10.503468374570195</v>
      </c>
      <c r="AQ184" s="2"/>
      <c r="AR184" s="2" t="str">
        <f>IF(gpw_3[[#This Row],[Kolumna1]]&gt;0,"r",IF(gpw_3[[#This Row],[Kolumna1]]=0,"n","m"))</f>
        <v>n</v>
      </c>
    </row>
    <row r="185" spans="1:44" x14ac:dyDescent="0.25">
      <c r="A185" s="1">
        <v>42025</v>
      </c>
      <c r="B185" s="2" t="s">
        <v>373</v>
      </c>
      <c r="C185" s="2" t="s">
        <v>374</v>
      </c>
      <c r="D185">
        <v>2.1</v>
      </c>
      <c r="E185">
        <v>26</v>
      </c>
      <c r="F185">
        <v>50</v>
      </c>
      <c r="G185">
        <v>11568000</v>
      </c>
      <c r="H185" s="2">
        <f>IF(AND(gpw[[#This Row],[wolumen]]=0,gpw[[#This Row],[obrot]]=0),gpw[[#This Row],[kurs_zamkniecia]],gpw[[#This Row],[obrot]]/gpw[[#This Row],[wolumen]])</f>
        <v>1.9230769230769231</v>
      </c>
      <c r="J185" t="str">
        <f>LEFT(gpw[[#This Row],[ISIN]],2)</f>
        <v>PL</v>
      </c>
      <c r="K185">
        <f>gpw[[#This Row],[kurs_zamkniecia]]*gpw[[#This Row],[pakiet_wig]]</f>
        <v>24292800</v>
      </c>
      <c r="L185" s="2">
        <f>1000</f>
        <v>1000</v>
      </c>
      <c r="M185" s="2">
        <f t="shared" si="8"/>
        <v>96.428137390000003</v>
      </c>
      <c r="N185" s="2">
        <f t="shared" si="9"/>
        <v>57140000</v>
      </c>
      <c r="O185" s="2">
        <f>gpw[[#This Row],[M]]/(gpw[[#This Row],[Mb]]*gpw[[#This Row],[K]])*gpw[[#This Row],[Wb]]</f>
        <v>4.4089336242530432</v>
      </c>
      <c r="P185" s="2"/>
      <c r="Q185" s="2" t="str">
        <f>IF(gpw[[#This Row],[Kolumna1]]&gt;0,"r",IF(gpw[[#This Row],[Kolumna1]]=0,"n","m"))</f>
        <v>n</v>
      </c>
      <c r="AB185" s="1">
        <v>42025</v>
      </c>
      <c r="AC185" s="2" t="s">
        <v>373</v>
      </c>
      <c r="AD185" s="2" t="s">
        <v>374</v>
      </c>
      <c r="AE185">
        <v>2.1</v>
      </c>
      <c r="AF185">
        <v>26</v>
      </c>
      <c r="AG185">
        <v>50</v>
      </c>
      <c r="AH185">
        <v>11568000</v>
      </c>
      <c r="AI185" s="2">
        <f>IF(AND(gpw_3[[#This Row],[wolumen]]=0,gpw_3[[#This Row],[obrot]]=0),gpw_3[[#This Row],[kurs_zamkniecia]],gpw_3[[#This Row],[obrot]]/gpw_3[[#This Row],[wolumen]])</f>
        <v>1.9230769230769231</v>
      </c>
      <c r="AK185" t="str">
        <f>LEFT(gpw_3[[#This Row],[ISIN]],2)</f>
        <v>PL</v>
      </c>
      <c r="AL185">
        <f>gpw_3[[#This Row],[kurs_zamkniecia]]*gpw_3[[#This Row],[pakiet_wig]]</f>
        <v>24292800</v>
      </c>
      <c r="AM185" s="2">
        <f>1000</f>
        <v>1000</v>
      </c>
      <c r="AN185" s="2">
        <f t="shared" si="10"/>
        <v>96.428137390000003</v>
      </c>
      <c r="AO185" s="2">
        <f t="shared" si="11"/>
        <v>57140000</v>
      </c>
      <c r="AP185" s="2">
        <f>gpw_3[[#This Row],[M]]/(gpw_3[[#This Row],[Mb]]*gpw_3[[#This Row],[K]])*gpw_3[[#This Row],[Wb]]</f>
        <v>4.4089336242530432</v>
      </c>
      <c r="AQ185" s="2"/>
      <c r="AR185" s="2" t="str">
        <f>IF(gpw_3[[#This Row],[Kolumna1]]&gt;0,"r",IF(gpw_3[[#This Row],[Kolumna1]]=0,"n","m"))</f>
        <v>n</v>
      </c>
    </row>
    <row r="186" spans="1:44" x14ac:dyDescent="0.25">
      <c r="A186" s="1">
        <v>42025</v>
      </c>
      <c r="B186" s="2" t="s">
        <v>375</v>
      </c>
      <c r="C186" s="2" t="s">
        <v>376</v>
      </c>
      <c r="D186">
        <v>29.9</v>
      </c>
      <c r="E186">
        <v>7</v>
      </c>
      <c r="F186">
        <v>210</v>
      </c>
      <c r="G186">
        <v>4187000</v>
      </c>
      <c r="H186" s="2">
        <f>IF(AND(gpw[[#This Row],[wolumen]]=0,gpw[[#This Row],[obrot]]=0),gpw[[#This Row],[kurs_zamkniecia]],gpw[[#This Row],[obrot]]/gpw[[#This Row],[wolumen]])</f>
        <v>30</v>
      </c>
      <c r="J186" t="str">
        <f>LEFT(gpw[[#This Row],[ISIN]],2)</f>
        <v>PL</v>
      </c>
      <c r="K186">
        <f>gpw[[#This Row],[kurs_zamkniecia]]*gpw[[#This Row],[pakiet_wig]]</f>
        <v>125191300</v>
      </c>
      <c r="L186" s="2">
        <f>1000</f>
        <v>1000</v>
      </c>
      <c r="M186" s="2">
        <f t="shared" si="8"/>
        <v>96.428137390000003</v>
      </c>
      <c r="N186" s="2">
        <f t="shared" si="9"/>
        <v>57140000</v>
      </c>
      <c r="O186" s="2">
        <f>gpw[[#This Row],[M]]/(gpw[[#This Row],[Mb]]*gpw[[#This Row],[K]])*gpw[[#This Row],[Wb]]</f>
        <v>22.721140915577866</v>
      </c>
      <c r="P186" s="2"/>
      <c r="Q186" s="2" t="str">
        <f>IF(gpw[[#This Row],[Kolumna1]]&gt;0,"r",IF(gpw[[#This Row],[Kolumna1]]=0,"n","m"))</f>
        <v>n</v>
      </c>
      <c r="AB186" s="1">
        <v>42025</v>
      </c>
      <c r="AC186" s="2" t="s">
        <v>375</v>
      </c>
      <c r="AD186" s="2" t="s">
        <v>376</v>
      </c>
      <c r="AE186">
        <v>29.9</v>
      </c>
      <c r="AF186">
        <v>7</v>
      </c>
      <c r="AG186">
        <v>210</v>
      </c>
      <c r="AH186">
        <v>4187000</v>
      </c>
      <c r="AI186" s="2">
        <f>IF(AND(gpw_3[[#This Row],[wolumen]]=0,gpw_3[[#This Row],[obrot]]=0),gpw_3[[#This Row],[kurs_zamkniecia]],gpw_3[[#This Row],[obrot]]/gpw_3[[#This Row],[wolumen]])</f>
        <v>30</v>
      </c>
      <c r="AK186" t="str">
        <f>LEFT(gpw_3[[#This Row],[ISIN]],2)</f>
        <v>PL</v>
      </c>
      <c r="AL186">
        <f>gpw_3[[#This Row],[kurs_zamkniecia]]*gpw_3[[#This Row],[pakiet_wig]]</f>
        <v>125191300</v>
      </c>
      <c r="AM186" s="2">
        <f>1000</f>
        <v>1000</v>
      </c>
      <c r="AN186" s="2">
        <f t="shared" si="10"/>
        <v>96.428137390000003</v>
      </c>
      <c r="AO186" s="2">
        <f t="shared" si="11"/>
        <v>57140000</v>
      </c>
      <c r="AP186" s="2">
        <f>gpw_3[[#This Row],[M]]/(gpw_3[[#This Row],[Mb]]*gpw_3[[#This Row],[K]])*gpw_3[[#This Row],[Wb]]</f>
        <v>22.721140915577866</v>
      </c>
      <c r="AQ186" s="2"/>
      <c r="AR186" s="2" t="str">
        <f>IF(gpw_3[[#This Row],[Kolumna1]]&gt;0,"r",IF(gpw_3[[#This Row],[Kolumna1]]=0,"n","m"))</f>
        <v>n</v>
      </c>
    </row>
    <row r="187" spans="1:44" x14ac:dyDescent="0.25">
      <c r="A187" s="1">
        <v>42025</v>
      </c>
      <c r="B187" s="2" t="s">
        <v>377</v>
      </c>
      <c r="C187" s="2" t="s">
        <v>378</v>
      </c>
      <c r="D187">
        <v>1.56</v>
      </c>
      <c r="E187">
        <v>6</v>
      </c>
      <c r="F187">
        <v>10</v>
      </c>
      <c r="G187">
        <v>3715000</v>
      </c>
      <c r="H187" s="2">
        <f>IF(AND(gpw[[#This Row],[wolumen]]=0,gpw[[#This Row],[obrot]]=0),gpw[[#This Row],[kurs_zamkniecia]],gpw[[#This Row],[obrot]]/gpw[[#This Row],[wolumen]])</f>
        <v>1.6666666666666667</v>
      </c>
      <c r="J187" t="str">
        <f>LEFT(gpw[[#This Row],[ISIN]],2)</f>
        <v>PL</v>
      </c>
      <c r="K187">
        <f>gpw[[#This Row],[kurs_zamkniecia]]*gpw[[#This Row],[pakiet_wig]]</f>
        <v>5795400</v>
      </c>
      <c r="L187" s="2">
        <f>1000</f>
        <v>1000</v>
      </c>
      <c r="M187" s="2">
        <f t="shared" si="8"/>
        <v>96.428137390000003</v>
      </c>
      <c r="N187" s="2">
        <f t="shared" si="9"/>
        <v>57140000</v>
      </c>
      <c r="O187" s="2">
        <f>gpw[[#This Row],[M]]/(gpw[[#This Row],[Mb]]*gpw[[#This Row],[K]])*gpw[[#This Row],[Wb]]</f>
        <v>1.0518151026640028</v>
      </c>
      <c r="P187" s="2"/>
      <c r="Q187" s="2" t="str">
        <f>IF(gpw[[#This Row],[Kolumna1]]&gt;0,"r",IF(gpw[[#This Row],[Kolumna1]]=0,"n","m"))</f>
        <v>n</v>
      </c>
      <c r="AB187" s="1">
        <v>42025</v>
      </c>
      <c r="AC187" s="2" t="s">
        <v>377</v>
      </c>
      <c r="AD187" s="2" t="s">
        <v>378</v>
      </c>
      <c r="AE187">
        <v>1.56</v>
      </c>
      <c r="AF187">
        <v>6</v>
      </c>
      <c r="AG187">
        <v>10</v>
      </c>
      <c r="AH187">
        <v>3715000</v>
      </c>
      <c r="AI187" s="2">
        <f>IF(AND(gpw_3[[#This Row],[wolumen]]=0,gpw_3[[#This Row],[obrot]]=0),gpw_3[[#This Row],[kurs_zamkniecia]],gpw_3[[#This Row],[obrot]]/gpw_3[[#This Row],[wolumen]])</f>
        <v>1.6666666666666667</v>
      </c>
      <c r="AK187" t="str">
        <f>LEFT(gpw_3[[#This Row],[ISIN]],2)</f>
        <v>PL</v>
      </c>
      <c r="AL187">
        <f>gpw_3[[#This Row],[kurs_zamkniecia]]*gpw_3[[#This Row],[pakiet_wig]]</f>
        <v>5795400</v>
      </c>
      <c r="AM187" s="2">
        <f>1000</f>
        <v>1000</v>
      </c>
      <c r="AN187" s="2">
        <f t="shared" si="10"/>
        <v>96.428137390000003</v>
      </c>
      <c r="AO187" s="2">
        <f t="shared" si="11"/>
        <v>57140000</v>
      </c>
      <c r="AP187" s="2">
        <f>gpw_3[[#This Row],[M]]/(gpw_3[[#This Row],[Mb]]*gpw_3[[#This Row],[K]])*gpw_3[[#This Row],[Wb]]</f>
        <v>1.0518151026640028</v>
      </c>
      <c r="AQ187" s="2"/>
      <c r="AR187" s="2" t="str">
        <f>IF(gpw_3[[#This Row],[Kolumna1]]&gt;0,"r",IF(gpw_3[[#This Row],[Kolumna1]]=0,"n","m"))</f>
        <v>n</v>
      </c>
    </row>
    <row r="188" spans="1:44" x14ac:dyDescent="0.25">
      <c r="A188" s="1">
        <v>42025</v>
      </c>
      <c r="B188" s="2" t="s">
        <v>379</v>
      </c>
      <c r="C188" s="2" t="s">
        <v>380</v>
      </c>
      <c r="D188">
        <v>2.63</v>
      </c>
      <c r="E188">
        <v>20351</v>
      </c>
      <c r="F188">
        <v>53450</v>
      </c>
      <c r="G188">
        <v>93737000</v>
      </c>
      <c r="H188" s="2">
        <f>IF(AND(gpw[[#This Row],[wolumen]]=0,gpw[[#This Row],[obrot]]=0),gpw[[#This Row],[kurs_zamkniecia]],gpw[[#This Row],[obrot]]/gpw[[#This Row],[wolumen]])</f>
        <v>2.6264065647879713</v>
      </c>
      <c r="J188" t="str">
        <f>LEFT(gpw[[#This Row],[ISIN]],2)</f>
        <v>PL</v>
      </c>
      <c r="K188">
        <f>gpw[[#This Row],[kurs_zamkniecia]]*gpw[[#This Row],[pakiet_wig]]</f>
        <v>246528310</v>
      </c>
      <c r="L188" s="2">
        <f>1000</f>
        <v>1000</v>
      </c>
      <c r="M188" s="2">
        <f t="shared" si="8"/>
        <v>96.428137390000003</v>
      </c>
      <c r="N188" s="2">
        <f t="shared" si="9"/>
        <v>57140000</v>
      </c>
      <c r="O188" s="2">
        <f>gpw[[#This Row],[M]]/(gpw[[#This Row],[Mb]]*gpw[[#This Row],[K]])*gpw[[#This Row],[Wb]]</f>
        <v>44.742761447395026</v>
      </c>
      <c r="P188" s="2"/>
      <c r="Q188" s="2" t="str">
        <f>IF(gpw[[#This Row],[Kolumna1]]&gt;0,"r",IF(gpw[[#This Row],[Kolumna1]]=0,"n","m"))</f>
        <v>n</v>
      </c>
      <c r="AB188" s="1">
        <v>42025</v>
      </c>
      <c r="AC188" s="2" t="s">
        <v>379</v>
      </c>
      <c r="AD188" s="2" t="s">
        <v>380</v>
      </c>
      <c r="AE188">
        <v>2.63</v>
      </c>
      <c r="AF188">
        <v>20351</v>
      </c>
      <c r="AG188">
        <v>53450</v>
      </c>
      <c r="AH188">
        <v>93737000</v>
      </c>
      <c r="AI188" s="2">
        <f>IF(AND(gpw_3[[#This Row],[wolumen]]=0,gpw_3[[#This Row],[obrot]]=0),gpw_3[[#This Row],[kurs_zamkniecia]],gpw_3[[#This Row],[obrot]]/gpw_3[[#This Row],[wolumen]])</f>
        <v>2.6264065647879713</v>
      </c>
      <c r="AK188" t="str">
        <f>LEFT(gpw_3[[#This Row],[ISIN]],2)</f>
        <v>PL</v>
      </c>
      <c r="AL188">
        <f>gpw_3[[#This Row],[kurs_zamkniecia]]*gpw_3[[#This Row],[pakiet_wig]]</f>
        <v>246528310</v>
      </c>
      <c r="AM188" s="2">
        <f>1000</f>
        <v>1000</v>
      </c>
      <c r="AN188" s="2">
        <f t="shared" si="10"/>
        <v>96.428137390000003</v>
      </c>
      <c r="AO188" s="2">
        <f t="shared" si="11"/>
        <v>57140000</v>
      </c>
      <c r="AP188" s="2">
        <f>gpw_3[[#This Row],[M]]/(gpw_3[[#This Row],[Mb]]*gpw_3[[#This Row],[K]])*gpw_3[[#This Row],[Wb]]</f>
        <v>44.742761447395026</v>
      </c>
      <c r="AQ188" s="2"/>
      <c r="AR188" s="2" t="str">
        <f>IF(gpw_3[[#This Row],[Kolumna1]]&gt;0,"r",IF(gpw_3[[#This Row],[Kolumna1]]=0,"n","m"))</f>
        <v>n</v>
      </c>
    </row>
    <row r="189" spans="1:44" x14ac:dyDescent="0.25">
      <c r="A189" s="1">
        <v>42025</v>
      </c>
      <c r="B189" s="2" t="s">
        <v>381</v>
      </c>
      <c r="C189" s="2" t="s">
        <v>382</v>
      </c>
      <c r="D189">
        <v>2.2400000000000002</v>
      </c>
      <c r="E189">
        <v>6475</v>
      </c>
      <c r="F189">
        <v>14500</v>
      </c>
      <c r="G189">
        <v>7444000</v>
      </c>
      <c r="H189" s="2">
        <f>IF(AND(gpw[[#This Row],[wolumen]]=0,gpw[[#This Row],[obrot]]=0),gpw[[#This Row],[kurs_zamkniecia]],gpw[[#This Row],[obrot]]/gpw[[#This Row],[wolumen]])</f>
        <v>2.2393822393822393</v>
      </c>
      <c r="J189" t="str">
        <f>LEFT(gpw[[#This Row],[ISIN]],2)</f>
        <v>PL</v>
      </c>
      <c r="K189">
        <f>gpw[[#This Row],[kurs_zamkniecia]]*gpw[[#This Row],[pakiet_wig]]</f>
        <v>16674560.000000002</v>
      </c>
      <c r="L189" s="2">
        <f>1000</f>
        <v>1000</v>
      </c>
      <c r="M189" s="2">
        <f t="shared" si="8"/>
        <v>96.428137390000003</v>
      </c>
      <c r="N189" s="2">
        <f t="shared" si="9"/>
        <v>57140000</v>
      </c>
      <c r="O189" s="2">
        <f>gpw[[#This Row],[M]]/(gpw[[#This Row],[Mb]]*gpw[[#This Row],[K]])*gpw[[#This Row],[Wb]]</f>
        <v>3.0262887873618864</v>
      </c>
      <c r="P189" s="2"/>
      <c r="Q189" s="2" t="str">
        <f>IF(gpw[[#This Row],[Kolumna1]]&gt;0,"r",IF(gpw[[#This Row],[Kolumna1]]=0,"n","m"))</f>
        <v>n</v>
      </c>
      <c r="AB189" s="1">
        <v>42025</v>
      </c>
      <c r="AC189" s="2" t="s">
        <v>381</v>
      </c>
      <c r="AD189" s="2" t="s">
        <v>382</v>
      </c>
      <c r="AE189">
        <v>2.2400000000000002</v>
      </c>
      <c r="AF189">
        <v>6475</v>
      </c>
      <c r="AG189">
        <v>14500</v>
      </c>
      <c r="AH189">
        <v>7444000</v>
      </c>
      <c r="AI189" s="2">
        <f>IF(AND(gpw_3[[#This Row],[wolumen]]=0,gpw_3[[#This Row],[obrot]]=0),gpw_3[[#This Row],[kurs_zamkniecia]],gpw_3[[#This Row],[obrot]]/gpw_3[[#This Row],[wolumen]])</f>
        <v>2.2393822393822393</v>
      </c>
      <c r="AK189" t="str">
        <f>LEFT(gpw_3[[#This Row],[ISIN]],2)</f>
        <v>PL</v>
      </c>
      <c r="AL189">
        <f>gpw_3[[#This Row],[kurs_zamkniecia]]*gpw_3[[#This Row],[pakiet_wig]]</f>
        <v>16674560.000000002</v>
      </c>
      <c r="AM189" s="2">
        <f>1000</f>
        <v>1000</v>
      </c>
      <c r="AN189" s="2">
        <f t="shared" si="10"/>
        <v>96.428137390000003</v>
      </c>
      <c r="AO189" s="2">
        <f t="shared" si="11"/>
        <v>57140000</v>
      </c>
      <c r="AP189" s="2">
        <f>gpw_3[[#This Row],[M]]/(gpw_3[[#This Row],[Mb]]*gpw_3[[#This Row],[K]])*gpw_3[[#This Row],[Wb]]</f>
        <v>3.0262887873618864</v>
      </c>
      <c r="AQ189" s="2"/>
      <c r="AR189" s="2" t="str">
        <f>IF(gpw_3[[#This Row],[Kolumna1]]&gt;0,"r",IF(gpw_3[[#This Row],[Kolumna1]]=0,"n","m"))</f>
        <v>n</v>
      </c>
    </row>
    <row r="190" spans="1:44" x14ac:dyDescent="0.25">
      <c r="A190" s="1">
        <v>42025</v>
      </c>
      <c r="B190" s="2" t="s">
        <v>383</v>
      </c>
      <c r="C190" s="2" t="s">
        <v>384</v>
      </c>
      <c r="D190">
        <v>1.73</v>
      </c>
      <c r="E190">
        <v>5847</v>
      </c>
      <c r="F190">
        <v>10000</v>
      </c>
      <c r="G190">
        <v>5435000</v>
      </c>
      <c r="H190" s="2">
        <f>IF(AND(gpw[[#This Row],[wolumen]]=0,gpw[[#This Row],[obrot]]=0),gpw[[#This Row],[kurs_zamkniecia]],gpw[[#This Row],[obrot]]/gpw[[#This Row],[wolumen]])</f>
        <v>1.7102787754403967</v>
      </c>
      <c r="J190" t="str">
        <f>LEFT(gpw[[#This Row],[ISIN]],2)</f>
        <v>PL</v>
      </c>
      <c r="K190">
        <f>gpw[[#This Row],[kurs_zamkniecia]]*gpw[[#This Row],[pakiet_wig]]</f>
        <v>9402550</v>
      </c>
      <c r="L190" s="2">
        <f>1000</f>
        <v>1000</v>
      </c>
      <c r="M190" s="2">
        <f t="shared" si="8"/>
        <v>96.428137390000003</v>
      </c>
      <c r="N190" s="2">
        <f t="shared" si="9"/>
        <v>57140000</v>
      </c>
      <c r="O190" s="2">
        <f>gpw[[#This Row],[M]]/(gpw[[#This Row],[Mb]]*gpw[[#This Row],[K]])*gpw[[#This Row],[Wb]]</f>
        <v>1.7064817085194153</v>
      </c>
      <c r="P190" s="2"/>
      <c r="Q190" s="2" t="str">
        <f>IF(gpw[[#This Row],[Kolumna1]]&gt;0,"r",IF(gpw[[#This Row],[Kolumna1]]=0,"n","m"))</f>
        <v>n</v>
      </c>
      <c r="AB190" s="1">
        <v>42025</v>
      </c>
      <c r="AC190" s="2" t="s">
        <v>383</v>
      </c>
      <c r="AD190" s="2" t="s">
        <v>384</v>
      </c>
      <c r="AE190">
        <v>1.73</v>
      </c>
      <c r="AF190">
        <v>5847</v>
      </c>
      <c r="AG190">
        <v>10000</v>
      </c>
      <c r="AH190">
        <v>5435000</v>
      </c>
      <c r="AI190" s="2">
        <f>IF(AND(gpw_3[[#This Row],[wolumen]]=0,gpw_3[[#This Row],[obrot]]=0),gpw_3[[#This Row],[kurs_zamkniecia]],gpw_3[[#This Row],[obrot]]/gpw_3[[#This Row],[wolumen]])</f>
        <v>1.7102787754403967</v>
      </c>
      <c r="AK190" t="str">
        <f>LEFT(gpw_3[[#This Row],[ISIN]],2)</f>
        <v>PL</v>
      </c>
      <c r="AL190">
        <f>gpw_3[[#This Row],[kurs_zamkniecia]]*gpw_3[[#This Row],[pakiet_wig]]</f>
        <v>9402550</v>
      </c>
      <c r="AM190" s="2">
        <f>1000</f>
        <v>1000</v>
      </c>
      <c r="AN190" s="2">
        <f t="shared" si="10"/>
        <v>96.428137390000003</v>
      </c>
      <c r="AO190" s="2">
        <f t="shared" si="11"/>
        <v>57140000</v>
      </c>
      <c r="AP190" s="2">
        <f>gpw_3[[#This Row],[M]]/(gpw_3[[#This Row],[Mb]]*gpw_3[[#This Row],[K]])*gpw_3[[#This Row],[Wb]]</f>
        <v>1.7064817085194153</v>
      </c>
      <c r="AQ190" s="2"/>
      <c r="AR190" s="2" t="str">
        <f>IF(gpw_3[[#This Row],[Kolumna1]]&gt;0,"r",IF(gpw_3[[#This Row],[Kolumna1]]=0,"n","m"))</f>
        <v>n</v>
      </c>
    </row>
    <row r="191" spans="1:44" x14ac:dyDescent="0.25">
      <c r="A191" s="1">
        <v>42025</v>
      </c>
      <c r="B191" s="2" t="s">
        <v>385</v>
      </c>
      <c r="C191" s="2" t="s">
        <v>386</v>
      </c>
      <c r="D191">
        <v>0.76</v>
      </c>
      <c r="E191">
        <v>68752</v>
      </c>
      <c r="F191">
        <v>52950</v>
      </c>
      <c r="G191">
        <v>23452000</v>
      </c>
      <c r="H191" s="2">
        <f>IF(AND(gpw[[#This Row],[wolumen]]=0,gpw[[#This Row],[obrot]]=0),gpw[[#This Row],[kurs_zamkniecia]],gpw[[#This Row],[obrot]]/gpw[[#This Row],[wolumen]])</f>
        <v>0.77015941354433326</v>
      </c>
      <c r="J191" t="str">
        <f>LEFT(gpw[[#This Row],[ISIN]],2)</f>
        <v>PL</v>
      </c>
      <c r="K191">
        <f>gpw[[#This Row],[kurs_zamkniecia]]*gpw[[#This Row],[pakiet_wig]]</f>
        <v>17823520</v>
      </c>
      <c r="L191" s="2">
        <f>1000</f>
        <v>1000</v>
      </c>
      <c r="M191" s="2">
        <f t="shared" si="8"/>
        <v>96.428137390000003</v>
      </c>
      <c r="N191" s="2">
        <f t="shared" si="9"/>
        <v>57140000</v>
      </c>
      <c r="O191" s="2">
        <f>gpw[[#This Row],[M]]/(gpw[[#This Row],[Mb]]*gpw[[#This Row],[K]])*gpw[[#This Row],[Wb]]</f>
        <v>3.2348151152006603</v>
      </c>
      <c r="P191" s="2"/>
      <c r="Q191" s="2" t="str">
        <f>IF(gpw[[#This Row],[Kolumna1]]&gt;0,"r",IF(gpw[[#This Row],[Kolumna1]]=0,"n","m"))</f>
        <v>n</v>
      </c>
      <c r="AB191" s="1">
        <v>42025</v>
      </c>
      <c r="AC191" s="2" t="s">
        <v>385</v>
      </c>
      <c r="AD191" s="2" t="s">
        <v>386</v>
      </c>
      <c r="AE191">
        <v>0.76</v>
      </c>
      <c r="AF191">
        <v>68752</v>
      </c>
      <c r="AG191">
        <v>52950</v>
      </c>
      <c r="AH191">
        <v>23452000</v>
      </c>
      <c r="AI191" s="2">
        <f>IF(AND(gpw_3[[#This Row],[wolumen]]=0,gpw_3[[#This Row],[obrot]]=0),gpw_3[[#This Row],[kurs_zamkniecia]],gpw_3[[#This Row],[obrot]]/gpw_3[[#This Row],[wolumen]])</f>
        <v>0.77015941354433326</v>
      </c>
      <c r="AK191" t="str">
        <f>LEFT(gpw_3[[#This Row],[ISIN]],2)</f>
        <v>PL</v>
      </c>
      <c r="AL191">
        <f>gpw_3[[#This Row],[kurs_zamkniecia]]*gpw_3[[#This Row],[pakiet_wig]]</f>
        <v>17823520</v>
      </c>
      <c r="AM191" s="2">
        <f>1000</f>
        <v>1000</v>
      </c>
      <c r="AN191" s="2">
        <f t="shared" si="10"/>
        <v>96.428137390000003</v>
      </c>
      <c r="AO191" s="2">
        <f t="shared" si="11"/>
        <v>57140000</v>
      </c>
      <c r="AP191" s="2">
        <f>gpw_3[[#This Row],[M]]/(gpw_3[[#This Row],[Mb]]*gpw_3[[#This Row],[K]])*gpw_3[[#This Row],[Wb]]</f>
        <v>3.2348151152006603</v>
      </c>
      <c r="AQ191" s="2"/>
      <c r="AR191" s="2" t="str">
        <f>IF(gpw_3[[#This Row],[Kolumna1]]&gt;0,"r",IF(gpw_3[[#This Row],[Kolumna1]]=0,"n","m"))</f>
        <v>n</v>
      </c>
    </row>
    <row r="192" spans="1:44" x14ac:dyDescent="0.25">
      <c r="A192" s="1">
        <v>42025</v>
      </c>
      <c r="B192" s="2" t="s">
        <v>387</v>
      </c>
      <c r="C192" s="2" t="s">
        <v>388</v>
      </c>
      <c r="D192">
        <v>56.85</v>
      </c>
      <c r="E192">
        <v>750</v>
      </c>
      <c r="F192">
        <v>42630</v>
      </c>
      <c r="G192">
        <v>1165000</v>
      </c>
      <c r="H192" s="2">
        <f>IF(AND(gpw[[#This Row],[wolumen]]=0,gpw[[#This Row],[obrot]]=0),gpw[[#This Row],[kurs_zamkniecia]],gpw[[#This Row],[obrot]]/gpw[[#This Row],[wolumen]])</f>
        <v>56.84</v>
      </c>
      <c r="J192" t="str">
        <f>LEFT(gpw[[#This Row],[ISIN]],2)</f>
        <v>PL</v>
      </c>
      <c r="K192">
        <f>gpw[[#This Row],[kurs_zamkniecia]]*gpw[[#This Row],[pakiet_wig]]</f>
        <v>66230250</v>
      </c>
      <c r="L192" s="2">
        <f>1000</f>
        <v>1000</v>
      </c>
      <c r="M192" s="2">
        <f t="shared" si="8"/>
        <v>96.428137390000003</v>
      </c>
      <c r="N192" s="2">
        <f t="shared" si="9"/>
        <v>57140000</v>
      </c>
      <c r="O192" s="2">
        <f>gpw[[#This Row],[M]]/(gpw[[#This Row],[Mb]]*gpw[[#This Row],[K]])*gpw[[#This Row],[Wb]]</f>
        <v>12.020219001831206</v>
      </c>
      <c r="P192" s="2"/>
      <c r="Q192" s="2" t="str">
        <f>IF(gpw[[#This Row],[Kolumna1]]&gt;0,"r",IF(gpw[[#This Row],[Kolumna1]]=0,"n","m"))</f>
        <v>n</v>
      </c>
      <c r="AB192" s="1">
        <v>42025</v>
      </c>
      <c r="AC192" s="2" t="s">
        <v>387</v>
      </c>
      <c r="AD192" s="2" t="s">
        <v>388</v>
      </c>
      <c r="AE192">
        <v>56.85</v>
      </c>
      <c r="AF192">
        <v>750</v>
      </c>
      <c r="AG192">
        <v>42630</v>
      </c>
      <c r="AH192">
        <v>1165000</v>
      </c>
      <c r="AI192" s="2">
        <f>IF(AND(gpw_3[[#This Row],[wolumen]]=0,gpw_3[[#This Row],[obrot]]=0),gpw_3[[#This Row],[kurs_zamkniecia]],gpw_3[[#This Row],[obrot]]/gpw_3[[#This Row],[wolumen]])</f>
        <v>56.84</v>
      </c>
      <c r="AK192" t="str">
        <f>LEFT(gpw_3[[#This Row],[ISIN]],2)</f>
        <v>PL</v>
      </c>
      <c r="AL192">
        <f>gpw_3[[#This Row],[kurs_zamkniecia]]*gpw_3[[#This Row],[pakiet_wig]]</f>
        <v>66230250</v>
      </c>
      <c r="AM192" s="2">
        <f>1000</f>
        <v>1000</v>
      </c>
      <c r="AN192" s="2">
        <f t="shared" si="10"/>
        <v>96.428137390000003</v>
      </c>
      <c r="AO192" s="2">
        <f t="shared" si="11"/>
        <v>57140000</v>
      </c>
      <c r="AP192" s="2">
        <f>gpw_3[[#This Row],[M]]/(gpw_3[[#This Row],[Mb]]*gpw_3[[#This Row],[K]])*gpw_3[[#This Row],[Wb]]</f>
        <v>12.020219001831206</v>
      </c>
      <c r="AQ192" s="2"/>
      <c r="AR192" s="2" t="str">
        <f>IF(gpw_3[[#This Row],[Kolumna1]]&gt;0,"r",IF(gpw_3[[#This Row],[Kolumna1]]=0,"n","m"))</f>
        <v>n</v>
      </c>
    </row>
    <row r="193" spans="1:44" x14ac:dyDescent="0.25">
      <c r="A193" s="1">
        <v>42025</v>
      </c>
      <c r="B193" s="2" t="s">
        <v>389</v>
      </c>
      <c r="C193" s="2" t="s">
        <v>390</v>
      </c>
      <c r="D193">
        <v>137.9</v>
      </c>
      <c r="E193">
        <v>101554</v>
      </c>
      <c r="F193">
        <v>14003930</v>
      </c>
      <c r="G193">
        <v>30454000</v>
      </c>
      <c r="H193" s="2">
        <f>IF(AND(gpw[[#This Row],[wolumen]]=0,gpw[[#This Row],[obrot]]=0),gpw[[#This Row],[kurs_zamkniecia]],gpw[[#This Row],[obrot]]/gpw[[#This Row],[wolumen]])</f>
        <v>137.89639009787896</v>
      </c>
      <c r="J193" t="str">
        <f>LEFT(gpw[[#This Row],[ISIN]],2)</f>
        <v>PL</v>
      </c>
      <c r="K193">
        <f>gpw[[#This Row],[kurs_zamkniecia]]*gpw[[#This Row],[pakiet_wig]]</f>
        <v>4199606600</v>
      </c>
      <c r="L193" s="2">
        <f>1000</f>
        <v>1000</v>
      </c>
      <c r="M193" s="2">
        <f t="shared" si="8"/>
        <v>96.428137390000003</v>
      </c>
      <c r="N193" s="2">
        <f t="shared" si="9"/>
        <v>57140000</v>
      </c>
      <c r="O193" s="2">
        <f>gpw[[#This Row],[M]]/(gpw[[#This Row],[Mb]]*gpw[[#This Row],[K]])*gpw[[#This Row],[Wb]]</f>
        <v>762.19236758936802</v>
      </c>
      <c r="P193" s="2"/>
      <c r="Q193" s="2" t="str">
        <f>IF(gpw[[#This Row],[Kolumna1]]&gt;0,"r",IF(gpw[[#This Row],[Kolumna1]]=0,"n","m"))</f>
        <v>n</v>
      </c>
      <c r="AB193" s="1">
        <v>42025</v>
      </c>
      <c r="AC193" s="2" t="s">
        <v>389</v>
      </c>
      <c r="AD193" s="2" t="s">
        <v>390</v>
      </c>
      <c r="AE193">
        <v>137.9</v>
      </c>
      <c r="AF193">
        <v>101554</v>
      </c>
      <c r="AG193">
        <v>14003930</v>
      </c>
      <c r="AH193">
        <v>30454000</v>
      </c>
      <c r="AI193" s="2">
        <f>IF(AND(gpw_3[[#This Row],[wolumen]]=0,gpw_3[[#This Row],[obrot]]=0),gpw_3[[#This Row],[kurs_zamkniecia]],gpw_3[[#This Row],[obrot]]/gpw_3[[#This Row],[wolumen]])</f>
        <v>137.89639009787896</v>
      </c>
      <c r="AK193" t="str">
        <f>LEFT(gpw_3[[#This Row],[ISIN]],2)</f>
        <v>PL</v>
      </c>
      <c r="AL193">
        <f>gpw_3[[#This Row],[kurs_zamkniecia]]*gpw_3[[#This Row],[pakiet_wig]]</f>
        <v>4199606600</v>
      </c>
      <c r="AM193" s="2">
        <f>1000</f>
        <v>1000</v>
      </c>
      <c r="AN193" s="2">
        <f t="shared" si="10"/>
        <v>96.428137390000003</v>
      </c>
      <c r="AO193" s="2">
        <f t="shared" si="11"/>
        <v>57140000</v>
      </c>
      <c r="AP193" s="2">
        <f>gpw_3[[#This Row],[M]]/(gpw_3[[#This Row],[Mb]]*gpw_3[[#This Row],[K]])*gpw_3[[#This Row],[Wb]]</f>
        <v>762.19236758936802</v>
      </c>
      <c r="AQ193" s="2"/>
      <c r="AR193" s="2" t="str">
        <f>IF(gpw_3[[#This Row],[Kolumna1]]&gt;0,"r",IF(gpw_3[[#This Row],[Kolumna1]]=0,"n","m"))</f>
        <v>n</v>
      </c>
    </row>
    <row r="194" spans="1:44" x14ac:dyDescent="0.25">
      <c r="A194" s="1">
        <v>42025</v>
      </c>
      <c r="B194" s="2" t="s">
        <v>391</v>
      </c>
      <c r="C194" s="2" t="s">
        <v>392</v>
      </c>
      <c r="D194">
        <v>3.5</v>
      </c>
      <c r="E194">
        <v>76</v>
      </c>
      <c r="F194">
        <v>270</v>
      </c>
      <c r="G194">
        <v>12110000</v>
      </c>
      <c r="H194" s="2">
        <f>IF(AND(gpw[[#This Row],[wolumen]]=0,gpw[[#This Row],[obrot]]=0),gpw[[#This Row],[kurs_zamkniecia]],gpw[[#This Row],[obrot]]/gpw[[#This Row],[wolumen]])</f>
        <v>3.5526315789473686</v>
      </c>
      <c r="J194" t="str">
        <f>LEFT(gpw[[#This Row],[ISIN]],2)</f>
        <v>PL</v>
      </c>
      <c r="K194">
        <f>gpw[[#This Row],[kurs_zamkniecia]]*gpw[[#This Row],[pakiet_wig]]</f>
        <v>42385000</v>
      </c>
      <c r="L194" s="2">
        <f>1000</f>
        <v>1000</v>
      </c>
      <c r="M194" s="2">
        <f t="shared" ref="M194:M257" si="12">96.42813739</f>
        <v>96.428137390000003</v>
      </c>
      <c r="N194" s="2">
        <f t="shared" ref="N194:N257" si="13">57140000</f>
        <v>57140000</v>
      </c>
      <c r="O194" s="2">
        <f>gpw[[#This Row],[M]]/(gpw[[#This Row],[Mb]]*gpw[[#This Row],[K]])*gpw[[#This Row],[Wb]]</f>
        <v>7.6925118415318634</v>
      </c>
      <c r="P194" s="2"/>
      <c r="Q194" s="2" t="str">
        <f>IF(gpw[[#This Row],[Kolumna1]]&gt;0,"r",IF(gpw[[#This Row],[Kolumna1]]=0,"n","m"))</f>
        <v>n</v>
      </c>
      <c r="AB194" s="1">
        <v>42025</v>
      </c>
      <c r="AC194" s="2" t="s">
        <v>391</v>
      </c>
      <c r="AD194" s="2" t="s">
        <v>392</v>
      </c>
      <c r="AE194">
        <v>3.5</v>
      </c>
      <c r="AF194">
        <v>76</v>
      </c>
      <c r="AG194">
        <v>270</v>
      </c>
      <c r="AH194">
        <v>12110000</v>
      </c>
      <c r="AI194" s="2">
        <f>IF(AND(gpw_3[[#This Row],[wolumen]]=0,gpw_3[[#This Row],[obrot]]=0),gpw_3[[#This Row],[kurs_zamkniecia]],gpw_3[[#This Row],[obrot]]/gpw_3[[#This Row],[wolumen]])</f>
        <v>3.5526315789473686</v>
      </c>
      <c r="AK194" t="str">
        <f>LEFT(gpw_3[[#This Row],[ISIN]],2)</f>
        <v>PL</v>
      </c>
      <c r="AL194">
        <f>gpw_3[[#This Row],[kurs_zamkniecia]]*gpw_3[[#This Row],[pakiet_wig]]</f>
        <v>42385000</v>
      </c>
      <c r="AM194" s="2">
        <f>1000</f>
        <v>1000</v>
      </c>
      <c r="AN194" s="2">
        <f t="shared" ref="AN194:AN257" si="14">96.42813739</f>
        <v>96.428137390000003</v>
      </c>
      <c r="AO194" s="2">
        <f t="shared" ref="AO194:AO257" si="15">57140000</f>
        <v>57140000</v>
      </c>
      <c r="AP194" s="2">
        <f>gpw_3[[#This Row],[M]]/(gpw_3[[#This Row],[Mb]]*gpw_3[[#This Row],[K]])*gpw_3[[#This Row],[Wb]]</f>
        <v>7.6925118415318634</v>
      </c>
      <c r="AQ194" s="2"/>
      <c r="AR194" s="2" t="str">
        <f>IF(gpw_3[[#This Row],[Kolumna1]]&gt;0,"r",IF(gpw_3[[#This Row],[Kolumna1]]=0,"n","m"))</f>
        <v>n</v>
      </c>
    </row>
    <row r="195" spans="1:44" x14ac:dyDescent="0.25">
      <c r="A195" s="1">
        <v>42025</v>
      </c>
      <c r="B195" s="2" t="s">
        <v>393</v>
      </c>
      <c r="C195" s="2" t="s">
        <v>394</v>
      </c>
      <c r="D195">
        <v>16.14</v>
      </c>
      <c r="E195">
        <v>510</v>
      </c>
      <c r="F195">
        <v>8230</v>
      </c>
      <c r="G195">
        <v>6189000</v>
      </c>
      <c r="H195" s="2">
        <f>IF(AND(gpw[[#This Row],[wolumen]]=0,gpw[[#This Row],[obrot]]=0),gpw[[#This Row],[kurs_zamkniecia]],gpw[[#This Row],[obrot]]/gpw[[#This Row],[wolumen]])</f>
        <v>16.137254901960784</v>
      </c>
      <c r="J195" t="str">
        <f>LEFT(gpw[[#This Row],[ISIN]],2)</f>
        <v>PL</v>
      </c>
      <c r="K195">
        <f>gpw[[#This Row],[kurs_zamkniecia]]*gpw[[#This Row],[pakiet_wig]]</f>
        <v>99890460</v>
      </c>
      <c r="L195" s="2">
        <f>1000</f>
        <v>1000</v>
      </c>
      <c r="M195" s="2">
        <f t="shared" si="12"/>
        <v>96.428137390000003</v>
      </c>
      <c r="N195" s="2">
        <f t="shared" si="13"/>
        <v>57140000</v>
      </c>
      <c r="O195" s="2">
        <f>gpw[[#This Row],[M]]/(gpw[[#This Row],[Mb]]*gpw[[#This Row],[K]])*gpw[[#This Row],[Wb]]</f>
        <v>18.129256727758992</v>
      </c>
      <c r="P195" s="2"/>
      <c r="Q195" s="2" t="str">
        <f>IF(gpw[[#This Row],[Kolumna1]]&gt;0,"r",IF(gpw[[#This Row],[Kolumna1]]=0,"n","m"))</f>
        <v>n</v>
      </c>
      <c r="AB195" s="1">
        <v>42025</v>
      </c>
      <c r="AC195" s="2" t="s">
        <v>393</v>
      </c>
      <c r="AD195" s="2" t="s">
        <v>394</v>
      </c>
      <c r="AE195">
        <v>16.14</v>
      </c>
      <c r="AF195">
        <v>510</v>
      </c>
      <c r="AG195">
        <v>8230</v>
      </c>
      <c r="AH195">
        <v>6189000</v>
      </c>
      <c r="AI195" s="2">
        <f>IF(AND(gpw_3[[#This Row],[wolumen]]=0,gpw_3[[#This Row],[obrot]]=0),gpw_3[[#This Row],[kurs_zamkniecia]],gpw_3[[#This Row],[obrot]]/gpw_3[[#This Row],[wolumen]])</f>
        <v>16.137254901960784</v>
      </c>
      <c r="AK195" t="str">
        <f>LEFT(gpw_3[[#This Row],[ISIN]],2)</f>
        <v>PL</v>
      </c>
      <c r="AL195">
        <f>gpw_3[[#This Row],[kurs_zamkniecia]]*gpw_3[[#This Row],[pakiet_wig]]</f>
        <v>99890460</v>
      </c>
      <c r="AM195" s="2">
        <f>1000</f>
        <v>1000</v>
      </c>
      <c r="AN195" s="2">
        <f t="shared" si="14"/>
        <v>96.428137390000003</v>
      </c>
      <c r="AO195" s="2">
        <f t="shared" si="15"/>
        <v>57140000</v>
      </c>
      <c r="AP195" s="2">
        <f>gpw_3[[#This Row],[M]]/(gpw_3[[#This Row],[Mb]]*gpw_3[[#This Row],[K]])*gpw_3[[#This Row],[Wb]]</f>
        <v>18.129256727758992</v>
      </c>
      <c r="AQ195" s="2"/>
      <c r="AR195" s="2" t="str">
        <f>IF(gpw_3[[#This Row],[Kolumna1]]&gt;0,"r",IF(gpw_3[[#This Row],[Kolumna1]]=0,"n","m"))</f>
        <v>n</v>
      </c>
    </row>
    <row r="196" spans="1:44" x14ac:dyDescent="0.25">
      <c r="A196" s="1">
        <v>42025</v>
      </c>
      <c r="B196" s="2" t="s">
        <v>395</v>
      </c>
      <c r="C196" s="2" t="s">
        <v>396</v>
      </c>
      <c r="D196">
        <v>12.97</v>
      </c>
      <c r="E196">
        <v>55</v>
      </c>
      <c r="F196">
        <v>700</v>
      </c>
      <c r="G196">
        <v>0</v>
      </c>
      <c r="H196" s="2">
        <f>IF(AND(gpw[[#This Row],[wolumen]]=0,gpw[[#This Row],[obrot]]=0),gpw[[#This Row],[kurs_zamkniecia]],gpw[[#This Row],[obrot]]/gpw[[#This Row],[wolumen]])</f>
        <v>12.727272727272727</v>
      </c>
      <c r="J196" t="str">
        <f>LEFT(gpw[[#This Row],[ISIN]],2)</f>
        <v>PL</v>
      </c>
      <c r="K196">
        <f>gpw[[#This Row],[kurs_zamkniecia]]*gpw[[#This Row],[pakiet_wig]]</f>
        <v>0</v>
      </c>
      <c r="L196" s="2">
        <f>1000</f>
        <v>1000</v>
      </c>
      <c r="M196" s="2">
        <f t="shared" si="12"/>
        <v>96.428137390000003</v>
      </c>
      <c r="N196" s="2">
        <f t="shared" si="13"/>
        <v>57140000</v>
      </c>
      <c r="O196" s="2">
        <f>gpw[[#This Row],[M]]/(gpw[[#This Row],[Mb]]*gpw[[#This Row],[K]])*gpw[[#This Row],[Wb]]</f>
        <v>0</v>
      </c>
      <c r="P196" s="2"/>
      <c r="Q196" s="2" t="str">
        <f>IF(gpw[[#This Row],[Kolumna1]]&gt;0,"r",IF(gpw[[#This Row],[Kolumna1]]=0,"n","m"))</f>
        <v>n</v>
      </c>
      <c r="AB196" s="1">
        <v>42025</v>
      </c>
      <c r="AC196" s="2" t="s">
        <v>395</v>
      </c>
      <c r="AD196" s="2" t="s">
        <v>396</v>
      </c>
      <c r="AE196">
        <v>12.97</v>
      </c>
      <c r="AF196">
        <v>55</v>
      </c>
      <c r="AG196">
        <v>700</v>
      </c>
      <c r="AH196">
        <v>0</v>
      </c>
      <c r="AI196" s="2">
        <f>IF(AND(gpw_3[[#This Row],[wolumen]]=0,gpw_3[[#This Row],[obrot]]=0),gpw_3[[#This Row],[kurs_zamkniecia]],gpw_3[[#This Row],[obrot]]/gpw_3[[#This Row],[wolumen]])</f>
        <v>12.727272727272727</v>
      </c>
      <c r="AK196" t="str">
        <f>LEFT(gpw_3[[#This Row],[ISIN]],2)</f>
        <v>PL</v>
      </c>
      <c r="AL196">
        <f>gpw_3[[#This Row],[kurs_zamkniecia]]*gpw_3[[#This Row],[pakiet_wig]]</f>
        <v>0</v>
      </c>
      <c r="AM196" s="2">
        <f>1000</f>
        <v>1000</v>
      </c>
      <c r="AN196" s="2">
        <f t="shared" si="14"/>
        <v>96.428137390000003</v>
      </c>
      <c r="AO196" s="2">
        <f t="shared" si="15"/>
        <v>57140000</v>
      </c>
      <c r="AP196" s="2">
        <f>gpw_3[[#This Row],[M]]/(gpw_3[[#This Row],[Mb]]*gpw_3[[#This Row],[K]])*gpw_3[[#This Row],[Wb]]</f>
        <v>0</v>
      </c>
      <c r="AQ196" s="2"/>
      <c r="AR196" s="2" t="str">
        <f>IF(gpw_3[[#This Row],[Kolumna1]]&gt;0,"r",IF(gpw_3[[#This Row],[Kolumna1]]=0,"n","m"))</f>
        <v>n</v>
      </c>
    </row>
    <row r="197" spans="1:44" x14ac:dyDescent="0.25">
      <c r="A197" s="1">
        <v>42025</v>
      </c>
      <c r="B197" s="2" t="s">
        <v>397</v>
      </c>
      <c r="C197" s="2" t="s">
        <v>398</v>
      </c>
      <c r="D197">
        <v>159.94999999999999</v>
      </c>
      <c r="E197">
        <v>10724</v>
      </c>
      <c r="F197">
        <v>1699750</v>
      </c>
      <c r="G197">
        <v>5028000</v>
      </c>
      <c r="H197" s="2">
        <f>IF(AND(gpw[[#This Row],[wolumen]]=0,gpw[[#This Row],[obrot]]=0),gpw[[#This Row],[kurs_zamkniecia]],gpw[[#This Row],[obrot]]/gpw[[#This Row],[wolumen]])</f>
        <v>158.49962700484895</v>
      </c>
      <c r="J197" t="str">
        <f>LEFT(gpw[[#This Row],[ISIN]],2)</f>
        <v>PL</v>
      </c>
      <c r="K197">
        <f>gpw[[#This Row],[kurs_zamkniecia]]*gpw[[#This Row],[pakiet_wig]]</f>
        <v>804228600</v>
      </c>
      <c r="L197" s="2">
        <f>1000</f>
        <v>1000</v>
      </c>
      <c r="M197" s="2">
        <f t="shared" si="12"/>
        <v>96.428137390000003</v>
      </c>
      <c r="N197" s="2">
        <f t="shared" si="13"/>
        <v>57140000</v>
      </c>
      <c r="O197" s="2">
        <f>gpw[[#This Row],[M]]/(gpw[[#This Row],[Mb]]*gpw[[#This Row],[K]])*gpw[[#This Row],[Wb]]</f>
        <v>145.96055276155698</v>
      </c>
      <c r="P197" s="2"/>
      <c r="Q197" s="2" t="str">
        <f>IF(gpw[[#This Row],[Kolumna1]]&gt;0,"r",IF(gpw[[#This Row],[Kolumna1]]=0,"n","m"))</f>
        <v>n</v>
      </c>
      <c r="AB197" s="1">
        <v>42025</v>
      </c>
      <c r="AC197" s="2" t="s">
        <v>397</v>
      </c>
      <c r="AD197" s="2" t="s">
        <v>398</v>
      </c>
      <c r="AE197">
        <v>159.94999999999999</v>
      </c>
      <c r="AF197">
        <v>10724</v>
      </c>
      <c r="AG197">
        <v>1699750</v>
      </c>
      <c r="AH197">
        <v>5028000</v>
      </c>
      <c r="AI197" s="2">
        <f>IF(AND(gpw_3[[#This Row],[wolumen]]=0,gpw_3[[#This Row],[obrot]]=0),gpw_3[[#This Row],[kurs_zamkniecia]],gpw_3[[#This Row],[obrot]]/gpw_3[[#This Row],[wolumen]])</f>
        <v>158.49962700484895</v>
      </c>
      <c r="AK197" t="str">
        <f>LEFT(gpw_3[[#This Row],[ISIN]],2)</f>
        <v>PL</v>
      </c>
      <c r="AL197">
        <f>gpw_3[[#This Row],[kurs_zamkniecia]]*gpw_3[[#This Row],[pakiet_wig]]</f>
        <v>804228600</v>
      </c>
      <c r="AM197" s="2">
        <f>1000</f>
        <v>1000</v>
      </c>
      <c r="AN197" s="2">
        <f t="shared" si="14"/>
        <v>96.428137390000003</v>
      </c>
      <c r="AO197" s="2">
        <f t="shared" si="15"/>
        <v>57140000</v>
      </c>
      <c r="AP197" s="2">
        <f>gpw_3[[#This Row],[M]]/(gpw_3[[#This Row],[Mb]]*gpw_3[[#This Row],[K]])*gpw_3[[#This Row],[Wb]]</f>
        <v>145.96055276155698</v>
      </c>
      <c r="AQ197" s="2"/>
      <c r="AR197" s="2" t="str">
        <f>IF(gpw_3[[#This Row],[Kolumna1]]&gt;0,"r",IF(gpw_3[[#This Row],[Kolumna1]]=0,"n","m"))</f>
        <v>n</v>
      </c>
    </row>
    <row r="198" spans="1:44" x14ac:dyDescent="0.25">
      <c r="A198" s="1">
        <v>42025</v>
      </c>
      <c r="B198" s="2" t="s">
        <v>399</v>
      </c>
      <c r="C198" s="2" t="s">
        <v>400</v>
      </c>
      <c r="D198">
        <v>18.440000000000001</v>
      </c>
      <c r="E198">
        <v>728</v>
      </c>
      <c r="F198">
        <v>13450</v>
      </c>
      <c r="G198">
        <v>4000000</v>
      </c>
      <c r="H198" s="2">
        <f>IF(AND(gpw[[#This Row],[wolumen]]=0,gpw[[#This Row],[obrot]]=0),gpw[[#This Row],[kurs_zamkniecia]],gpw[[#This Row],[obrot]]/gpw[[#This Row],[wolumen]])</f>
        <v>18.475274725274726</v>
      </c>
      <c r="J198" t="str">
        <f>LEFT(gpw[[#This Row],[ISIN]],2)</f>
        <v>LT</v>
      </c>
      <c r="K198">
        <f>gpw[[#This Row],[kurs_zamkniecia]]*gpw[[#This Row],[pakiet_wig]]</f>
        <v>73760000</v>
      </c>
      <c r="L198" s="2">
        <f>1000</f>
        <v>1000</v>
      </c>
      <c r="M198" s="2">
        <f t="shared" si="12"/>
        <v>96.428137390000003</v>
      </c>
      <c r="N198" s="2">
        <f t="shared" si="13"/>
        <v>57140000</v>
      </c>
      <c r="O198" s="2">
        <f>gpw[[#This Row],[M]]/(gpw[[#This Row],[Mb]]*gpw[[#This Row],[K]])*gpw[[#This Row],[Wb]]</f>
        <v>13.386803667132009</v>
      </c>
      <c r="P198" s="2"/>
      <c r="Q198" s="2" t="str">
        <f>IF(gpw[[#This Row],[Kolumna1]]&gt;0,"r",IF(gpw[[#This Row],[Kolumna1]]=0,"n","m"))</f>
        <v>n</v>
      </c>
      <c r="AB198" s="1">
        <v>42025</v>
      </c>
      <c r="AC198" s="2" t="s">
        <v>399</v>
      </c>
      <c r="AD198" s="2" t="s">
        <v>400</v>
      </c>
      <c r="AE198">
        <v>18.440000000000001</v>
      </c>
      <c r="AF198">
        <v>728</v>
      </c>
      <c r="AG198">
        <v>13450</v>
      </c>
      <c r="AH198">
        <v>4000000</v>
      </c>
      <c r="AI198" s="2">
        <f>IF(AND(gpw_3[[#This Row],[wolumen]]=0,gpw_3[[#This Row],[obrot]]=0),gpw_3[[#This Row],[kurs_zamkniecia]],gpw_3[[#This Row],[obrot]]/gpw_3[[#This Row],[wolumen]])</f>
        <v>18.475274725274726</v>
      </c>
      <c r="AK198" t="str">
        <f>LEFT(gpw_3[[#This Row],[ISIN]],2)</f>
        <v>LT</v>
      </c>
      <c r="AL198">
        <f>gpw_3[[#This Row],[kurs_zamkniecia]]*gpw_3[[#This Row],[pakiet_wig]]</f>
        <v>73760000</v>
      </c>
      <c r="AM198" s="2">
        <f>1000</f>
        <v>1000</v>
      </c>
      <c r="AN198" s="2">
        <f t="shared" si="14"/>
        <v>96.428137390000003</v>
      </c>
      <c r="AO198" s="2">
        <f t="shared" si="15"/>
        <v>57140000</v>
      </c>
      <c r="AP198" s="2">
        <f>gpw_3[[#This Row],[M]]/(gpw_3[[#This Row],[Mb]]*gpw_3[[#This Row],[K]])*gpw_3[[#This Row],[Wb]]</f>
        <v>13.386803667132009</v>
      </c>
      <c r="AQ198" s="2"/>
      <c r="AR198" s="2" t="str">
        <f>IF(gpw_3[[#This Row],[Kolumna1]]&gt;0,"r",IF(gpw_3[[#This Row],[Kolumna1]]=0,"n","m"))</f>
        <v>n</v>
      </c>
    </row>
    <row r="199" spans="1:44" x14ac:dyDescent="0.25">
      <c r="A199" s="1">
        <v>42025</v>
      </c>
      <c r="B199" s="2" t="s">
        <v>401</v>
      </c>
      <c r="C199" s="2" t="s">
        <v>402</v>
      </c>
      <c r="D199">
        <v>0.92</v>
      </c>
      <c r="E199">
        <v>0</v>
      </c>
      <c r="F199">
        <v>0</v>
      </c>
      <c r="G199">
        <v>0</v>
      </c>
      <c r="H199" s="2">
        <f>IF(AND(gpw[[#This Row],[wolumen]]=0,gpw[[#This Row],[obrot]]=0),gpw[[#This Row],[kurs_zamkniecia]],gpw[[#This Row],[obrot]]/gpw[[#This Row],[wolumen]])</f>
        <v>0.92</v>
      </c>
      <c r="J199" t="str">
        <f>LEFT(gpw[[#This Row],[ISIN]],2)</f>
        <v>PL</v>
      </c>
      <c r="K199">
        <f>gpw[[#This Row],[kurs_zamkniecia]]*gpw[[#This Row],[pakiet_wig]]</f>
        <v>0</v>
      </c>
      <c r="L199" s="2">
        <f>1000</f>
        <v>1000</v>
      </c>
      <c r="M199" s="2">
        <f t="shared" si="12"/>
        <v>96.428137390000003</v>
      </c>
      <c r="N199" s="2">
        <f t="shared" si="13"/>
        <v>57140000</v>
      </c>
      <c r="O199" s="2">
        <f>gpw[[#This Row],[M]]/(gpw[[#This Row],[Mb]]*gpw[[#This Row],[K]])*gpw[[#This Row],[Wb]]</f>
        <v>0</v>
      </c>
      <c r="P199" s="2"/>
      <c r="Q199" s="2" t="str">
        <f>IF(gpw[[#This Row],[Kolumna1]]&gt;0,"r",IF(gpw[[#This Row],[Kolumna1]]=0,"n","m"))</f>
        <v>n</v>
      </c>
      <c r="AB199" s="1">
        <v>42025</v>
      </c>
      <c r="AC199" s="2" t="s">
        <v>401</v>
      </c>
      <c r="AD199" s="2" t="s">
        <v>402</v>
      </c>
      <c r="AE199">
        <v>0.92</v>
      </c>
      <c r="AF199">
        <v>0</v>
      </c>
      <c r="AG199">
        <v>0</v>
      </c>
      <c r="AH199">
        <v>0</v>
      </c>
      <c r="AI199" s="2">
        <f>IF(AND(gpw_3[[#This Row],[wolumen]]=0,gpw_3[[#This Row],[obrot]]=0),gpw_3[[#This Row],[kurs_zamkniecia]],gpw_3[[#This Row],[obrot]]/gpw_3[[#This Row],[wolumen]])</f>
        <v>0.92</v>
      </c>
      <c r="AK199" t="str">
        <f>LEFT(gpw_3[[#This Row],[ISIN]],2)</f>
        <v>PL</v>
      </c>
      <c r="AL199">
        <f>gpw_3[[#This Row],[kurs_zamkniecia]]*gpw_3[[#This Row],[pakiet_wig]]</f>
        <v>0</v>
      </c>
      <c r="AM199" s="2">
        <f>1000</f>
        <v>1000</v>
      </c>
      <c r="AN199" s="2">
        <f t="shared" si="14"/>
        <v>96.428137390000003</v>
      </c>
      <c r="AO199" s="2">
        <f t="shared" si="15"/>
        <v>57140000</v>
      </c>
      <c r="AP199" s="2">
        <f>gpw_3[[#This Row],[M]]/(gpw_3[[#This Row],[Mb]]*gpw_3[[#This Row],[K]])*gpw_3[[#This Row],[Wb]]</f>
        <v>0</v>
      </c>
      <c r="AQ199" s="2"/>
      <c r="AR199" s="2" t="str">
        <f>IF(gpw_3[[#This Row],[Kolumna1]]&gt;0,"r",IF(gpw_3[[#This Row],[Kolumna1]]=0,"n","m"))</f>
        <v>n</v>
      </c>
    </row>
    <row r="200" spans="1:44" x14ac:dyDescent="0.25">
      <c r="A200" s="1">
        <v>42025</v>
      </c>
      <c r="B200" s="2" t="s">
        <v>403</v>
      </c>
      <c r="C200" s="2" t="s">
        <v>404</v>
      </c>
      <c r="D200">
        <v>204</v>
      </c>
      <c r="E200">
        <v>6595</v>
      </c>
      <c r="F200">
        <v>1344550</v>
      </c>
      <c r="G200">
        <v>8393000</v>
      </c>
      <c r="H200" s="2">
        <f>IF(AND(gpw[[#This Row],[wolumen]]=0,gpw[[#This Row],[obrot]]=0),gpw[[#This Row],[kurs_zamkniecia]],gpw[[#This Row],[obrot]]/gpw[[#This Row],[wolumen]])</f>
        <v>203.87414708112206</v>
      </c>
      <c r="J200" t="str">
        <f>LEFT(gpw[[#This Row],[ISIN]],2)</f>
        <v>PL</v>
      </c>
      <c r="K200">
        <f>gpw[[#This Row],[kurs_zamkniecia]]*gpw[[#This Row],[pakiet_wig]]</f>
        <v>1712172000</v>
      </c>
      <c r="L200" s="2">
        <f>1000</f>
        <v>1000</v>
      </c>
      <c r="M200" s="2">
        <f t="shared" si="12"/>
        <v>96.428137390000003</v>
      </c>
      <c r="N200" s="2">
        <f t="shared" si="13"/>
        <v>57140000</v>
      </c>
      <c r="O200" s="2">
        <f>gpw[[#This Row],[M]]/(gpw[[#This Row],[Mb]]*gpw[[#This Row],[K]])*gpw[[#This Row],[Wb]]</f>
        <v>310.74444696801447</v>
      </c>
      <c r="P200" s="2"/>
      <c r="Q200" s="2" t="str">
        <f>IF(gpw[[#This Row],[Kolumna1]]&gt;0,"r",IF(gpw[[#This Row],[Kolumna1]]=0,"n","m"))</f>
        <v>n</v>
      </c>
      <c r="AB200" s="1">
        <v>42025</v>
      </c>
      <c r="AC200" s="2" t="s">
        <v>403</v>
      </c>
      <c r="AD200" s="2" t="s">
        <v>404</v>
      </c>
      <c r="AE200">
        <v>204</v>
      </c>
      <c r="AF200">
        <v>6595</v>
      </c>
      <c r="AG200">
        <v>1344550</v>
      </c>
      <c r="AH200">
        <v>8393000</v>
      </c>
      <c r="AI200" s="2">
        <f>IF(AND(gpw_3[[#This Row],[wolumen]]=0,gpw_3[[#This Row],[obrot]]=0),gpw_3[[#This Row],[kurs_zamkniecia]],gpw_3[[#This Row],[obrot]]/gpw_3[[#This Row],[wolumen]])</f>
        <v>203.87414708112206</v>
      </c>
      <c r="AK200" t="str">
        <f>LEFT(gpw_3[[#This Row],[ISIN]],2)</f>
        <v>PL</v>
      </c>
      <c r="AL200">
        <f>gpw_3[[#This Row],[kurs_zamkniecia]]*gpw_3[[#This Row],[pakiet_wig]]</f>
        <v>1712172000</v>
      </c>
      <c r="AM200" s="2">
        <f>1000</f>
        <v>1000</v>
      </c>
      <c r="AN200" s="2">
        <f t="shared" si="14"/>
        <v>96.428137390000003</v>
      </c>
      <c r="AO200" s="2">
        <f t="shared" si="15"/>
        <v>57140000</v>
      </c>
      <c r="AP200" s="2">
        <f>gpw_3[[#This Row],[M]]/(gpw_3[[#This Row],[Mb]]*gpw_3[[#This Row],[K]])*gpw_3[[#This Row],[Wb]]</f>
        <v>310.74444696801447</v>
      </c>
      <c r="AQ200" s="2"/>
      <c r="AR200" s="2" t="str">
        <f>IF(gpw_3[[#This Row],[Kolumna1]]&gt;0,"r",IF(gpw_3[[#This Row],[Kolumna1]]=0,"n","m"))</f>
        <v>n</v>
      </c>
    </row>
    <row r="201" spans="1:44" x14ac:dyDescent="0.25">
      <c r="A201" s="1">
        <v>42025</v>
      </c>
      <c r="B201" s="2" t="s">
        <v>405</v>
      </c>
      <c r="C201" s="2" t="s">
        <v>406</v>
      </c>
      <c r="D201">
        <v>4</v>
      </c>
      <c r="E201">
        <v>0</v>
      </c>
      <c r="F201">
        <v>0</v>
      </c>
      <c r="G201">
        <v>2639000</v>
      </c>
      <c r="H201" s="2">
        <f>IF(AND(gpw[[#This Row],[wolumen]]=0,gpw[[#This Row],[obrot]]=0),gpw[[#This Row],[kurs_zamkniecia]],gpw[[#This Row],[obrot]]/gpw[[#This Row],[wolumen]])</f>
        <v>4</v>
      </c>
      <c r="J201" t="str">
        <f>LEFT(gpw[[#This Row],[ISIN]],2)</f>
        <v>PL</v>
      </c>
      <c r="K201">
        <f>gpw[[#This Row],[kurs_zamkniecia]]*gpw[[#This Row],[pakiet_wig]]</f>
        <v>10556000</v>
      </c>
      <c r="L201" s="2">
        <f>1000</f>
        <v>1000</v>
      </c>
      <c r="M201" s="2">
        <f t="shared" si="12"/>
        <v>96.428137390000003</v>
      </c>
      <c r="N201" s="2">
        <f t="shared" si="13"/>
        <v>57140000</v>
      </c>
      <c r="O201" s="2">
        <f>gpw[[#This Row],[M]]/(gpw[[#This Row],[Mb]]*gpw[[#This Row],[K]])*gpw[[#This Row],[Wb]]</f>
        <v>1.9158229326226341</v>
      </c>
      <c r="P201" s="2"/>
      <c r="Q201" s="2" t="str">
        <f>IF(gpw[[#This Row],[Kolumna1]]&gt;0,"r",IF(gpw[[#This Row],[Kolumna1]]=0,"n","m"))</f>
        <v>n</v>
      </c>
      <c r="AB201" s="1">
        <v>42025</v>
      </c>
      <c r="AC201" s="2" t="s">
        <v>405</v>
      </c>
      <c r="AD201" s="2" t="s">
        <v>406</v>
      </c>
      <c r="AE201">
        <v>4</v>
      </c>
      <c r="AF201">
        <v>0</v>
      </c>
      <c r="AG201">
        <v>0</v>
      </c>
      <c r="AH201">
        <v>2639000</v>
      </c>
      <c r="AI201" s="2">
        <f>IF(AND(gpw_3[[#This Row],[wolumen]]=0,gpw_3[[#This Row],[obrot]]=0),gpw_3[[#This Row],[kurs_zamkniecia]],gpw_3[[#This Row],[obrot]]/gpw_3[[#This Row],[wolumen]])</f>
        <v>4</v>
      </c>
      <c r="AK201" t="str">
        <f>LEFT(gpw_3[[#This Row],[ISIN]],2)</f>
        <v>PL</v>
      </c>
      <c r="AL201">
        <f>gpw_3[[#This Row],[kurs_zamkniecia]]*gpw_3[[#This Row],[pakiet_wig]]</f>
        <v>10556000</v>
      </c>
      <c r="AM201" s="2">
        <f>1000</f>
        <v>1000</v>
      </c>
      <c r="AN201" s="2">
        <f t="shared" si="14"/>
        <v>96.428137390000003</v>
      </c>
      <c r="AO201" s="2">
        <f t="shared" si="15"/>
        <v>57140000</v>
      </c>
      <c r="AP201" s="2">
        <f>gpw_3[[#This Row],[M]]/(gpw_3[[#This Row],[Mb]]*gpw_3[[#This Row],[K]])*gpw_3[[#This Row],[Wb]]</f>
        <v>1.9158229326226341</v>
      </c>
      <c r="AQ201" s="2"/>
      <c r="AR201" s="2" t="str">
        <f>IF(gpw_3[[#This Row],[Kolumna1]]&gt;0,"r",IF(gpw_3[[#This Row],[Kolumna1]]=0,"n","m"))</f>
        <v>n</v>
      </c>
    </row>
    <row r="202" spans="1:44" x14ac:dyDescent="0.25">
      <c r="A202" s="1">
        <v>42025</v>
      </c>
      <c r="B202" s="2" t="s">
        <v>407</v>
      </c>
      <c r="C202" s="2" t="s">
        <v>408</v>
      </c>
      <c r="D202">
        <v>1.06</v>
      </c>
      <c r="E202">
        <v>15193</v>
      </c>
      <c r="F202">
        <v>15860</v>
      </c>
      <c r="G202">
        <v>0</v>
      </c>
      <c r="H202" s="2">
        <f>IF(AND(gpw[[#This Row],[wolumen]]=0,gpw[[#This Row],[obrot]]=0),gpw[[#This Row],[kurs_zamkniecia]],gpw[[#This Row],[obrot]]/gpw[[#This Row],[wolumen]])</f>
        <v>1.0439017968801421</v>
      </c>
      <c r="J202" t="str">
        <f>LEFT(gpw[[#This Row],[ISIN]],2)</f>
        <v>PL</v>
      </c>
      <c r="K202">
        <f>gpw[[#This Row],[kurs_zamkniecia]]*gpw[[#This Row],[pakiet_wig]]</f>
        <v>0</v>
      </c>
      <c r="L202" s="2">
        <f>1000</f>
        <v>1000</v>
      </c>
      <c r="M202" s="2">
        <f t="shared" si="12"/>
        <v>96.428137390000003</v>
      </c>
      <c r="N202" s="2">
        <f t="shared" si="13"/>
        <v>57140000</v>
      </c>
      <c r="O202" s="2">
        <f>gpw[[#This Row],[M]]/(gpw[[#This Row],[Mb]]*gpw[[#This Row],[K]])*gpw[[#This Row],[Wb]]</f>
        <v>0</v>
      </c>
      <c r="P202" s="2"/>
      <c r="Q202" s="2" t="str">
        <f>IF(gpw[[#This Row],[Kolumna1]]&gt;0,"r",IF(gpw[[#This Row],[Kolumna1]]=0,"n","m"))</f>
        <v>n</v>
      </c>
      <c r="AB202" s="1">
        <v>42025</v>
      </c>
      <c r="AC202" s="2" t="s">
        <v>407</v>
      </c>
      <c r="AD202" s="2" t="s">
        <v>408</v>
      </c>
      <c r="AE202">
        <v>1.06</v>
      </c>
      <c r="AF202">
        <v>15193</v>
      </c>
      <c r="AG202">
        <v>15860</v>
      </c>
      <c r="AH202">
        <v>0</v>
      </c>
      <c r="AI202" s="2">
        <f>IF(AND(gpw_3[[#This Row],[wolumen]]=0,gpw_3[[#This Row],[obrot]]=0),gpw_3[[#This Row],[kurs_zamkniecia]],gpw_3[[#This Row],[obrot]]/gpw_3[[#This Row],[wolumen]])</f>
        <v>1.0439017968801421</v>
      </c>
      <c r="AK202" t="str">
        <f>LEFT(gpw_3[[#This Row],[ISIN]],2)</f>
        <v>PL</v>
      </c>
      <c r="AL202">
        <f>gpw_3[[#This Row],[kurs_zamkniecia]]*gpw_3[[#This Row],[pakiet_wig]]</f>
        <v>0</v>
      </c>
      <c r="AM202" s="2">
        <f>1000</f>
        <v>1000</v>
      </c>
      <c r="AN202" s="2">
        <f t="shared" si="14"/>
        <v>96.428137390000003</v>
      </c>
      <c r="AO202" s="2">
        <f t="shared" si="15"/>
        <v>57140000</v>
      </c>
      <c r="AP202" s="2">
        <f>gpw_3[[#This Row],[M]]/(gpw_3[[#This Row],[Mb]]*gpw_3[[#This Row],[K]])*gpw_3[[#This Row],[Wb]]</f>
        <v>0</v>
      </c>
      <c r="AQ202" s="2"/>
      <c r="AR202" s="2" t="str">
        <f>IF(gpw_3[[#This Row],[Kolumna1]]&gt;0,"r",IF(gpw_3[[#This Row],[Kolumna1]]=0,"n","m"))</f>
        <v>n</v>
      </c>
    </row>
    <row r="203" spans="1:44" x14ac:dyDescent="0.25">
      <c r="A203" s="1">
        <v>42025</v>
      </c>
      <c r="B203" s="2" t="s">
        <v>409</v>
      </c>
      <c r="C203" s="2" t="s">
        <v>410</v>
      </c>
      <c r="D203">
        <v>9.0500000000000007</v>
      </c>
      <c r="E203">
        <v>455</v>
      </c>
      <c r="F203">
        <v>4120</v>
      </c>
      <c r="G203">
        <v>5944000</v>
      </c>
      <c r="H203" s="2">
        <f>IF(AND(gpw[[#This Row],[wolumen]]=0,gpw[[#This Row],[obrot]]=0),gpw[[#This Row],[kurs_zamkniecia]],gpw[[#This Row],[obrot]]/gpw[[#This Row],[wolumen]])</f>
        <v>9.0549450549450547</v>
      </c>
      <c r="J203" t="str">
        <f>LEFT(gpw[[#This Row],[ISIN]],2)</f>
        <v>PL</v>
      </c>
      <c r="K203">
        <f>gpw[[#This Row],[kurs_zamkniecia]]*gpw[[#This Row],[pakiet_wig]]</f>
        <v>53793200.000000007</v>
      </c>
      <c r="L203" s="2">
        <f>1000</f>
        <v>1000</v>
      </c>
      <c r="M203" s="2">
        <f t="shared" si="12"/>
        <v>96.428137390000003</v>
      </c>
      <c r="N203" s="2">
        <f t="shared" si="13"/>
        <v>57140000</v>
      </c>
      <c r="O203" s="2">
        <f>gpw[[#This Row],[M]]/(gpw[[#This Row],[Mb]]*gpw[[#This Row],[K]])*gpw[[#This Row],[Wb]]</f>
        <v>9.7630017221633079</v>
      </c>
      <c r="P203" s="2"/>
      <c r="Q203" s="2" t="str">
        <f>IF(gpw[[#This Row],[Kolumna1]]&gt;0,"r",IF(gpw[[#This Row],[Kolumna1]]=0,"n","m"))</f>
        <v>n</v>
      </c>
      <c r="AB203" s="1">
        <v>42025</v>
      </c>
      <c r="AC203" s="2" t="s">
        <v>409</v>
      </c>
      <c r="AD203" s="2" t="s">
        <v>410</v>
      </c>
      <c r="AE203">
        <v>9.0500000000000007</v>
      </c>
      <c r="AF203">
        <v>455</v>
      </c>
      <c r="AG203">
        <v>4120</v>
      </c>
      <c r="AH203">
        <v>5944000</v>
      </c>
      <c r="AI203" s="2">
        <f>IF(AND(gpw_3[[#This Row],[wolumen]]=0,gpw_3[[#This Row],[obrot]]=0),gpw_3[[#This Row],[kurs_zamkniecia]],gpw_3[[#This Row],[obrot]]/gpw_3[[#This Row],[wolumen]])</f>
        <v>9.0549450549450547</v>
      </c>
      <c r="AK203" t="str">
        <f>LEFT(gpw_3[[#This Row],[ISIN]],2)</f>
        <v>PL</v>
      </c>
      <c r="AL203">
        <f>gpw_3[[#This Row],[kurs_zamkniecia]]*gpw_3[[#This Row],[pakiet_wig]]</f>
        <v>53793200.000000007</v>
      </c>
      <c r="AM203" s="2">
        <f>1000</f>
        <v>1000</v>
      </c>
      <c r="AN203" s="2">
        <f t="shared" si="14"/>
        <v>96.428137390000003</v>
      </c>
      <c r="AO203" s="2">
        <f t="shared" si="15"/>
        <v>57140000</v>
      </c>
      <c r="AP203" s="2">
        <f>gpw_3[[#This Row],[M]]/(gpw_3[[#This Row],[Mb]]*gpw_3[[#This Row],[K]])*gpw_3[[#This Row],[Wb]]</f>
        <v>9.7630017221633079</v>
      </c>
      <c r="AQ203" s="2"/>
      <c r="AR203" s="2" t="str">
        <f>IF(gpw_3[[#This Row],[Kolumna1]]&gt;0,"r",IF(gpw_3[[#This Row],[Kolumna1]]=0,"n","m"))</f>
        <v>n</v>
      </c>
    </row>
    <row r="204" spans="1:44" x14ac:dyDescent="0.25">
      <c r="A204" s="1">
        <v>42025</v>
      </c>
      <c r="B204" s="2" t="s">
        <v>411</v>
      </c>
      <c r="C204" s="2" t="s">
        <v>412</v>
      </c>
      <c r="D204">
        <v>0.08</v>
      </c>
      <c r="E204">
        <v>3550</v>
      </c>
      <c r="F204">
        <v>280</v>
      </c>
      <c r="G204">
        <v>0</v>
      </c>
      <c r="H204" s="2">
        <f>IF(AND(gpw[[#This Row],[wolumen]]=0,gpw[[#This Row],[obrot]]=0),gpw[[#This Row],[kurs_zamkniecia]],gpw[[#This Row],[obrot]]/gpw[[#This Row],[wolumen]])</f>
        <v>7.8873239436619724E-2</v>
      </c>
      <c r="J204" t="str">
        <f>LEFT(gpw[[#This Row],[ISIN]],2)</f>
        <v>PL</v>
      </c>
      <c r="K204">
        <f>gpw[[#This Row],[kurs_zamkniecia]]*gpw[[#This Row],[pakiet_wig]]</f>
        <v>0</v>
      </c>
      <c r="L204" s="2">
        <f>1000</f>
        <v>1000</v>
      </c>
      <c r="M204" s="2">
        <f t="shared" si="12"/>
        <v>96.428137390000003</v>
      </c>
      <c r="N204" s="2">
        <f t="shared" si="13"/>
        <v>57140000</v>
      </c>
      <c r="O204" s="2">
        <f>gpw[[#This Row],[M]]/(gpw[[#This Row],[Mb]]*gpw[[#This Row],[K]])*gpw[[#This Row],[Wb]]</f>
        <v>0</v>
      </c>
      <c r="P204" s="2"/>
      <c r="Q204" s="2" t="str">
        <f>IF(gpw[[#This Row],[Kolumna1]]&gt;0,"r",IF(gpw[[#This Row],[Kolumna1]]=0,"n","m"))</f>
        <v>n</v>
      </c>
      <c r="AB204" s="1">
        <v>42025</v>
      </c>
      <c r="AC204" s="2" t="s">
        <v>411</v>
      </c>
      <c r="AD204" s="2" t="s">
        <v>412</v>
      </c>
      <c r="AE204">
        <v>0.08</v>
      </c>
      <c r="AF204">
        <v>3550</v>
      </c>
      <c r="AG204">
        <v>280</v>
      </c>
      <c r="AH204">
        <v>0</v>
      </c>
      <c r="AI204" s="2">
        <f>IF(AND(gpw_3[[#This Row],[wolumen]]=0,gpw_3[[#This Row],[obrot]]=0),gpw_3[[#This Row],[kurs_zamkniecia]],gpw_3[[#This Row],[obrot]]/gpw_3[[#This Row],[wolumen]])</f>
        <v>7.8873239436619724E-2</v>
      </c>
      <c r="AK204" t="str">
        <f>LEFT(gpw_3[[#This Row],[ISIN]],2)</f>
        <v>PL</v>
      </c>
      <c r="AL204">
        <f>gpw_3[[#This Row],[kurs_zamkniecia]]*gpw_3[[#This Row],[pakiet_wig]]</f>
        <v>0</v>
      </c>
      <c r="AM204" s="2">
        <f>1000</f>
        <v>1000</v>
      </c>
      <c r="AN204" s="2">
        <f t="shared" si="14"/>
        <v>96.428137390000003</v>
      </c>
      <c r="AO204" s="2">
        <f t="shared" si="15"/>
        <v>57140000</v>
      </c>
      <c r="AP204" s="2">
        <f>gpw_3[[#This Row],[M]]/(gpw_3[[#This Row],[Mb]]*gpw_3[[#This Row],[K]])*gpw_3[[#This Row],[Wb]]</f>
        <v>0</v>
      </c>
      <c r="AQ204" s="2"/>
      <c r="AR204" s="2" t="str">
        <f>IF(gpw_3[[#This Row],[Kolumna1]]&gt;0,"r",IF(gpw_3[[#This Row],[Kolumna1]]=0,"n","m"))</f>
        <v>n</v>
      </c>
    </row>
    <row r="205" spans="1:44" x14ac:dyDescent="0.25">
      <c r="A205" s="1">
        <v>42025</v>
      </c>
      <c r="B205" s="2" t="s">
        <v>413</v>
      </c>
      <c r="C205" s="2" t="s">
        <v>414</v>
      </c>
      <c r="D205">
        <v>2.2000000000000002</v>
      </c>
      <c r="E205">
        <v>100</v>
      </c>
      <c r="F205">
        <v>220</v>
      </c>
      <c r="G205">
        <v>0</v>
      </c>
      <c r="H205" s="2">
        <f>IF(AND(gpw[[#This Row],[wolumen]]=0,gpw[[#This Row],[obrot]]=0),gpw[[#This Row],[kurs_zamkniecia]],gpw[[#This Row],[obrot]]/gpw[[#This Row],[wolumen]])</f>
        <v>2.2000000000000002</v>
      </c>
      <c r="J205" t="str">
        <f>LEFT(gpw[[#This Row],[ISIN]],2)</f>
        <v>PL</v>
      </c>
      <c r="K205">
        <f>gpw[[#This Row],[kurs_zamkniecia]]*gpw[[#This Row],[pakiet_wig]]</f>
        <v>0</v>
      </c>
      <c r="L205" s="2">
        <f>1000</f>
        <v>1000</v>
      </c>
      <c r="M205" s="2">
        <f t="shared" si="12"/>
        <v>96.428137390000003</v>
      </c>
      <c r="N205" s="2">
        <f t="shared" si="13"/>
        <v>57140000</v>
      </c>
      <c r="O205" s="2">
        <f>gpw[[#This Row],[M]]/(gpw[[#This Row],[Mb]]*gpw[[#This Row],[K]])*gpw[[#This Row],[Wb]]</f>
        <v>0</v>
      </c>
      <c r="P205" s="2"/>
      <c r="Q205" s="2" t="str">
        <f>IF(gpw[[#This Row],[Kolumna1]]&gt;0,"r",IF(gpw[[#This Row],[Kolumna1]]=0,"n","m"))</f>
        <v>n</v>
      </c>
      <c r="AB205" s="1">
        <v>42025</v>
      </c>
      <c r="AC205" s="2" t="s">
        <v>413</v>
      </c>
      <c r="AD205" s="2" t="s">
        <v>414</v>
      </c>
      <c r="AE205">
        <v>2.2000000000000002</v>
      </c>
      <c r="AF205">
        <v>100</v>
      </c>
      <c r="AG205">
        <v>220</v>
      </c>
      <c r="AH205">
        <v>0</v>
      </c>
      <c r="AI205" s="2">
        <f>IF(AND(gpw_3[[#This Row],[wolumen]]=0,gpw_3[[#This Row],[obrot]]=0),gpw_3[[#This Row],[kurs_zamkniecia]],gpw_3[[#This Row],[obrot]]/gpw_3[[#This Row],[wolumen]])</f>
        <v>2.2000000000000002</v>
      </c>
      <c r="AK205" t="str">
        <f>LEFT(gpw_3[[#This Row],[ISIN]],2)</f>
        <v>PL</v>
      </c>
      <c r="AL205">
        <f>gpw_3[[#This Row],[kurs_zamkniecia]]*gpw_3[[#This Row],[pakiet_wig]]</f>
        <v>0</v>
      </c>
      <c r="AM205" s="2">
        <f>1000</f>
        <v>1000</v>
      </c>
      <c r="AN205" s="2">
        <f t="shared" si="14"/>
        <v>96.428137390000003</v>
      </c>
      <c r="AO205" s="2">
        <f t="shared" si="15"/>
        <v>57140000</v>
      </c>
      <c r="AP205" s="2">
        <f>gpw_3[[#This Row],[M]]/(gpw_3[[#This Row],[Mb]]*gpw_3[[#This Row],[K]])*gpw_3[[#This Row],[Wb]]</f>
        <v>0</v>
      </c>
      <c r="AQ205" s="2"/>
      <c r="AR205" s="2" t="str">
        <f>IF(gpw_3[[#This Row],[Kolumna1]]&gt;0,"r",IF(gpw_3[[#This Row],[Kolumna1]]=0,"n","m"))</f>
        <v>n</v>
      </c>
    </row>
    <row r="206" spans="1:44" x14ac:dyDescent="0.25">
      <c r="A206" s="1">
        <v>42025</v>
      </c>
      <c r="B206" s="2" t="s">
        <v>415</v>
      </c>
      <c r="C206" s="2" t="s">
        <v>416</v>
      </c>
      <c r="D206">
        <v>4.07</v>
      </c>
      <c r="E206">
        <v>11117</v>
      </c>
      <c r="F206">
        <v>44830</v>
      </c>
      <c r="G206">
        <v>18968000</v>
      </c>
      <c r="H206" s="2">
        <f>IF(AND(gpw[[#This Row],[wolumen]]=0,gpw[[#This Row],[obrot]]=0),gpw[[#This Row],[kurs_zamkniecia]],gpw[[#This Row],[obrot]]/gpw[[#This Row],[wolumen]])</f>
        <v>4.0325627417468741</v>
      </c>
      <c r="J206" t="str">
        <f>LEFT(gpw[[#This Row],[ISIN]],2)</f>
        <v>PL</v>
      </c>
      <c r="K206">
        <f>gpw[[#This Row],[kurs_zamkniecia]]*gpw[[#This Row],[pakiet_wig]]</f>
        <v>77199760</v>
      </c>
      <c r="L206" s="2">
        <f>1000</f>
        <v>1000</v>
      </c>
      <c r="M206" s="2">
        <f t="shared" si="12"/>
        <v>96.428137390000003</v>
      </c>
      <c r="N206" s="2">
        <f t="shared" si="13"/>
        <v>57140000</v>
      </c>
      <c r="O206" s="2">
        <f>gpw[[#This Row],[M]]/(gpw[[#This Row],[Mb]]*gpw[[#This Row],[K]])*gpw[[#This Row],[Wb]]</f>
        <v>14.011090432073088</v>
      </c>
      <c r="P206" s="2"/>
      <c r="Q206" s="2" t="str">
        <f>IF(gpw[[#This Row],[Kolumna1]]&gt;0,"r",IF(gpw[[#This Row],[Kolumna1]]=0,"n","m"))</f>
        <v>n</v>
      </c>
      <c r="AB206" s="1">
        <v>42025</v>
      </c>
      <c r="AC206" s="2" t="s">
        <v>415</v>
      </c>
      <c r="AD206" s="2" t="s">
        <v>416</v>
      </c>
      <c r="AE206">
        <v>4.07</v>
      </c>
      <c r="AF206">
        <v>11117</v>
      </c>
      <c r="AG206">
        <v>44830</v>
      </c>
      <c r="AH206">
        <v>18968000</v>
      </c>
      <c r="AI206" s="2">
        <f>IF(AND(gpw_3[[#This Row],[wolumen]]=0,gpw_3[[#This Row],[obrot]]=0),gpw_3[[#This Row],[kurs_zamkniecia]],gpw_3[[#This Row],[obrot]]/gpw_3[[#This Row],[wolumen]])</f>
        <v>4.0325627417468741</v>
      </c>
      <c r="AK206" t="str">
        <f>LEFT(gpw_3[[#This Row],[ISIN]],2)</f>
        <v>PL</v>
      </c>
      <c r="AL206">
        <f>gpw_3[[#This Row],[kurs_zamkniecia]]*gpw_3[[#This Row],[pakiet_wig]]</f>
        <v>77199760</v>
      </c>
      <c r="AM206" s="2">
        <f>1000</f>
        <v>1000</v>
      </c>
      <c r="AN206" s="2">
        <f t="shared" si="14"/>
        <v>96.428137390000003</v>
      </c>
      <c r="AO206" s="2">
        <f t="shared" si="15"/>
        <v>57140000</v>
      </c>
      <c r="AP206" s="2">
        <f>gpw_3[[#This Row],[M]]/(gpw_3[[#This Row],[Mb]]*gpw_3[[#This Row],[K]])*gpw_3[[#This Row],[Wb]]</f>
        <v>14.011090432073088</v>
      </c>
      <c r="AQ206" s="2"/>
      <c r="AR206" s="2" t="str">
        <f>IF(gpw_3[[#This Row],[Kolumna1]]&gt;0,"r",IF(gpw_3[[#This Row],[Kolumna1]]=0,"n","m"))</f>
        <v>n</v>
      </c>
    </row>
    <row r="207" spans="1:44" x14ac:dyDescent="0.25">
      <c r="A207" s="1">
        <v>42025</v>
      </c>
      <c r="B207" s="2" t="s">
        <v>417</v>
      </c>
      <c r="C207" s="2" t="s">
        <v>418</v>
      </c>
      <c r="D207">
        <v>0.83</v>
      </c>
      <c r="E207">
        <v>14</v>
      </c>
      <c r="F207">
        <v>10</v>
      </c>
      <c r="G207">
        <v>8070000</v>
      </c>
      <c r="H207" s="2">
        <f>IF(AND(gpw[[#This Row],[wolumen]]=0,gpw[[#This Row],[obrot]]=0),gpw[[#This Row],[kurs_zamkniecia]],gpw[[#This Row],[obrot]]/gpw[[#This Row],[wolumen]])</f>
        <v>0.7142857142857143</v>
      </c>
      <c r="J207" t="str">
        <f>LEFT(gpw[[#This Row],[ISIN]],2)</f>
        <v>PL</v>
      </c>
      <c r="K207">
        <f>gpw[[#This Row],[kurs_zamkniecia]]*gpw[[#This Row],[pakiet_wig]]</f>
        <v>6698100</v>
      </c>
      <c r="L207" s="2">
        <f>1000</f>
        <v>1000</v>
      </c>
      <c r="M207" s="2">
        <f t="shared" si="12"/>
        <v>96.428137390000003</v>
      </c>
      <c r="N207" s="2">
        <f t="shared" si="13"/>
        <v>57140000</v>
      </c>
      <c r="O207" s="2">
        <f>gpw[[#This Row],[M]]/(gpw[[#This Row],[Mb]]*gpw[[#This Row],[K]])*gpw[[#This Row],[Wb]]</f>
        <v>1.2156473650056523</v>
      </c>
      <c r="P207" s="2"/>
      <c r="Q207" s="2" t="str">
        <f>IF(gpw[[#This Row],[Kolumna1]]&gt;0,"r",IF(gpw[[#This Row],[Kolumna1]]=0,"n","m"))</f>
        <v>n</v>
      </c>
      <c r="AB207" s="1">
        <v>42025</v>
      </c>
      <c r="AC207" s="2" t="s">
        <v>417</v>
      </c>
      <c r="AD207" s="2" t="s">
        <v>418</v>
      </c>
      <c r="AE207">
        <v>0.83</v>
      </c>
      <c r="AF207">
        <v>14</v>
      </c>
      <c r="AG207">
        <v>10</v>
      </c>
      <c r="AH207">
        <v>8070000</v>
      </c>
      <c r="AI207" s="2">
        <f>IF(AND(gpw_3[[#This Row],[wolumen]]=0,gpw_3[[#This Row],[obrot]]=0),gpw_3[[#This Row],[kurs_zamkniecia]],gpw_3[[#This Row],[obrot]]/gpw_3[[#This Row],[wolumen]])</f>
        <v>0.7142857142857143</v>
      </c>
      <c r="AK207" t="str">
        <f>LEFT(gpw_3[[#This Row],[ISIN]],2)</f>
        <v>PL</v>
      </c>
      <c r="AL207">
        <f>gpw_3[[#This Row],[kurs_zamkniecia]]*gpw_3[[#This Row],[pakiet_wig]]</f>
        <v>6698100</v>
      </c>
      <c r="AM207" s="2">
        <f>1000</f>
        <v>1000</v>
      </c>
      <c r="AN207" s="2">
        <f t="shared" si="14"/>
        <v>96.428137390000003</v>
      </c>
      <c r="AO207" s="2">
        <f t="shared" si="15"/>
        <v>57140000</v>
      </c>
      <c r="AP207" s="2">
        <f>gpw_3[[#This Row],[M]]/(gpw_3[[#This Row],[Mb]]*gpw_3[[#This Row],[K]])*gpw_3[[#This Row],[Wb]]</f>
        <v>1.2156473650056523</v>
      </c>
      <c r="AQ207" s="2"/>
      <c r="AR207" s="2" t="str">
        <f>IF(gpw_3[[#This Row],[Kolumna1]]&gt;0,"r",IF(gpw_3[[#This Row],[Kolumna1]]=0,"n","m"))</f>
        <v>n</v>
      </c>
    </row>
    <row r="208" spans="1:44" x14ac:dyDescent="0.25">
      <c r="A208" s="1">
        <v>42025</v>
      </c>
      <c r="B208" s="2" t="s">
        <v>419</v>
      </c>
      <c r="C208" s="2" t="s">
        <v>420</v>
      </c>
      <c r="D208">
        <v>3.34</v>
      </c>
      <c r="E208">
        <v>404</v>
      </c>
      <c r="F208">
        <v>1290</v>
      </c>
      <c r="G208">
        <v>3600000</v>
      </c>
      <c r="H208" s="2">
        <f>IF(AND(gpw[[#This Row],[wolumen]]=0,gpw[[#This Row],[obrot]]=0),gpw[[#This Row],[kurs_zamkniecia]],gpw[[#This Row],[obrot]]/gpw[[#This Row],[wolumen]])</f>
        <v>3.1930693069306932</v>
      </c>
      <c r="J208" t="str">
        <f>LEFT(gpw[[#This Row],[ISIN]],2)</f>
        <v>PL</v>
      </c>
      <c r="K208">
        <f>gpw[[#This Row],[kurs_zamkniecia]]*gpw[[#This Row],[pakiet_wig]]</f>
        <v>12024000</v>
      </c>
      <c r="L208" s="2">
        <f>1000</f>
        <v>1000</v>
      </c>
      <c r="M208" s="2">
        <f t="shared" si="12"/>
        <v>96.428137390000003</v>
      </c>
      <c r="N208" s="2">
        <f t="shared" si="13"/>
        <v>57140000</v>
      </c>
      <c r="O208" s="2">
        <f>gpw[[#This Row],[M]]/(gpw[[#This Row],[Mb]]*gpw[[#This Row],[K]])*gpw[[#This Row],[Wb]]</f>
        <v>2.1822522680801963</v>
      </c>
      <c r="P208" s="2"/>
      <c r="Q208" s="2" t="str">
        <f>IF(gpw[[#This Row],[Kolumna1]]&gt;0,"r",IF(gpw[[#This Row],[Kolumna1]]=0,"n","m"))</f>
        <v>n</v>
      </c>
      <c r="AB208" s="1">
        <v>42025</v>
      </c>
      <c r="AC208" s="2" t="s">
        <v>419</v>
      </c>
      <c r="AD208" s="2" t="s">
        <v>420</v>
      </c>
      <c r="AE208">
        <v>3.34</v>
      </c>
      <c r="AF208">
        <v>404</v>
      </c>
      <c r="AG208">
        <v>1290</v>
      </c>
      <c r="AH208">
        <v>3600000</v>
      </c>
      <c r="AI208" s="2">
        <f>IF(AND(gpw_3[[#This Row],[wolumen]]=0,gpw_3[[#This Row],[obrot]]=0),gpw_3[[#This Row],[kurs_zamkniecia]],gpw_3[[#This Row],[obrot]]/gpw_3[[#This Row],[wolumen]])</f>
        <v>3.1930693069306932</v>
      </c>
      <c r="AK208" t="str">
        <f>LEFT(gpw_3[[#This Row],[ISIN]],2)</f>
        <v>PL</v>
      </c>
      <c r="AL208">
        <f>gpw_3[[#This Row],[kurs_zamkniecia]]*gpw_3[[#This Row],[pakiet_wig]]</f>
        <v>12024000</v>
      </c>
      <c r="AM208" s="2">
        <f>1000</f>
        <v>1000</v>
      </c>
      <c r="AN208" s="2">
        <f t="shared" si="14"/>
        <v>96.428137390000003</v>
      </c>
      <c r="AO208" s="2">
        <f t="shared" si="15"/>
        <v>57140000</v>
      </c>
      <c r="AP208" s="2">
        <f>gpw_3[[#This Row],[M]]/(gpw_3[[#This Row],[Mb]]*gpw_3[[#This Row],[K]])*gpw_3[[#This Row],[Wb]]</f>
        <v>2.1822522680801963</v>
      </c>
      <c r="AQ208" s="2"/>
      <c r="AR208" s="2" t="str">
        <f>IF(gpw_3[[#This Row],[Kolumna1]]&gt;0,"r",IF(gpw_3[[#This Row],[Kolumna1]]=0,"n","m"))</f>
        <v>n</v>
      </c>
    </row>
    <row r="209" spans="1:44" x14ac:dyDescent="0.25">
      <c r="A209" s="1">
        <v>42025</v>
      </c>
      <c r="B209" s="2" t="s">
        <v>421</v>
      </c>
      <c r="C209" s="2" t="s">
        <v>422</v>
      </c>
      <c r="D209">
        <v>1.62</v>
      </c>
      <c r="E209">
        <v>504</v>
      </c>
      <c r="F209">
        <v>820</v>
      </c>
      <c r="G209">
        <v>0</v>
      </c>
      <c r="H209" s="2">
        <f>IF(AND(gpw[[#This Row],[wolumen]]=0,gpw[[#This Row],[obrot]]=0),gpw[[#This Row],[kurs_zamkniecia]],gpw[[#This Row],[obrot]]/gpw[[#This Row],[wolumen]])</f>
        <v>1.626984126984127</v>
      </c>
      <c r="J209" t="str">
        <f>LEFT(gpw[[#This Row],[ISIN]],2)</f>
        <v>PL</v>
      </c>
      <c r="K209">
        <f>gpw[[#This Row],[kurs_zamkniecia]]*gpw[[#This Row],[pakiet_wig]]</f>
        <v>0</v>
      </c>
      <c r="L209" s="2">
        <f>1000</f>
        <v>1000</v>
      </c>
      <c r="M209" s="2">
        <f t="shared" si="12"/>
        <v>96.428137390000003</v>
      </c>
      <c r="N209" s="2">
        <f t="shared" si="13"/>
        <v>57140000</v>
      </c>
      <c r="O209" s="2">
        <f>gpw[[#This Row],[M]]/(gpw[[#This Row],[Mb]]*gpw[[#This Row],[K]])*gpw[[#This Row],[Wb]]</f>
        <v>0</v>
      </c>
      <c r="P209" s="2"/>
      <c r="Q209" s="2" t="str">
        <f>IF(gpw[[#This Row],[Kolumna1]]&gt;0,"r",IF(gpw[[#This Row],[Kolumna1]]=0,"n","m"))</f>
        <v>n</v>
      </c>
      <c r="AB209" s="1">
        <v>42025</v>
      </c>
      <c r="AC209" s="2" t="s">
        <v>421</v>
      </c>
      <c r="AD209" s="2" t="s">
        <v>422</v>
      </c>
      <c r="AE209">
        <v>1.62</v>
      </c>
      <c r="AF209">
        <v>504</v>
      </c>
      <c r="AG209">
        <v>820</v>
      </c>
      <c r="AH209">
        <v>0</v>
      </c>
      <c r="AI209" s="2">
        <f>IF(AND(gpw_3[[#This Row],[wolumen]]=0,gpw_3[[#This Row],[obrot]]=0),gpw_3[[#This Row],[kurs_zamkniecia]],gpw_3[[#This Row],[obrot]]/gpw_3[[#This Row],[wolumen]])</f>
        <v>1.626984126984127</v>
      </c>
      <c r="AK209" t="str">
        <f>LEFT(gpw_3[[#This Row],[ISIN]],2)</f>
        <v>PL</v>
      </c>
      <c r="AL209">
        <f>gpw_3[[#This Row],[kurs_zamkniecia]]*gpw_3[[#This Row],[pakiet_wig]]</f>
        <v>0</v>
      </c>
      <c r="AM209" s="2">
        <f>1000</f>
        <v>1000</v>
      </c>
      <c r="AN209" s="2">
        <f t="shared" si="14"/>
        <v>96.428137390000003</v>
      </c>
      <c r="AO209" s="2">
        <f t="shared" si="15"/>
        <v>57140000</v>
      </c>
      <c r="AP209" s="2">
        <f>gpw_3[[#This Row],[M]]/(gpw_3[[#This Row],[Mb]]*gpw_3[[#This Row],[K]])*gpw_3[[#This Row],[Wb]]</f>
        <v>0</v>
      </c>
      <c r="AQ209" s="2"/>
      <c r="AR209" s="2" t="str">
        <f>IF(gpw_3[[#This Row],[Kolumna1]]&gt;0,"r",IF(gpw_3[[#This Row],[Kolumna1]]=0,"n","m"))</f>
        <v>n</v>
      </c>
    </row>
    <row r="210" spans="1:44" x14ac:dyDescent="0.25">
      <c r="A210" s="1">
        <v>42025</v>
      </c>
      <c r="B210" s="2" t="s">
        <v>423</v>
      </c>
      <c r="C210" s="2" t="s">
        <v>424</v>
      </c>
      <c r="D210">
        <v>5</v>
      </c>
      <c r="E210">
        <v>1</v>
      </c>
      <c r="F210">
        <v>5</v>
      </c>
      <c r="G210">
        <v>11334000</v>
      </c>
      <c r="H210" s="2">
        <f>IF(AND(gpw[[#This Row],[wolumen]]=0,gpw[[#This Row],[obrot]]=0),gpw[[#This Row],[kurs_zamkniecia]],gpw[[#This Row],[obrot]]/gpw[[#This Row],[wolumen]])</f>
        <v>5</v>
      </c>
      <c r="J210" t="str">
        <f>LEFT(gpw[[#This Row],[ISIN]],2)</f>
        <v>PL</v>
      </c>
      <c r="K210">
        <f>gpw[[#This Row],[kurs_zamkniecia]]*gpw[[#This Row],[pakiet_wig]]</f>
        <v>56670000</v>
      </c>
      <c r="L210" s="2">
        <f>1000</f>
        <v>1000</v>
      </c>
      <c r="M210" s="2">
        <f t="shared" si="12"/>
        <v>96.428137390000003</v>
      </c>
      <c r="N210" s="2">
        <f t="shared" si="13"/>
        <v>57140000</v>
      </c>
      <c r="O210" s="2">
        <f>gpw[[#This Row],[M]]/(gpw[[#This Row],[Mb]]*gpw[[#This Row],[K]])*gpw[[#This Row],[Wb]]</f>
        <v>10.285116103801125</v>
      </c>
      <c r="P210" s="2"/>
      <c r="Q210" s="2" t="str">
        <f>IF(gpw[[#This Row],[Kolumna1]]&gt;0,"r",IF(gpw[[#This Row],[Kolumna1]]=0,"n","m"))</f>
        <v>n</v>
      </c>
      <c r="AB210" s="1">
        <v>42025</v>
      </c>
      <c r="AC210" s="2" t="s">
        <v>423</v>
      </c>
      <c r="AD210" s="2" t="s">
        <v>424</v>
      </c>
      <c r="AE210">
        <v>5</v>
      </c>
      <c r="AF210">
        <v>1</v>
      </c>
      <c r="AG210">
        <v>5</v>
      </c>
      <c r="AH210">
        <v>11334000</v>
      </c>
      <c r="AI210" s="2">
        <f>IF(AND(gpw_3[[#This Row],[wolumen]]=0,gpw_3[[#This Row],[obrot]]=0),gpw_3[[#This Row],[kurs_zamkniecia]],gpw_3[[#This Row],[obrot]]/gpw_3[[#This Row],[wolumen]])</f>
        <v>5</v>
      </c>
      <c r="AK210" t="str">
        <f>LEFT(gpw_3[[#This Row],[ISIN]],2)</f>
        <v>PL</v>
      </c>
      <c r="AL210">
        <f>gpw_3[[#This Row],[kurs_zamkniecia]]*gpw_3[[#This Row],[pakiet_wig]]</f>
        <v>56670000</v>
      </c>
      <c r="AM210" s="2">
        <f>1000</f>
        <v>1000</v>
      </c>
      <c r="AN210" s="2">
        <f t="shared" si="14"/>
        <v>96.428137390000003</v>
      </c>
      <c r="AO210" s="2">
        <f t="shared" si="15"/>
        <v>57140000</v>
      </c>
      <c r="AP210" s="2">
        <f>gpw_3[[#This Row],[M]]/(gpw_3[[#This Row],[Mb]]*gpw_3[[#This Row],[K]])*gpw_3[[#This Row],[Wb]]</f>
        <v>10.285116103801125</v>
      </c>
      <c r="AQ210" s="2"/>
      <c r="AR210" s="2" t="str">
        <f>IF(gpw_3[[#This Row],[Kolumna1]]&gt;0,"r",IF(gpw_3[[#This Row],[Kolumna1]]=0,"n","m"))</f>
        <v>n</v>
      </c>
    </row>
    <row r="211" spans="1:44" x14ac:dyDescent="0.25">
      <c r="A211" s="1">
        <v>42025</v>
      </c>
      <c r="B211" s="2" t="s">
        <v>425</v>
      </c>
      <c r="C211" s="2" t="s">
        <v>426</v>
      </c>
      <c r="D211">
        <v>1.93</v>
      </c>
      <c r="E211">
        <v>10718</v>
      </c>
      <c r="F211">
        <v>20230</v>
      </c>
      <c r="G211">
        <v>0</v>
      </c>
      <c r="H211" s="2">
        <f>IF(AND(gpw[[#This Row],[wolumen]]=0,gpw[[#This Row],[obrot]]=0),gpw[[#This Row],[kurs_zamkniecia]],gpw[[#This Row],[obrot]]/gpw[[#This Row],[wolumen]])</f>
        <v>1.8874790072774772</v>
      </c>
      <c r="J211" t="str">
        <f>LEFT(gpw[[#This Row],[ISIN]],2)</f>
        <v>PL</v>
      </c>
      <c r="K211">
        <f>gpw[[#This Row],[kurs_zamkniecia]]*gpw[[#This Row],[pakiet_wig]]</f>
        <v>0</v>
      </c>
      <c r="L211" s="2">
        <f>1000</f>
        <v>1000</v>
      </c>
      <c r="M211" s="2">
        <f t="shared" si="12"/>
        <v>96.428137390000003</v>
      </c>
      <c r="N211" s="2">
        <f t="shared" si="13"/>
        <v>57140000</v>
      </c>
      <c r="O211" s="2">
        <f>gpw[[#This Row],[M]]/(gpw[[#This Row],[Mb]]*gpw[[#This Row],[K]])*gpw[[#This Row],[Wb]]</f>
        <v>0</v>
      </c>
      <c r="P211" s="2"/>
      <c r="Q211" s="2" t="str">
        <f>IF(gpw[[#This Row],[Kolumna1]]&gt;0,"r",IF(gpw[[#This Row],[Kolumna1]]=0,"n","m"))</f>
        <v>n</v>
      </c>
      <c r="AB211" s="1">
        <v>42025</v>
      </c>
      <c r="AC211" s="2" t="s">
        <v>425</v>
      </c>
      <c r="AD211" s="2" t="s">
        <v>426</v>
      </c>
      <c r="AE211">
        <v>1.93</v>
      </c>
      <c r="AF211">
        <v>10718</v>
      </c>
      <c r="AG211">
        <v>20230</v>
      </c>
      <c r="AH211">
        <v>0</v>
      </c>
      <c r="AI211" s="2">
        <f>IF(AND(gpw_3[[#This Row],[wolumen]]=0,gpw_3[[#This Row],[obrot]]=0),gpw_3[[#This Row],[kurs_zamkniecia]],gpw_3[[#This Row],[obrot]]/gpw_3[[#This Row],[wolumen]])</f>
        <v>1.8874790072774772</v>
      </c>
      <c r="AK211" t="str">
        <f>LEFT(gpw_3[[#This Row],[ISIN]],2)</f>
        <v>PL</v>
      </c>
      <c r="AL211">
        <f>gpw_3[[#This Row],[kurs_zamkniecia]]*gpw_3[[#This Row],[pakiet_wig]]</f>
        <v>0</v>
      </c>
      <c r="AM211" s="2">
        <f>1000</f>
        <v>1000</v>
      </c>
      <c r="AN211" s="2">
        <f t="shared" si="14"/>
        <v>96.428137390000003</v>
      </c>
      <c r="AO211" s="2">
        <f t="shared" si="15"/>
        <v>57140000</v>
      </c>
      <c r="AP211" s="2">
        <f>gpw_3[[#This Row],[M]]/(gpw_3[[#This Row],[Mb]]*gpw_3[[#This Row],[K]])*gpw_3[[#This Row],[Wb]]</f>
        <v>0</v>
      </c>
      <c r="AQ211" s="2"/>
      <c r="AR211" s="2" t="str">
        <f>IF(gpw_3[[#This Row],[Kolumna1]]&gt;0,"r",IF(gpw_3[[#This Row],[Kolumna1]]=0,"n","m"))</f>
        <v>n</v>
      </c>
    </row>
    <row r="212" spans="1:44" x14ac:dyDescent="0.25">
      <c r="A212" s="1">
        <v>42025</v>
      </c>
      <c r="B212" s="2" t="s">
        <v>427</v>
      </c>
      <c r="C212" s="2" t="s">
        <v>428</v>
      </c>
      <c r="D212">
        <v>22</v>
      </c>
      <c r="E212">
        <v>40</v>
      </c>
      <c r="F212">
        <v>880</v>
      </c>
      <c r="G212">
        <v>0</v>
      </c>
      <c r="H212" s="2">
        <f>IF(AND(gpw[[#This Row],[wolumen]]=0,gpw[[#This Row],[obrot]]=0),gpw[[#This Row],[kurs_zamkniecia]],gpw[[#This Row],[obrot]]/gpw[[#This Row],[wolumen]])</f>
        <v>22</v>
      </c>
      <c r="J212" t="str">
        <f>LEFT(gpw[[#This Row],[ISIN]],2)</f>
        <v>DE</v>
      </c>
      <c r="K212">
        <f>gpw[[#This Row],[kurs_zamkniecia]]*gpw[[#This Row],[pakiet_wig]]</f>
        <v>0</v>
      </c>
      <c r="L212" s="2">
        <f>1000</f>
        <v>1000</v>
      </c>
      <c r="M212" s="2">
        <f t="shared" si="12"/>
        <v>96.428137390000003</v>
      </c>
      <c r="N212" s="2">
        <f t="shared" si="13"/>
        <v>57140000</v>
      </c>
      <c r="O212" s="2">
        <f>gpw[[#This Row],[M]]/(gpw[[#This Row],[Mb]]*gpw[[#This Row],[K]])*gpw[[#This Row],[Wb]]</f>
        <v>0</v>
      </c>
      <c r="P212" s="2"/>
      <c r="Q212" s="2" t="str">
        <f>IF(gpw[[#This Row],[Kolumna1]]&gt;0,"r",IF(gpw[[#This Row],[Kolumna1]]=0,"n","m"))</f>
        <v>n</v>
      </c>
      <c r="AB212" s="1">
        <v>42025</v>
      </c>
      <c r="AC212" s="2" t="s">
        <v>427</v>
      </c>
      <c r="AD212" s="2" t="s">
        <v>428</v>
      </c>
      <c r="AE212">
        <v>22</v>
      </c>
      <c r="AF212">
        <v>40</v>
      </c>
      <c r="AG212">
        <v>880</v>
      </c>
      <c r="AH212">
        <v>0</v>
      </c>
      <c r="AI212" s="2">
        <f>IF(AND(gpw_3[[#This Row],[wolumen]]=0,gpw_3[[#This Row],[obrot]]=0),gpw_3[[#This Row],[kurs_zamkniecia]],gpw_3[[#This Row],[obrot]]/gpw_3[[#This Row],[wolumen]])</f>
        <v>22</v>
      </c>
      <c r="AK212" t="str">
        <f>LEFT(gpw_3[[#This Row],[ISIN]],2)</f>
        <v>DE</v>
      </c>
      <c r="AL212">
        <f>gpw_3[[#This Row],[kurs_zamkniecia]]*gpw_3[[#This Row],[pakiet_wig]]</f>
        <v>0</v>
      </c>
      <c r="AM212" s="2">
        <f>1000</f>
        <v>1000</v>
      </c>
      <c r="AN212" s="2">
        <f t="shared" si="14"/>
        <v>96.428137390000003</v>
      </c>
      <c r="AO212" s="2">
        <f t="shared" si="15"/>
        <v>57140000</v>
      </c>
      <c r="AP212" s="2">
        <f>gpw_3[[#This Row],[M]]/(gpw_3[[#This Row],[Mb]]*gpw_3[[#This Row],[K]])*gpw_3[[#This Row],[Wb]]</f>
        <v>0</v>
      </c>
      <c r="AQ212" s="2"/>
      <c r="AR212" s="2" t="str">
        <f>IF(gpw_3[[#This Row],[Kolumna1]]&gt;0,"r",IF(gpw_3[[#This Row],[Kolumna1]]=0,"n","m"))</f>
        <v>n</v>
      </c>
    </row>
    <row r="213" spans="1:44" x14ac:dyDescent="0.25">
      <c r="A213" s="1">
        <v>42025</v>
      </c>
      <c r="B213" s="2" t="s">
        <v>429</v>
      </c>
      <c r="C213" s="2" t="s">
        <v>430</v>
      </c>
      <c r="D213">
        <v>20.89</v>
      </c>
      <c r="E213">
        <v>347328</v>
      </c>
      <c r="F213">
        <v>7153770</v>
      </c>
      <c r="G213">
        <v>52636000</v>
      </c>
      <c r="H213" s="2">
        <f>IF(AND(gpw[[#This Row],[wolumen]]=0,gpw[[#This Row],[obrot]]=0),gpw[[#This Row],[kurs_zamkniecia]],gpw[[#This Row],[obrot]]/gpw[[#This Row],[wolumen]])</f>
        <v>20.596583056937533</v>
      </c>
      <c r="J213" t="str">
        <f>LEFT(gpw[[#This Row],[ISIN]],2)</f>
        <v>PL</v>
      </c>
      <c r="K213">
        <f>gpw[[#This Row],[kurs_zamkniecia]]*gpw[[#This Row],[pakiet_wig]]</f>
        <v>1099566040</v>
      </c>
      <c r="L213" s="2">
        <f>1000</f>
        <v>1000</v>
      </c>
      <c r="M213" s="2">
        <f t="shared" si="12"/>
        <v>96.428137390000003</v>
      </c>
      <c r="N213" s="2">
        <f t="shared" si="13"/>
        <v>57140000</v>
      </c>
      <c r="O213" s="2">
        <f>gpw[[#This Row],[M]]/(gpw[[#This Row],[Mb]]*gpw[[#This Row],[K]])*gpw[[#This Row],[Wb]]</f>
        <v>199.56175022404858</v>
      </c>
      <c r="P213" s="2"/>
      <c r="Q213" s="2" t="str">
        <f>IF(gpw[[#This Row],[Kolumna1]]&gt;0,"r",IF(gpw[[#This Row],[Kolumna1]]=0,"n","m"))</f>
        <v>n</v>
      </c>
      <c r="AB213" s="1">
        <v>42025</v>
      </c>
      <c r="AC213" s="2" t="s">
        <v>429</v>
      </c>
      <c r="AD213" s="2" t="s">
        <v>430</v>
      </c>
      <c r="AE213">
        <v>20.89</v>
      </c>
      <c r="AF213">
        <v>347328</v>
      </c>
      <c r="AG213">
        <v>7153770</v>
      </c>
      <c r="AH213">
        <v>52636000</v>
      </c>
      <c r="AI213" s="2">
        <f>IF(AND(gpw_3[[#This Row],[wolumen]]=0,gpw_3[[#This Row],[obrot]]=0),gpw_3[[#This Row],[kurs_zamkniecia]],gpw_3[[#This Row],[obrot]]/gpw_3[[#This Row],[wolumen]])</f>
        <v>20.596583056937533</v>
      </c>
      <c r="AK213" t="str">
        <f>LEFT(gpw_3[[#This Row],[ISIN]],2)</f>
        <v>PL</v>
      </c>
      <c r="AL213">
        <f>gpw_3[[#This Row],[kurs_zamkniecia]]*gpw_3[[#This Row],[pakiet_wig]]</f>
        <v>1099566040</v>
      </c>
      <c r="AM213" s="2">
        <f>1000</f>
        <v>1000</v>
      </c>
      <c r="AN213" s="2">
        <f t="shared" si="14"/>
        <v>96.428137390000003</v>
      </c>
      <c r="AO213" s="2">
        <f t="shared" si="15"/>
        <v>57140000</v>
      </c>
      <c r="AP213" s="2">
        <f>gpw_3[[#This Row],[M]]/(gpw_3[[#This Row],[Mb]]*gpw_3[[#This Row],[K]])*gpw_3[[#This Row],[Wb]]</f>
        <v>199.56175022404858</v>
      </c>
      <c r="AQ213" s="2"/>
      <c r="AR213" s="2" t="str">
        <f>IF(gpw_3[[#This Row],[Kolumna1]]&gt;0,"r",IF(gpw_3[[#This Row],[Kolumna1]]=0,"n","m"))</f>
        <v>n</v>
      </c>
    </row>
    <row r="214" spans="1:44" x14ac:dyDescent="0.25">
      <c r="A214" s="1">
        <v>42025</v>
      </c>
      <c r="B214" s="2" t="s">
        <v>431</v>
      </c>
      <c r="C214" s="2" t="s">
        <v>432</v>
      </c>
      <c r="D214">
        <v>0.28999999999999998</v>
      </c>
      <c r="E214">
        <v>2216</v>
      </c>
      <c r="F214">
        <v>640</v>
      </c>
      <c r="G214">
        <v>0</v>
      </c>
      <c r="H214" s="2">
        <f>IF(AND(gpw[[#This Row],[wolumen]]=0,gpw[[#This Row],[obrot]]=0),gpw[[#This Row],[kurs_zamkniecia]],gpw[[#This Row],[obrot]]/gpw[[#This Row],[wolumen]])</f>
        <v>0.28880866425992779</v>
      </c>
      <c r="J214" t="str">
        <f>LEFT(gpw[[#This Row],[ISIN]],2)</f>
        <v>PL</v>
      </c>
      <c r="K214">
        <f>gpw[[#This Row],[kurs_zamkniecia]]*gpw[[#This Row],[pakiet_wig]]</f>
        <v>0</v>
      </c>
      <c r="L214" s="2">
        <f>1000</f>
        <v>1000</v>
      </c>
      <c r="M214" s="2">
        <f t="shared" si="12"/>
        <v>96.428137390000003</v>
      </c>
      <c r="N214" s="2">
        <f t="shared" si="13"/>
        <v>57140000</v>
      </c>
      <c r="O214" s="2">
        <f>gpw[[#This Row],[M]]/(gpw[[#This Row],[Mb]]*gpw[[#This Row],[K]])*gpw[[#This Row],[Wb]]</f>
        <v>0</v>
      </c>
      <c r="P214" s="2"/>
      <c r="Q214" s="2" t="str">
        <f>IF(gpw[[#This Row],[Kolumna1]]&gt;0,"r",IF(gpw[[#This Row],[Kolumna1]]=0,"n","m"))</f>
        <v>n</v>
      </c>
      <c r="AB214" s="1">
        <v>42025</v>
      </c>
      <c r="AC214" s="2" t="s">
        <v>431</v>
      </c>
      <c r="AD214" s="2" t="s">
        <v>432</v>
      </c>
      <c r="AE214">
        <v>0.28999999999999998</v>
      </c>
      <c r="AF214">
        <v>2216</v>
      </c>
      <c r="AG214">
        <v>640</v>
      </c>
      <c r="AH214">
        <v>0</v>
      </c>
      <c r="AI214" s="2">
        <f>IF(AND(gpw_3[[#This Row],[wolumen]]=0,gpw_3[[#This Row],[obrot]]=0),gpw_3[[#This Row],[kurs_zamkniecia]],gpw_3[[#This Row],[obrot]]/gpw_3[[#This Row],[wolumen]])</f>
        <v>0.28880866425992779</v>
      </c>
      <c r="AK214" t="str">
        <f>LEFT(gpw_3[[#This Row],[ISIN]],2)</f>
        <v>PL</v>
      </c>
      <c r="AL214">
        <f>gpw_3[[#This Row],[kurs_zamkniecia]]*gpw_3[[#This Row],[pakiet_wig]]</f>
        <v>0</v>
      </c>
      <c r="AM214" s="2">
        <f>1000</f>
        <v>1000</v>
      </c>
      <c r="AN214" s="2">
        <f t="shared" si="14"/>
        <v>96.428137390000003</v>
      </c>
      <c r="AO214" s="2">
        <f t="shared" si="15"/>
        <v>57140000</v>
      </c>
      <c r="AP214" s="2">
        <f>gpw_3[[#This Row],[M]]/(gpw_3[[#This Row],[Mb]]*gpw_3[[#This Row],[K]])*gpw_3[[#This Row],[Wb]]</f>
        <v>0</v>
      </c>
      <c r="AQ214" s="2"/>
      <c r="AR214" s="2" t="str">
        <f>IF(gpw_3[[#This Row],[Kolumna1]]&gt;0,"r",IF(gpw_3[[#This Row],[Kolumna1]]=0,"n","m"))</f>
        <v>n</v>
      </c>
    </row>
    <row r="215" spans="1:44" x14ac:dyDescent="0.25">
      <c r="A215" s="1">
        <v>42025</v>
      </c>
      <c r="B215" s="2" t="s">
        <v>433</v>
      </c>
      <c r="C215" s="2" t="s">
        <v>434</v>
      </c>
      <c r="D215">
        <v>2.6</v>
      </c>
      <c r="E215">
        <v>23437</v>
      </c>
      <c r="F215">
        <v>61320</v>
      </c>
      <c r="G215">
        <v>32447000</v>
      </c>
      <c r="H215" s="2">
        <f>IF(AND(gpw[[#This Row],[wolumen]]=0,gpw[[#This Row],[obrot]]=0),gpw[[#This Row],[kurs_zamkniecia]],gpw[[#This Row],[obrot]]/gpw[[#This Row],[wolumen]])</f>
        <v>2.6163758160174084</v>
      </c>
      <c r="J215" t="str">
        <f>LEFT(gpw[[#This Row],[ISIN]],2)</f>
        <v>PL</v>
      </c>
      <c r="K215">
        <f>gpw[[#This Row],[kurs_zamkniecia]]*gpw[[#This Row],[pakiet_wig]]</f>
        <v>84362200</v>
      </c>
      <c r="L215" s="2">
        <f>1000</f>
        <v>1000</v>
      </c>
      <c r="M215" s="2">
        <f t="shared" si="12"/>
        <v>96.428137390000003</v>
      </c>
      <c r="N215" s="2">
        <f t="shared" si="13"/>
        <v>57140000</v>
      </c>
      <c r="O215" s="2">
        <f>gpw[[#This Row],[M]]/(gpw[[#This Row],[Mb]]*gpw[[#This Row],[K]])*gpw[[#This Row],[Wb]]</f>
        <v>15.311011501183895</v>
      </c>
      <c r="P215" s="2"/>
      <c r="Q215" s="2" t="str">
        <f>IF(gpw[[#This Row],[Kolumna1]]&gt;0,"r",IF(gpw[[#This Row],[Kolumna1]]=0,"n","m"))</f>
        <v>n</v>
      </c>
      <c r="AB215" s="1">
        <v>42025</v>
      </c>
      <c r="AC215" s="2" t="s">
        <v>433</v>
      </c>
      <c r="AD215" s="2" t="s">
        <v>434</v>
      </c>
      <c r="AE215">
        <v>2.6</v>
      </c>
      <c r="AF215">
        <v>23437</v>
      </c>
      <c r="AG215">
        <v>61320</v>
      </c>
      <c r="AH215">
        <v>32447000</v>
      </c>
      <c r="AI215" s="2">
        <f>IF(AND(gpw_3[[#This Row],[wolumen]]=0,gpw_3[[#This Row],[obrot]]=0),gpw_3[[#This Row],[kurs_zamkniecia]],gpw_3[[#This Row],[obrot]]/gpw_3[[#This Row],[wolumen]])</f>
        <v>2.6163758160174084</v>
      </c>
      <c r="AK215" t="str">
        <f>LEFT(gpw_3[[#This Row],[ISIN]],2)</f>
        <v>PL</v>
      </c>
      <c r="AL215">
        <f>gpw_3[[#This Row],[kurs_zamkniecia]]*gpw_3[[#This Row],[pakiet_wig]]</f>
        <v>84362200</v>
      </c>
      <c r="AM215" s="2">
        <f>1000</f>
        <v>1000</v>
      </c>
      <c r="AN215" s="2">
        <f t="shared" si="14"/>
        <v>96.428137390000003</v>
      </c>
      <c r="AO215" s="2">
        <f t="shared" si="15"/>
        <v>57140000</v>
      </c>
      <c r="AP215" s="2">
        <f>gpw_3[[#This Row],[M]]/(gpw_3[[#This Row],[Mb]]*gpw_3[[#This Row],[K]])*gpw_3[[#This Row],[Wb]]</f>
        <v>15.311011501183895</v>
      </c>
      <c r="AQ215" s="2"/>
      <c r="AR215" s="2" t="str">
        <f>IF(gpw_3[[#This Row],[Kolumna1]]&gt;0,"r",IF(gpw_3[[#This Row],[Kolumna1]]=0,"n","m"))</f>
        <v>n</v>
      </c>
    </row>
    <row r="216" spans="1:44" x14ac:dyDescent="0.25">
      <c r="A216" s="1">
        <v>42025</v>
      </c>
      <c r="B216" s="2" t="s">
        <v>435</v>
      </c>
      <c r="C216" s="2" t="s">
        <v>436</v>
      </c>
      <c r="D216">
        <v>9.65</v>
      </c>
      <c r="E216">
        <v>1036</v>
      </c>
      <c r="F216">
        <v>9900</v>
      </c>
      <c r="G216">
        <v>1509000</v>
      </c>
      <c r="H216" s="2">
        <f>IF(AND(gpw[[#This Row],[wolumen]]=0,gpw[[#This Row],[obrot]]=0),gpw[[#This Row],[kurs_zamkniecia]],gpw[[#This Row],[obrot]]/gpw[[#This Row],[wolumen]])</f>
        <v>9.5559845559845566</v>
      </c>
      <c r="J216" t="str">
        <f>LEFT(gpw[[#This Row],[ISIN]],2)</f>
        <v>PL</v>
      </c>
      <c r="K216">
        <f>gpw[[#This Row],[kurs_zamkniecia]]*gpw[[#This Row],[pakiet_wig]]</f>
        <v>14561850</v>
      </c>
      <c r="L216" s="2">
        <f>1000</f>
        <v>1000</v>
      </c>
      <c r="M216" s="2">
        <f t="shared" si="12"/>
        <v>96.428137390000003</v>
      </c>
      <c r="N216" s="2">
        <f t="shared" si="13"/>
        <v>57140000</v>
      </c>
      <c r="O216" s="2">
        <f>gpw[[#This Row],[M]]/(gpw[[#This Row],[Mb]]*gpw[[#This Row],[K]])*gpw[[#This Row],[Wb]]</f>
        <v>2.6428501488642384</v>
      </c>
      <c r="P216" s="2"/>
      <c r="Q216" s="2" t="str">
        <f>IF(gpw[[#This Row],[Kolumna1]]&gt;0,"r",IF(gpw[[#This Row],[Kolumna1]]=0,"n","m"))</f>
        <v>n</v>
      </c>
      <c r="AB216" s="1">
        <v>42025</v>
      </c>
      <c r="AC216" s="2" t="s">
        <v>435</v>
      </c>
      <c r="AD216" s="2" t="s">
        <v>436</v>
      </c>
      <c r="AE216">
        <v>9.65</v>
      </c>
      <c r="AF216">
        <v>1036</v>
      </c>
      <c r="AG216">
        <v>9900</v>
      </c>
      <c r="AH216">
        <v>1509000</v>
      </c>
      <c r="AI216" s="2">
        <f>IF(AND(gpw_3[[#This Row],[wolumen]]=0,gpw_3[[#This Row],[obrot]]=0),gpw_3[[#This Row],[kurs_zamkniecia]],gpw_3[[#This Row],[obrot]]/gpw_3[[#This Row],[wolumen]])</f>
        <v>9.5559845559845566</v>
      </c>
      <c r="AK216" t="str">
        <f>LEFT(gpw_3[[#This Row],[ISIN]],2)</f>
        <v>PL</v>
      </c>
      <c r="AL216">
        <f>gpw_3[[#This Row],[kurs_zamkniecia]]*gpw_3[[#This Row],[pakiet_wig]]</f>
        <v>14561850</v>
      </c>
      <c r="AM216" s="2">
        <f>1000</f>
        <v>1000</v>
      </c>
      <c r="AN216" s="2">
        <f t="shared" si="14"/>
        <v>96.428137390000003</v>
      </c>
      <c r="AO216" s="2">
        <f t="shared" si="15"/>
        <v>57140000</v>
      </c>
      <c r="AP216" s="2">
        <f>gpw_3[[#This Row],[M]]/(gpw_3[[#This Row],[Mb]]*gpw_3[[#This Row],[K]])*gpw_3[[#This Row],[Wb]]</f>
        <v>2.6428501488642384</v>
      </c>
      <c r="AQ216" s="2"/>
      <c r="AR216" s="2" t="str">
        <f>IF(gpw_3[[#This Row],[Kolumna1]]&gt;0,"r",IF(gpw_3[[#This Row],[Kolumna1]]=0,"n","m"))</f>
        <v>n</v>
      </c>
    </row>
    <row r="217" spans="1:44" x14ac:dyDescent="0.25">
      <c r="A217" s="1">
        <v>42025</v>
      </c>
      <c r="B217" s="2" t="s">
        <v>437</v>
      </c>
      <c r="C217" s="2" t="s">
        <v>438</v>
      </c>
      <c r="D217">
        <v>2.87</v>
      </c>
      <c r="E217">
        <v>47950</v>
      </c>
      <c r="F217">
        <v>135790</v>
      </c>
      <c r="G217">
        <v>26333000</v>
      </c>
      <c r="H217" s="2">
        <f>IF(AND(gpw[[#This Row],[wolumen]]=0,gpw[[#This Row],[obrot]]=0),gpw[[#This Row],[kurs_zamkniecia]],gpw[[#This Row],[obrot]]/gpw[[#This Row],[wolumen]])</f>
        <v>2.8319082377476539</v>
      </c>
      <c r="J217" t="str">
        <f>LEFT(gpw[[#This Row],[ISIN]],2)</f>
        <v>PL</v>
      </c>
      <c r="K217">
        <f>gpw[[#This Row],[kurs_zamkniecia]]*gpw[[#This Row],[pakiet_wig]]</f>
        <v>75575710</v>
      </c>
      <c r="L217" s="2">
        <f>1000</f>
        <v>1000</v>
      </c>
      <c r="M217" s="2">
        <f t="shared" si="12"/>
        <v>96.428137390000003</v>
      </c>
      <c r="N217" s="2">
        <f t="shared" si="13"/>
        <v>57140000</v>
      </c>
      <c r="O217" s="2">
        <f>gpw[[#This Row],[M]]/(gpw[[#This Row],[Mb]]*gpw[[#This Row],[K]])*gpw[[#This Row],[Wb]]</f>
        <v>13.716339367870191</v>
      </c>
      <c r="P217" s="2"/>
      <c r="Q217" s="2" t="str">
        <f>IF(gpw[[#This Row],[Kolumna1]]&gt;0,"r",IF(gpw[[#This Row],[Kolumna1]]=0,"n","m"))</f>
        <v>n</v>
      </c>
      <c r="AB217" s="1">
        <v>42025</v>
      </c>
      <c r="AC217" s="2" t="s">
        <v>437</v>
      </c>
      <c r="AD217" s="2" t="s">
        <v>438</v>
      </c>
      <c r="AE217">
        <v>2.87</v>
      </c>
      <c r="AF217">
        <v>47950</v>
      </c>
      <c r="AG217">
        <v>135790</v>
      </c>
      <c r="AH217">
        <v>26333000</v>
      </c>
      <c r="AI217" s="2">
        <f>IF(AND(gpw_3[[#This Row],[wolumen]]=0,gpw_3[[#This Row],[obrot]]=0),gpw_3[[#This Row],[kurs_zamkniecia]],gpw_3[[#This Row],[obrot]]/gpw_3[[#This Row],[wolumen]])</f>
        <v>2.8319082377476539</v>
      </c>
      <c r="AK217" t="str">
        <f>LEFT(gpw_3[[#This Row],[ISIN]],2)</f>
        <v>PL</v>
      </c>
      <c r="AL217">
        <f>gpw_3[[#This Row],[kurs_zamkniecia]]*gpw_3[[#This Row],[pakiet_wig]]</f>
        <v>75575710</v>
      </c>
      <c r="AM217" s="2">
        <f>1000</f>
        <v>1000</v>
      </c>
      <c r="AN217" s="2">
        <f t="shared" si="14"/>
        <v>96.428137390000003</v>
      </c>
      <c r="AO217" s="2">
        <f t="shared" si="15"/>
        <v>57140000</v>
      </c>
      <c r="AP217" s="2">
        <f>gpw_3[[#This Row],[M]]/(gpw_3[[#This Row],[Mb]]*gpw_3[[#This Row],[K]])*gpw_3[[#This Row],[Wb]]</f>
        <v>13.716339367870191</v>
      </c>
      <c r="AQ217" s="2"/>
      <c r="AR217" s="2" t="str">
        <f>IF(gpw_3[[#This Row],[Kolumna1]]&gt;0,"r",IF(gpw_3[[#This Row],[Kolumna1]]=0,"n","m"))</f>
        <v>n</v>
      </c>
    </row>
    <row r="218" spans="1:44" x14ac:dyDescent="0.25">
      <c r="A218" s="1">
        <v>42025</v>
      </c>
      <c r="B218" s="2" t="s">
        <v>439</v>
      </c>
      <c r="C218" s="2" t="s">
        <v>440</v>
      </c>
      <c r="D218">
        <v>2.2400000000000002</v>
      </c>
      <c r="E218">
        <v>5</v>
      </c>
      <c r="F218">
        <v>10</v>
      </c>
      <c r="G218">
        <v>4047000</v>
      </c>
      <c r="H218" s="2">
        <f>IF(AND(gpw[[#This Row],[wolumen]]=0,gpw[[#This Row],[obrot]]=0),gpw[[#This Row],[kurs_zamkniecia]],gpw[[#This Row],[obrot]]/gpw[[#This Row],[wolumen]])</f>
        <v>2</v>
      </c>
      <c r="J218" t="str">
        <f>LEFT(gpw[[#This Row],[ISIN]],2)</f>
        <v>PL</v>
      </c>
      <c r="K218">
        <f>gpw[[#This Row],[kurs_zamkniecia]]*gpw[[#This Row],[pakiet_wig]]</f>
        <v>9065280</v>
      </c>
      <c r="L218" s="2">
        <f>1000</f>
        <v>1000</v>
      </c>
      <c r="M218" s="2">
        <f t="shared" si="12"/>
        <v>96.428137390000003</v>
      </c>
      <c r="N218" s="2">
        <f t="shared" si="13"/>
        <v>57140000</v>
      </c>
      <c r="O218" s="2">
        <f>gpw[[#This Row],[M]]/(gpw[[#This Row],[Mb]]*gpw[[#This Row],[K]])*gpw[[#This Row],[Wb]]</f>
        <v>1.6452701131721592</v>
      </c>
      <c r="P218" s="2"/>
      <c r="Q218" s="2" t="str">
        <f>IF(gpw[[#This Row],[Kolumna1]]&gt;0,"r",IF(gpw[[#This Row],[Kolumna1]]=0,"n","m"))</f>
        <v>n</v>
      </c>
      <c r="AB218" s="1">
        <v>42025</v>
      </c>
      <c r="AC218" s="2" t="s">
        <v>439</v>
      </c>
      <c r="AD218" s="2" t="s">
        <v>440</v>
      </c>
      <c r="AE218">
        <v>2.2400000000000002</v>
      </c>
      <c r="AF218">
        <v>5</v>
      </c>
      <c r="AG218">
        <v>10</v>
      </c>
      <c r="AH218">
        <v>4047000</v>
      </c>
      <c r="AI218" s="2">
        <f>IF(AND(gpw_3[[#This Row],[wolumen]]=0,gpw_3[[#This Row],[obrot]]=0),gpw_3[[#This Row],[kurs_zamkniecia]],gpw_3[[#This Row],[obrot]]/gpw_3[[#This Row],[wolumen]])</f>
        <v>2</v>
      </c>
      <c r="AK218" t="str">
        <f>LEFT(gpw_3[[#This Row],[ISIN]],2)</f>
        <v>PL</v>
      </c>
      <c r="AL218">
        <f>gpw_3[[#This Row],[kurs_zamkniecia]]*gpw_3[[#This Row],[pakiet_wig]]</f>
        <v>9065280</v>
      </c>
      <c r="AM218" s="2">
        <f>1000</f>
        <v>1000</v>
      </c>
      <c r="AN218" s="2">
        <f t="shared" si="14"/>
        <v>96.428137390000003</v>
      </c>
      <c r="AO218" s="2">
        <f t="shared" si="15"/>
        <v>57140000</v>
      </c>
      <c r="AP218" s="2">
        <f>gpw_3[[#This Row],[M]]/(gpw_3[[#This Row],[Mb]]*gpw_3[[#This Row],[K]])*gpw_3[[#This Row],[Wb]]</f>
        <v>1.6452701131721592</v>
      </c>
      <c r="AQ218" s="2"/>
      <c r="AR218" s="2" t="str">
        <f>IF(gpw_3[[#This Row],[Kolumna1]]&gt;0,"r",IF(gpw_3[[#This Row],[Kolumna1]]=0,"n","m"))</f>
        <v>n</v>
      </c>
    </row>
    <row r="219" spans="1:44" x14ac:dyDescent="0.25">
      <c r="A219" s="1">
        <v>42025</v>
      </c>
      <c r="B219" s="2" t="s">
        <v>441</v>
      </c>
      <c r="C219" s="2" t="s">
        <v>442</v>
      </c>
      <c r="D219">
        <v>0.02</v>
      </c>
      <c r="E219">
        <v>0</v>
      </c>
      <c r="F219">
        <v>0</v>
      </c>
      <c r="G219">
        <v>0</v>
      </c>
      <c r="H219" s="2">
        <f>IF(AND(gpw[[#This Row],[wolumen]]=0,gpw[[#This Row],[obrot]]=0),gpw[[#This Row],[kurs_zamkniecia]],gpw[[#This Row],[obrot]]/gpw[[#This Row],[wolumen]])</f>
        <v>0.02</v>
      </c>
      <c r="J219" t="str">
        <f>LEFT(gpw[[#This Row],[ISIN]],2)</f>
        <v>PL</v>
      </c>
      <c r="K219">
        <f>gpw[[#This Row],[kurs_zamkniecia]]*gpw[[#This Row],[pakiet_wig]]</f>
        <v>0</v>
      </c>
      <c r="L219" s="2">
        <f>1000</f>
        <v>1000</v>
      </c>
      <c r="M219" s="2">
        <f t="shared" si="12"/>
        <v>96.428137390000003</v>
      </c>
      <c r="N219" s="2">
        <f t="shared" si="13"/>
        <v>57140000</v>
      </c>
      <c r="O219" s="2">
        <f>gpw[[#This Row],[M]]/(gpw[[#This Row],[Mb]]*gpw[[#This Row],[K]])*gpw[[#This Row],[Wb]]</f>
        <v>0</v>
      </c>
      <c r="P219" s="2"/>
      <c r="Q219" s="2" t="str">
        <f>IF(gpw[[#This Row],[Kolumna1]]&gt;0,"r",IF(gpw[[#This Row],[Kolumna1]]=0,"n","m"))</f>
        <v>n</v>
      </c>
      <c r="AB219" s="1">
        <v>42025</v>
      </c>
      <c r="AC219" s="2" t="s">
        <v>441</v>
      </c>
      <c r="AD219" s="2" t="s">
        <v>442</v>
      </c>
      <c r="AE219">
        <v>0.02</v>
      </c>
      <c r="AF219">
        <v>0</v>
      </c>
      <c r="AG219">
        <v>0</v>
      </c>
      <c r="AH219">
        <v>0</v>
      </c>
      <c r="AI219" s="2">
        <f>IF(AND(gpw_3[[#This Row],[wolumen]]=0,gpw_3[[#This Row],[obrot]]=0),gpw_3[[#This Row],[kurs_zamkniecia]],gpw_3[[#This Row],[obrot]]/gpw_3[[#This Row],[wolumen]])</f>
        <v>0.02</v>
      </c>
      <c r="AK219" t="str">
        <f>LEFT(gpw_3[[#This Row],[ISIN]],2)</f>
        <v>PL</v>
      </c>
      <c r="AL219">
        <f>gpw_3[[#This Row],[kurs_zamkniecia]]*gpw_3[[#This Row],[pakiet_wig]]</f>
        <v>0</v>
      </c>
      <c r="AM219" s="2">
        <f>1000</f>
        <v>1000</v>
      </c>
      <c r="AN219" s="2">
        <f t="shared" si="14"/>
        <v>96.428137390000003</v>
      </c>
      <c r="AO219" s="2">
        <f t="shared" si="15"/>
        <v>57140000</v>
      </c>
      <c r="AP219" s="2">
        <f>gpw_3[[#This Row],[M]]/(gpw_3[[#This Row],[Mb]]*gpw_3[[#This Row],[K]])*gpw_3[[#This Row],[Wb]]</f>
        <v>0</v>
      </c>
      <c r="AQ219" s="2"/>
      <c r="AR219" s="2" t="str">
        <f>IF(gpw_3[[#This Row],[Kolumna1]]&gt;0,"r",IF(gpw_3[[#This Row],[Kolumna1]]=0,"n","m"))</f>
        <v>n</v>
      </c>
    </row>
    <row r="220" spans="1:44" x14ac:dyDescent="0.25">
      <c r="A220" s="1">
        <v>42025</v>
      </c>
      <c r="B220" s="2" t="s">
        <v>443</v>
      </c>
      <c r="C220" s="2" t="s">
        <v>444</v>
      </c>
      <c r="D220">
        <v>6.66</v>
      </c>
      <c r="E220">
        <v>0</v>
      </c>
      <c r="F220">
        <v>0</v>
      </c>
      <c r="G220">
        <v>3329000</v>
      </c>
      <c r="H220" s="2">
        <f>IF(AND(gpw[[#This Row],[wolumen]]=0,gpw[[#This Row],[obrot]]=0),gpw[[#This Row],[kurs_zamkniecia]],gpw[[#This Row],[obrot]]/gpw[[#This Row],[wolumen]])</f>
        <v>6.66</v>
      </c>
      <c r="J220" t="str">
        <f>LEFT(gpw[[#This Row],[ISIN]],2)</f>
        <v>CY</v>
      </c>
      <c r="K220">
        <f>gpw[[#This Row],[kurs_zamkniecia]]*gpw[[#This Row],[pakiet_wig]]</f>
        <v>22171140</v>
      </c>
      <c r="L220" s="2">
        <f>1000</f>
        <v>1000</v>
      </c>
      <c r="M220" s="2">
        <f t="shared" si="12"/>
        <v>96.428137390000003</v>
      </c>
      <c r="N220" s="2">
        <f t="shared" si="13"/>
        <v>57140000</v>
      </c>
      <c r="O220" s="2">
        <f>gpw[[#This Row],[M]]/(gpw[[#This Row],[Mb]]*gpw[[#This Row],[K]])*gpw[[#This Row],[Wb]]</f>
        <v>4.0238706379676952</v>
      </c>
      <c r="P220" s="2"/>
      <c r="Q220" s="2" t="str">
        <f>IF(gpw[[#This Row],[Kolumna1]]&gt;0,"r",IF(gpw[[#This Row],[Kolumna1]]=0,"n","m"))</f>
        <v>n</v>
      </c>
      <c r="AB220" s="1">
        <v>42025</v>
      </c>
      <c r="AC220" s="2" t="s">
        <v>443</v>
      </c>
      <c r="AD220" s="2" t="s">
        <v>444</v>
      </c>
      <c r="AE220">
        <v>6.66</v>
      </c>
      <c r="AF220">
        <v>0</v>
      </c>
      <c r="AG220">
        <v>0</v>
      </c>
      <c r="AH220">
        <v>3329000</v>
      </c>
      <c r="AI220" s="2">
        <f>IF(AND(gpw_3[[#This Row],[wolumen]]=0,gpw_3[[#This Row],[obrot]]=0),gpw_3[[#This Row],[kurs_zamkniecia]],gpw_3[[#This Row],[obrot]]/gpw_3[[#This Row],[wolumen]])</f>
        <v>6.66</v>
      </c>
      <c r="AK220" t="str">
        <f>LEFT(gpw_3[[#This Row],[ISIN]],2)</f>
        <v>CY</v>
      </c>
      <c r="AL220">
        <f>gpw_3[[#This Row],[kurs_zamkniecia]]*gpw_3[[#This Row],[pakiet_wig]]</f>
        <v>22171140</v>
      </c>
      <c r="AM220" s="2">
        <f>1000</f>
        <v>1000</v>
      </c>
      <c r="AN220" s="2">
        <f t="shared" si="14"/>
        <v>96.428137390000003</v>
      </c>
      <c r="AO220" s="2">
        <f t="shared" si="15"/>
        <v>57140000</v>
      </c>
      <c r="AP220" s="2">
        <f>gpw_3[[#This Row],[M]]/(gpw_3[[#This Row],[Mb]]*gpw_3[[#This Row],[K]])*gpw_3[[#This Row],[Wb]]</f>
        <v>4.0238706379676952</v>
      </c>
      <c r="AQ220" s="2"/>
      <c r="AR220" s="2" t="str">
        <f>IF(gpw_3[[#This Row],[Kolumna1]]&gt;0,"r",IF(gpw_3[[#This Row],[Kolumna1]]=0,"n","m"))</f>
        <v>n</v>
      </c>
    </row>
    <row r="221" spans="1:44" x14ac:dyDescent="0.25">
      <c r="A221" s="1">
        <v>42025</v>
      </c>
      <c r="B221" s="2" t="s">
        <v>445</v>
      </c>
      <c r="C221" s="2" t="s">
        <v>446</v>
      </c>
      <c r="D221">
        <v>1.22</v>
      </c>
      <c r="E221">
        <v>368872</v>
      </c>
      <c r="F221">
        <v>444170</v>
      </c>
      <c r="G221">
        <v>45144000</v>
      </c>
      <c r="H221" s="2">
        <f>IF(AND(gpw[[#This Row],[wolumen]]=0,gpw[[#This Row],[obrot]]=0),gpw[[#This Row],[kurs_zamkniecia]],gpw[[#This Row],[obrot]]/gpw[[#This Row],[wolumen]])</f>
        <v>1.2041304300678826</v>
      </c>
      <c r="J221" t="str">
        <f>LEFT(gpw[[#This Row],[ISIN]],2)</f>
        <v>PL</v>
      </c>
      <c r="K221">
        <f>gpw[[#This Row],[kurs_zamkniecia]]*gpw[[#This Row],[pakiet_wig]]</f>
        <v>55075680</v>
      </c>
      <c r="L221" s="2">
        <f>1000</f>
        <v>1000</v>
      </c>
      <c r="M221" s="2">
        <f t="shared" si="12"/>
        <v>96.428137390000003</v>
      </c>
      <c r="N221" s="2">
        <f t="shared" si="13"/>
        <v>57140000</v>
      </c>
      <c r="O221" s="2">
        <f>gpw[[#This Row],[M]]/(gpw[[#This Row],[Mb]]*gpw[[#This Row],[K]])*gpw[[#This Row],[Wb]]</f>
        <v>9.9957607781153612</v>
      </c>
      <c r="P221" s="2"/>
      <c r="Q221" s="2" t="str">
        <f>IF(gpw[[#This Row],[Kolumna1]]&gt;0,"r",IF(gpw[[#This Row],[Kolumna1]]=0,"n","m"))</f>
        <v>n</v>
      </c>
      <c r="AB221" s="1">
        <v>42025</v>
      </c>
      <c r="AC221" s="2" t="s">
        <v>445</v>
      </c>
      <c r="AD221" s="2" t="s">
        <v>446</v>
      </c>
      <c r="AE221">
        <v>1.22</v>
      </c>
      <c r="AF221">
        <v>368872</v>
      </c>
      <c r="AG221">
        <v>444170</v>
      </c>
      <c r="AH221">
        <v>45144000</v>
      </c>
      <c r="AI221" s="2">
        <f>IF(AND(gpw_3[[#This Row],[wolumen]]=0,gpw_3[[#This Row],[obrot]]=0),gpw_3[[#This Row],[kurs_zamkniecia]],gpw_3[[#This Row],[obrot]]/gpw_3[[#This Row],[wolumen]])</f>
        <v>1.2041304300678826</v>
      </c>
      <c r="AK221" t="str">
        <f>LEFT(gpw_3[[#This Row],[ISIN]],2)</f>
        <v>PL</v>
      </c>
      <c r="AL221">
        <f>gpw_3[[#This Row],[kurs_zamkniecia]]*gpw_3[[#This Row],[pakiet_wig]]</f>
        <v>55075680</v>
      </c>
      <c r="AM221" s="2">
        <f>1000</f>
        <v>1000</v>
      </c>
      <c r="AN221" s="2">
        <f t="shared" si="14"/>
        <v>96.428137390000003</v>
      </c>
      <c r="AO221" s="2">
        <f t="shared" si="15"/>
        <v>57140000</v>
      </c>
      <c r="AP221" s="2">
        <f>gpw_3[[#This Row],[M]]/(gpw_3[[#This Row],[Mb]]*gpw_3[[#This Row],[K]])*gpw_3[[#This Row],[Wb]]</f>
        <v>9.9957607781153612</v>
      </c>
      <c r="AQ221" s="2"/>
      <c r="AR221" s="2" t="str">
        <f>IF(gpw_3[[#This Row],[Kolumna1]]&gt;0,"r",IF(gpw_3[[#This Row],[Kolumna1]]=0,"n","m"))</f>
        <v>n</v>
      </c>
    </row>
    <row r="222" spans="1:44" x14ac:dyDescent="0.25">
      <c r="A222" s="1">
        <v>42025</v>
      </c>
      <c r="B222" s="2" t="s">
        <v>447</v>
      </c>
      <c r="C222" s="2" t="s">
        <v>448</v>
      </c>
      <c r="D222">
        <v>33.4</v>
      </c>
      <c r="E222">
        <v>97681</v>
      </c>
      <c r="F222">
        <v>3223540</v>
      </c>
      <c r="G222">
        <v>48500000</v>
      </c>
      <c r="H222" s="2">
        <f>IF(AND(gpw[[#This Row],[wolumen]]=0,gpw[[#This Row],[obrot]]=0),gpw[[#This Row],[kurs_zamkniecia]],gpw[[#This Row],[obrot]]/gpw[[#This Row],[wolumen]])</f>
        <v>33.000685906163945</v>
      </c>
      <c r="J222" t="str">
        <f>LEFT(gpw[[#This Row],[ISIN]],2)</f>
        <v>LU</v>
      </c>
      <c r="K222">
        <f>gpw[[#This Row],[kurs_zamkniecia]]*gpw[[#This Row],[pakiet_wig]]</f>
        <v>1619900000</v>
      </c>
      <c r="L222" s="2">
        <f>1000</f>
        <v>1000</v>
      </c>
      <c r="M222" s="2">
        <f t="shared" si="12"/>
        <v>96.428137390000003</v>
      </c>
      <c r="N222" s="2">
        <f t="shared" si="13"/>
        <v>57140000</v>
      </c>
      <c r="O222" s="2">
        <f>gpw[[#This Row],[M]]/(gpw[[#This Row],[Mb]]*gpw[[#This Row],[K]])*gpw[[#This Row],[Wb]]</f>
        <v>293.99787500524866</v>
      </c>
      <c r="P222" s="2"/>
      <c r="Q222" s="2" t="str">
        <f>IF(gpw[[#This Row],[Kolumna1]]&gt;0,"r",IF(gpw[[#This Row],[Kolumna1]]=0,"n","m"))</f>
        <v>n</v>
      </c>
      <c r="AB222" s="1">
        <v>42025</v>
      </c>
      <c r="AC222" s="2" t="s">
        <v>447</v>
      </c>
      <c r="AD222" s="2" t="s">
        <v>448</v>
      </c>
      <c r="AE222">
        <v>33.4</v>
      </c>
      <c r="AF222">
        <v>97681</v>
      </c>
      <c r="AG222">
        <v>3223540</v>
      </c>
      <c r="AH222">
        <v>48500000</v>
      </c>
      <c r="AI222" s="2">
        <f>IF(AND(gpw_3[[#This Row],[wolumen]]=0,gpw_3[[#This Row],[obrot]]=0),gpw_3[[#This Row],[kurs_zamkniecia]],gpw_3[[#This Row],[obrot]]/gpw_3[[#This Row],[wolumen]])</f>
        <v>33.000685906163945</v>
      </c>
      <c r="AK222" t="str">
        <f>LEFT(gpw_3[[#This Row],[ISIN]],2)</f>
        <v>LU</v>
      </c>
      <c r="AL222">
        <f>gpw_3[[#This Row],[kurs_zamkniecia]]*gpw_3[[#This Row],[pakiet_wig]]</f>
        <v>1619900000</v>
      </c>
      <c r="AM222" s="2">
        <f>1000</f>
        <v>1000</v>
      </c>
      <c r="AN222" s="2">
        <f t="shared" si="14"/>
        <v>96.428137390000003</v>
      </c>
      <c r="AO222" s="2">
        <f t="shared" si="15"/>
        <v>57140000</v>
      </c>
      <c r="AP222" s="2">
        <f>gpw_3[[#This Row],[M]]/(gpw_3[[#This Row],[Mb]]*gpw_3[[#This Row],[K]])*gpw_3[[#This Row],[Wb]]</f>
        <v>293.99787500524866</v>
      </c>
      <c r="AQ222" s="2"/>
      <c r="AR222" s="2" t="str">
        <f>IF(gpw_3[[#This Row],[Kolumna1]]&gt;0,"r",IF(gpw_3[[#This Row],[Kolumna1]]=0,"n","m"))</f>
        <v>n</v>
      </c>
    </row>
    <row r="223" spans="1:44" x14ac:dyDescent="0.25">
      <c r="A223" s="1">
        <v>42025</v>
      </c>
      <c r="B223" s="2" t="s">
        <v>449</v>
      </c>
      <c r="C223" s="2" t="s">
        <v>450</v>
      </c>
      <c r="D223">
        <v>271</v>
      </c>
      <c r="E223">
        <v>5543</v>
      </c>
      <c r="F223">
        <v>1501260</v>
      </c>
      <c r="G223">
        <v>9380000</v>
      </c>
      <c r="H223" s="2">
        <f>IF(AND(gpw[[#This Row],[wolumen]]=0,gpw[[#This Row],[obrot]]=0),gpw[[#This Row],[kurs_zamkniecia]],gpw[[#This Row],[obrot]]/gpw[[#This Row],[wolumen]])</f>
        <v>270.83889590474473</v>
      </c>
      <c r="J223" t="str">
        <f>LEFT(gpw[[#This Row],[ISIN]],2)</f>
        <v>PL</v>
      </c>
      <c r="K223">
        <f>gpw[[#This Row],[kurs_zamkniecia]]*gpw[[#This Row],[pakiet_wig]]</f>
        <v>2541980000</v>
      </c>
      <c r="L223" s="2">
        <f>1000</f>
        <v>1000</v>
      </c>
      <c r="M223" s="2">
        <f t="shared" si="12"/>
        <v>96.428137390000003</v>
      </c>
      <c r="N223" s="2">
        <f t="shared" si="13"/>
        <v>57140000</v>
      </c>
      <c r="O223" s="2">
        <f>gpw[[#This Row],[M]]/(gpw[[#This Row],[Mb]]*gpw[[#This Row],[K]])*gpw[[#This Row],[Wb]]</f>
        <v>461.34744015423303</v>
      </c>
      <c r="P223" s="2"/>
      <c r="Q223" s="2" t="str">
        <f>IF(gpw[[#This Row],[Kolumna1]]&gt;0,"r",IF(gpw[[#This Row],[Kolumna1]]=0,"n","m"))</f>
        <v>n</v>
      </c>
      <c r="AB223" s="1">
        <v>42025</v>
      </c>
      <c r="AC223" s="2" t="s">
        <v>449</v>
      </c>
      <c r="AD223" s="2" t="s">
        <v>450</v>
      </c>
      <c r="AE223">
        <v>271</v>
      </c>
      <c r="AF223">
        <v>5543</v>
      </c>
      <c r="AG223">
        <v>1501260</v>
      </c>
      <c r="AH223">
        <v>9380000</v>
      </c>
      <c r="AI223" s="2">
        <f>IF(AND(gpw_3[[#This Row],[wolumen]]=0,gpw_3[[#This Row],[obrot]]=0),gpw_3[[#This Row],[kurs_zamkniecia]],gpw_3[[#This Row],[obrot]]/gpw_3[[#This Row],[wolumen]])</f>
        <v>270.83889590474473</v>
      </c>
      <c r="AK223" t="str">
        <f>LEFT(gpw_3[[#This Row],[ISIN]],2)</f>
        <v>PL</v>
      </c>
      <c r="AL223">
        <f>gpw_3[[#This Row],[kurs_zamkniecia]]*gpw_3[[#This Row],[pakiet_wig]]</f>
        <v>2541980000</v>
      </c>
      <c r="AM223" s="2">
        <f>1000</f>
        <v>1000</v>
      </c>
      <c r="AN223" s="2">
        <f t="shared" si="14"/>
        <v>96.428137390000003</v>
      </c>
      <c r="AO223" s="2">
        <f t="shared" si="15"/>
        <v>57140000</v>
      </c>
      <c r="AP223" s="2">
        <f>gpw_3[[#This Row],[M]]/(gpw_3[[#This Row],[Mb]]*gpw_3[[#This Row],[K]])*gpw_3[[#This Row],[Wb]]</f>
        <v>461.34744015423303</v>
      </c>
      <c r="AQ223" s="2"/>
      <c r="AR223" s="2" t="str">
        <f>IF(gpw_3[[#This Row],[Kolumna1]]&gt;0,"r",IF(gpw_3[[#This Row],[Kolumna1]]=0,"n","m"))</f>
        <v>n</v>
      </c>
    </row>
    <row r="224" spans="1:44" x14ac:dyDescent="0.25">
      <c r="A224" s="1">
        <v>42025</v>
      </c>
      <c r="B224" s="2" t="s">
        <v>451</v>
      </c>
      <c r="C224" s="2" t="s">
        <v>452</v>
      </c>
      <c r="D224">
        <v>107.5</v>
      </c>
      <c r="E224">
        <v>956444</v>
      </c>
      <c r="F224">
        <v>101259470</v>
      </c>
      <c r="G224">
        <v>136410000</v>
      </c>
      <c r="H224" s="2">
        <f>IF(AND(gpw[[#This Row],[wolumen]]=0,gpw[[#This Row],[obrot]]=0),gpw[[#This Row],[kurs_zamkniecia]],gpw[[#This Row],[obrot]]/gpw[[#This Row],[wolumen]])</f>
        <v>105.87077758865129</v>
      </c>
      <c r="J224" t="str">
        <f>LEFT(gpw[[#This Row],[ISIN]],2)</f>
        <v>PL</v>
      </c>
      <c r="K224">
        <f>gpw[[#This Row],[kurs_zamkniecia]]*gpw[[#This Row],[pakiet_wig]]</f>
        <v>14664075000</v>
      </c>
      <c r="L224" s="2">
        <f>1000</f>
        <v>1000</v>
      </c>
      <c r="M224" s="2">
        <f t="shared" si="12"/>
        <v>96.428137390000003</v>
      </c>
      <c r="N224" s="2">
        <f t="shared" si="13"/>
        <v>57140000</v>
      </c>
      <c r="O224" s="2">
        <f>gpw[[#This Row],[M]]/(gpw[[#This Row],[Mb]]*gpw[[#This Row],[K]])*gpw[[#This Row],[Wb]]</f>
        <v>2661.4031044617523</v>
      </c>
      <c r="P224" s="2"/>
      <c r="Q224" s="2" t="str">
        <f>IF(gpw[[#This Row],[Kolumna1]]&gt;0,"r",IF(gpw[[#This Row],[Kolumna1]]=0,"n","m"))</f>
        <v>n</v>
      </c>
      <c r="AB224" s="1">
        <v>42025</v>
      </c>
      <c r="AC224" s="2" t="s">
        <v>451</v>
      </c>
      <c r="AD224" s="2" t="s">
        <v>452</v>
      </c>
      <c r="AE224">
        <v>107.5</v>
      </c>
      <c r="AF224">
        <v>956444</v>
      </c>
      <c r="AG224">
        <v>101259470</v>
      </c>
      <c r="AH224">
        <v>136410000</v>
      </c>
      <c r="AI224" s="2">
        <f>IF(AND(gpw_3[[#This Row],[wolumen]]=0,gpw_3[[#This Row],[obrot]]=0),gpw_3[[#This Row],[kurs_zamkniecia]],gpw_3[[#This Row],[obrot]]/gpw_3[[#This Row],[wolumen]])</f>
        <v>105.87077758865129</v>
      </c>
      <c r="AK224" t="str">
        <f>LEFT(gpw_3[[#This Row],[ISIN]],2)</f>
        <v>PL</v>
      </c>
      <c r="AL224">
        <f>gpw_3[[#This Row],[kurs_zamkniecia]]*gpw_3[[#This Row],[pakiet_wig]]</f>
        <v>14664075000</v>
      </c>
      <c r="AM224" s="2">
        <f>1000</f>
        <v>1000</v>
      </c>
      <c r="AN224" s="2">
        <f t="shared" si="14"/>
        <v>96.428137390000003</v>
      </c>
      <c r="AO224" s="2">
        <f t="shared" si="15"/>
        <v>57140000</v>
      </c>
      <c r="AP224" s="2">
        <f>gpw_3[[#This Row],[M]]/(gpw_3[[#This Row],[Mb]]*gpw_3[[#This Row],[K]])*gpw_3[[#This Row],[Wb]]</f>
        <v>2661.4031044617523</v>
      </c>
      <c r="AQ224" s="2"/>
      <c r="AR224" s="2" t="str">
        <f>IF(gpw_3[[#This Row],[Kolumna1]]&gt;0,"r",IF(gpw_3[[#This Row],[Kolumna1]]=0,"n","m"))</f>
        <v>n</v>
      </c>
    </row>
    <row r="225" spans="1:44" x14ac:dyDescent="0.25">
      <c r="A225" s="1">
        <v>42025</v>
      </c>
      <c r="B225" s="2" t="s">
        <v>453</v>
      </c>
      <c r="C225" s="2" t="s">
        <v>454</v>
      </c>
      <c r="D225">
        <v>12.64</v>
      </c>
      <c r="E225">
        <v>46733</v>
      </c>
      <c r="F225">
        <v>574930</v>
      </c>
      <c r="G225">
        <v>6739000</v>
      </c>
      <c r="H225" s="2">
        <f>IF(AND(gpw[[#This Row],[wolumen]]=0,gpw[[#This Row],[obrot]]=0),gpw[[#This Row],[kurs_zamkniecia]],gpw[[#This Row],[obrot]]/gpw[[#This Row],[wolumen]])</f>
        <v>12.302441529540154</v>
      </c>
      <c r="J225" t="str">
        <f>LEFT(gpw[[#This Row],[ISIN]],2)</f>
        <v>PL</v>
      </c>
      <c r="K225">
        <f>gpw[[#This Row],[kurs_zamkniecia]]*gpw[[#This Row],[pakiet_wig]]</f>
        <v>85180960</v>
      </c>
      <c r="L225" s="2">
        <f>1000</f>
        <v>1000</v>
      </c>
      <c r="M225" s="2">
        <f t="shared" si="12"/>
        <v>96.428137390000003</v>
      </c>
      <c r="N225" s="2">
        <f t="shared" si="13"/>
        <v>57140000</v>
      </c>
      <c r="O225" s="2">
        <f>gpw[[#This Row],[M]]/(gpw[[#This Row],[Mb]]*gpw[[#This Row],[K]])*gpw[[#This Row],[Wb]]</f>
        <v>15.45960937768201</v>
      </c>
      <c r="P225" s="2"/>
      <c r="Q225" s="2" t="str">
        <f>IF(gpw[[#This Row],[Kolumna1]]&gt;0,"r",IF(gpw[[#This Row],[Kolumna1]]=0,"n","m"))</f>
        <v>n</v>
      </c>
      <c r="AB225" s="1">
        <v>42025</v>
      </c>
      <c r="AC225" s="2" t="s">
        <v>453</v>
      </c>
      <c r="AD225" s="2" t="s">
        <v>454</v>
      </c>
      <c r="AE225">
        <v>12.64</v>
      </c>
      <c r="AF225">
        <v>46733</v>
      </c>
      <c r="AG225">
        <v>574930</v>
      </c>
      <c r="AH225">
        <v>6739000</v>
      </c>
      <c r="AI225" s="2">
        <f>IF(AND(gpw_3[[#This Row],[wolumen]]=0,gpw_3[[#This Row],[obrot]]=0),gpw_3[[#This Row],[kurs_zamkniecia]],gpw_3[[#This Row],[obrot]]/gpw_3[[#This Row],[wolumen]])</f>
        <v>12.302441529540154</v>
      </c>
      <c r="AK225" t="str">
        <f>LEFT(gpw_3[[#This Row],[ISIN]],2)</f>
        <v>PL</v>
      </c>
      <c r="AL225">
        <f>gpw_3[[#This Row],[kurs_zamkniecia]]*gpw_3[[#This Row],[pakiet_wig]]</f>
        <v>85180960</v>
      </c>
      <c r="AM225" s="2">
        <f>1000</f>
        <v>1000</v>
      </c>
      <c r="AN225" s="2">
        <f t="shared" si="14"/>
        <v>96.428137390000003</v>
      </c>
      <c r="AO225" s="2">
        <f t="shared" si="15"/>
        <v>57140000</v>
      </c>
      <c r="AP225" s="2">
        <f>gpw_3[[#This Row],[M]]/(gpw_3[[#This Row],[Mb]]*gpw_3[[#This Row],[K]])*gpw_3[[#This Row],[Wb]]</f>
        <v>15.45960937768201</v>
      </c>
      <c r="AQ225" s="2"/>
      <c r="AR225" s="2" t="str">
        <f>IF(gpw_3[[#This Row],[Kolumna1]]&gt;0,"r",IF(gpw_3[[#This Row],[Kolumna1]]=0,"n","m"))</f>
        <v>n</v>
      </c>
    </row>
    <row r="226" spans="1:44" x14ac:dyDescent="0.25">
      <c r="A226" s="1">
        <v>42025</v>
      </c>
      <c r="B226" s="2" t="s">
        <v>455</v>
      </c>
      <c r="C226" s="2" t="s">
        <v>456</v>
      </c>
      <c r="D226">
        <v>39.24</v>
      </c>
      <c r="E226">
        <v>37</v>
      </c>
      <c r="F226">
        <v>1350</v>
      </c>
      <c r="G226">
        <v>13085000</v>
      </c>
      <c r="H226" s="2">
        <f>IF(AND(gpw[[#This Row],[wolumen]]=0,gpw[[#This Row],[obrot]]=0),gpw[[#This Row],[kurs_zamkniecia]],gpw[[#This Row],[obrot]]/gpw[[#This Row],[wolumen]])</f>
        <v>36.486486486486484</v>
      </c>
      <c r="J226" t="str">
        <f>LEFT(gpw[[#This Row],[ISIN]],2)</f>
        <v>PL</v>
      </c>
      <c r="K226">
        <f>gpw[[#This Row],[kurs_zamkniecia]]*gpw[[#This Row],[pakiet_wig]]</f>
        <v>513455400</v>
      </c>
      <c r="L226" s="2">
        <f>1000</f>
        <v>1000</v>
      </c>
      <c r="M226" s="2">
        <f t="shared" si="12"/>
        <v>96.428137390000003</v>
      </c>
      <c r="N226" s="2">
        <f t="shared" si="13"/>
        <v>57140000</v>
      </c>
      <c r="O226" s="2">
        <f>gpw[[#This Row],[M]]/(gpw[[#This Row],[Mb]]*gpw[[#This Row],[K]])*gpw[[#This Row],[Wb]]</f>
        <v>93.187725483035962</v>
      </c>
      <c r="P226" s="2"/>
      <c r="Q226" s="2" t="str">
        <f>IF(gpw[[#This Row],[Kolumna1]]&gt;0,"r",IF(gpw[[#This Row],[Kolumna1]]=0,"n","m"))</f>
        <v>n</v>
      </c>
      <c r="AB226" s="1">
        <v>42025</v>
      </c>
      <c r="AC226" s="2" t="s">
        <v>455</v>
      </c>
      <c r="AD226" s="2" t="s">
        <v>456</v>
      </c>
      <c r="AE226">
        <v>39.24</v>
      </c>
      <c r="AF226">
        <v>37</v>
      </c>
      <c r="AG226">
        <v>1350</v>
      </c>
      <c r="AH226">
        <v>13085000</v>
      </c>
      <c r="AI226" s="2">
        <f>IF(AND(gpw_3[[#This Row],[wolumen]]=0,gpw_3[[#This Row],[obrot]]=0),gpw_3[[#This Row],[kurs_zamkniecia]],gpw_3[[#This Row],[obrot]]/gpw_3[[#This Row],[wolumen]])</f>
        <v>36.486486486486484</v>
      </c>
      <c r="AK226" t="str">
        <f>LEFT(gpw_3[[#This Row],[ISIN]],2)</f>
        <v>PL</v>
      </c>
      <c r="AL226">
        <f>gpw_3[[#This Row],[kurs_zamkniecia]]*gpw_3[[#This Row],[pakiet_wig]]</f>
        <v>513455400</v>
      </c>
      <c r="AM226" s="2">
        <f>1000</f>
        <v>1000</v>
      </c>
      <c r="AN226" s="2">
        <f t="shared" si="14"/>
        <v>96.428137390000003</v>
      </c>
      <c r="AO226" s="2">
        <f t="shared" si="15"/>
        <v>57140000</v>
      </c>
      <c r="AP226" s="2">
        <f>gpw_3[[#This Row],[M]]/(gpw_3[[#This Row],[Mb]]*gpw_3[[#This Row],[K]])*gpw_3[[#This Row],[Wb]]</f>
        <v>93.187725483035962</v>
      </c>
      <c r="AQ226" s="2"/>
      <c r="AR226" s="2" t="str">
        <f>IF(gpw_3[[#This Row],[Kolumna1]]&gt;0,"r",IF(gpw_3[[#This Row],[Kolumna1]]=0,"n","m"))</f>
        <v>n</v>
      </c>
    </row>
    <row r="227" spans="1:44" x14ac:dyDescent="0.25">
      <c r="A227" s="1">
        <v>42025</v>
      </c>
      <c r="B227" s="2" t="s">
        <v>457</v>
      </c>
      <c r="C227" s="2" t="s">
        <v>458</v>
      </c>
      <c r="D227">
        <v>51.75</v>
      </c>
      <c r="E227">
        <v>63</v>
      </c>
      <c r="F227">
        <v>3260</v>
      </c>
      <c r="G227">
        <v>7449000</v>
      </c>
      <c r="H227" s="2">
        <f>IF(AND(gpw[[#This Row],[wolumen]]=0,gpw[[#This Row],[obrot]]=0),gpw[[#This Row],[kurs_zamkniecia]],gpw[[#This Row],[obrot]]/gpw[[#This Row],[wolumen]])</f>
        <v>51.746031746031747</v>
      </c>
      <c r="J227" t="str">
        <f>LEFT(gpw[[#This Row],[ISIN]],2)</f>
        <v>PL</v>
      </c>
      <c r="K227">
        <f>gpw[[#This Row],[kurs_zamkniecia]]*gpw[[#This Row],[pakiet_wig]]</f>
        <v>385485750</v>
      </c>
      <c r="L227" s="2">
        <f>1000</f>
        <v>1000</v>
      </c>
      <c r="M227" s="2">
        <f t="shared" si="12"/>
        <v>96.428137390000003</v>
      </c>
      <c r="N227" s="2">
        <f t="shared" si="13"/>
        <v>57140000</v>
      </c>
      <c r="O227" s="2">
        <f>gpw[[#This Row],[M]]/(gpw[[#This Row],[Mb]]*gpw[[#This Row],[K]])*gpw[[#This Row],[Wb]]</f>
        <v>69.962338011484988</v>
      </c>
      <c r="P227" s="2"/>
      <c r="Q227" s="2" t="str">
        <f>IF(gpw[[#This Row],[Kolumna1]]&gt;0,"r",IF(gpw[[#This Row],[Kolumna1]]=0,"n","m"))</f>
        <v>n</v>
      </c>
      <c r="AB227" s="1">
        <v>42025</v>
      </c>
      <c r="AC227" s="2" t="s">
        <v>457</v>
      </c>
      <c r="AD227" s="2" t="s">
        <v>458</v>
      </c>
      <c r="AE227">
        <v>51.75</v>
      </c>
      <c r="AF227">
        <v>63</v>
      </c>
      <c r="AG227">
        <v>3260</v>
      </c>
      <c r="AH227">
        <v>7449000</v>
      </c>
      <c r="AI227" s="2">
        <f>IF(AND(gpw_3[[#This Row],[wolumen]]=0,gpw_3[[#This Row],[obrot]]=0),gpw_3[[#This Row],[kurs_zamkniecia]],gpw_3[[#This Row],[obrot]]/gpw_3[[#This Row],[wolumen]])</f>
        <v>51.746031746031747</v>
      </c>
      <c r="AK227" t="str">
        <f>LEFT(gpw_3[[#This Row],[ISIN]],2)</f>
        <v>PL</v>
      </c>
      <c r="AL227">
        <f>gpw_3[[#This Row],[kurs_zamkniecia]]*gpw_3[[#This Row],[pakiet_wig]]</f>
        <v>385485750</v>
      </c>
      <c r="AM227" s="2">
        <f>1000</f>
        <v>1000</v>
      </c>
      <c r="AN227" s="2">
        <f t="shared" si="14"/>
        <v>96.428137390000003</v>
      </c>
      <c r="AO227" s="2">
        <f t="shared" si="15"/>
        <v>57140000</v>
      </c>
      <c r="AP227" s="2">
        <f>gpw_3[[#This Row],[M]]/(gpw_3[[#This Row],[Mb]]*gpw_3[[#This Row],[K]])*gpw_3[[#This Row],[Wb]]</f>
        <v>69.962338011484988</v>
      </c>
      <c r="AQ227" s="2"/>
      <c r="AR227" s="2" t="str">
        <f>IF(gpw_3[[#This Row],[Kolumna1]]&gt;0,"r",IF(gpw_3[[#This Row],[Kolumna1]]=0,"n","m"))</f>
        <v>n</v>
      </c>
    </row>
    <row r="228" spans="1:44" x14ac:dyDescent="0.25">
      <c r="A228" s="1">
        <v>42025</v>
      </c>
      <c r="B228" s="2" t="s">
        <v>459</v>
      </c>
      <c r="C228" s="2" t="s">
        <v>460</v>
      </c>
      <c r="D228">
        <v>7.38</v>
      </c>
      <c r="E228">
        <v>5</v>
      </c>
      <c r="F228">
        <v>40</v>
      </c>
      <c r="G228">
        <v>0</v>
      </c>
      <c r="H228" s="2">
        <f>IF(AND(gpw[[#This Row],[wolumen]]=0,gpw[[#This Row],[obrot]]=0),gpw[[#This Row],[kurs_zamkniecia]],gpw[[#This Row],[obrot]]/gpw[[#This Row],[wolumen]])</f>
        <v>8</v>
      </c>
      <c r="J228" t="str">
        <f>LEFT(gpw[[#This Row],[ISIN]],2)</f>
        <v>PL</v>
      </c>
      <c r="K228">
        <f>gpw[[#This Row],[kurs_zamkniecia]]*gpw[[#This Row],[pakiet_wig]]</f>
        <v>0</v>
      </c>
      <c r="L228" s="2">
        <f>1000</f>
        <v>1000</v>
      </c>
      <c r="M228" s="2">
        <f t="shared" si="12"/>
        <v>96.428137390000003</v>
      </c>
      <c r="N228" s="2">
        <f t="shared" si="13"/>
        <v>57140000</v>
      </c>
      <c r="O228" s="2">
        <f>gpw[[#This Row],[M]]/(gpw[[#This Row],[Mb]]*gpw[[#This Row],[K]])*gpw[[#This Row],[Wb]]</f>
        <v>0</v>
      </c>
      <c r="P228" s="2"/>
      <c r="Q228" s="2" t="str">
        <f>IF(gpw[[#This Row],[Kolumna1]]&gt;0,"r",IF(gpw[[#This Row],[Kolumna1]]=0,"n","m"))</f>
        <v>n</v>
      </c>
      <c r="AB228" s="1">
        <v>42025</v>
      </c>
      <c r="AC228" s="2" t="s">
        <v>459</v>
      </c>
      <c r="AD228" s="2" t="s">
        <v>460</v>
      </c>
      <c r="AE228">
        <v>7.38</v>
      </c>
      <c r="AF228">
        <v>5</v>
      </c>
      <c r="AG228">
        <v>40</v>
      </c>
      <c r="AH228">
        <v>0</v>
      </c>
      <c r="AI228" s="2">
        <f>IF(AND(gpw_3[[#This Row],[wolumen]]=0,gpw_3[[#This Row],[obrot]]=0),gpw_3[[#This Row],[kurs_zamkniecia]],gpw_3[[#This Row],[obrot]]/gpw_3[[#This Row],[wolumen]])</f>
        <v>8</v>
      </c>
      <c r="AK228" t="str">
        <f>LEFT(gpw_3[[#This Row],[ISIN]],2)</f>
        <v>PL</v>
      </c>
      <c r="AL228">
        <f>gpw_3[[#This Row],[kurs_zamkniecia]]*gpw_3[[#This Row],[pakiet_wig]]</f>
        <v>0</v>
      </c>
      <c r="AM228" s="2">
        <f>1000</f>
        <v>1000</v>
      </c>
      <c r="AN228" s="2">
        <f t="shared" si="14"/>
        <v>96.428137390000003</v>
      </c>
      <c r="AO228" s="2">
        <f t="shared" si="15"/>
        <v>57140000</v>
      </c>
      <c r="AP228" s="2">
        <f>gpw_3[[#This Row],[M]]/(gpw_3[[#This Row],[Mb]]*gpw_3[[#This Row],[K]])*gpw_3[[#This Row],[Wb]]</f>
        <v>0</v>
      </c>
      <c r="AQ228" s="2"/>
      <c r="AR228" s="2" t="str">
        <f>IF(gpw_3[[#This Row],[Kolumna1]]&gt;0,"r",IF(gpw_3[[#This Row],[Kolumna1]]=0,"n","m"))</f>
        <v>n</v>
      </c>
    </row>
    <row r="229" spans="1:44" x14ac:dyDescent="0.25">
      <c r="A229" s="1">
        <v>42025</v>
      </c>
      <c r="B229" s="2" t="s">
        <v>461</v>
      </c>
      <c r="C229" s="2" t="s">
        <v>462</v>
      </c>
      <c r="D229">
        <v>7.6</v>
      </c>
      <c r="E229">
        <v>8098</v>
      </c>
      <c r="F229">
        <v>61590</v>
      </c>
      <c r="G229">
        <v>4222000</v>
      </c>
      <c r="H229" s="2">
        <f>IF(AND(gpw[[#This Row],[wolumen]]=0,gpw[[#This Row],[obrot]]=0),gpw[[#This Row],[kurs_zamkniecia]],gpw[[#This Row],[obrot]]/gpw[[#This Row],[wolumen]])</f>
        <v>7.6055816250926158</v>
      </c>
      <c r="J229" t="str">
        <f>LEFT(gpw[[#This Row],[ISIN]],2)</f>
        <v>PL</v>
      </c>
      <c r="K229">
        <f>gpw[[#This Row],[kurs_zamkniecia]]*gpw[[#This Row],[pakiet_wig]]</f>
        <v>32087200</v>
      </c>
      <c r="L229" s="2">
        <f>1000</f>
        <v>1000</v>
      </c>
      <c r="M229" s="2">
        <f t="shared" si="12"/>
        <v>96.428137390000003</v>
      </c>
      <c r="N229" s="2">
        <f t="shared" si="13"/>
        <v>57140000</v>
      </c>
      <c r="O229" s="2">
        <f>gpw[[#This Row],[M]]/(gpw[[#This Row],[Mb]]*gpw[[#This Row],[K]])*gpw[[#This Row],[Wb]]</f>
        <v>5.8235499813991076</v>
      </c>
      <c r="P229" s="2"/>
      <c r="Q229" s="2" t="str">
        <f>IF(gpw[[#This Row],[Kolumna1]]&gt;0,"r",IF(gpw[[#This Row],[Kolumna1]]=0,"n","m"))</f>
        <v>n</v>
      </c>
      <c r="AB229" s="1">
        <v>42025</v>
      </c>
      <c r="AC229" s="2" t="s">
        <v>461</v>
      </c>
      <c r="AD229" s="2" t="s">
        <v>462</v>
      </c>
      <c r="AE229">
        <v>7.6</v>
      </c>
      <c r="AF229">
        <v>8098</v>
      </c>
      <c r="AG229">
        <v>61590</v>
      </c>
      <c r="AH229">
        <v>4222000</v>
      </c>
      <c r="AI229" s="2">
        <f>IF(AND(gpw_3[[#This Row],[wolumen]]=0,gpw_3[[#This Row],[obrot]]=0),gpw_3[[#This Row],[kurs_zamkniecia]],gpw_3[[#This Row],[obrot]]/gpw_3[[#This Row],[wolumen]])</f>
        <v>7.6055816250926158</v>
      </c>
      <c r="AK229" t="str">
        <f>LEFT(gpw_3[[#This Row],[ISIN]],2)</f>
        <v>PL</v>
      </c>
      <c r="AL229">
        <f>gpw_3[[#This Row],[kurs_zamkniecia]]*gpw_3[[#This Row],[pakiet_wig]]</f>
        <v>32087200</v>
      </c>
      <c r="AM229" s="2">
        <f>1000</f>
        <v>1000</v>
      </c>
      <c r="AN229" s="2">
        <f t="shared" si="14"/>
        <v>96.428137390000003</v>
      </c>
      <c r="AO229" s="2">
        <f t="shared" si="15"/>
        <v>57140000</v>
      </c>
      <c r="AP229" s="2">
        <f>gpw_3[[#This Row],[M]]/(gpw_3[[#This Row],[Mb]]*gpw_3[[#This Row],[K]])*gpw_3[[#This Row],[Wb]]</f>
        <v>5.8235499813991076</v>
      </c>
      <c r="AQ229" s="2"/>
      <c r="AR229" s="2" t="str">
        <f>IF(gpw_3[[#This Row],[Kolumna1]]&gt;0,"r",IF(gpw_3[[#This Row],[Kolumna1]]=0,"n","m"))</f>
        <v>n</v>
      </c>
    </row>
    <row r="230" spans="1:44" x14ac:dyDescent="0.25">
      <c r="A230" s="1">
        <v>42025</v>
      </c>
      <c r="B230" s="2" t="s">
        <v>463</v>
      </c>
      <c r="C230" s="2" t="s">
        <v>464</v>
      </c>
      <c r="D230">
        <v>20.98</v>
      </c>
      <c r="E230">
        <v>131265</v>
      </c>
      <c r="F230">
        <v>2690930</v>
      </c>
      <c r="G230">
        <v>3459000</v>
      </c>
      <c r="H230" s="2">
        <f>IF(AND(gpw[[#This Row],[wolumen]]=0,gpw[[#This Row],[obrot]]=0),gpw[[#This Row],[kurs_zamkniecia]],gpw[[#This Row],[obrot]]/gpw[[#This Row],[wolumen]])</f>
        <v>20.499980954557575</v>
      </c>
      <c r="J230" t="str">
        <f>LEFT(gpw[[#This Row],[ISIN]],2)</f>
        <v>PL</v>
      </c>
      <c r="K230">
        <f>gpw[[#This Row],[kurs_zamkniecia]]*gpw[[#This Row],[pakiet_wig]]</f>
        <v>72569820</v>
      </c>
      <c r="L230" s="2">
        <f>1000</f>
        <v>1000</v>
      </c>
      <c r="M230" s="2">
        <f t="shared" si="12"/>
        <v>96.428137390000003</v>
      </c>
      <c r="N230" s="2">
        <f t="shared" si="13"/>
        <v>57140000</v>
      </c>
      <c r="O230" s="2">
        <f>gpw[[#This Row],[M]]/(gpw[[#This Row],[Mb]]*gpw[[#This Row],[K]])*gpw[[#This Row],[Wb]]</f>
        <v>13.170796264901163</v>
      </c>
      <c r="P230" s="2"/>
      <c r="Q230" s="2" t="str">
        <f>IF(gpw[[#This Row],[Kolumna1]]&gt;0,"r",IF(gpw[[#This Row],[Kolumna1]]=0,"n","m"))</f>
        <v>n</v>
      </c>
      <c r="AB230" s="1">
        <v>42025</v>
      </c>
      <c r="AC230" s="2" t="s">
        <v>463</v>
      </c>
      <c r="AD230" s="2" t="s">
        <v>464</v>
      </c>
      <c r="AE230">
        <v>20.98</v>
      </c>
      <c r="AF230">
        <v>131265</v>
      </c>
      <c r="AG230">
        <v>2690930</v>
      </c>
      <c r="AH230">
        <v>3459000</v>
      </c>
      <c r="AI230" s="2">
        <f>IF(AND(gpw_3[[#This Row],[wolumen]]=0,gpw_3[[#This Row],[obrot]]=0),gpw_3[[#This Row],[kurs_zamkniecia]],gpw_3[[#This Row],[obrot]]/gpw_3[[#This Row],[wolumen]])</f>
        <v>20.499980954557575</v>
      </c>
      <c r="AK230" t="str">
        <f>LEFT(gpw_3[[#This Row],[ISIN]],2)</f>
        <v>PL</v>
      </c>
      <c r="AL230">
        <f>gpw_3[[#This Row],[kurs_zamkniecia]]*gpw_3[[#This Row],[pakiet_wig]]</f>
        <v>72569820</v>
      </c>
      <c r="AM230" s="2">
        <f>1000</f>
        <v>1000</v>
      </c>
      <c r="AN230" s="2">
        <f t="shared" si="14"/>
        <v>96.428137390000003</v>
      </c>
      <c r="AO230" s="2">
        <f t="shared" si="15"/>
        <v>57140000</v>
      </c>
      <c r="AP230" s="2">
        <f>gpw_3[[#This Row],[M]]/(gpw_3[[#This Row],[Mb]]*gpw_3[[#This Row],[K]])*gpw_3[[#This Row],[Wb]]</f>
        <v>13.170796264901163</v>
      </c>
      <c r="AQ230" s="2"/>
      <c r="AR230" s="2" t="str">
        <f>IF(gpw_3[[#This Row],[Kolumna1]]&gt;0,"r",IF(gpw_3[[#This Row],[Kolumna1]]=0,"n","m"))</f>
        <v>n</v>
      </c>
    </row>
    <row r="231" spans="1:44" x14ac:dyDescent="0.25">
      <c r="A231" s="1">
        <v>42025</v>
      </c>
      <c r="B231" s="2" t="s">
        <v>465</v>
      </c>
      <c r="C231" s="2" t="s">
        <v>466</v>
      </c>
      <c r="D231">
        <v>10.73</v>
      </c>
      <c r="E231">
        <v>16767</v>
      </c>
      <c r="F231">
        <v>179990</v>
      </c>
      <c r="G231">
        <v>23006000</v>
      </c>
      <c r="H231" s="2">
        <f>IF(AND(gpw[[#This Row],[wolumen]]=0,gpw[[#This Row],[obrot]]=0),gpw[[#This Row],[kurs_zamkniecia]],gpw[[#This Row],[obrot]]/gpw[[#This Row],[wolumen]])</f>
        <v>10.734776644599512</v>
      </c>
      <c r="J231" t="str">
        <f>LEFT(gpw[[#This Row],[ISIN]],2)</f>
        <v>PL</v>
      </c>
      <c r="K231">
        <f>gpw[[#This Row],[kurs_zamkniecia]]*gpw[[#This Row],[pakiet_wig]]</f>
        <v>246854380</v>
      </c>
      <c r="L231" s="2">
        <f>1000</f>
        <v>1000</v>
      </c>
      <c r="M231" s="2">
        <f t="shared" si="12"/>
        <v>96.428137390000003</v>
      </c>
      <c r="N231" s="2">
        <f t="shared" si="13"/>
        <v>57140000</v>
      </c>
      <c r="O231" s="2">
        <f>gpw[[#This Row],[M]]/(gpw[[#This Row],[Mb]]*gpw[[#This Row],[K]])*gpw[[#This Row],[Wb]]</f>
        <v>44.801940339365494</v>
      </c>
      <c r="P231" s="2"/>
      <c r="Q231" s="2" t="str">
        <f>IF(gpw[[#This Row],[Kolumna1]]&gt;0,"r",IF(gpw[[#This Row],[Kolumna1]]=0,"n","m"))</f>
        <v>n</v>
      </c>
      <c r="AB231" s="1">
        <v>42025</v>
      </c>
      <c r="AC231" s="2" t="s">
        <v>465</v>
      </c>
      <c r="AD231" s="2" t="s">
        <v>466</v>
      </c>
      <c r="AE231">
        <v>10.73</v>
      </c>
      <c r="AF231">
        <v>16767</v>
      </c>
      <c r="AG231">
        <v>179990</v>
      </c>
      <c r="AH231">
        <v>23006000</v>
      </c>
      <c r="AI231" s="2">
        <f>IF(AND(gpw_3[[#This Row],[wolumen]]=0,gpw_3[[#This Row],[obrot]]=0),gpw_3[[#This Row],[kurs_zamkniecia]],gpw_3[[#This Row],[obrot]]/gpw_3[[#This Row],[wolumen]])</f>
        <v>10.734776644599512</v>
      </c>
      <c r="AK231" t="str">
        <f>LEFT(gpw_3[[#This Row],[ISIN]],2)</f>
        <v>PL</v>
      </c>
      <c r="AL231">
        <f>gpw_3[[#This Row],[kurs_zamkniecia]]*gpw_3[[#This Row],[pakiet_wig]]</f>
        <v>246854380</v>
      </c>
      <c r="AM231" s="2">
        <f>1000</f>
        <v>1000</v>
      </c>
      <c r="AN231" s="2">
        <f t="shared" si="14"/>
        <v>96.428137390000003</v>
      </c>
      <c r="AO231" s="2">
        <f t="shared" si="15"/>
        <v>57140000</v>
      </c>
      <c r="AP231" s="2">
        <f>gpw_3[[#This Row],[M]]/(gpw_3[[#This Row],[Mb]]*gpw_3[[#This Row],[K]])*gpw_3[[#This Row],[Wb]]</f>
        <v>44.801940339365494</v>
      </c>
      <c r="AQ231" s="2"/>
      <c r="AR231" s="2" t="str">
        <f>IF(gpw_3[[#This Row],[Kolumna1]]&gt;0,"r",IF(gpw_3[[#This Row],[Kolumna1]]=0,"n","m"))</f>
        <v>n</v>
      </c>
    </row>
    <row r="232" spans="1:44" x14ac:dyDescent="0.25">
      <c r="A232" s="1">
        <v>42025</v>
      </c>
      <c r="B232" s="2" t="s">
        <v>467</v>
      </c>
      <c r="C232" s="2" t="s">
        <v>468</v>
      </c>
      <c r="D232">
        <v>29.25</v>
      </c>
      <c r="E232">
        <v>240</v>
      </c>
      <c r="F232">
        <v>7020</v>
      </c>
      <c r="G232">
        <v>184000</v>
      </c>
      <c r="H232" s="2">
        <f>IF(AND(gpw[[#This Row],[wolumen]]=0,gpw[[#This Row],[obrot]]=0),gpw[[#This Row],[kurs_zamkniecia]],gpw[[#This Row],[obrot]]/gpw[[#This Row],[wolumen]])</f>
        <v>29.25</v>
      </c>
      <c r="J232" t="str">
        <f>LEFT(gpw[[#This Row],[ISIN]],2)</f>
        <v>PL</v>
      </c>
      <c r="K232">
        <f>gpw[[#This Row],[kurs_zamkniecia]]*gpw[[#This Row],[pakiet_wig]]</f>
        <v>5382000</v>
      </c>
      <c r="L232" s="2">
        <f>1000</f>
        <v>1000</v>
      </c>
      <c r="M232" s="2">
        <f t="shared" si="12"/>
        <v>96.428137390000003</v>
      </c>
      <c r="N232" s="2">
        <f t="shared" si="13"/>
        <v>57140000</v>
      </c>
      <c r="O232" s="2">
        <f>gpw[[#This Row],[M]]/(gpw[[#This Row],[Mb]]*gpw[[#This Row],[K]])*gpw[[#This Row],[Wb]]</f>
        <v>0.97678656909577644</v>
      </c>
      <c r="P232" s="2"/>
      <c r="Q232" s="2" t="str">
        <f>IF(gpw[[#This Row],[Kolumna1]]&gt;0,"r",IF(gpw[[#This Row],[Kolumna1]]=0,"n","m"))</f>
        <v>n</v>
      </c>
      <c r="AB232" s="1">
        <v>42025</v>
      </c>
      <c r="AC232" s="2" t="s">
        <v>467</v>
      </c>
      <c r="AD232" s="2" t="s">
        <v>468</v>
      </c>
      <c r="AE232">
        <v>29.25</v>
      </c>
      <c r="AF232">
        <v>240</v>
      </c>
      <c r="AG232">
        <v>7020</v>
      </c>
      <c r="AH232">
        <v>184000</v>
      </c>
      <c r="AI232" s="2">
        <f>IF(AND(gpw_3[[#This Row],[wolumen]]=0,gpw_3[[#This Row],[obrot]]=0),gpw_3[[#This Row],[kurs_zamkniecia]],gpw_3[[#This Row],[obrot]]/gpw_3[[#This Row],[wolumen]])</f>
        <v>29.25</v>
      </c>
      <c r="AK232" t="str">
        <f>LEFT(gpw_3[[#This Row],[ISIN]],2)</f>
        <v>PL</v>
      </c>
      <c r="AL232">
        <f>gpw_3[[#This Row],[kurs_zamkniecia]]*gpw_3[[#This Row],[pakiet_wig]]</f>
        <v>5382000</v>
      </c>
      <c r="AM232" s="2">
        <f>1000</f>
        <v>1000</v>
      </c>
      <c r="AN232" s="2">
        <f t="shared" si="14"/>
        <v>96.428137390000003</v>
      </c>
      <c r="AO232" s="2">
        <f t="shared" si="15"/>
        <v>57140000</v>
      </c>
      <c r="AP232" s="2">
        <f>gpw_3[[#This Row],[M]]/(gpw_3[[#This Row],[Mb]]*gpw_3[[#This Row],[K]])*gpw_3[[#This Row],[Wb]]</f>
        <v>0.97678656909577644</v>
      </c>
      <c r="AQ232" s="2"/>
      <c r="AR232" s="2" t="str">
        <f>IF(gpw_3[[#This Row],[Kolumna1]]&gt;0,"r",IF(gpw_3[[#This Row],[Kolumna1]]=0,"n","m"))</f>
        <v>n</v>
      </c>
    </row>
    <row r="233" spans="1:44" x14ac:dyDescent="0.25">
      <c r="A233" s="1">
        <v>42025</v>
      </c>
      <c r="B233" s="2" t="s">
        <v>469</v>
      </c>
      <c r="C233" s="2" t="s">
        <v>470</v>
      </c>
      <c r="D233">
        <v>3.84</v>
      </c>
      <c r="E233">
        <v>390</v>
      </c>
      <c r="F233">
        <v>1500</v>
      </c>
      <c r="G233">
        <v>4815000</v>
      </c>
      <c r="H233" s="2">
        <f>IF(AND(gpw[[#This Row],[wolumen]]=0,gpw[[#This Row],[obrot]]=0),gpw[[#This Row],[kurs_zamkniecia]],gpw[[#This Row],[obrot]]/gpw[[#This Row],[wolumen]])</f>
        <v>3.8461538461538463</v>
      </c>
      <c r="J233" t="str">
        <f>LEFT(gpw[[#This Row],[ISIN]],2)</f>
        <v>PL</v>
      </c>
      <c r="K233">
        <f>gpw[[#This Row],[kurs_zamkniecia]]*gpw[[#This Row],[pakiet_wig]]</f>
        <v>18489600</v>
      </c>
      <c r="L233" s="2">
        <f>1000</f>
        <v>1000</v>
      </c>
      <c r="M233" s="2">
        <f t="shared" si="12"/>
        <v>96.428137390000003</v>
      </c>
      <c r="N233" s="2">
        <f t="shared" si="13"/>
        <v>57140000</v>
      </c>
      <c r="O233" s="2">
        <f>gpw[[#This Row],[M]]/(gpw[[#This Row],[Mb]]*gpw[[#This Row],[K]])*gpw[[#This Row],[Wb]]</f>
        <v>3.3557028888802058</v>
      </c>
      <c r="P233" s="2"/>
      <c r="Q233" s="2" t="str">
        <f>IF(gpw[[#This Row],[Kolumna1]]&gt;0,"r",IF(gpw[[#This Row],[Kolumna1]]=0,"n","m"))</f>
        <v>n</v>
      </c>
      <c r="AB233" s="1">
        <v>42025</v>
      </c>
      <c r="AC233" s="2" t="s">
        <v>469</v>
      </c>
      <c r="AD233" s="2" t="s">
        <v>470</v>
      </c>
      <c r="AE233">
        <v>3.84</v>
      </c>
      <c r="AF233">
        <v>390</v>
      </c>
      <c r="AG233">
        <v>1500</v>
      </c>
      <c r="AH233">
        <v>4815000</v>
      </c>
      <c r="AI233" s="2">
        <f>IF(AND(gpw_3[[#This Row],[wolumen]]=0,gpw_3[[#This Row],[obrot]]=0),gpw_3[[#This Row],[kurs_zamkniecia]],gpw_3[[#This Row],[obrot]]/gpw_3[[#This Row],[wolumen]])</f>
        <v>3.8461538461538463</v>
      </c>
      <c r="AK233" t="str">
        <f>LEFT(gpw_3[[#This Row],[ISIN]],2)</f>
        <v>PL</v>
      </c>
      <c r="AL233">
        <f>gpw_3[[#This Row],[kurs_zamkniecia]]*gpw_3[[#This Row],[pakiet_wig]]</f>
        <v>18489600</v>
      </c>
      <c r="AM233" s="2">
        <f>1000</f>
        <v>1000</v>
      </c>
      <c r="AN233" s="2">
        <f t="shared" si="14"/>
        <v>96.428137390000003</v>
      </c>
      <c r="AO233" s="2">
        <f t="shared" si="15"/>
        <v>57140000</v>
      </c>
      <c r="AP233" s="2">
        <f>gpw_3[[#This Row],[M]]/(gpw_3[[#This Row],[Mb]]*gpw_3[[#This Row],[K]])*gpw_3[[#This Row],[Wb]]</f>
        <v>3.3557028888802058</v>
      </c>
      <c r="AQ233" s="2"/>
      <c r="AR233" s="2" t="str">
        <f>IF(gpw_3[[#This Row],[Kolumna1]]&gt;0,"r",IF(gpw_3[[#This Row],[Kolumna1]]=0,"n","m"))</f>
        <v>n</v>
      </c>
    </row>
    <row r="234" spans="1:44" x14ac:dyDescent="0.25">
      <c r="A234" s="1">
        <v>42025</v>
      </c>
      <c r="B234" s="2" t="s">
        <v>471</v>
      </c>
      <c r="C234" s="2" t="s">
        <v>472</v>
      </c>
      <c r="D234">
        <v>9.3800000000000008</v>
      </c>
      <c r="E234">
        <v>1766</v>
      </c>
      <c r="F234">
        <v>16480</v>
      </c>
      <c r="G234">
        <v>6713000</v>
      </c>
      <c r="H234" s="2">
        <f>IF(AND(gpw[[#This Row],[wolumen]]=0,gpw[[#This Row],[obrot]]=0),gpw[[#This Row],[kurs_zamkniecia]],gpw[[#This Row],[obrot]]/gpw[[#This Row],[wolumen]])</f>
        <v>9.3318233295583237</v>
      </c>
      <c r="J234" t="str">
        <f>LEFT(gpw[[#This Row],[ISIN]],2)</f>
        <v>PL</v>
      </c>
      <c r="K234">
        <f>gpw[[#This Row],[kurs_zamkniecia]]*gpw[[#This Row],[pakiet_wig]]</f>
        <v>62967940.000000007</v>
      </c>
      <c r="L234" s="2">
        <f>1000</f>
        <v>1000</v>
      </c>
      <c r="M234" s="2">
        <f t="shared" si="12"/>
        <v>96.428137390000003</v>
      </c>
      <c r="N234" s="2">
        <f t="shared" si="13"/>
        <v>57140000</v>
      </c>
      <c r="O234" s="2">
        <f>gpw[[#This Row],[M]]/(gpw[[#This Row],[Mb]]*gpw[[#This Row],[K]])*gpw[[#This Row],[Wb]]</f>
        <v>11.428137881016113</v>
      </c>
      <c r="P234" s="2"/>
      <c r="Q234" s="2" t="str">
        <f>IF(gpw[[#This Row],[Kolumna1]]&gt;0,"r",IF(gpw[[#This Row],[Kolumna1]]=0,"n","m"))</f>
        <v>n</v>
      </c>
      <c r="AB234" s="1">
        <v>42025</v>
      </c>
      <c r="AC234" s="2" t="s">
        <v>471</v>
      </c>
      <c r="AD234" s="2" t="s">
        <v>472</v>
      </c>
      <c r="AE234">
        <v>9.3800000000000008</v>
      </c>
      <c r="AF234">
        <v>1766</v>
      </c>
      <c r="AG234">
        <v>16480</v>
      </c>
      <c r="AH234">
        <v>6713000</v>
      </c>
      <c r="AI234" s="2">
        <f>IF(AND(gpw_3[[#This Row],[wolumen]]=0,gpw_3[[#This Row],[obrot]]=0),gpw_3[[#This Row],[kurs_zamkniecia]],gpw_3[[#This Row],[obrot]]/gpw_3[[#This Row],[wolumen]])</f>
        <v>9.3318233295583237</v>
      </c>
      <c r="AK234" t="str">
        <f>LEFT(gpw_3[[#This Row],[ISIN]],2)</f>
        <v>PL</v>
      </c>
      <c r="AL234">
        <f>gpw_3[[#This Row],[kurs_zamkniecia]]*gpw_3[[#This Row],[pakiet_wig]]</f>
        <v>62967940.000000007</v>
      </c>
      <c r="AM234" s="2">
        <f>1000</f>
        <v>1000</v>
      </c>
      <c r="AN234" s="2">
        <f t="shared" si="14"/>
        <v>96.428137390000003</v>
      </c>
      <c r="AO234" s="2">
        <f t="shared" si="15"/>
        <v>57140000</v>
      </c>
      <c r="AP234" s="2">
        <f>gpw_3[[#This Row],[M]]/(gpw_3[[#This Row],[Mb]]*gpw_3[[#This Row],[K]])*gpw_3[[#This Row],[Wb]]</f>
        <v>11.428137881016113</v>
      </c>
      <c r="AQ234" s="2"/>
      <c r="AR234" s="2" t="str">
        <f>IF(gpw_3[[#This Row],[Kolumna1]]&gt;0,"r",IF(gpw_3[[#This Row],[Kolumna1]]=0,"n","m"))</f>
        <v>n</v>
      </c>
    </row>
    <row r="235" spans="1:44" x14ac:dyDescent="0.25">
      <c r="A235" s="1">
        <v>42025</v>
      </c>
      <c r="B235" s="2" t="s">
        <v>473</v>
      </c>
      <c r="C235" s="2" t="s">
        <v>474</v>
      </c>
      <c r="D235">
        <v>19.14</v>
      </c>
      <c r="E235">
        <v>443</v>
      </c>
      <c r="F235">
        <v>8330</v>
      </c>
      <c r="G235">
        <v>10769000</v>
      </c>
      <c r="H235" s="2">
        <f>IF(AND(gpw[[#This Row],[wolumen]]=0,gpw[[#This Row],[obrot]]=0),gpw[[#This Row],[kurs_zamkniecia]],gpw[[#This Row],[obrot]]/gpw[[#This Row],[wolumen]])</f>
        <v>18.803611738148984</v>
      </c>
      <c r="J235" t="str">
        <f>LEFT(gpw[[#This Row],[ISIN]],2)</f>
        <v>PL</v>
      </c>
      <c r="K235">
        <f>gpw[[#This Row],[kurs_zamkniecia]]*gpw[[#This Row],[pakiet_wig]]</f>
        <v>206118660</v>
      </c>
      <c r="L235" s="2">
        <f>1000</f>
        <v>1000</v>
      </c>
      <c r="M235" s="2">
        <f t="shared" si="12"/>
        <v>96.428137390000003</v>
      </c>
      <c r="N235" s="2">
        <f t="shared" si="13"/>
        <v>57140000</v>
      </c>
      <c r="O235" s="2">
        <f>gpw[[#This Row],[M]]/(gpw[[#This Row],[Mb]]*gpw[[#This Row],[K]])*gpw[[#This Row],[Wb]]</f>
        <v>37.408758589375488</v>
      </c>
      <c r="P235" s="2"/>
      <c r="Q235" s="2" t="str">
        <f>IF(gpw[[#This Row],[Kolumna1]]&gt;0,"r",IF(gpw[[#This Row],[Kolumna1]]=0,"n","m"))</f>
        <v>n</v>
      </c>
      <c r="AB235" s="1">
        <v>42025</v>
      </c>
      <c r="AC235" s="2" t="s">
        <v>473</v>
      </c>
      <c r="AD235" s="2" t="s">
        <v>474</v>
      </c>
      <c r="AE235">
        <v>19.14</v>
      </c>
      <c r="AF235">
        <v>443</v>
      </c>
      <c r="AG235">
        <v>8330</v>
      </c>
      <c r="AH235">
        <v>10769000</v>
      </c>
      <c r="AI235" s="2">
        <f>IF(AND(gpw_3[[#This Row],[wolumen]]=0,gpw_3[[#This Row],[obrot]]=0),gpw_3[[#This Row],[kurs_zamkniecia]],gpw_3[[#This Row],[obrot]]/gpw_3[[#This Row],[wolumen]])</f>
        <v>18.803611738148984</v>
      </c>
      <c r="AK235" t="str">
        <f>LEFT(gpw_3[[#This Row],[ISIN]],2)</f>
        <v>PL</v>
      </c>
      <c r="AL235">
        <f>gpw_3[[#This Row],[kurs_zamkniecia]]*gpw_3[[#This Row],[pakiet_wig]]</f>
        <v>206118660</v>
      </c>
      <c r="AM235" s="2">
        <f>1000</f>
        <v>1000</v>
      </c>
      <c r="AN235" s="2">
        <f t="shared" si="14"/>
        <v>96.428137390000003</v>
      </c>
      <c r="AO235" s="2">
        <f t="shared" si="15"/>
        <v>57140000</v>
      </c>
      <c r="AP235" s="2">
        <f>gpw_3[[#This Row],[M]]/(gpw_3[[#This Row],[Mb]]*gpw_3[[#This Row],[K]])*gpw_3[[#This Row],[Wb]]</f>
        <v>37.408758589375488</v>
      </c>
      <c r="AQ235" s="2"/>
      <c r="AR235" s="2" t="str">
        <f>IF(gpw_3[[#This Row],[Kolumna1]]&gt;0,"r",IF(gpw_3[[#This Row],[Kolumna1]]=0,"n","m"))</f>
        <v>n</v>
      </c>
    </row>
    <row r="236" spans="1:44" x14ac:dyDescent="0.25">
      <c r="A236" s="1">
        <v>42025</v>
      </c>
      <c r="B236" s="2" t="s">
        <v>475</v>
      </c>
      <c r="C236" s="2" t="s">
        <v>476</v>
      </c>
      <c r="D236">
        <v>3.33</v>
      </c>
      <c r="E236">
        <v>15993</v>
      </c>
      <c r="F236">
        <v>52860</v>
      </c>
      <c r="G236">
        <v>11880000</v>
      </c>
      <c r="H236" s="2">
        <f>IF(AND(gpw[[#This Row],[wolumen]]=0,gpw[[#This Row],[obrot]]=0),gpw[[#This Row],[kurs_zamkniecia]],gpw[[#This Row],[obrot]]/gpw[[#This Row],[wolumen]])</f>
        <v>3.3051960232601765</v>
      </c>
      <c r="J236" t="str">
        <f>LEFT(gpw[[#This Row],[ISIN]],2)</f>
        <v>PL</v>
      </c>
      <c r="K236">
        <f>gpw[[#This Row],[kurs_zamkniecia]]*gpw[[#This Row],[pakiet_wig]]</f>
        <v>39560400</v>
      </c>
      <c r="L236" s="2">
        <f>1000</f>
        <v>1000</v>
      </c>
      <c r="M236" s="2">
        <f t="shared" si="12"/>
        <v>96.428137390000003</v>
      </c>
      <c r="N236" s="2">
        <f t="shared" si="13"/>
        <v>57140000</v>
      </c>
      <c r="O236" s="2">
        <f>gpw[[#This Row],[M]]/(gpw[[#This Row],[Mb]]*gpw[[#This Row],[K]])*gpw[[#This Row],[Wb]]</f>
        <v>7.1798713095608617</v>
      </c>
      <c r="P236" s="2"/>
      <c r="Q236" s="2" t="str">
        <f>IF(gpw[[#This Row],[Kolumna1]]&gt;0,"r",IF(gpw[[#This Row],[Kolumna1]]=0,"n","m"))</f>
        <v>n</v>
      </c>
      <c r="AB236" s="1">
        <v>42025</v>
      </c>
      <c r="AC236" s="2" t="s">
        <v>475</v>
      </c>
      <c r="AD236" s="2" t="s">
        <v>476</v>
      </c>
      <c r="AE236">
        <v>3.33</v>
      </c>
      <c r="AF236">
        <v>15993</v>
      </c>
      <c r="AG236">
        <v>52860</v>
      </c>
      <c r="AH236">
        <v>11880000</v>
      </c>
      <c r="AI236" s="2">
        <f>IF(AND(gpw_3[[#This Row],[wolumen]]=0,gpw_3[[#This Row],[obrot]]=0),gpw_3[[#This Row],[kurs_zamkniecia]],gpw_3[[#This Row],[obrot]]/gpw_3[[#This Row],[wolumen]])</f>
        <v>3.3051960232601765</v>
      </c>
      <c r="AK236" t="str">
        <f>LEFT(gpw_3[[#This Row],[ISIN]],2)</f>
        <v>PL</v>
      </c>
      <c r="AL236">
        <f>gpw_3[[#This Row],[kurs_zamkniecia]]*gpw_3[[#This Row],[pakiet_wig]]</f>
        <v>39560400</v>
      </c>
      <c r="AM236" s="2">
        <f>1000</f>
        <v>1000</v>
      </c>
      <c r="AN236" s="2">
        <f t="shared" si="14"/>
        <v>96.428137390000003</v>
      </c>
      <c r="AO236" s="2">
        <f t="shared" si="15"/>
        <v>57140000</v>
      </c>
      <c r="AP236" s="2">
        <f>gpw_3[[#This Row],[M]]/(gpw_3[[#This Row],[Mb]]*gpw_3[[#This Row],[K]])*gpw_3[[#This Row],[Wb]]</f>
        <v>7.1798713095608617</v>
      </c>
      <c r="AQ236" s="2"/>
      <c r="AR236" s="2" t="str">
        <f>IF(gpw_3[[#This Row],[Kolumna1]]&gt;0,"r",IF(gpw_3[[#This Row],[Kolumna1]]=0,"n","m"))</f>
        <v>n</v>
      </c>
    </row>
    <row r="237" spans="1:44" x14ac:dyDescent="0.25">
      <c r="A237" s="1">
        <v>42025</v>
      </c>
      <c r="B237" s="2" t="s">
        <v>477</v>
      </c>
      <c r="C237" s="2" t="s">
        <v>478</v>
      </c>
      <c r="D237">
        <v>260</v>
      </c>
      <c r="E237">
        <v>0</v>
      </c>
      <c r="F237">
        <v>0</v>
      </c>
      <c r="G237">
        <v>1231000</v>
      </c>
      <c r="H237" s="2">
        <f>IF(AND(gpw[[#This Row],[wolumen]]=0,gpw[[#This Row],[obrot]]=0),gpw[[#This Row],[kurs_zamkniecia]],gpw[[#This Row],[obrot]]/gpw[[#This Row],[wolumen]])</f>
        <v>260</v>
      </c>
      <c r="J237" t="str">
        <f>LEFT(gpw[[#This Row],[ISIN]],2)</f>
        <v>SI</v>
      </c>
      <c r="K237">
        <f>gpw[[#This Row],[kurs_zamkniecia]]*gpw[[#This Row],[pakiet_wig]]</f>
        <v>320060000</v>
      </c>
      <c r="L237" s="2">
        <f>1000</f>
        <v>1000</v>
      </c>
      <c r="M237" s="2">
        <f t="shared" si="12"/>
        <v>96.428137390000003</v>
      </c>
      <c r="N237" s="2">
        <f t="shared" si="13"/>
        <v>57140000</v>
      </c>
      <c r="O237" s="2">
        <f>gpw[[#This Row],[M]]/(gpw[[#This Row],[Mb]]*gpw[[#This Row],[K]])*gpw[[#This Row],[Wb]]</f>
        <v>58.088128819173953</v>
      </c>
      <c r="P237" s="2"/>
      <c r="Q237" s="2" t="str">
        <f>IF(gpw[[#This Row],[Kolumna1]]&gt;0,"r",IF(gpw[[#This Row],[Kolumna1]]=0,"n","m"))</f>
        <v>n</v>
      </c>
      <c r="AB237" s="1">
        <v>42025</v>
      </c>
      <c r="AC237" s="2" t="s">
        <v>477</v>
      </c>
      <c r="AD237" s="2" t="s">
        <v>478</v>
      </c>
      <c r="AE237">
        <v>260</v>
      </c>
      <c r="AF237">
        <v>0</v>
      </c>
      <c r="AG237">
        <v>0</v>
      </c>
      <c r="AH237">
        <v>1231000</v>
      </c>
      <c r="AI237" s="2">
        <f>IF(AND(gpw_3[[#This Row],[wolumen]]=0,gpw_3[[#This Row],[obrot]]=0),gpw_3[[#This Row],[kurs_zamkniecia]],gpw_3[[#This Row],[obrot]]/gpw_3[[#This Row],[wolumen]])</f>
        <v>260</v>
      </c>
      <c r="AK237" t="str">
        <f>LEFT(gpw_3[[#This Row],[ISIN]],2)</f>
        <v>SI</v>
      </c>
      <c r="AL237">
        <f>gpw_3[[#This Row],[kurs_zamkniecia]]*gpw_3[[#This Row],[pakiet_wig]]</f>
        <v>320060000</v>
      </c>
      <c r="AM237" s="2">
        <f>1000</f>
        <v>1000</v>
      </c>
      <c r="AN237" s="2">
        <f t="shared" si="14"/>
        <v>96.428137390000003</v>
      </c>
      <c r="AO237" s="2">
        <f t="shared" si="15"/>
        <v>57140000</v>
      </c>
      <c r="AP237" s="2">
        <f>gpw_3[[#This Row],[M]]/(gpw_3[[#This Row],[Mb]]*gpw_3[[#This Row],[K]])*gpw_3[[#This Row],[Wb]]</f>
        <v>58.088128819173953</v>
      </c>
      <c r="AQ237" s="2"/>
      <c r="AR237" s="2" t="str">
        <f>IF(gpw_3[[#This Row],[Kolumna1]]&gt;0,"r",IF(gpw_3[[#This Row],[Kolumna1]]=0,"n","m"))</f>
        <v>n</v>
      </c>
    </row>
    <row r="238" spans="1:44" x14ac:dyDescent="0.25">
      <c r="A238" s="1">
        <v>42025</v>
      </c>
      <c r="B238" s="2" t="s">
        <v>479</v>
      </c>
      <c r="C238" s="2" t="s">
        <v>480</v>
      </c>
      <c r="D238">
        <v>115</v>
      </c>
      <c r="E238">
        <v>8413</v>
      </c>
      <c r="F238">
        <v>969190</v>
      </c>
      <c r="G238">
        <v>14953000</v>
      </c>
      <c r="H238" s="2">
        <f>IF(AND(gpw[[#This Row],[wolumen]]=0,gpw[[#This Row],[obrot]]=0),gpw[[#This Row],[kurs_zamkniecia]],gpw[[#This Row],[obrot]]/gpw[[#This Row],[wolumen]])</f>
        <v>115.20147390942589</v>
      </c>
      <c r="J238" t="str">
        <f>LEFT(gpw[[#This Row],[ISIN]],2)</f>
        <v>PL</v>
      </c>
      <c r="K238">
        <f>gpw[[#This Row],[kurs_zamkniecia]]*gpw[[#This Row],[pakiet_wig]]</f>
        <v>1719595000</v>
      </c>
      <c r="L238" s="2">
        <f>1000</f>
        <v>1000</v>
      </c>
      <c r="M238" s="2">
        <f t="shared" si="12"/>
        <v>96.428137390000003</v>
      </c>
      <c r="N238" s="2">
        <f t="shared" si="13"/>
        <v>57140000</v>
      </c>
      <c r="O238" s="2">
        <f>gpw[[#This Row],[M]]/(gpw[[#This Row],[Mb]]*gpw[[#This Row],[K]])*gpw[[#This Row],[Wb]]</f>
        <v>312.09165742925529</v>
      </c>
      <c r="P238" s="2"/>
      <c r="Q238" s="2" t="str">
        <f>IF(gpw[[#This Row],[Kolumna1]]&gt;0,"r",IF(gpw[[#This Row],[Kolumna1]]=0,"n","m"))</f>
        <v>n</v>
      </c>
      <c r="AB238" s="1">
        <v>42025</v>
      </c>
      <c r="AC238" s="2" t="s">
        <v>479</v>
      </c>
      <c r="AD238" s="2" t="s">
        <v>480</v>
      </c>
      <c r="AE238">
        <v>115</v>
      </c>
      <c r="AF238">
        <v>8413</v>
      </c>
      <c r="AG238">
        <v>969190</v>
      </c>
      <c r="AH238">
        <v>14953000</v>
      </c>
      <c r="AI238" s="2">
        <f>IF(AND(gpw_3[[#This Row],[wolumen]]=0,gpw_3[[#This Row],[obrot]]=0),gpw_3[[#This Row],[kurs_zamkniecia]],gpw_3[[#This Row],[obrot]]/gpw_3[[#This Row],[wolumen]])</f>
        <v>115.20147390942589</v>
      </c>
      <c r="AK238" t="str">
        <f>LEFT(gpw_3[[#This Row],[ISIN]],2)</f>
        <v>PL</v>
      </c>
      <c r="AL238">
        <f>gpw_3[[#This Row],[kurs_zamkniecia]]*gpw_3[[#This Row],[pakiet_wig]]</f>
        <v>1719595000</v>
      </c>
      <c r="AM238" s="2">
        <f>1000</f>
        <v>1000</v>
      </c>
      <c r="AN238" s="2">
        <f t="shared" si="14"/>
        <v>96.428137390000003</v>
      </c>
      <c r="AO238" s="2">
        <f t="shared" si="15"/>
        <v>57140000</v>
      </c>
      <c r="AP238" s="2">
        <f>gpw_3[[#This Row],[M]]/(gpw_3[[#This Row],[Mb]]*gpw_3[[#This Row],[K]])*gpw_3[[#This Row],[Wb]]</f>
        <v>312.09165742925529</v>
      </c>
      <c r="AQ238" s="2"/>
      <c r="AR238" s="2" t="str">
        <f>IF(gpw_3[[#This Row],[Kolumna1]]&gt;0,"r",IF(gpw_3[[#This Row],[Kolumna1]]=0,"n","m"))</f>
        <v>n</v>
      </c>
    </row>
    <row r="239" spans="1:44" x14ac:dyDescent="0.25">
      <c r="A239" s="1">
        <v>42025</v>
      </c>
      <c r="B239" s="2" t="s">
        <v>481</v>
      </c>
      <c r="C239" s="2" t="s">
        <v>482</v>
      </c>
      <c r="D239">
        <v>52</v>
      </c>
      <c r="E239">
        <v>1186</v>
      </c>
      <c r="F239">
        <v>61860</v>
      </c>
      <c r="G239">
        <v>2418000</v>
      </c>
      <c r="H239" s="2">
        <f>IF(AND(gpw[[#This Row],[wolumen]]=0,gpw[[#This Row],[obrot]]=0),gpw[[#This Row],[kurs_zamkniecia]],gpw[[#This Row],[obrot]]/gpw[[#This Row],[wolumen]])</f>
        <v>52.158516020236085</v>
      </c>
      <c r="J239" t="str">
        <f>LEFT(gpw[[#This Row],[ISIN]],2)</f>
        <v>PL</v>
      </c>
      <c r="K239">
        <f>gpw[[#This Row],[kurs_zamkniecia]]*gpw[[#This Row],[pakiet_wig]]</f>
        <v>125736000</v>
      </c>
      <c r="L239" s="2">
        <f>1000</f>
        <v>1000</v>
      </c>
      <c r="M239" s="2">
        <f t="shared" si="12"/>
        <v>96.428137390000003</v>
      </c>
      <c r="N239" s="2">
        <f t="shared" si="13"/>
        <v>57140000</v>
      </c>
      <c r="O239" s="2">
        <f>gpw[[#This Row],[M]]/(gpw[[#This Row],[Mb]]*gpw[[#This Row],[K]])*gpw[[#This Row],[Wb]]</f>
        <v>22.819999266411472</v>
      </c>
      <c r="P239" s="2"/>
      <c r="Q239" s="2" t="str">
        <f>IF(gpw[[#This Row],[Kolumna1]]&gt;0,"r",IF(gpw[[#This Row],[Kolumna1]]=0,"n","m"))</f>
        <v>n</v>
      </c>
      <c r="AB239" s="1">
        <v>42025</v>
      </c>
      <c r="AC239" s="2" t="s">
        <v>481</v>
      </c>
      <c r="AD239" s="2" t="s">
        <v>482</v>
      </c>
      <c r="AE239">
        <v>52</v>
      </c>
      <c r="AF239">
        <v>1186</v>
      </c>
      <c r="AG239">
        <v>61860</v>
      </c>
      <c r="AH239">
        <v>2418000</v>
      </c>
      <c r="AI239" s="2">
        <f>IF(AND(gpw_3[[#This Row],[wolumen]]=0,gpw_3[[#This Row],[obrot]]=0),gpw_3[[#This Row],[kurs_zamkniecia]],gpw_3[[#This Row],[obrot]]/gpw_3[[#This Row],[wolumen]])</f>
        <v>52.158516020236085</v>
      </c>
      <c r="AK239" t="str">
        <f>LEFT(gpw_3[[#This Row],[ISIN]],2)</f>
        <v>PL</v>
      </c>
      <c r="AL239">
        <f>gpw_3[[#This Row],[kurs_zamkniecia]]*gpw_3[[#This Row],[pakiet_wig]]</f>
        <v>125736000</v>
      </c>
      <c r="AM239" s="2">
        <f>1000</f>
        <v>1000</v>
      </c>
      <c r="AN239" s="2">
        <f t="shared" si="14"/>
        <v>96.428137390000003</v>
      </c>
      <c r="AO239" s="2">
        <f t="shared" si="15"/>
        <v>57140000</v>
      </c>
      <c r="AP239" s="2">
        <f>gpw_3[[#This Row],[M]]/(gpw_3[[#This Row],[Mb]]*gpw_3[[#This Row],[K]])*gpw_3[[#This Row],[Wb]]</f>
        <v>22.819999266411472</v>
      </c>
      <c r="AQ239" s="2"/>
      <c r="AR239" s="2" t="str">
        <f>IF(gpw_3[[#This Row],[Kolumna1]]&gt;0,"r",IF(gpw_3[[#This Row],[Kolumna1]]=0,"n","m"))</f>
        <v>n</v>
      </c>
    </row>
    <row r="240" spans="1:44" x14ac:dyDescent="0.25">
      <c r="A240" s="1">
        <v>42025</v>
      </c>
      <c r="B240" s="2" t="s">
        <v>483</v>
      </c>
      <c r="C240" s="2" t="s">
        <v>484</v>
      </c>
      <c r="D240">
        <v>1.1000000000000001</v>
      </c>
      <c r="E240">
        <v>39264</v>
      </c>
      <c r="F240">
        <v>42250</v>
      </c>
      <c r="G240">
        <v>5093000</v>
      </c>
      <c r="H240" s="2">
        <f>IF(AND(gpw[[#This Row],[wolumen]]=0,gpw[[#This Row],[obrot]]=0),gpw[[#This Row],[kurs_zamkniecia]],gpw[[#This Row],[obrot]]/gpw[[#This Row],[wolumen]])</f>
        <v>1.0760493072534638</v>
      </c>
      <c r="J240" t="str">
        <f>LEFT(gpw[[#This Row],[ISIN]],2)</f>
        <v>LU</v>
      </c>
      <c r="K240">
        <f>gpw[[#This Row],[kurs_zamkniecia]]*gpw[[#This Row],[pakiet_wig]]</f>
        <v>5602300</v>
      </c>
      <c r="L240" s="2">
        <f>1000</f>
        <v>1000</v>
      </c>
      <c r="M240" s="2">
        <f t="shared" si="12"/>
        <v>96.428137390000003</v>
      </c>
      <c r="N240" s="2">
        <f t="shared" si="13"/>
        <v>57140000</v>
      </c>
      <c r="O240" s="2">
        <f>gpw[[#This Row],[M]]/(gpw[[#This Row],[Mb]]*gpw[[#This Row],[K]])*gpw[[#This Row],[Wb]]</f>
        <v>1.0167691185517036</v>
      </c>
      <c r="P240" s="2"/>
      <c r="Q240" s="2" t="str">
        <f>IF(gpw[[#This Row],[Kolumna1]]&gt;0,"r",IF(gpw[[#This Row],[Kolumna1]]=0,"n","m"))</f>
        <v>n</v>
      </c>
      <c r="AB240" s="1">
        <v>42025</v>
      </c>
      <c r="AC240" s="2" t="s">
        <v>483</v>
      </c>
      <c r="AD240" s="2" t="s">
        <v>484</v>
      </c>
      <c r="AE240">
        <v>1.1000000000000001</v>
      </c>
      <c r="AF240">
        <v>39264</v>
      </c>
      <c r="AG240">
        <v>42250</v>
      </c>
      <c r="AH240">
        <v>5093000</v>
      </c>
      <c r="AI240" s="2">
        <f>IF(AND(gpw_3[[#This Row],[wolumen]]=0,gpw_3[[#This Row],[obrot]]=0),gpw_3[[#This Row],[kurs_zamkniecia]],gpw_3[[#This Row],[obrot]]/gpw_3[[#This Row],[wolumen]])</f>
        <v>1.0760493072534638</v>
      </c>
      <c r="AK240" t="str">
        <f>LEFT(gpw_3[[#This Row],[ISIN]],2)</f>
        <v>LU</v>
      </c>
      <c r="AL240">
        <f>gpw_3[[#This Row],[kurs_zamkniecia]]*gpw_3[[#This Row],[pakiet_wig]]</f>
        <v>5602300</v>
      </c>
      <c r="AM240" s="2">
        <f>1000</f>
        <v>1000</v>
      </c>
      <c r="AN240" s="2">
        <f t="shared" si="14"/>
        <v>96.428137390000003</v>
      </c>
      <c r="AO240" s="2">
        <f t="shared" si="15"/>
        <v>57140000</v>
      </c>
      <c r="AP240" s="2">
        <f>gpw_3[[#This Row],[M]]/(gpw_3[[#This Row],[Mb]]*gpw_3[[#This Row],[K]])*gpw_3[[#This Row],[Wb]]</f>
        <v>1.0167691185517036</v>
      </c>
      <c r="AQ240" s="2"/>
      <c r="AR240" s="2" t="str">
        <f>IF(gpw_3[[#This Row],[Kolumna1]]&gt;0,"r",IF(gpw_3[[#This Row],[Kolumna1]]=0,"n","m"))</f>
        <v>n</v>
      </c>
    </row>
    <row r="241" spans="1:44" x14ac:dyDescent="0.25">
      <c r="A241" s="1">
        <v>42025</v>
      </c>
      <c r="B241" s="2" t="s">
        <v>485</v>
      </c>
      <c r="C241" s="2" t="s">
        <v>486</v>
      </c>
      <c r="D241">
        <v>1.77</v>
      </c>
      <c r="E241">
        <v>59884</v>
      </c>
      <c r="F241">
        <v>105420</v>
      </c>
      <c r="G241">
        <v>218198000</v>
      </c>
      <c r="H241" s="2">
        <f>IF(AND(gpw[[#This Row],[wolumen]]=0,gpw[[#This Row],[obrot]]=0),gpw[[#This Row],[kurs_zamkniecia]],gpw[[#This Row],[obrot]]/gpw[[#This Row],[wolumen]])</f>
        <v>1.7604034466635494</v>
      </c>
      <c r="J241" t="str">
        <f>LEFT(gpw[[#This Row],[ISIN]],2)</f>
        <v>PL</v>
      </c>
      <c r="K241">
        <f>gpw[[#This Row],[kurs_zamkniecia]]*gpw[[#This Row],[pakiet_wig]]</f>
        <v>386210460</v>
      </c>
      <c r="L241" s="2">
        <f>1000</f>
        <v>1000</v>
      </c>
      <c r="M241" s="2">
        <f t="shared" si="12"/>
        <v>96.428137390000003</v>
      </c>
      <c r="N241" s="2">
        <f t="shared" si="13"/>
        <v>57140000</v>
      </c>
      <c r="O241" s="2">
        <f>gpw[[#This Row],[M]]/(gpw[[#This Row],[Mb]]*gpw[[#This Row],[K]])*gpw[[#This Row],[Wb]]</f>
        <v>70.093866624359279</v>
      </c>
      <c r="P241" s="2"/>
      <c r="Q241" s="2" t="str">
        <f>IF(gpw[[#This Row],[Kolumna1]]&gt;0,"r",IF(gpw[[#This Row],[Kolumna1]]=0,"n","m"))</f>
        <v>n</v>
      </c>
      <c r="AB241" s="1">
        <v>42025</v>
      </c>
      <c r="AC241" s="2" t="s">
        <v>485</v>
      </c>
      <c r="AD241" s="2" t="s">
        <v>486</v>
      </c>
      <c r="AE241">
        <v>1.77</v>
      </c>
      <c r="AF241">
        <v>59884</v>
      </c>
      <c r="AG241">
        <v>105420</v>
      </c>
      <c r="AH241">
        <v>218198000</v>
      </c>
      <c r="AI241" s="2">
        <f>IF(AND(gpw_3[[#This Row],[wolumen]]=0,gpw_3[[#This Row],[obrot]]=0),gpw_3[[#This Row],[kurs_zamkniecia]],gpw_3[[#This Row],[obrot]]/gpw_3[[#This Row],[wolumen]])</f>
        <v>1.7604034466635494</v>
      </c>
      <c r="AK241" t="str">
        <f>LEFT(gpw_3[[#This Row],[ISIN]],2)</f>
        <v>PL</v>
      </c>
      <c r="AL241">
        <f>gpw_3[[#This Row],[kurs_zamkniecia]]*gpw_3[[#This Row],[pakiet_wig]]</f>
        <v>386210460</v>
      </c>
      <c r="AM241" s="2">
        <f>1000</f>
        <v>1000</v>
      </c>
      <c r="AN241" s="2">
        <f t="shared" si="14"/>
        <v>96.428137390000003</v>
      </c>
      <c r="AO241" s="2">
        <f t="shared" si="15"/>
        <v>57140000</v>
      </c>
      <c r="AP241" s="2">
        <f>gpw_3[[#This Row],[M]]/(gpw_3[[#This Row],[Mb]]*gpw_3[[#This Row],[K]])*gpw_3[[#This Row],[Wb]]</f>
        <v>70.093866624359279</v>
      </c>
      <c r="AQ241" s="2"/>
      <c r="AR241" s="2" t="str">
        <f>IF(gpw_3[[#This Row],[Kolumna1]]&gt;0,"r",IF(gpw_3[[#This Row],[Kolumna1]]=0,"n","m"))</f>
        <v>n</v>
      </c>
    </row>
    <row r="242" spans="1:44" x14ac:dyDescent="0.25">
      <c r="A242" s="1">
        <v>42025</v>
      </c>
      <c r="B242" s="2" t="s">
        <v>487</v>
      </c>
      <c r="C242" s="2" t="s">
        <v>488</v>
      </c>
      <c r="D242">
        <v>4.22</v>
      </c>
      <c r="E242">
        <v>21572</v>
      </c>
      <c r="F242">
        <v>91010</v>
      </c>
      <c r="G242">
        <v>10150000</v>
      </c>
      <c r="H242" s="2">
        <f>IF(AND(gpw[[#This Row],[wolumen]]=0,gpw[[#This Row],[obrot]]=0),gpw[[#This Row],[kurs_zamkniecia]],gpw[[#This Row],[obrot]]/gpw[[#This Row],[wolumen]])</f>
        <v>4.2188948637122197</v>
      </c>
      <c r="J242" t="str">
        <f>LEFT(gpw[[#This Row],[ISIN]],2)</f>
        <v>PL</v>
      </c>
      <c r="K242">
        <f>gpw[[#This Row],[kurs_zamkniecia]]*gpw[[#This Row],[pakiet_wig]]</f>
        <v>42833000</v>
      </c>
      <c r="L242" s="2">
        <f>1000</f>
        <v>1000</v>
      </c>
      <c r="M242" s="2">
        <f t="shared" si="12"/>
        <v>96.428137390000003</v>
      </c>
      <c r="N242" s="2">
        <f t="shared" si="13"/>
        <v>57140000</v>
      </c>
      <c r="O242" s="2">
        <f>gpw[[#This Row],[M]]/(gpw[[#This Row],[Mb]]*gpw[[#This Row],[K]])*gpw[[#This Row],[Wb]]</f>
        <v>7.7738199766033809</v>
      </c>
      <c r="P242" s="2"/>
      <c r="Q242" s="2" t="str">
        <f>IF(gpw[[#This Row],[Kolumna1]]&gt;0,"r",IF(gpw[[#This Row],[Kolumna1]]=0,"n","m"))</f>
        <v>n</v>
      </c>
      <c r="AB242" s="1">
        <v>42025</v>
      </c>
      <c r="AC242" s="2" t="s">
        <v>487</v>
      </c>
      <c r="AD242" s="2" t="s">
        <v>488</v>
      </c>
      <c r="AE242">
        <v>4.22</v>
      </c>
      <c r="AF242">
        <v>21572</v>
      </c>
      <c r="AG242">
        <v>91010</v>
      </c>
      <c r="AH242">
        <v>10150000</v>
      </c>
      <c r="AI242" s="2">
        <f>IF(AND(gpw_3[[#This Row],[wolumen]]=0,gpw_3[[#This Row],[obrot]]=0),gpw_3[[#This Row],[kurs_zamkniecia]],gpw_3[[#This Row],[obrot]]/gpw_3[[#This Row],[wolumen]])</f>
        <v>4.2188948637122197</v>
      </c>
      <c r="AK242" t="str">
        <f>LEFT(gpw_3[[#This Row],[ISIN]],2)</f>
        <v>PL</v>
      </c>
      <c r="AL242">
        <f>gpw_3[[#This Row],[kurs_zamkniecia]]*gpw_3[[#This Row],[pakiet_wig]]</f>
        <v>42833000</v>
      </c>
      <c r="AM242" s="2">
        <f>1000</f>
        <v>1000</v>
      </c>
      <c r="AN242" s="2">
        <f t="shared" si="14"/>
        <v>96.428137390000003</v>
      </c>
      <c r="AO242" s="2">
        <f t="shared" si="15"/>
        <v>57140000</v>
      </c>
      <c r="AP242" s="2">
        <f>gpw_3[[#This Row],[M]]/(gpw_3[[#This Row],[Mb]]*gpw_3[[#This Row],[K]])*gpw_3[[#This Row],[Wb]]</f>
        <v>7.7738199766033809</v>
      </c>
      <c r="AQ242" s="2"/>
      <c r="AR242" s="2" t="str">
        <f>IF(gpw_3[[#This Row],[Kolumna1]]&gt;0,"r",IF(gpw_3[[#This Row],[Kolumna1]]=0,"n","m"))</f>
        <v>n</v>
      </c>
    </row>
    <row r="243" spans="1:44" x14ac:dyDescent="0.25">
      <c r="A243" s="1">
        <v>42025</v>
      </c>
      <c r="B243" s="2" t="s">
        <v>489</v>
      </c>
      <c r="C243" s="2" t="s">
        <v>490</v>
      </c>
      <c r="D243">
        <v>8.31</v>
      </c>
      <c r="E243">
        <v>2966</v>
      </c>
      <c r="F243">
        <v>24650</v>
      </c>
      <c r="G243">
        <v>30148000</v>
      </c>
      <c r="H243" s="2">
        <f>IF(AND(gpw[[#This Row],[wolumen]]=0,gpw[[#This Row],[obrot]]=0),gpw[[#This Row],[kurs_zamkniecia]],gpw[[#This Row],[obrot]]/gpw[[#This Row],[wolumen]])</f>
        <v>8.3108563722184758</v>
      </c>
      <c r="J243" t="str">
        <f>LEFT(gpw[[#This Row],[ISIN]],2)</f>
        <v>PL</v>
      </c>
      <c r="K243">
        <f>gpw[[#This Row],[kurs_zamkniecia]]*gpw[[#This Row],[pakiet_wig]]</f>
        <v>250529880.00000003</v>
      </c>
      <c r="L243" s="2">
        <f>1000</f>
        <v>1000</v>
      </c>
      <c r="M243" s="2">
        <f t="shared" si="12"/>
        <v>96.428137390000003</v>
      </c>
      <c r="N243" s="2">
        <f t="shared" si="13"/>
        <v>57140000</v>
      </c>
      <c r="O243" s="2">
        <f>gpw[[#This Row],[M]]/(gpw[[#This Row],[Mb]]*gpw[[#This Row],[K]])*gpw[[#This Row],[Wb]]</f>
        <v>45.469011880560501</v>
      </c>
      <c r="P243" s="2"/>
      <c r="Q243" s="2" t="str">
        <f>IF(gpw[[#This Row],[Kolumna1]]&gt;0,"r",IF(gpw[[#This Row],[Kolumna1]]=0,"n","m"))</f>
        <v>n</v>
      </c>
      <c r="AB243" s="1">
        <v>42025</v>
      </c>
      <c r="AC243" s="2" t="s">
        <v>489</v>
      </c>
      <c r="AD243" s="2" t="s">
        <v>490</v>
      </c>
      <c r="AE243">
        <v>8.31</v>
      </c>
      <c r="AF243">
        <v>2966</v>
      </c>
      <c r="AG243">
        <v>24650</v>
      </c>
      <c r="AH243">
        <v>30148000</v>
      </c>
      <c r="AI243" s="2">
        <f>IF(AND(gpw_3[[#This Row],[wolumen]]=0,gpw_3[[#This Row],[obrot]]=0),gpw_3[[#This Row],[kurs_zamkniecia]],gpw_3[[#This Row],[obrot]]/gpw_3[[#This Row],[wolumen]])</f>
        <v>8.3108563722184758</v>
      </c>
      <c r="AK243" t="str">
        <f>LEFT(gpw_3[[#This Row],[ISIN]],2)</f>
        <v>PL</v>
      </c>
      <c r="AL243">
        <f>gpw_3[[#This Row],[kurs_zamkniecia]]*gpw_3[[#This Row],[pakiet_wig]]</f>
        <v>250529880.00000003</v>
      </c>
      <c r="AM243" s="2">
        <f>1000</f>
        <v>1000</v>
      </c>
      <c r="AN243" s="2">
        <f t="shared" si="14"/>
        <v>96.428137390000003</v>
      </c>
      <c r="AO243" s="2">
        <f t="shared" si="15"/>
        <v>57140000</v>
      </c>
      <c r="AP243" s="2">
        <f>gpw_3[[#This Row],[M]]/(gpw_3[[#This Row],[Mb]]*gpw_3[[#This Row],[K]])*gpw_3[[#This Row],[Wb]]</f>
        <v>45.469011880560501</v>
      </c>
      <c r="AQ243" s="2"/>
      <c r="AR243" s="2" t="str">
        <f>IF(gpw_3[[#This Row],[Kolumna1]]&gt;0,"r",IF(gpw_3[[#This Row],[Kolumna1]]=0,"n","m"))</f>
        <v>n</v>
      </c>
    </row>
    <row r="244" spans="1:44" x14ac:dyDescent="0.25">
      <c r="A244" s="1">
        <v>42025</v>
      </c>
      <c r="B244" s="2" t="s">
        <v>491</v>
      </c>
      <c r="C244" s="2" t="s">
        <v>492</v>
      </c>
      <c r="D244">
        <v>2.4500000000000002</v>
      </c>
      <c r="E244">
        <v>40672</v>
      </c>
      <c r="F244">
        <v>98030</v>
      </c>
      <c r="G244">
        <v>34971000</v>
      </c>
      <c r="H244" s="2">
        <f>IF(AND(gpw[[#This Row],[wolumen]]=0,gpw[[#This Row],[obrot]]=0),gpw[[#This Row],[kurs_zamkniecia]],gpw[[#This Row],[obrot]]/gpw[[#This Row],[wolumen]])</f>
        <v>2.4102576711250983</v>
      </c>
      <c r="J244" t="str">
        <f>LEFT(gpw[[#This Row],[ISIN]],2)</f>
        <v>PL</v>
      </c>
      <c r="K244">
        <f>gpw[[#This Row],[kurs_zamkniecia]]*gpw[[#This Row],[pakiet_wig]]</f>
        <v>85678950</v>
      </c>
      <c r="L244" s="2">
        <f>1000</f>
        <v>1000</v>
      </c>
      <c r="M244" s="2">
        <f t="shared" si="12"/>
        <v>96.428137390000003</v>
      </c>
      <c r="N244" s="2">
        <f t="shared" si="13"/>
        <v>57140000</v>
      </c>
      <c r="O244" s="2">
        <f>gpw[[#This Row],[M]]/(gpw[[#This Row],[Mb]]*gpw[[#This Row],[K]])*gpw[[#This Row],[Wb]]</f>
        <v>15.549990266486173</v>
      </c>
      <c r="P244" s="2"/>
      <c r="Q244" s="2" t="str">
        <f>IF(gpw[[#This Row],[Kolumna1]]&gt;0,"r",IF(gpw[[#This Row],[Kolumna1]]=0,"n","m"))</f>
        <v>n</v>
      </c>
      <c r="AB244" s="1">
        <v>42025</v>
      </c>
      <c r="AC244" s="2" t="s">
        <v>491</v>
      </c>
      <c r="AD244" s="2" t="s">
        <v>492</v>
      </c>
      <c r="AE244">
        <v>2.4500000000000002</v>
      </c>
      <c r="AF244">
        <v>40672</v>
      </c>
      <c r="AG244">
        <v>98030</v>
      </c>
      <c r="AH244">
        <v>34971000</v>
      </c>
      <c r="AI244" s="2">
        <f>IF(AND(gpw_3[[#This Row],[wolumen]]=0,gpw_3[[#This Row],[obrot]]=0),gpw_3[[#This Row],[kurs_zamkniecia]],gpw_3[[#This Row],[obrot]]/gpw_3[[#This Row],[wolumen]])</f>
        <v>2.4102576711250983</v>
      </c>
      <c r="AK244" t="str">
        <f>LEFT(gpw_3[[#This Row],[ISIN]],2)</f>
        <v>PL</v>
      </c>
      <c r="AL244">
        <f>gpw_3[[#This Row],[kurs_zamkniecia]]*gpw_3[[#This Row],[pakiet_wig]]</f>
        <v>85678950</v>
      </c>
      <c r="AM244" s="2">
        <f>1000</f>
        <v>1000</v>
      </c>
      <c r="AN244" s="2">
        <f t="shared" si="14"/>
        <v>96.428137390000003</v>
      </c>
      <c r="AO244" s="2">
        <f t="shared" si="15"/>
        <v>57140000</v>
      </c>
      <c r="AP244" s="2">
        <f>gpw_3[[#This Row],[M]]/(gpw_3[[#This Row],[Mb]]*gpw_3[[#This Row],[K]])*gpw_3[[#This Row],[Wb]]</f>
        <v>15.549990266486173</v>
      </c>
      <c r="AQ244" s="2"/>
      <c r="AR244" s="2" t="str">
        <f>IF(gpw_3[[#This Row],[Kolumna1]]&gt;0,"r",IF(gpw_3[[#This Row],[Kolumna1]]=0,"n","m"))</f>
        <v>n</v>
      </c>
    </row>
    <row r="245" spans="1:44" x14ac:dyDescent="0.25">
      <c r="A245" s="1">
        <v>42025</v>
      </c>
      <c r="B245" s="2" t="s">
        <v>493</v>
      </c>
      <c r="C245" s="2" t="s">
        <v>494</v>
      </c>
      <c r="D245">
        <v>27.4</v>
      </c>
      <c r="E245">
        <v>6092</v>
      </c>
      <c r="F245">
        <v>164600</v>
      </c>
      <c r="G245">
        <v>5128000</v>
      </c>
      <c r="H245" s="2">
        <f>IF(AND(gpw[[#This Row],[wolumen]]=0,gpw[[#This Row],[obrot]]=0),gpw[[#This Row],[kurs_zamkniecia]],gpw[[#This Row],[obrot]]/gpw[[#This Row],[wolumen]])</f>
        <v>27.019041365725542</v>
      </c>
      <c r="J245" t="str">
        <f>LEFT(gpw[[#This Row],[ISIN]],2)</f>
        <v>PL</v>
      </c>
      <c r="K245">
        <f>gpw[[#This Row],[kurs_zamkniecia]]*gpw[[#This Row],[pakiet_wig]]</f>
        <v>140507200</v>
      </c>
      <c r="L245" s="2">
        <f>1000</f>
        <v>1000</v>
      </c>
      <c r="M245" s="2">
        <f t="shared" si="12"/>
        <v>96.428137390000003</v>
      </c>
      <c r="N245" s="2">
        <f t="shared" si="13"/>
        <v>57140000</v>
      </c>
      <c r="O245" s="2">
        <f>gpw[[#This Row],[M]]/(gpw[[#This Row],[Mb]]*gpw[[#This Row],[K]])*gpw[[#This Row],[Wb]]</f>
        <v>25.500844634198085</v>
      </c>
      <c r="P245" s="2"/>
      <c r="Q245" s="2" t="str">
        <f>IF(gpw[[#This Row],[Kolumna1]]&gt;0,"r",IF(gpw[[#This Row],[Kolumna1]]=0,"n","m"))</f>
        <v>n</v>
      </c>
      <c r="AB245" s="1">
        <v>42025</v>
      </c>
      <c r="AC245" s="2" t="s">
        <v>493</v>
      </c>
      <c r="AD245" s="2" t="s">
        <v>494</v>
      </c>
      <c r="AE245">
        <v>27.4</v>
      </c>
      <c r="AF245">
        <v>6092</v>
      </c>
      <c r="AG245">
        <v>164600</v>
      </c>
      <c r="AH245">
        <v>5128000</v>
      </c>
      <c r="AI245" s="2">
        <f>IF(AND(gpw_3[[#This Row],[wolumen]]=0,gpw_3[[#This Row],[obrot]]=0),gpw_3[[#This Row],[kurs_zamkniecia]],gpw_3[[#This Row],[obrot]]/gpw_3[[#This Row],[wolumen]])</f>
        <v>27.019041365725542</v>
      </c>
      <c r="AK245" t="str">
        <f>LEFT(gpw_3[[#This Row],[ISIN]],2)</f>
        <v>PL</v>
      </c>
      <c r="AL245">
        <f>gpw_3[[#This Row],[kurs_zamkniecia]]*gpw_3[[#This Row],[pakiet_wig]]</f>
        <v>140507200</v>
      </c>
      <c r="AM245" s="2">
        <f>1000</f>
        <v>1000</v>
      </c>
      <c r="AN245" s="2">
        <f t="shared" si="14"/>
        <v>96.428137390000003</v>
      </c>
      <c r="AO245" s="2">
        <f t="shared" si="15"/>
        <v>57140000</v>
      </c>
      <c r="AP245" s="2">
        <f>gpw_3[[#This Row],[M]]/(gpw_3[[#This Row],[Mb]]*gpw_3[[#This Row],[K]])*gpw_3[[#This Row],[Wb]]</f>
        <v>25.500844634198085</v>
      </c>
      <c r="AQ245" s="2"/>
      <c r="AR245" s="2" t="str">
        <f>IF(gpw_3[[#This Row],[Kolumna1]]&gt;0,"r",IF(gpw_3[[#This Row],[Kolumna1]]=0,"n","m"))</f>
        <v>n</v>
      </c>
    </row>
    <row r="246" spans="1:44" x14ac:dyDescent="0.25">
      <c r="A246" s="1">
        <v>42025</v>
      </c>
      <c r="B246" s="2" t="s">
        <v>495</v>
      </c>
      <c r="C246" s="2" t="s">
        <v>496</v>
      </c>
      <c r="D246">
        <v>24.38</v>
      </c>
      <c r="E246">
        <v>246690</v>
      </c>
      <c r="F246">
        <v>5975090</v>
      </c>
      <c r="G246">
        <v>60796000</v>
      </c>
      <c r="H246" s="2">
        <f>IF(AND(gpw[[#This Row],[wolumen]]=0,gpw[[#This Row],[obrot]]=0),gpw[[#This Row],[kurs_zamkniecia]],gpw[[#This Row],[obrot]]/gpw[[#This Row],[wolumen]])</f>
        <v>24.221046657748591</v>
      </c>
      <c r="J246" t="str">
        <f>LEFT(gpw[[#This Row],[ISIN]],2)</f>
        <v>PL</v>
      </c>
      <c r="K246">
        <f>gpw[[#This Row],[kurs_zamkniecia]]*gpw[[#This Row],[pakiet_wig]]</f>
        <v>1482206480</v>
      </c>
      <c r="L246" s="2">
        <f>1000</f>
        <v>1000</v>
      </c>
      <c r="M246" s="2">
        <f t="shared" si="12"/>
        <v>96.428137390000003</v>
      </c>
      <c r="N246" s="2">
        <f t="shared" si="13"/>
        <v>57140000</v>
      </c>
      <c r="O246" s="2">
        <f>gpw[[#This Row],[M]]/(gpw[[#This Row],[Mb]]*gpw[[#This Row],[K]])*gpw[[#This Row],[Wb]]</f>
        <v>269.00768901722921</v>
      </c>
      <c r="P246" s="2"/>
      <c r="Q246" s="2" t="str">
        <f>IF(gpw[[#This Row],[Kolumna1]]&gt;0,"r",IF(gpw[[#This Row],[Kolumna1]]=0,"n","m"))</f>
        <v>n</v>
      </c>
      <c r="AB246" s="1">
        <v>42025</v>
      </c>
      <c r="AC246" s="2" t="s">
        <v>495</v>
      </c>
      <c r="AD246" s="2" t="s">
        <v>496</v>
      </c>
      <c r="AE246">
        <v>24.38</v>
      </c>
      <c r="AF246">
        <v>246690</v>
      </c>
      <c r="AG246">
        <v>5975090</v>
      </c>
      <c r="AH246">
        <v>60796000</v>
      </c>
      <c r="AI246" s="2">
        <f>IF(AND(gpw_3[[#This Row],[wolumen]]=0,gpw_3[[#This Row],[obrot]]=0),gpw_3[[#This Row],[kurs_zamkniecia]],gpw_3[[#This Row],[obrot]]/gpw_3[[#This Row],[wolumen]])</f>
        <v>24.221046657748591</v>
      </c>
      <c r="AK246" t="str">
        <f>LEFT(gpw_3[[#This Row],[ISIN]],2)</f>
        <v>PL</v>
      </c>
      <c r="AL246">
        <f>gpw_3[[#This Row],[kurs_zamkniecia]]*gpw_3[[#This Row],[pakiet_wig]]</f>
        <v>1482206480</v>
      </c>
      <c r="AM246" s="2">
        <f>1000</f>
        <v>1000</v>
      </c>
      <c r="AN246" s="2">
        <f t="shared" si="14"/>
        <v>96.428137390000003</v>
      </c>
      <c r="AO246" s="2">
        <f t="shared" si="15"/>
        <v>57140000</v>
      </c>
      <c r="AP246" s="2">
        <f>gpw_3[[#This Row],[M]]/(gpw_3[[#This Row],[Mb]]*gpw_3[[#This Row],[K]])*gpw_3[[#This Row],[Wb]]</f>
        <v>269.00768901722921</v>
      </c>
      <c r="AQ246" s="2"/>
      <c r="AR246" s="2" t="str">
        <f>IF(gpw_3[[#This Row],[Kolumna1]]&gt;0,"r",IF(gpw_3[[#This Row],[Kolumna1]]=0,"n","m"))</f>
        <v>n</v>
      </c>
    </row>
    <row r="247" spans="1:44" x14ac:dyDescent="0.25">
      <c r="A247" s="1">
        <v>42025</v>
      </c>
      <c r="B247" s="2" t="s">
        <v>497</v>
      </c>
      <c r="C247" s="2" t="s">
        <v>498</v>
      </c>
      <c r="D247">
        <v>7539</v>
      </c>
      <c r="E247">
        <v>2159</v>
      </c>
      <c r="F247">
        <v>16161920</v>
      </c>
      <c r="G247">
        <v>1279000</v>
      </c>
      <c r="H247" s="2">
        <f>IF(AND(gpw[[#This Row],[wolumen]]=0,gpw[[#This Row],[obrot]]=0),gpw[[#This Row],[kurs_zamkniecia]],gpw[[#This Row],[obrot]]/gpw[[#This Row],[wolumen]])</f>
        <v>7485.8360352014824</v>
      </c>
      <c r="J247" t="str">
        <f>LEFT(gpw[[#This Row],[ISIN]],2)</f>
        <v>PL</v>
      </c>
      <c r="K247">
        <f>gpw[[#This Row],[kurs_zamkniecia]]*gpw[[#This Row],[pakiet_wig]]</f>
        <v>9642381000</v>
      </c>
      <c r="L247" s="2">
        <f>1000</f>
        <v>1000</v>
      </c>
      <c r="M247" s="2">
        <f t="shared" si="12"/>
        <v>96.428137390000003</v>
      </c>
      <c r="N247" s="2">
        <f t="shared" si="13"/>
        <v>57140000</v>
      </c>
      <c r="O247" s="2">
        <f>gpw[[#This Row],[M]]/(gpw[[#This Row],[Mb]]*gpw[[#This Row],[K]])*gpw[[#This Row],[Wb]]</f>
        <v>1750.0089659799894</v>
      </c>
      <c r="P247" s="2"/>
      <c r="Q247" s="2" t="str">
        <f>IF(gpw[[#This Row],[Kolumna1]]&gt;0,"r",IF(gpw[[#This Row],[Kolumna1]]=0,"n","m"))</f>
        <v>n</v>
      </c>
      <c r="AB247" s="1">
        <v>42025</v>
      </c>
      <c r="AC247" s="2" t="s">
        <v>497</v>
      </c>
      <c r="AD247" s="2" t="s">
        <v>498</v>
      </c>
      <c r="AE247">
        <v>7539</v>
      </c>
      <c r="AF247">
        <v>2159</v>
      </c>
      <c r="AG247">
        <v>16161920</v>
      </c>
      <c r="AH247">
        <v>1279000</v>
      </c>
      <c r="AI247" s="2">
        <f>IF(AND(gpw_3[[#This Row],[wolumen]]=0,gpw_3[[#This Row],[obrot]]=0),gpw_3[[#This Row],[kurs_zamkniecia]],gpw_3[[#This Row],[obrot]]/gpw_3[[#This Row],[wolumen]])</f>
        <v>7485.8360352014824</v>
      </c>
      <c r="AK247" t="str">
        <f>LEFT(gpw_3[[#This Row],[ISIN]],2)</f>
        <v>PL</v>
      </c>
      <c r="AL247">
        <f>gpw_3[[#This Row],[kurs_zamkniecia]]*gpw_3[[#This Row],[pakiet_wig]]</f>
        <v>9642381000</v>
      </c>
      <c r="AM247" s="2">
        <f>1000</f>
        <v>1000</v>
      </c>
      <c r="AN247" s="2">
        <f t="shared" si="14"/>
        <v>96.428137390000003</v>
      </c>
      <c r="AO247" s="2">
        <f t="shared" si="15"/>
        <v>57140000</v>
      </c>
      <c r="AP247" s="2">
        <f>gpw_3[[#This Row],[M]]/(gpw_3[[#This Row],[Mb]]*gpw_3[[#This Row],[K]])*gpw_3[[#This Row],[Wb]]</f>
        <v>1750.0089659799894</v>
      </c>
      <c r="AQ247" s="2"/>
      <c r="AR247" s="2" t="str">
        <f>IF(gpw_3[[#This Row],[Kolumna1]]&gt;0,"r",IF(gpw_3[[#This Row],[Kolumna1]]=0,"n","m"))</f>
        <v>n</v>
      </c>
    </row>
    <row r="248" spans="1:44" x14ac:dyDescent="0.25">
      <c r="A248" s="1">
        <v>42025</v>
      </c>
      <c r="B248" s="2" t="s">
        <v>499</v>
      </c>
      <c r="C248" s="2" t="s">
        <v>500</v>
      </c>
      <c r="D248">
        <v>4.0999999999999996</v>
      </c>
      <c r="E248">
        <v>6185</v>
      </c>
      <c r="F248">
        <v>24870</v>
      </c>
      <c r="G248">
        <v>1827000</v>
      </c>
      <c r="H248" s="2">
        <f>IF(AND(gpw[[#This Row],[wolumen]]=0,gpw[[#This Row],[obrot]]=0),gpw[[#This Row],[kurs_zamkniecia]],gpw[[#This Row],[obrot]]/gpw[[#This Row],[wolumen]])</f>
        <v>4.0210185933710587</v>
      </c>
      <c r="J248" t="str">
        <f>LEFT(gpw[[#This Row],[ISIN]],2)</f>
        <v>PL</v>
      </c>
      <c r="K248">
        <f>gpw[[#This Row],[kurs_zamkniecia]]*gpw[[#This Row],[pakiet_wig]]</f>
        <v>7490699.9999999991</v>
      </c>
      <c r="L248" s="2">
        <f>1000</f>
        <v>1000</v>
      </c>
      <c r="M248" s="2">
        <f t="shared" si="12"/>
        <v>96.428137390000003</v>
      </c>
      <c r="N248" s="2">
        <f t="shared" si="13"/>
        <v>57140000</v>
      </c>
      <c r="O248" s="2">
        <f>gpw[[#This Row],[M]]/(gpw[[#This Row],[Mb]]*gpw[[#This Row],[K]])*gpw[[#This Row],[Wb]]</f>
        <v>1.3594974271879845</v>
      </c>
      <c r="P248" s="2"/>
      <c r="Q248" s="2" t="str">
        <f>IF(gpw[[#This Row],[Kolumna1]]&gt;0,"r",IF(gpw[[#This Row],[Kolumna1]]=0,"n","m"))</f>
        <v>n</v>
      </c>
      <c r="AB248" s="1">
        <v>42025</v>
      </c>
      <c r="AC248" s="2" t="s">
        <v>499</v>
      </c>
      <c r="AD248" s="2" t="s">
        <v>500</v>
      </c>
      <c r="AE248">
        <v>4.0999999999999996</v>
      </c>
      <c r="AF248">
        <v>6185</v>
      </c>
      <c r="AG248">
        <v>24870</v>
      </c>
      <c r="AH248">
        <v>1827000</v>
      </c>
      <c r="AI248" s="2">
        <f>IF(AND(gpw_3[[#This Row],[wolumen]]=0,gpw_3[[#This Row],[obrot]]=0),gpw_3[[#This Row],[kurs_zamkniecia]],gpw_3[[#This Row],[obrot]]/gpw_3[[#This Row],[wolumen]])</f>
        <v>4.0210185933710587</v>
      </c>
      <c r="AK248" t="str">
        <f>LEFT(gpw_3[[#This Row],[ISIN]],2)</f>
        <v>PL</v>
      </c>
      <c r="AL248">
        <f>gpw_3[[#This Row],[kurs_zamkniecia]]*gpw_3[[#This Row],[pakiet_wig]]</f>
        <v>7490699.9999999991</v>
      </c>
      <c r="AM248" s="2">
        <f>1000</f>
        <v>1000</v>
      </c>
      <c r="AN248" s="2">
        <f t="shared" si="14"/>
        <v>96.428137390000003</v>
      </c>
      <c r="AO248" s="2">
        <f t="shared" si="15"/>
        <v>57140000</v>
      </c>
      <c r="AP248" s="2">
        <f>gpw_3[[#This Row],[M]]/(gpw_3[[#This Row],[Mb]]*gpw_3[[#This Row],[K]])*gpw_3[[#This Row],[Wb]]</f>
        <v>1.3594974271879845</v>
      </c>
      <c r="AQ248" s="2"/>
      <c r="AR248" s="2" t="str">
        <f>IF(gpw_3[[#This Row],[Kolumna1]]&gt;0,"r",IF(gpw_3[[#This Row],[Kolumna1]]=0,"n","m"))</f>
        <v>n</v>
      </c>
    </row>
    <row r="249" spans="1:44" x14ac:dyDescent="0.25">
      <c r="A249" s="1">
        <v>42025</v>
      </c>
      <c r="B249" s="2" t="s">
        <v>501</v>
      </c>
      <c r="C249" s="2" t="s">
        <v>502</v>
      </c>
      <c r="D249">
        <v>1.07</v>
      </c>
      <c r="E249">
        <v>179615</v>
      </c>
      <c r="F249">
        <v>194270</v>
      </c>
      <c r="G249">
        <v>72970000</v>
      </c>
      <c r="H249" s="2">
        <f>IF(AND(gpw[[#This Row],[wolumen]]=0,gpw[[#This Row],[obrot]]=0),gpw[[#This Row],[kurs_zamkniecia]],gpw[[#This Row],[obrot]]/gpw[[#This Row],[wolumen]])</f>
        <v>1.0815911811374328</v>
      </c>
      <c r="J249" t="str">
        <f>LEFT(gpw[[#This Row],[ISIN]],2)</f>
        <v>PL</v>
      </c>
      <c r="K249">
        <f>gpw[[#This Row],[kurs_zamkniecia]]*gpw[[#This Row],[pakiet_wig]]</f>
        <v>78077900</v>
      </c>
      <c r="L249" s="2">
        <f>1000</f>
        <v>1000</v>
      </c>
      <c r="M249" s="2">
        <f t="shared" si="12"/>
        <v>96.428137390000003</v>
      </c>
      <c r="N249" s="2">
        <f t="shared" si="13"/>
        <v>57140000</v>
      </c>
      <c r="O249" s="2">
        <f>gpw[[#This Row],[M]]/(gpw[[#This Row],[Mb]]*gpw[[#This Row],[K]])*gpw[[#This Row],[Wb]]</f>
        <v>14.170465266295638</v>
      </c>
      <c r="P249" s="2"/>
      <c r="Q249" s="2" t="str">
        <f>IF(gpw[[#This Row],[Kolumna1]]&gt;0,"r",IF(gpw[[#This Row],[Kolumna1]]=0,"n","m"))</f>
        <v>n</v>
      </c>
      <c r="AB249" s="1">
        <v>42025</v>
      </c>
      <c r="AC249" s="2" t="s">
        <v>501</v>
      </c>
      <c r="AD249" s="2" t="s">
        <v>502</v>
      </c>
      <c r="AE249">
        <v>1.07</v>
      </c>
      <c r="AF249">
        <v>179615</v>
      </c>
      <c r="AG249">
        <v>194270</v>
      </c>
      <c r="AH249">
        <v>72970000</v>
      </c>
      <c r="AI249" s="2">
        <f>IF(AND(gpw_3[[#This Row],[wolumen]]=0,gpw_3[[#This Row],[obrot]]=0),gpw_3[[#This Row],[kurs_zamkniecia]],gpw_3[[#This Row],[obrot]]/gpw_3[[#This Row],[wolumen]])</f>
        <v>1.0815911811374328</v>
      </c>
      <c r="AK249" t="str">
        <f>LEFT(gpw_3[[#This Row],[ISIN]],2)</f>
        <v>PL</v>
      </c>
      <c r="AL249">
        <f>gpw_3[[#This Row],[kurs_zamkniecia]]*gpw_3[[#This Row],[pakiet_wig]]</f>
        <v>78077900</v>
      </c>
      <c r="AM249" s="2">
        <f>1000</f>
        <v>1000</v>
      </c>
      <c r="AN249" s="2">
        <f t="shared" si="14"/>
        <v>96.428137390000003</v>
      </c>
      <c r="AO249" s="2">
        <f t="shared" si="15"/>
        <v>57140000</v>
      </c>
      <c r="AP249" s="2">
        <f>gpw_3[[#This Row],[M]]/(gpw_3[[#This Row],[Mb]]*gpw_3[[#This Row],[K]])*gpw_3[[#This Row],[Wb]]</f>
        <v>14.170465266295638</v>
      </c>
      <c r="AQ249" s="2"/>
      <c r="AR249" s="2" t="str">
        <f>IF(gpw_3[[#This Row],[Kolumna1]]&gt;0,"r",IF(gpw_3[[#This Row],[Kolumna1]]=0,"n","m"))</f>
        <v>n</v>
      </c>
    </row>
    <row r="250" spans="1:44" x14ac:dyDescent="0.25">
      <c r="A250" s="1">
        <v>42025</v>
      </c>
      <c r="B250" s="2" t="s">
        <v>503</v>
      </c>
      <c r="C250" s="2" t="s">
        <v>504</v>
      </c>
      <c r="D250">
        <v>41.22</v>
      </c>
      <c r="E250">
        <v>1558</v>
      </c>
      <c r="F250">
        <v>64880</v>
      </c>
      <c r="G250">
        <v>5975000</v>
      </c>
      <c r="H250" s="2">
        <f>IF(AND(gpw[[#This Row],[wolumen]]=0,gpw[[#This Row],[obrot]]=0),gpw[[#This Row],[kurs_zamkniecia]],gpw[[#This Row],[obrot]]/gpw[[#This Row],[wolumen]])</f>
        <v>41.643132220795891</v>
      </c>
      <c r="J250" t="str">
        <f>LEFT(gpw[[#This Row],[ISIN]],2)</f>
        <v>PL</v>
      </c>
      <c r="K250">
        <f>gpw[[#This Row],[kurs_zamkniecia]]*gpw[[#This Row],[pakiet_wig]]</f>
        <v>246289500</v>
      </c>
      <c r="L250" s="2">
        <f>1000</f>
        <v>1000</v>
      </c>
      <c r="M250" s="2">
        <f t="shared" si="12"/>
        <v>96.428137390000003</v>
      </c>
      <c r="N250" s="2">
        <f t="shared" si="13"/>
        <v>57140000</v>
      </c>
      <c r="O250" s="2">
        <f>gpw[[#This Row],[M]]/(gpw[[#This Row],[Mb]]*gpw[[#This Row],[K]])*gpw[[#This Row],[Wb]]</f>
        <v>44.699419492626205</v>
      </c>
      <c r="P250" s="2"/>
      <c r="Q250" s="2" t="str">
        <f>IF(gpw[[#This Row],[Kolumna1]]&gt;0,"r",IF(gpw[[#This Row],[Kolumna1]]=0,"n","m"))</f>
        <v>n</v>
      </c>
      <c r="AB250" s="1">
        <v>42025</v>
      </c>
      <c r="AC250" s="2" t="s">
        <v>503</v>
      </c>
      <c r="AD250" s="2" t="s">
        <v>504</v>
      </c>
      <c r="AE250">
        <v>41.22</v>
      </c>
      <c r="AF250">
        <v>1558</v>
      </c>
      <c r="AG250">
        <v>64880</v>
      </c>
      <c r="AH250">
        <v>5975000</v>
      </c>
      <c r="AI250" s="2">
        <f>IF(AND(gpw_3[[#This Row],[wolumen]]=0,gpw_3[[#This Row],[obrot]]=0),gpw_3[[#This Row],[kurs_zamkniecia]],gpw_3[[#This Row],[obrot]]/gpw_3[[#This Row],[wolumen]])</f>
        <v>41.643132220795891</v>
      </c>
      <c r="AK250" t="str">
        <f>LEFT(gpw_3[[#This Row],[ISIN]],2)</f>
        <v>PL</v>
      </c>
      <c r="AL250">
        <f>gpw_3[[#This Row],[kurs_zamkniecia]]*gpw_3[[#This Row],[pakiet_wig]]</f>
        <v>246289500</v>
      </c>
      <c r="AM250" s="2">
        <f>1000</f>
        <v>1000</v>
      </c>
      <c r="AN250" s="2">
        <f t="shared" si="14"/>
        <v>96.428137390000003</v>
      </c>
      <c r="AO250" s="2">
        <f t="shared" si="15"/>
        <v>57140000</v>
      </c>
      <c r="AP250" s="2">
        <f>gpw_3[[#This Row],[M]]/(gpw_3[[#This Row],[Mb]]*gpw_3[[#This Row],[K]])*gpw_3[[#This Row],[Wb]]</f>
        <v>44.699419492626205</v>
      </c>
      <c r="AQ250" s="2"/>
      <c r="AR250" s="2" t="str">
        <f>IF(gpw_3[[#This Row],[Kolumna1]]&gt;0,"r",IF(gpw_3[[#This Row],[Kolumna1]]=0,"n","m"))</f>
        <v>n</v>
      </c>
    </row>
    <row r="251" spans="1:44" x14ac:dyDescent="0.25">
      <c r="A251" s="1">
        <v>42025</v>
      </c>
      <c r="B251" s="2" t="s">
        <v>505</v>
      </c>
      <c r="C251" s="2" t="s">
        <v>506</v>
      </c>
      <c r="D251">
        <v>66.05</v>
      </c>
      <c r="E251">
        <v>5155</v>
      </c>
      <c r="F251">
        <v>340320</v>
      </c>
      <c r="G251">
        <v>6611000</v>
      </c>
      <c r="H251" s="2">
        <f>IF(AND(gpw[[#This Row],[wolumen]]=0,gpw[[#This Row],[obrot]]=0),gpw[[#This Row],[kurs_zamkniecia]],gpw[[#This Row],[obrot]]/gpw[[#This Row],[wolumen]])</f>
        <v>66.017458777885551</v>
      </c>
      <c r="J251" t="str">
        <f>LEFT(gpw[[#This Row],[ISIN]],2)</f>
        <v>PL</v>
      </c>
      <c r="K251">
        <f>gpw[[#This Row],[kurs_zamkniecia]]*gpw[[#This Row],[pakiet_wig]]</f>
        <v>436656550</v>
      </c>
      <c r="L251" s="2">
        <f>1000</f>
        <v>1000</v>
      </c>
      <c r="M251" s="2">
        <f t="shared" si="12"/>
        <v>96.428137390000003</v>
      </c>
      <c r="N251" s="2">
        <f t="shared" si="13"/>
        <v>57140000</v>
      </c>
      <c r="O251" s="2">
        <f>gpw[[#This Row],[M]]/(gpw[[#This Row],[Mb]]*gpw[[#This Row],[K]])*gpw[[#This Row],[Wb]]</f>
        <v>79.249396757283236</v>
      </c>
      <c r="P251" s="2"/>
      <c r="Q251" s="2" t="str">
        <f>IF(gpw[[#This Row],[Kolumna1]]&gt;0,"r",IF(gpw[[#This Row],[Kolumna1]]=0,"n","m"))</f>
        <v>n</v>
      </c>
      <c r="AB251" s="1">
        <v>42025</v>
      </c>
      <c r="AC251" s="2" t="s">
        <v>505</v>
      </c>
      <c r="AD251" s="2" t="s">
        <v>506</v>
      </c>
      <c r="AE251">
        <v>66.05</v>
      </c>
      <c r="AF251">
        <v>5155</v>
      </c>
      <c r="AG251">
        <v>340320</v>
      </c>
      <c r="AH251">
        <v>6611000</v>
      </c>
      <c r="AI251" s="2">
        <f>IF(AND(gpw_3[[#This Row],[wolumen]]=0,gpw_3[[#This Row],[obrot]]=0),gpw_3[[#This Row],[kurs_zamkniecia]],gpw_3[[#This Row],[obrot]]/gpw_3[[#This Row],[wolumen]])</f>
        <v>66.017458777885551</v>
      </c>
      <c r="AK251" t="str">
        <f>LEFT(gpw_3[[#This Row],[ISIN]],2)</f>
        <v>PL</v>
      </c>
      <c r="AL251">
        <f>gpw_3[[#This Row],[kurs_zamkniecia]]*gpw_3[[#This Row],[pakiet_wig]]</f>
        <v>436656550</v>
      </c>
      <c r="AM251" s="2">
        <f>1000</f>
        <v>1000</v>
      </c>
      <c r="AN251" s="2">
        <f t="shared" si="14"/>
        <v>96.428137390000003</v>
      </c>
      <c r="AO251" s="2">
        <f t="shared" si="15"/>
        <v>57140000</v>
      </c>
      <c r="AP251" s="2">
        <f>gpw_3[[#This Row],[M]]/(gpw_3[[#This Row],[Mb]]*gpw_3[[#This Row],[K]])*gpw_3[[#This Row],[Wb]]</f>
        <v>79.249396757283236</v>
      </c>
      <c r="AQ251" s="2"/>
      <c r="AR251" s="2" t="str">
        <f>IF(gpw_3[[#This Row],[Kolumna1]]&gt;0,"r",IF(gpw_3[[#This Row],[Kolumna1]]=0,"n","m"))</f>
        <v>n</v>
      </c>
    </row>
    <row r="252" spans="1:44" x14ac:dyDescent="0.25">
      <c r="A252" s="1">
        <v>42025</v>
      </c>
      <c r="B252" s="2" t="s">
        <v>507</v>
      </c>
      <c r="C252" s="2" t="s">
        <v>508</v>
      </c>
      <c r="D252">
        <v>5.84</v>
      </c>
      <c r="E252">
        <v>11</v>
      </c>
      <c r="F252">
        <v>60</v>
      </c>
      <c r="G252">
        <v>3832000</v>
      </c>
      <c r="H252" s="2">
        <f>IF(AND(gpw[[#This Row],[wolumen]]=0,gpw[[#This Row],[obrot]]=0),gpw[[#This Row],[kurs_zamkniecia]],gpw[[#This Row],[obrot]]/gpw[[#This Row],[wolumen]])</f>
        <v>5.4545454545454541</v>
      </c>
      <c r="J252" t="str">
        <f>LEFT(gpw[[#This Row],[ISIN]],2)</f>
        <v>PL</v>
      </c>
      <c r="K252">
        <f>gpw[[#This Row],[kurs_zamkniecia]]*gpw[[#This Row],[pakiet_wig]]</f>
        <v>22378880</v>
      </c>
      <c r="L252" s="2">
        <f>1000</f>
        <v>1000</v>
      </c>
      <c r="M252" s="2">
        <f t="shared" si="12"/>
        <v>96.428137390000003</v>
      </c>
      <c r="N252" s="2">
        <f t="shared" si="13"/>
        <v>57140000</v>
      </c>
      <c r="O252" s="2">
        <f>gpw[[#This Row],[M]]/(gpw[[#This Row],[Mb]]*gpw[[#This Row],[K]])*gpw[[#This Row],[Wb]]</f>
        <v>4.0615736557796529</v>
      </c>
      <c r="P252" s="2"/>
      <c r="Q252" s="2" t="str">
        <f>IF(gpw[[#This Row],[Kolumna1]]&gt;0,"r",IF(gpw[[#This Row],[Kolumna1]]=0,"n","m"))</f>
        <v>n</v>
      </c>
      <c r="AB252" s="1">
        <v>42025</v>
      </c>
      <c r="AC252" s="2" t="s">
        <v>507</v>
      </c>
      <c r="AD252" s="2" t="s">
        <v>508</v>
      </c>
      <c r="AE252">
        <v>5.84</v>
      </c>
      <c r="AF252">
        <v>11</v>
      </c>
      <c r="AG252">
        <v>60</v>
      </c>
      <c r="AH252">
        <v>3832000</v>
      </c>
      <c r="AI252" s="2">
        <f>IF(AND(gpw_3[[#This Row],[wolumen]]=0,gpw_3[[#This Row],[obrot]]=0),gpw_3[[#This Row],[kurs_zamkniecia]],gpw_3[[#This Row],[obrot]]/gpw_3[[#This Row],[wolumen]])</f>
        <v>5.4545454545454541</v>
      </c>
      <c r="AK252" t="str">
        <f>LEFT(gpw_3[[#This Row],[ISIN]],2)</f>
        <v>PL</v>
      </c>
      <c r="AL252">
        <f>gpw_3[[#This Row],[kurs_zamkniecia]]*gpw_3[[#This Row],[pakiet_wig]]</f>
        <v>22378880</v>
      </c>
      <c r="AM252" s="2">
        <f>1000</f>
        <v>1000</v>
      </c>
      <c r="AN252" s="2">
        <f t="shared" si="14"/>
        <v>96.428137390000003</v>
      </c>
      <c r="AO252" s="2">
        <f t="shared" si="15"/>
        <v>57140000</v>
      </c>
      <c r="AP252" s="2">
        <f>gpw_3[[#This Row],[M]]/(gpw_3[[#This Row],[Mb]]*gpw_3[[#This Row],[K]])*gpw_3[[#This Row],[Wb]]</f>
        <v>4.0615736557796529</v>
      </c>
      <c r="AQ252" s="2"/>
      <c r="AR252" s="2" t="str">
        <f>IF(gpw_3[[#This Row],[Kolumna1]]&gt;0,"r",IF(gpw_3[[#This Row],[Kolumna1]]=0,"n","m"))</f>
        <v>n</v>
      </c>
    </row>
    <row r="253" spans="1:44" x14ac:dyDescent="0.25">
      <c r="A253" s="1">
        <v>42025</v>
      </c>
      <c r="B253" s="2" t="s">
        <v>509</v>
      </c>
      <c r="C253" s="2" t="s">
        <v>510</v>
      </c>
      <c r="D253">
        <v>7.5</v>
      </c>
      <c r="E253">
        <v>4397</v>
      </c>
      <c r="F253">
        <v>33160</v>
      </c>
      <c r="G253">
        <v>11888000</v>
      </c>
      <c r="H253" s="2">
        <f>IF(AND(gpw[[#This Row],[wolumen]]=0,gpw[[#This Row],[obrot]]=0),gpw[[#This Row],[kurs_zamkniecia]],gpw[[#This Row],[obrot]]/gpw[[#This Row],[wolumen]])</f>
        <v>7.5415055719808963</v>
      </c>
      <c r="J253" t="str">
        <f>LEFT(gpw[[#This Row],[ISIN]],2)</f>
        <v>PL</v>
      </c>
      <c r="K253">
        <f>gpw[[#This Row],[kurs_zamkniecia]]*gpw[[#This Row],[pakiet_wig]]</f>
        <v>89160000</v>
      </c>
      <c r="L253" s="2">
        <f>1000</f>
        <v>1000</v>
      </c>
      <c r="M253" s="2">
        <f t="shared" si="12"/>
        <v>96.428137390000003</v>
      </c>
      <c r="N253" s="2">
        <f t="shared" si="13"/>
        <v>57140000</v>
      </c>
      <c r="O253" s="2">
        <f>gpw[[#This Row],[M]]/(gpw[[#This Row],[Mb]]*gpw[[#This Row],[K]])*gpw[[#This Row],[Wb]]</f>
        <v>16.181770810215429</v>
      </c>
      <c r="P253" s="2"/>
      <c r="Q253" s="2" t="str">
        <f>IF(gpw[[#This Row],[Kolumna1]]&gt;0,"r",IF(gpw[[#This Row],[Kolumna1]]=0,"n","m"))</f>
        <v>n</v>
      </c>
      <c r="AB253" s="1">
        <v>42025</v>
      </c>
      <c r="AC253" s="2" t="s">
        <v>509</v>
      </c>
      <c r="AD253" s="2" t="s">
        <v>510</v>
      </c>
      <c r="AE253">
        <v>7.5</v>
      </c>
      <c r="AF253">
        <v>4397</v>
      </c>
      <c r="AG253">
        <v>33160</v>
      </c>
      <c r="AH253">
        <v>11888000</v>
      </c>
      <c r="AI253" s="2">
        <f>IF(AND(gpw_3[[#This Row],[wolumen]]=0,gpw_3[[#This Row],[obrot]]=0),gpw_3[[#This Row],[kurs_zamkniecia]],gpw_3[[#This Row],[obrot]]/gpw_3[[#This Row],[wolumen]])</f>
        <v>7.5415055719808963</v>
      </c>
      <c r="AK253" t="str">
        <f>LEFT(gpw_3[[#This Row],[ISIN]],2)</f>
        <v>PL</v>
      </c>
      <c r="AL253">
        <f>gpw_3[[#This Row],[kurs_zamkniecia]]*gpw_3[[#This Row],[pakiet_wig]]</f>
        <v>89160000</v>
      </c>
      <c r="AM253" s="2">
        <f>1000</f>
        <v>1000</v>
      </c>
      <c r="AN253" s="2">
        <f t="shared" si="14"/>
        <v>96.428137390000003</v>
      </c>
      <c r="AO253" s="2">
        <f t="shared" si="15"/>
        <v>57140000</v>
      </c>
      <c r="AP253" s="2">
        <f>gpw_3[[#This Row],[M]]/(gpw_3[[#This Row],[Mb]]*gpw_3[[#This Row],[K]])*gpw_3[[#This Row],[Wb]]</f>
        <v>16.181770810215429</v>
      </c>
      <c r="AQ253" s="2"/>
      <c r="AR253" s="2" t="str">
        <f>IF(gpw_3[[#This Row],[Kolumna1]]&gt;0,"r",IF(gpw_3[[#This Row],[Kolumna1]]=0,"n","m"))</f>
        <v>n</v>
      </c>
    </row>
    <row r="254" spans="1:44" x14ac:dyDescent="0.25">
      <c r="A254" s="1">
        <v>42025</v>
      </c>
      <c r="B254" s="2" t="s">
        <v>511</v>
      </c>
      <c r="C254" s="2" t="s">
        <v>512</v>
      </c>
      <c r="D254">
        <v>452.1</v>
      </c>
      <c r="E254">
        <v>39445</v>
      </c>
      <c r="F254">
        <v>17512530</v>
      </c>
      <c r="G254">
        <v>12038000</v>
      </c>
      <c r="H254" s="2">
        <f>IF(AND(gpw[[#This Row],[wolumen]]=0,gpw[[#This Row],[obrot]]=0),gpw[[#This Row],[kurs_zamkniecia]],gpw[[#This Row],[obrot]]/gpw[[#This Row],[wolumen]])</f>
        <v>443.97338065661046</v>
      </c>
      <c r="J254" t="str">
        <f>LEFT(gpw[[#This Row],[ISIN]],2)</f>
        <v>PL</v>
      </c>
      <c r="K254">
        <f>gpw[[#This Row],[kurs_zamkniecia]]*gpw[[#This Row],[pakiet_wig]]</f>
        <v>5442379800</v>
      </c>
      <c r="L254" s="2">
        <f>1000</f>
        <v>1000</v>
      </c>
      <c r="M254" s="2">
        <f t="shared" si="12"/>
        <v>96.428137390000003</v>
      </c>
      <c r="N254" s="2">
        <f t="shared" si="13"/>
        <v>57140000</v>
      </c>
      <c r="O254" s="2">
        <f>gpw[[#This Row],[M]]/(gpw[[#This Row],[Mb]]*gpw[[#This Row],[K]])*gpw[[#This Row],[Wb]]</f>
        <v>987.74498189486405</v>
      </c>
      <c r="P254" s="2"/>
      <c r="Q254" s="2" t="str">
        <f>IF(gpw[[#This Row],[Kolumna1]]&gt;0,"r",IF(gpw[[#This Row],[Kolumna1]]=0,"n","m"))</f>
        <v>n</v>
      </c>
      <c r="AB254" s="1">
        <v>42025</v>
      </c>
      <c r="AC254" s="2" t="s">
        <v>511</v>
      </c>
      <c r="AD254" s="2" t="s">
        <v>512</v>
      </c>
      <c r="AE254">
        <v>452.1</v>
      </c>
      <c r="AF254">
        <v>39445</v>
      </c>
      <c r="AG254">
        <v>17512530</v>
      </c>
      <c r="AH254">
        <v>12038000</v>
      </c>
      <c r="AI254" s="2">
        <f>IF(AND(gpw_3[[#This Row],[wolumen]]=0,gpw_3[[#This Row],[obrot]]=0),gpw_3[[#This Row],[kurs_zamkniecia]],gpw_3[[#This Row],[obrot]]/gpw_3[[#This Row],[wolumen]])</f>
        <v>443.97338065661046</v>
      </c>
      <c r="AK254" t="str">
        <f>LEFT(gpw_3[[#This Row],[ISIN]],2)</f>
        <v>PL</v>
      </c>
      <c r="AL254">
        <f>gpw_3[[#This Row],[kurs_zamkniecia]]*gpw_3[[#This Row],[pakiet_wig]]</f>
        <v>5442379800</v>
      </c>
      <c r="AM254" s="2">
        <f>1000</f>
        <v>1000</v>
      </c>
      <c r="AN254" s="2">
        <f t="shared" si="14"/>
        <v>96.428137390000003</v>
      </c>
      <c r="AO254" s="2">
        <f t="shared" si="15"/>
        <v>57140000</v>
      </c>
      <c r="AP254" s="2">
        <f>gpw_3[[#This Row],[M]]/(gpw_3[[#This Row],[Mb]]*gpw_3[[#This Row],[K]])*gpw_3[[#This Row],[Wb]]</f>
        <v>987.74498189486405</v>
      </c>
      <c r="AQ254" s="2"/>
      <c r="AR254" s="2" t="str">
        <f>IF(gpw_3[[#This Row],[Kolumna1]]&gt;0,"r",IF(gpw_3[[#This Row],[Kolumna1]]=0,"n","m"))</f>
        <v>n</v>
      </c>
    </row>
    <row r="255" spans="1:44" x14ac:dyDescent="0.25">
      <c r="A255" s="1">
        <v>42025</v>
      </c>
      <c r="B255" s="2" t="s">
        <v>513</v>
      </c>
      <c r="C255" s="2" t="s">
        <v>514</v>
      </c>
      <c r="D255">
        <v>10.26</v>
      </c>
      <c r="E255">
        <v>69138</v>
      </c>
      <c r="F255">
        <v>701790</v>
      </c>
      <c r="G255">
        <v>30174000</v>
      </c>
      <c r="H255" s="2">
        <f>IF(AND(gpw[[#This Row],[wolumen]]=0,gpw[[#This Row],[obrot]]=0),gpw[[#This Row],[kurs_zamkniecia]],gpw[[#This Row],[obrot]]/gpw[[#This Row],[wolumen]])</f>
        <v>10.150568428360669</v>
      </c>
      <c r="J255" t="str">
        <f>LEFT(gpw[[#This Row],[ISIN]],2)</f>
        <v>PL</v>
      </c>
      <c r="K255">
        <f>gpw[[#This Row],[kurs_zamkniecia]]*gpw[[#This Row],[pakiet_wig]]</f>
        <v>309585240</v>
      </c>
      <c r="L255" s="2">
        <f>1000</f>
        <v>1000</v>
      </c>
      <c r="M255" s="2">
        <f t="shared" si="12"/>
        <v>96.428137390000003</v>
      </c>
      <c r="N255" s="2">
        <f t="shared" si="13"/>
        <v>57140000</v>
      </c>
      <c r="O255" s="2">
        <f>gpw[[#This Row],[M]]/(gpw[[#This Row],[Mb]]*gpw[[#This Row],[K]])*gpw[[#This Row],[Wb]]</f>
        <v>56.187050245687949</v>
      </c>
      <c r="P255" s="2"/>
      <c r="Q255" s="2" t="str">
        <f>IF(gpw[[#This Row],[Kolumna1]]&gt;0,"r",IF(gpw[[#This Row],[Kolumna1]]=0,"n","m"))</f>
        <v>n</v>
      </c>
      <c r="AB255" s="1">
        <v>42025</v>
      </c>
      <c r="AC255" s="2" t="s">
        <v>513</v>
      </c>
      <c r="AD255" s="2" t="s">
        <v>514</v>
      </c>
      <c r="AE255">
        <v>10.26</v>
      </c>
      <c r="AF255">
        <v>69138</v>
      </c>
      <c r="AG255">
        <v>701790</v>
      </c>
      <c r="AH255">
        <v>30174000</v>
      </c>
      <c r="AI255" s="2">
        <f>IF(AND(gpw_3[[#This Row],[wolumen]]=0,gpw_3[[#This Row],[obrot]]=0),gpw_3[[#This Row],[kurs_zamkniecia]],gpw_3[[#This Row],[obrot]]/gpw_3[[#This Row],[wolumen]])</f>
        <v>10.150568428360669</v>
      </c>
      <c r="AK255" t="str">
        <f>LEFT(gpw_3[[#This Row],[ISIN]],2)</f>
        <v>PL</v>
      </c>
      <c r="AL255">
        <f>gpw_3[[#This Row],[kurs_zamkniecia]]*gpw_3[[#This Row],[pakiet_wig]]</f>
        <v>309585240</v>
      </c>
      <c r="AM255" s="2">
        <f>1000</f>
        <v>1000</v>
      </c>
      <c r="AN255" s="2">
        <f t="shared" si="14"/>
        <v>96.428137390000003</v>
      </c>
      <c r="AO255" s="2">
        <f t="shared" si="15"/>
        <v>57140000</v>
      </c>
      <c r="AP255" s="2">
        <f>gpw_3[[#This Row],[M]]/(gpw_3[[#This Row],[Mb]]*gpw_3[[#This Row],[K]])*gpw_3[[#This Row],[Wb]]</f>
        <v>56.187050245687949</v>
      </c>
      <c r="AQ255" s="2"/>
      <c r="AR255" s="2" t="str">
        <f>IF(gpw_3[[#This Row],[Kolumna1]]&gt;0,"r",IF(gpw_3[[#This Row],[Kolumna1]]=0,"n","m"))</f>
        <v>n</v>
      </c>
    </row>
    <row r="256" spans="1:44" x14ac:dyDescent="0.25">
      <c r="A256" s="1">
        <v>42025</v>
      </c>
      <c r="B256" s="2" t="s">
        <v>515</v>
      </c>
      <c r="C256" s="2" t="s">
        <v>516</v>
      </c>
      <c r="D256">
        <v>35.200000000000003</v>
      </c>
      <c r="E256">
        <v>103</v>
      </c>
      <c r="F256">
        <v>3630</v>
      </c>
      <c r="G256">
        <v>689000</v>
      </c>
      <c r="H256" s="2">
        <f>IF(AND(gpw[[#This Row],[wolumen]]=0,gpw[[#This Row],[obrot]]=0),gpw[[#This Row],[kurs_zamkniecia]],gpw[[#This Row],[obrot]]/gpw[[#This Row],[wolumen]])</f>
        <v>35.242718446601941</v>
      </c>
      <c r="J256" t="str">
        <f>LEFT(gpw[[#This Row],[ISIN]],2)</f>
        <v>PL</v>
      </c>
      <c r="K256">
        <f>gpw[[#This Row],[kurs_zamkniecia]]*gpw[[#This Row],[pakiet_wig]]</f>
        <v>24252800.000000004</v>
      </c>
      <c r="L256" s="2">
        <f>1000</f>
        <v>1000</v>
      </c>
      <c r="M256" s="2">
        <f t="shared" si="12"/>
        <v>96.428137390000003</v>
      </c>
      <c r="N256" s="2">
        <f t="shared" si="13"/>
        <v>57140000</v>
      </c>
      <c r="O256" s="2">
        <f>gpw[[#This Row],[M]]/(gpw[[#This Row],[Mb]]*gpw[[#This Row],[K]])*gpw[[#This Row],[Wb]]</f>
        <v>4.4016739693359437</v>
      </c>
      <c r="P256" s="2"/>
      <c r="Q256" s="2" t="str">
        <f>IF(gpw[[#This Row],[Kolumna1]]&gt;0,"r",IF(gpw[[#This Row],[Kolumna1]]=0,"n","m"))</f>
        <v>n</v>
      </c>
      <c r="AB256" s="1">
        <v>42025</v>
      </c>
      <c r="AC256" s="2" t="s">
        <v>515</v>
      </c>
      <c r="AD256" s="2" t="s">
        <v>516</v>
      </c>
      <c r="AE256">
        <v>35.200000000000003</v>
      </c>
      <c r="AF256">
        <v>103</v>
      </c>
      <c r="AG256">
        <v>3630</v>
      </c>
      <c r="AH256">
        <v>689000</v>
      </c>
      <c r="AI256" s="2">
        <f>IF(AND(gpw_3[[#This Row],[wolumen]]=0,gpw_3[[#This Row],[obrot]]=0),gpw_3[[#This Row],[kurs_zamkniecia]],gpw_3[[#This Row],[obrot]]/gpw_3[[#This Row],[wolumen]])</f>
        <v>35.242718446601941</v>
      </c>
      <c r="AK256" t="str">
        <f>LEFT(gpw_3[[#This Row],[ISIN]],2)</f>
        <v>PL</v>
      </c>
      <c r="AL256">
        <f>gpw_3[[#This Row],[kurs_zamkniecia]]*gpw_3[[#This Row],[pakiet_wig]]</f>
        <v>24252800.000000004</v>
      </c>
      <c r="AM256" s="2">
        <f>1000</f>
        <v>1000</v>
      </c>
      <c r="AN256" s="2">
        <f t="shared" si="14"/>
        <v>96.428137390000003</v>
      </c>
      <c r="AO256" s="2">
        <f t="shared" si="15"/>
        <v>57140000</v>
      </c>
      <c r="AP256" s="2">
        <f>gpw_3[[#This Row],[M]]/(gpw_3[[#This Row],[Mb]]*gpw_3[[#This Row],[K]])*gpw_3[[#This Row],[Wb]]</f>
        <v>4.4016739693359437</v>
      </c>
      <c r="AQ256" s="2"/>
      <c r="AR256" s="2" t="str">
        <f>IF(gpw_3[[#This Row],[Kolumna1]]&gt;0,"r",IF(gpw_3[[#This Row],[Kolumna1]]=0,"n","m"))</f>
        <v>n</v>
      </c>
    </row>
    <row r="257" spans="1:44" x14ac:dyDescent="0.25">
      <c r="A257" s="1">
        <v>42025</v>
      </c>
      <c r="B257" s="2" t="s">
        <v>517</v>
      </c>
      <c r="C257" s="2" t="s">
        <v>518</v>
      </c>
      <c r="D257">
        <v>0.5</v>
      </c>
      <c r="E257">
        <v>3174</v>
      </c>
      <c r="F257">
        <v>1590</v>
      </c>
      <c r="G257">
        <v>0</v>
      </c>
      <c r="H257" s="2">
        <f>IF(AND(gpw[[#This Row],[wolumen]]=0,gpw[[#This Row],[obrot]]=0),gpw[[#This Row],[kurs_zamkniecia]],gpw[[#This Row],[obrot]]/gpw[[#This Row],[wolumen]])</f>
        <v>0.50094517958412099</v>
      </c>
      <c r="J257" t="str">
        <f>LEFT(gpw[[#This Row],[ISIN]],2)</f>
        <v>PL</v>
      </c>
      <c r="K257">
        <f>gpw[[#This Row],[kurs_zamkniecia]]*gpw[[#This Row],[pakiet_wig]]</f>
        <v>0</v>
      </c>
      <c r="L257" s="2">
        <f>1000</f>
        <v>1000</v>
      </c>
      <c r="M257" s="2">
        <f t="shared" si="12"/>
        <v>96.428137390000003</v>
      </c>
      <c r="N257" s="2">
        <f t="shared" si="13"/>
        <v>57140000</v>
      </c>
      <c r="O257" s="2">
        <f>gpw[[#This Row],[M]]/(gpw[[#This Row],[Mb]]*gpw[[#This Row],[K]])*gpw[[#This Row],[Wb]]</f>
        <v>0</v>
      </c>
      <c r="P257" s="2"/>
      <c r="Q257" s="2" t="str">
        <f>IF(gpw[[#This Row],[Kolumna1]]&gt;0,"r",IF(gpw[[#This Row],[Kolumna1]]=0,"n","m"))</f>
        <v>n</v>
      </c>
      <c r="AB257" s="1">
        <v>42025</v>
      </c>
      <c r="AC257" s="2" t="s">
        <v>517</v>
      </c>
      <c r="AD257" s="2" t="s">
        <v>518</v>
      </c>
      <c r="AE257">
        <v>0.5</v>
      </c>
      <c r="AF257">
        <v>3174</v>
      </c>
      <c r="AG257">
        <v>1590</v>
      </c>
      <c r="AH257">
        <v>0</v>
      </c>
      <c r="AI257" s="2">
        <f>IF(AND(gpw_3[[#This Row],[wolumen]]=0,gpw_3[[#This Row],[obrot]]=0),gpw_3[[#This Row],[kurs_zamkniecia]],gpw_3[[#This Row],[obrot]]/gpw_3[[#This Row],[wolumen]])</f>
        <v>0.50094517958412099</v>
      </c>
      <c r="AK257" t="str">
        <f>LEFT(gpw_3[[#This Row],[ISIN]],2)</f>
        <v>PL</v>
      </c>
      <c r="AL257">
        <f>gpw_3[[#This Row],[kurs_zamkniecia]]*gpw_3[[#This Row],[pakiet_wig]]</f>
        <v>0</v>
      </c>
      <c r="AM257" s="2">
        <f>1000</f>
        <v>1000</v>
      </c>
      <c r="AN257" s="2">
        <f t="shared" si="14"/>
        <v>96.428137390000003</v>
      </c>
      <c r="AO257" s="2">
        <f t="shared" si="15"/>
        <v>57140000</v>
      </c>
      <c r="AP257" s="2">
        <f>gpw_3[[#This Row],[M]]/(gpw_3[[#This Row],[Mb]]*gpw_3[[#This Row],[K]])*gpw_3[[#This Row],[Wb]]</f>
        <v>0</v>
      </c>
      <c r="AQ257" s="2"/>
      <c r="AR257" s="2" t="str">
        <f>IF(gpw_3[[#This Row],[Kolumna1]]&gt;0,"r",IF(gpw_3[[#This Row],[Kolumna1]]=0,"n","m"))</f>
        <v>n</v>
      </c>
    </row>
    <row r="258" spans="1:44" x14ac:dyDescent="0.25">
      <c r="A258" s="1">
        <v>42025</v>
      </c>
      <c r="B258" s="2" t="s">
        <v>519</v>
      </c>
      <c r="C258" s="2" t="s">
        <v>520</v>
      </c>
      <c r="D258">
        <v>201.7</v>
      </c>
      <c r="E258">
        <v>827</v>
      </c>
      <c r="F258">
        <v>165650</v>
      </c>
      <c r="G258">
        <v>2559000</v>
      </c>
      <c r="H258" s="2">
        <f>IF(AND(gpw[[#This Row],[wolumen]]=0,gpw[[#This Row],[obrot]]=0),gpw[[#This Row],[kurs_zamkniecia]],gpw[[#This Row],[obrot]]/gpw[[#This Row],[wolumen]])</f>
        <v>200.30229746070134</v>
      </c>
      <c r="J258" t="str">
        <f>LEFT(gpw[[#This Row],[ISIN]],2)</f>
        <v>PL</v>
      </c>
      <c r="K258">
        <f>gpw[[#This Row],[kurs_zamkniecia]]*gpw[[#This Row],[pakiet_wig]]</f>
        <v>516150300</v>
      </c>
      <c r="L258" s="2">
        <f>1000</f>
        <v>1000</v>
      </c>
      <c r="M258" s="2">
        <f t="shared" ref="M258:M321" si="16">96.42813739</f>
        <v>96.428137390000003</v>
      </c>
      <c r="N258" s="2">
        <f t="shared" ref="N258:N321" si="17">57140000</f>
        <v>57140000</v>
      </c>
      <c r="O258" s="2">
        <f>gpw[[#This Row],[M]]/(gpw[[#This Row],[Mb]]*gpw[[#This Row],[K]])*gpw[[#This Row],[Wb]]</f>
        <v>93.676826583938265</v>
      </c>
      <c r="P258" s="2"/>
      <c r="Q258" s="2" t="str">
        <f>IF(gpw[[#This Row],[Kolumna1]]&gt;0,"r",IF(gpw[[#This Row],[Kolumna1]]=0,"n","m"))</f>
        <v>n</v>
      </c>
      <c r="AB258" s="1">
        <v>42025</v>
      </c>
      <c r="AC258" s="2" t="s">
        <v>519</v>
      </c>
      <c r="AD258" s="2" t="s">
        <v>520</v>
      </c>
      <c r="AE258">
        <v>201.7</v>
      </c>
      <c r="AF258">
        <v>827</v>
      </c>
      <c r="AG258">
        <v>165650</v>
      </c>
      <c r="AH258">
        <v>2559000</v>
      </c>
      <c r="AI258" s="2">
        <f>IF(AND(gpw_3[[#This Row],[wolumen]]=0,gpw_3[[#This Row],[obrot]]=0),gpw_3[[#This Row],[kurs_zamkniecia]],gpw_3[[#This Row],[obrot]]/gpw_3[[#This Row],[wolumen]])</f>
        <v>200.30229746070134</v>
      </c>
      <c r="AK258" t="str">
        <f>LEFT(gpw_3[[#This Row],[ISIN]],2)</f>
        <v>PL</v>
      </c>
      <c r="AL258">
        <f>gpw_3[[#This Row],[kurs_zamkniecia]]*gpw_3[[#This Row],[pakiet_wig]]</f>
        <v>516150300</v>
      </c>
      <c r="AM258" s="2">
        <f>1000</f>
        <v>1000</v>
      </c>
      <c r="AN258" s="2">
        <f t="shared" ref="AN258:AN321" si="18">96.42813739</f>
        <v>96.428137390000003</v>
      </c>
      <c r="AO258" s="2">
        <f t="shared" ref="AO258:AO321" si="19">57140000</f>
        <v>57140000</v>
      </c>
      <c r="AP258" s="2">
        <f>gpw_3[[#This Row],[M]]/(gpw_3[[#This Row],[Mb]]*gpw_3[[#This Row],[K]])*gpw_3[[#This Row],[Wb]]</f>
        <v>93.676826583938265</v>
      </c>
      <c r="AQ258" s="2"/>
      <c r="AR258" s="2" t="str">
        <f>IF(gpw_3[[#This Row],[Kolumna1]]&gt;0,"r",IF(gpw_3[[#This Row],[Kolumna1]]=0,"n","m"))</f>
        <v>n</v>
      </c>
    </row>
    <row r="259" spans="1:44" x14ac:dyDescent="0.25">
      <c r="A259" s="1">
        <v>42025</v>
      </c>
      <c r="B259" s="2" t="s">
        <v>521</v>
      </c>
      <c r="C259" s="2" t="s">
        <v>522</v>
      </c>
      <c r="D259">
        <v>21</v>
      </c>
      <c r="E259">
        <v>0</v>
      </c>
      <c r="F259">
        <v>0</v>
      </c>
      <c r="G259">
        <v>0</v>
      </c>
      <c r="H259" s="2">
        <f>IF(AND(gpw[[#This Row],[wolumen]]=0,gpw[[#This Row],[obrot]]=0),gpw[[#This Row],[kurs_zamkniecia]],gpw[[#This Row],[obrot]]/gpw[[#This Row],[wolumen]])</f>
        <v>21</v>
      </c>
      <c r="J259" t="str">
        <f>LEFT(gpw[[#This Row],[ISIN]],2)</f>
        <v>PL</v>
      </c>
      <c r="K259">
        <f>gpw[[#This Row],[kurs_zamkniecia]]*gpw[[#This Row],[pakiet_wig]]</f>
        <v>0</v>
      </c>
      <c r="L259" s="2">
        <f>1000</f>
        <v>1000</v>
      </c>
      <c r="M259" s="2">
        <f t="shared" si="16"/>
        <v>96.428137390000003</v>
      </c>
      <c r="N259" s="2">
        <f t="shared" si="17"/>
        <v>57140000</v>
      </c>
      <c r="O259" s="2">
        <f>gpw[[#This Row],[M]]/(gpw[[#This Row],[Mb]]*gpw[[#This Row],[K]])*gpw[[#This Row],[Wb]]</f>
        <v>0</v>
      </c>
      <c r="P259" s="2"/>
      <c r="Q259" s="2" t="str">
        <f>IF(gpw[[#This Row],[Kolumna1]]&gt;0,"r",IF(gpw[[#This Row],[Kolumna1]]=0,"n","m"))</f>
        <v>n</v>
      </c>
      <c r="AB259" s="1">
        <v>42025</v>
      </c>
      <c r="AC259" s="2" t="s">
        <v>521</v>
      </c>
      <c r="AD259" s="2" t="s">
        <v>522</v>
      </c>
      <c r="AE259">
        <v>21</v>
      </c>
      <c r="AF259">
        <v>0</v>
      </c>
      <c r="AG259">
        <v>0</v>
      </c>
      <c r="AH259">
        <v>0</v>
      </c>
      <c r="AI259" s="2">
        <f>IF(AND(gpw_3[[#This Row],[wolumen]]=0,gpw_3[[#This Row],[obrot]]=0),gpw_3[[#This Row],[kurs_zamkniecia]],gpw_3[[#This Row],[obrot]]/gpw_3[[#This Row],[wolumen]])</f>
        <v>21</v>
      </c>
      <c r="AK259" t="str">
        <f>LEFT(gpw_3[[#This Row],[ISIN]],2)</f>
        <v>PL</v>
      </c>
      <c r="AL259">
        <f>gpw_3[[#This Row],[kurs_zamkniecia]]*gpw_3[[#This Row],[pakiet_wig]]</f>
        <v>0</v>
      </c>
      <c r="AM259" s="2">
        <f>1000</f>
        <v>1000</v>
      </c>
      <c r="AN259" s="2">
        <f t="shared" si="18"/>
        <v>96.428137390000003</v>
      </c>
      <c r="AO259" s="2">
        <f t="shared" si="19"/>
        <v>57140000</v>
      </c>
      <c r="AP259" s="2">
        <f>gpw_3[[#This Row],[M]]/(gpw_3[[#This Row],[Mb]]*gpw_3[[#This Row],[K]])*gpw_3[[#This Row],[Wb]]</f>
        <v>0</v>
      </c>
      <c r="AQ259" s="2"/>
      <c r="AR259" s="2" t="str">
        <f>IF(gpw_3[[#This Row],[Kolumna1]]&gt;0,"r",IF(gpw_3[[#This Row],[Kolumna1]]=0,"n","m"))</f>
        <v>n</v>
      </c>
    </row>
    <row r="260" spans="1:44" x14ac:dyDescent="0.25">
      <c r="A260" s="1">
        <v>42025</v>
      </c>
      <c r="B260" s="2" t="s">
        <v>523</v>
      </c>
      <c r="C260" s="2" t="s">
        <v>524</v>
      </c>
      <c r="D260">
        <v>13.25</v>
      </c>
      <c r="E260">
        <v>609</v>
      </c>
      <c r="F260">
        <v>8100</v>
      </c>
      <c r="G260">
        <v>23198000</v>
      </c>
      <c r="H260" s="2">
        <f>IF(AND(gpw[[#This Row],[wolumen]]=0,gpw[[#This Row],[obrot]]=0),gpw[[#This Row],[kurs_zamkniecia]],gpw[[#This Row],[obrot]]/gpw[[#This Row],[wolumen]])</f>
        <v>13.300492610837438</v>
      </c>
      <c r="J260" t="str">
        <f>LEFT(gpw[[#This Row],[ISIN]],2)</f>
        <v>PL</v>
      </c>
      <c r="K260">
        <f>gpw[[#This Row],[kurs_zamkniecia]]*gpw[[#This Row],[pakiet_wig]]</f>
        <v>307373500</v>
      </c>
      <c r="L260" s="2">
        <f>1000</f>
        <v>1000</v>
      </c>
      <c r="M260" s="2">
        <f t="shared" si="16"/>
        <v>96.428137390000003</v>
      </c>
      <c r="N260" s="2">
        <f t="shared" si="17"/>
        <v>57140000</v>
      </c>
      <c r="O260" s="2">
        <f>gpw[[#This Row],[M]]/(gpw[[#This Row],[Mb]]*gpw[[#This Row],[K]])*gpw[[#This Row],[Wb]]</f>
        <v>55.785638516529289</v>
      </c>
      <c r="P260" s="2"/>
      <c r="Q260" s="2" t="str">
        <f>IF(gpw[[#This Row],[Kolumna1]]&gt;0,"r",IF(gpw[[#This Row],[Kolumna1]]=0,"n","m"))</f>
        <v>n</v>
      </c>
      <c r="AB260" s="1">
        <v>42025</v>
      </c>
      <c r="AC260" s="2" t="s">
        <v>523</v>
      </c>
      <c r="AD260" s="2" t="s">
        <v>524</v>
      </c>
      <c r="AE260">
        <v>13.25</v>
      </c>
      <c r="AF260">
        <v>609</v>
      </c>
      <c r="AG260">
        <v>8100</v>
      </c>
      <c r="AH260">
        <v>23198000</v>
      </c>
      <c r="AI260" s="2">
        <f>IF(AND(gpw_3[[#This Row],[wolumen]]=0,gpw_3[[#This Row],[obrot]]=0),gpw_3[[#This Row],[kurs_zamkniecia]],gpw_3[[#This Row],[obrot]]/gpw_3[[#This Row],[wolumen]])</f>
        <v>13.300492610837438</v>
      </c>
      <c r="AK260" t="str">
        <f>LEFT(gpw_3[[#This Row],[ISIN]],2)</f>
        <v>PL</v>
      </c>
      <c r="AL260">
        <f>gpw_3[[#This Row],[kurs_zamkniecia]]*gpw_3[[#This Row],[pakiet_wig]]</f>
        <v>307373500</v>
      </c>
      <c r="AM260" s="2">
        <f>1000</f>
        <v>1000</v>
      </c>
      <c r="AN260" s="2">
        <f t="shared" si="18"/>
        <v>96.428137390000003</v>
      </c>
      <c r="AO260" s="2">
        <f t="shared" si="19"/>
        <v>57140000</v>
      </c>
      <c r="AP260" s="2">
        <f>gpw_3[[#This Row],[M]]/(gpw_3[[#This Row],[Mb]]*gpw_3[[#This Row],[K]])*gpw_3[[#This Row],[Wb]]</f>
        <v>55.785638516529289</v>
      </c>
      <c r="AQ260" s="2"/>
      <c r="AR260" s="2" t="str">
        <f>IF(gpw_3[[#This Row],[Kolumna1]]&gt;0,"r",IF(gpw_3[[#This Row],[Kolumna1]]=0,"n","m"))</f>
        <v>n</v>
      </c>
    </row>
    <row r="261" spans="1:44" x14ac:dyDescent="0.25">
      <c r="A261" s="1">
        <v>42025</v>
      </c>
      <c r="B261" s="2" t="s">
        <v>525</v>
      </c>
      <c r="C261" s="2" t="s">
        <v>526</v>
      </c>
      <c r="D261">
        <v>13.69</v>
      </c>
      <c r="E261">
        <v>304</v>
      </c>
      <c r="F261">
        <v>4120</v>
      </c>
      <c r="G261">
        <v>2276000</v>
      </c>
      <c r="H261" s="2">
        <f>IF(AND(gpw[[#This Row],[wolumen]]=0,gpw[[#This Row],[obrot]]=0),gpw[[#This Row],[kurs_zamkniecia]],gpw[[#This Row],[obrot]]/gpw[[#This Row],[wolumen]])</f>
        <v>13.552631578947368</v>
      </c>
      <c r="J261" t="str">
        <f>LEFT(gpw[[#This Row],[ISIN]],2)</f>
        <v>PL</v>
      </c>
      <c r="K261">
        <f>gpw[[#This Row],[kurs_zamkniecia]]*gpw[[#This Row],[pakiet_wig]]</f>
        <v>31158440</v>
      </c>
      <c r="L261" s="2">
        <f>1000</f>
        <v>1000</v>
      </c>
      <c r="M261" s="2">
        <f t="shared" si="16"/>
        <v>96.428137390000003</v>
      </c>
      <c r="N261" s="2">
        <f t="shared" si="17"/>
        <v>57140000</v>
      </c>
      <c r="O261" s="2">
        <f>gpw[[#This Row],[M]]/(gpw[[#This Row],[Mb]]*gpw[[#This Row],[K]])*gpw[[#This Row],[Wb]]</f>
        <v>5.6549880538789674</v>
      </c>
      <c r="P261" s="2"/>
      <c r="Q261" s="2" t="str">
        <f>IF(gpw[[#This Row],[Kolumna1]]&gt;0,"r",IF(gpw[[#This Row],[Kolumna1]]=0,"n","m"))</f>
        <v>n</v>
      </c>
      <c r="AB261" s="1">
        <v>42025</v>
      </c>
      <c r="AC261" s="2" t="s">
        <v>525</v>
      </c>
      <c r="AD261" s="2" t="s">
        <v>526</v>
      </c>
      <c r="AE261">
        <v>13.69</v>
      </c>
      <c r="AF261">
        <v>304</v>
      </c>
      <c r="AG261">
        <v>4120</v>
      </c>
      <c r="AH261">
        <v>2276000</v>
      </c>
      <c r="AI261" s="2">
        <f>IF(AND(gpw_3[[#This Row],[wolumen]]=0,gpw_3[[#This Row],[obrot]]=0),gpw_3[[#This Row],[kurs_zamkniecia]],gpw_3[[#This Row],[obrot]]/gpw_3[[#This Row],[wolumen]])</f>
        <v>13.552631578947368</v>
      </c>
      <c r="AK261" t="str">
        <f>LEFT(gpw_3[[#This Row],[ISIN]],2)</f>
        <v>PL</v>
      </c>
      <c r="AL261">
        <f>gpw_3[[#This Row],[kurs_zamkniecia]]*gpw_3[[#This Row],[pakiet_wig]]</f>
        <v>31158440</v>
      </c>
      <c r="AM261" s="2">
        <f>1000</f>
        <v>1000</v>
      </c>
      <c r="AN261" s="2">
        <f t="shared" si="18"/>
        <v>96.428137390000003</v>
      </c>
      <c r="AO261" s="2">
        <f t="shared" si="19"/>
        <v>57140000</v>
      </c>
      <c r="AP261" s="2">
        <f>gpw_3[[#This Row],[M]]/(gpw_3[[#This Row],[Mb]]*gpw_3[[#This Row],[K]])*gpw_3[[#This Row],[Wb]]</f>
        <v>5.6549880538789674</v>
      </c>
      <c r="AQ261" s="2"/>
      <c r="AR261" s="2" t="str">
        <f>IF(gpw_3[[#This Row],[Kolumna1]]&gt;0,"r",IF(gpw_3[[#This Row],[Kolumna1]]=0,"n","m"))</f>
        <v>n</v>
      </c>
    </row>
    <row r="262" spans="1:44" x14ac:dyDescent="0.25">
      <c r="A262" s="1">
        <v>42025</v>
      </c>
      <c r="B262" s="2" t="s">
        <v>527</v>
      </c>
      <c r="C262" s="2" t="s">
        <v>528</v>
      </c>
      <c r="D262">
        <v>8.5</v>
      </c>
      <c r="E262">
        <v>7558</v>
      </c>
      <c r="F262">
        <v>63090</v>
      </c>
      <c r="G262">
        <v>9921000</v>
      </c>
      <c r="H262" s="2">
        <f>IF(AND(gpw[[#This Row],[wolumen]]=0,gpw[[#This Row],[obrot]]=0),gpw[[#This Row],[kurs_zamkniecia]],gpw[[#This Row],[obrot]]/gpw[[#This Row],[wolumen]])</f>
        <v>8.3474464143953426</v>
      </c>
      <c r="J262" t="str">
        <f>LEFT(gpw[[#This Row],[ISIN]],2)</f>
        <v>PL</v>
      </c>
      <c r="K262">
        <f>gpw[[#This Row],[kurs_zamkniecia]]*gpw[[#This Row],[pakiet_wig]]</f>
        <v>84328500</v>
      </c>
      <c r="L262" s="2">
        <f>1000</f>
        <v>1000</v>
      </c>
      <c r="M262" s="2">
        <f t="shared" si="16"/>
        <v>96.428137390000003</v>
      </c>
      <c r="N262" s="2">
        <f t="shared" si="17"/>
        <v>57140000</v>
      </c>
      <c r="O262" s="2">
        <f>gpw[[#This Row],[M]]/(gpw[[#This Row],[Mb]]*gpw[[#This Row],[K]])*gpw[[#This Row],[Wb]]</f>
        <v>15.304895241916238</v>
      </c>
      <c r="P262" s="2"/>
      <c r="Q262" s="2" t="str">
        <f>IF(gpw[[#This Row],[Kolumna1]]&gt;0,"r",IF(gpw[[#This Row],[Kolumna1]]=0,"n","m"))</f>
        <v>n</v>
      </c>
      <c r="AB262" s="1">
        <v>42025</v>
      </c>
      <c r="AC262" s="2" t="s">
        <v>527</v>
      </c>
      <c r="AD262" s="2" t="s">
        <v>528</v>
      </c>
      <c r="AE262">
        <v>8.5</v>
      </c>
      <c r="AF262">
        <v>7558</v>
      </c>
      <c r="AG262">
        <v>63090</v>
      </c>
      <c r="AH262">
        <v>9921000</v>
      </c>
      <c r="AI262" s="2">
        <f>IF(AND(gpw_3[[#This Row],[wolumen]]=0,gpw_3[[#This Row],[obrot]]=0),gpw_3[[#This Row],[kurs_zamkniecia]],gpw_3[[#This Row],[obrot]]/gpw_3[[#This Row],[wolumen]])</f>
        <v>8.3474464143953426</v>
      </c>
      <c r="AK262" t="str">
        <f>LEFT(gpw_3[[#This Row],[ISIN]],2)</f>
        <v>PL</v>
      </c>
      <c r="AL262">
        <f>gpw_3[[#This Row],[kurs_zamkniecia]]*gpw_3[[#This Row],[pakiet_wig]]</f>
        <v>84328500</v>
      </c>
      <c r="AM262" s="2">
        <f>1000</f>
        <v>1000</v>
      </c>
      <c r="AN262" s="2">
        <f t="shared" si="18"/>
        <v>96.428137390000003</v>
      </c>
      <c r="AO262" s="2">
        <f t="shared" si="19"/>
        <v>57140000</v>
      </c>
      <c r="AP262" s="2">
        <f>gpw_3[[#This Row],[M]]/(gpw_3[[#This Row],[Mb]]*gpw_3[[#This Row],[K]])*gpw_3[[#This Row],[Wb]]</f>
        <v>15.304895241916238</v>
      </c>
      <c r="AQ262" s="2"/>
      <c r="AR262" s="2" t="str">
        <f>IF(gpw_3[[#This Row],[Kolumna1]]&gt;0,"r",IF(gpw_3[[#This Row],[Kolumna1]]=0,"n","m"))</f>
        <v>n</v>
      </c>
    </row>
    <row r="263" spans="1:44" x14ac:dyDescent="0.25">
      <c r="A263" s="1">
        <v>42025</v>
      </c>
      <c r="B263" s="2" t="s">
        <v>529</v>
      </c>
      <c r="C263" s="2" t="s">
        <v>530</v>
      </c>
      <c r="D263">
        <v>7.0000000000000007E-2</v>
      </c>
      <c r="E263">
        <v>1000</v>
      </c>
      <c r="F263">
        <v>70</v>
      </c>
      <c r="G263">
        <v>0</v>
      </c>
      <c r="H263" s="2">
        <f>IF(AND(gpw[[#This Row],[wolumen]]=0,gpw[[#This Row],[obrot]]=0),gpw[[#This Row],[kurs_zamkniecia]],gpw[[#This Row],[obrot]]/gpw[[#This Row],[wolumen]])</f>
        <v>7.0000000000000007E-2</v>
      </c>
      <c r="J263" t="str">
        <f>LEFT(gpw[[#This Row],[ISIN]],2)</f>
        <v>PL</v>
      </c>
      <c r="K263">
        <f>gpw[[#This Row],[kurs_zamkniecia]]*gpw[[#This Row],[pakiet_wig]]</f>
        <v>0</v>
      </c>
      <c r="L263" s="2">
        <f>1000</f>
        <v>1000</v>
      </c>
      <c r="M263" s="2">
        <f t="shared" si="16"/>
        <v>96.428137390000003</v>
      </c>
      <c r="N263" s="2">
        <f t="shared" si="17"/>
        <v>57140000</v>
      </c>
      <c r="O263" s="2">
        <f>gpw[[#This Row],[M]]/(gpw[[#This Row],[Mb]]*gpw[[#This Row],[K]])*gpw[[#This Row],[Wb]]</f>
        <v>0</v>
      </c>
      <c r="P263" s="2"/>
      <c r="Q263" s="2" t="str">
        <f>IF(gpw[[#This Row],[Kolumna1]]&gt;0,"r",IF(gpw[[#This Row],[Kolumna1]]=0,"n","m"))</f>
        <v>n</v>
      </c>
      <c r="AB263" s="1">
        <v>42025</v>
      </c>
      <c r="AC263" s="2" t="s">
        <v>529</v>
      </c>
      <c r="AD263" s="2" t="s">
        <v>530</v>
      </c>
      <c r="AE263">
        <v>7.0000000000000007E-2</v>
      </c>
      <c r="AF263">
        <v>1000</v>
      </c>
      <c r="AG263">
        <v>70</v>
      </c>
      <c r="AH263">
        <v>0</v>
      </c>
      <c r="AI263" s="2">
        <f>IF(AND(gpw_3[[#This Row],[wolumen]]=0,gpw_3[[#This Row],[obrot]]=0),gpw_3[[#This Row],[kurs_zamkniecia]],gpw_3[[#This Row],[obrot]]/gpw_3[[#This Row],[wolumen]])</f>
        <v>7.0000000000000007E-2</v>
      </c>
      <c r="AK263" t="str">
        <f>LEFT(gpw_3[[#This Row],[ISIN]],2)</f>
        <v>PL</v>
      </c>
      <c r="AL263">
        <f>gpw_3[[#This Row],[kurs_zamkniecia]]*gpw_3[[#This Row],[pakiet_wig]]</f>
        <v>0</v>
      </c>
      <c r="AM263" s="2">
        <f>1000</f>
        <v>1000</v>
      </c>
      <c r="AN263" s="2">
        <f t="shared" si="18"/>
        <v>96.428137390000003</v>
      </c>
      <c r="AO263" s="2">
        <f t="shared" si="19"/>
        <v>57140000</v>
      </c>
      <c r="AP263" s="2">
        <f>gpw_3[[#This Row],[M]]/(gpw_3[[#This Row],[Mb]]*gpw_3[[#This Row],[K]])*gpw_3[[#This Row],[Wb]]</f>
        <v>0</v>
      </c>
      <c r="AQ263" s="2"/>
      <c r="AR263" s="2" t="str">
        <f>IF(gpw_3[[#This Row],[Kolumna1]]&gt;0,"r",IF(gpw_3[[#This Row],[Kolumna1]]=0,"n","m"))</f>
        <v>n</v>
      </c>
    </row>
    <row r="264" spans="1:44" x14ac:dyDescent="0.25">
      <c r="A264" s="1">
        <v>42025</v>
      </c>
      <c r="B264" s="2" t="s">
        <v>531</v>
      </c>
      <c r="C264" s="2" t="s">
        <v>532</v>
      </c>
      <c r="D264">
        <v>2.09</v>
      </c>
      <c r="E264">
        <v>22656</v>
      </c>
      <c r="F264">
        <v>45360</v>
      </c>
      <c r="G264">
        <v>2516000</v>
      </c>
      <c r="H264" s="2">
        <f>IF(AND(gpw[[#This Row],[wolumen]]=0,gpw[[#This Row],[obrot]]=0),gpw[[#This Row],[kurs_zamkniecia]],gpw[[#This Row],[obrot]]/gpw[[#This Row],[wolumen]])</f>
        <v>2.0021186440677967</v>
      </c>
      <c r="J264" t="str">
        <f>LEFT(gpw[[#This Row],[ISIN]],2)</f>
        <v>PL</v>
      </c>
      <c r="K264">
        <f>gpw[[#This Row],[kurs_zamkniecia]]*gpw[[#This Row],[pakiet_wig]]</f>
        <v>5258440</v>
      </c>
      <c r="L264" s="2">
        <f>1000</f>
        <v>1000</v>
      </c>
      <c r="M264" s="2">
        <f t="shared" si="16"/>
        <v>96.428137390000003</v>
      </c>
      <c r="N264" s="2">
        <f t="shared" si="17"/>
        <v>57140000</v>
      </c>
      <c r="O264" s="2">
        <f>gpw[[#This Row],[M]]/(gpw[[#This Row],[Mb]]*gpw[[#This Row],[K]])*gpw[[#This Row],[Wb]]</f>
        <v>0.95436149505685519</v>
      </c>
      <c r="P264" s="2"/>
      <c r="Q264" s="2" t="str">
        <f>IF(gpw[[#This Row],[Kolumna1]]&gt;0,"r",IF(gpw[[#This Row],[Kolumna1]]=0,"n","m"))</f>
        <v>n</v>
      </c>
      <c r="AB264" s="1">
        <v>42025</v>
      </c>
      <c r="AC264" s="2" t="s">
        <v>531</v>
      </c>
      <c r="AD264" s="2" t="s">
        <v>532</v>
      </c>
      <c r="AE264">
        <v>2.09</v>
      </c>
      <c r="AF264">
        <v>22656</v>
      </c>
      <c r="AG264">
        <v>45360</v>
      </c>
      <c r="AH264">
        <v>2516000</v>
      </c>
      <c r="AI264" s="2">
        <f>IF(AND(gpw_3[[#This Row],[wolumen]]=0,gpw_3[[#This Row],[obrot]]=0),gpw_3[[#This Row],[kurs_zamkniecia]],gpw_3[[#This Row],[obrot]]/gpw_3[[#This Row],[wolumen]])</f>
        <v>2.0021186440677967</v>
      </c>
      <c r="AK264" t="str">
        <f>LEFT(gpw_3[[#This Row],[ISIN]],2)</f>
        <v>PL</v>
      </c>
      <c r="AL264">
        <f>gpw_3[[#This Row],[kurs_zamkniecia]]*gpw_3[[#This Row],[pakiet_wig]]</f>
        <v>5258440</v>
      </c>
      <c r="AM264" s="2">
        <f>1000</f>
        <v>1000</v>
      </c>
      <c r="AN264" s="2">
        <f t="shared" si="18"/>
        <v>96.428137390000003</v>
      </c>
      <c r="AO264" s="2">
        <f t="shared" si="19"/>
        <v>57140000</v>
      </c>
      <c r="AP264" s="2">
        <f>gpw_3[[#This Row],[M]]/(gpw_3[[#This Row],[Mb]]*gpw_3[[#This Row],[K]])*gpw_3[[#This Row],[Wb]]</f>
        <v>0.95436149505685519</v>
      </c>
      <c r="AQ264" s="2"/>
      <c r="AR264" s="2" t="str">
        <f>IF(gpw_3[[#This Row],[Kolumna1]]&gt;0,"r",IF(gpw_3[[#This Row],[Kolumna1]]=0,"n","m"))</f>
        <v>n</v>
      </c>
    </row>
    <row r="265" spans="1:44" x14ac:dyDescent="0.25">
      <c r="A265" s="1">
        <v>42025</v>
      </c>
      <c r="B265" s="2" t="s">
        <v>533</v>
      </c>
      <c r="C265" s="2" t="s">
        <v>534</v>
      </c>
      <c r="D265">
        <v>10.52</v>
      </c>
      <c r="E265">
        <v>0</v>
      </c>
      <c r="F265">
        <v>0</v>
      </c>
      <c r="G265">
        <v>2000000</v>
      </c>
      <c r="H265" s="2">
        <f>IF(AND(gpw[[#This Row],[wolumen]]=0,gpw[[#This Row],[obrot]]=0),gpw[[#This Row],[kurs_zamkniecia]],gpw[[#This Row],[obrot]]/gpw[[#This Row],[wolumen]])</f>
        <v>10.52</v>
      </c>
      <c r="J265" t="str">
        <f>LEFT(gpw[[#This Row],[ISIN]],2)</f>
        <v>PL</v>
      </c>
      <c r="K265">
        <f>gpw[[#This Row],[kurs_zamkniecia]]*gpw[[#This Row],[pakiet_wig]]</f>
        <v>21040000</v>
      </c>
      <c r="L265" s="2">
        <f>1000</f>
        <v>1000</v>
      </c>
      <c r="M265" s="2">
        <f t="shared" si="16"/>
        <v>96.428137390000003</v>
      </c>
      <c r="N265" s="2">
        <f t="shared" si="17"/>
        <v>57140000</v>
      </c>
      <c r="O265" s="2">
        <f>gpw[[#This Row],[M]]/(gpw[[#This Row],[Mb]]*gpw[[#This Row],[K]])*gpw[[#This Row],[Wb]]</f>
        <v>3.8185784863944883</v>
      </c>
      <c r="P265" s="2"/>
      <c r="Q265" s="2" t="str">
        <f>IF(gpw[[#This Row],[Kolumna1]]&gt;0,"r",IF(gpw[[#This Row],[Kolumna1]]=0,"n","m"))</f>
        <v>n</v>
      </c>
      <c r="AB265" s="1">
        <v>42025</v>
      </c>
      <c r="AC265" s="2" t="s">
        <v>533</v>
      </c>
      <c r="AD265" s="2" t="s">
        <v>534</v>
      </c>
      <c r="AE265">
        <v>10.52</v>
      </c>
      <c r="AF265">
        <v>0</v>
      </c>
      <c r="AG265">
        <v>0</v>
      </c>
      <c r="AH265">
        <v>2000000</v>
      </c>
      <c r="AI265" s="2">
        <f>IF(AND(gpw_3[[#This Row],[wolumen]]=0,gpw_3[[#This Row],[obrot]]=0),gpw_3[[#This Row],[kurs_zamkniecia]],gpw_3[[#This Row],[obrot]]/gpw_3[[#This Row],[wolumen]])</f>
        <v>10.52</v>
      </c>
      <c r="AK265" t="str">
        <f>LEFT(gpw_3[[#This Row],[ISIN]],2)</f>
        <v>PL</v>
      </c>
      <c r="AL265">
        <f>gpw_3[[#This Row],[kurs_zamkniecia]]*gpw_3[[#This Row],[pakiet_wig]]</f>
        <v>21040000</v>
      </c>
      <c r="AM265" s="2">
        <f>1000</f>
        <v>1000</v>
      </c>
      <c r="AN265" s="2">
        <f t="shared" si="18"/>
        <v>96.428137390000003</v>
      </c>
      <c r="AO265" s="2">
        <f t="shared" si="19"/>
        <v>57140000</v>
      </c>
      <c r="AP265" s="2">
        <f>gpw_3[[#This Row],[M]]/(gpw_3[[#This Row],[Mb]]*gpw_3[[#This Row],[K]])*gpw_3[[#This Row],[Wb]]</f>
        <v>3.8185784863944883</v>
      </c>
      <c r="AQ265" s="2"/>
      <c r="AR265" s="2" t="str">
        <f>IF(gpw_3[[#This Row],[Kolumna1]]&gt;0,"r",IF(gpw_3[[#This Row],[Kolumna1]]=0,"n","m"))</f>
        <v>n</v>
      </c>
    </row>
    <row r="266" spans="1:44" x14ac:dyDescent="0.25">
      <c r="A266" s="1">
        <v>42025</v>
      </c>
      <c r="B266" s="2" t="s">
        <v>535</v>
      </c>
      <c r="C266" s="2" t="s">
        <v>536</v>
      </c>
      <c r="D266">
        <v>0.56000000000000005</v>
      </c>
      <c r="E266">
        <v>514069</v>
      </c>
      <c r="F266">
        <v>286230</v>
      </c>
      <c r="G266">
        <v>503124000</v>
      </c>
      <c r="H266" s="2">
        <f>IF(AND(gpw[[#This Row],[wolumen]]=0,gpw[[#This Row],[obrot]]=0),gpw[[#This Row],[kurs_zamkniecia]],gpw[[#This Row],[obrot]]/gpw[[#This Row],[wolumen]])</f>
        <v>0.55679295969996245</v>
      </c>
      <c r="J266" t="str">
        <f>LEFT(gpw[[#This Row],[ISIN]],2)</f>
        <v>PL</v>
      </c>
      <c r="K266">
        <f>gpw[[#This Row],[kurs_zamkniecia]]*gpw[[#This Row],[pakiet_wig]]</f>
        <v>281749440</v>
      </c>
      <c r="L266" s="2">
        <f>1000</f>
        <v>1000</v>
      </c>
      <c r="M266" s="2">
        <f t="shared" si="16"/>
        <v>96.428137390000003</v>
      </c>
      <c r="N266" s="2">
        <f t="shared" si="17"/>
        <v>57140000</v>
      </c>
      <c r="O266" s="2">
        <f>gpw[[#This Row],[M]]/(gpw[[#This Row],[Mb]]*gpw[[#This Row],[K]])*gpw[[#This Row],[Wb]]</f>
        <v>51.135092687152792</v>
      </c>
      <c r="P266" s="2"/>
      <c r="Q266" s="2" t="str">
        <f>IF(gpw[[#This Row],[Kolumna1]]&gt;0,"r",IF(gpw[[#This Row],[Kolumna1]]=0,"n","m"))</f>
        <v>n</v>
      </c>
      <c r="AB266" s="1">
        <v>42025</v>
      </c>
      <c r="AC266" s="2" t="s">
        <v>535</v>
      </c>
      <c r="AD266" s="2" t="s">
        <v>536</v>
      </c>
      <c r="AE266">
        <v>0.56000000000000005</v>
      </c>
      <c r="AF266">
        <v>514069</v>
      </c>
      <c r="AG266">
        <v>286230</v>
      </c>
      <c r="AH266">
        <v>503124000</v>
      </c>
      <c r="AI266" s="2">
        <f>IF(AND(gpw_3[[#This Row],[wolumen]]=0,gpw_3[[#This Row],[obrot]]=0),gpw_3[[#This Row],[kurs_zamkniecia]],gpw_3[[#This Row],[obrot]]/gpw_3[[#This Row],[wolumen]])</f>
        <v>0.55679295969996245</v>
      </c>
      <c r="AK266" t="str">
        <f>LEFT(gpw_3[[#This Row],[ISIN]],2)</f>
        <v>PL</v>
      </c>
      <c r="AL266">
        <f>gpw_3[[#This Row],[kurs_zamkniecia]]*gpw_3[[#This Row],[pakiet_wig]]</f>
        <v>281749440</v>
      </c>
      <c r="AM266" s="2">
        <f>1000</f>
        <v>1000</v>
      </c>
      <c r="AN266" s="2">
        <f t="shared" si="18"/>
        <v>96.428137390000003</v>
      </c>
      <c r="AO266" s="2">
        <f t="shared" si="19"/>
        <v>57140000</v>
      </c>
      <c r="AP266" s="2">
        <f>gpw_3[[#This Row],[M]]/(gpw_3[[#This Row],[Mb]]*gpw_3[[#This Row],[K]])*gpw_3[[#This Row],[Wb]]</f>
        <v>51.135092687152792</v>
      </c>
      <c r="AQ266" s="2"/>
      <c r="AR266" s="2" t="str">
        <f>IF(gpw_3[[#This Row],[Kolumna1]]&gt;0,"r",IF(gpw_3[[#This Row],[Kolumna1]]=0,"n","m"))</f>
        <v>n</v>
      </c>
    </row>
    <row r="267" spans="1:44" x14ac:dyDescent="0.25">
      <c r="A267" s="1">
        <v>42025</v>
      </c>
      <c r="B267" s="2" t="s">
        <v>537</v>
      </c>
      <c r="C267" s="2" t="s">
        <v>538</v>
      </c>
      <c r="D267">
        <v>1.54</v>
      </c>
      <c r="E267">
        <v>4015</v>
      </c>
      <c r="F267">
        <v>6320</v>
      </c>
      <c r="G267">
        <v>8276000</v>
      </c>
      <c r="H267" s="2">
        <f>IF(AND(gpw[[#This Row],[wolumen]]=0,gpw[[#This Row],[obrot]]=0),gpw[[#This Row],[kurs_zamkniecia]],gpw[[#This Row],[obrot]]/gpw[[#This Row],[wolumen]])</f>
        <v>1.5740971357409714</v>
      </c>
      <c r="J267" t="str">
        <f>LEFT(gpw[[#This Row],[ISIN]],2)</f>
        <v>NL</v>
      </c>
      <c r="K267">
        <f>gpw[[#This Row],[kurs_zamkniecia]]*gpw[[#This Row],[pakiet_wig]]</f>
        <v>12745040</v>
      </c>
      <c r="L267" s="2">
        <f>1000</f>
        <v>1000</v>
      </c>
      <c r="M267" s="2">
        <f t="shared" si="16"/>
        <v>96.428137390000003</v>
      </c>
      <c r="N267" s="2">
        <f t="shared" si="17"/>
        <v>57140000</v>
      </c>
      <c r="O267" s="2">
        <f>gpw[[#This Row],[M]]/(gpw[[#This Row],[Mb]]*gpw[[#This Row],[K]])*gpw[[#This Row],[Wb]]</f>
        <v>2.3131148076158374</v>
      </c>
      <c r="P267" s="2"/>
      <c r="Q267" s="2" t="str">
        <f>IF(gpw[[#This Row],[Kolumna1]]&gt;0,"r",IF(gpw[[#This Row],[Kolumna1]]=0,"n","m"))</f>
        <v>n</v>
      </c>
      <c r="AB267" s="1">
        <v>42025</v>
      </c>
      <c r="AC267" s="2" t="s">
        <v>537</v>
      </c>
      <c r="AD267" s="2" t="s">
        <v>538</v>
      </c>
      <c r="AE267">
        <v>1.54</v>
      </c>
      <c r="AF267">
        <v>4015</v>
      </c>
      <c r="AG267">
        <v>6320</v>
      </c>
      <c r="AH267">
        <v>8276000</v>
      </c>
      <c r="AI267" s="2">
        <f>IF(AND(gpw_3[[#This Row],[wolumen]]=0,gpw_3[[#This Row],[obrot]]=0),gpw_3[[#This Row],[kurs_zamkniecia]],gpw_3[[#This Row],[obrot]]/gpw_3[[#This Row],[wolumen]])</f>
        <v>1.5740971357409714</v>
      </c>
      <c r="AK267" t="str">
        <f>LEFT(gpw_3[[#This Row],[ISIN]],2)</f>
        <v>NL</v>
      </c>
      <c r="AL267">
        <f>gpw_3[[#This Row],[kurs_zamkniecia]]*gpw_3[[#This Row],[pakiet_wig]]</f>
        <v>12745040</v>
      </c>
      <c r="AM267" s="2">
        <f>1000</f>
        <v>1000</v>
      </c>
      <c r="AN267" s="2">
        <f t="shared" si="18"/>
        <v>96.428137390000003</v>
      </c>
      <c r="AO267" s="2">
        <f t="shared" si="19"/>
        <v>57140000</v>
      </c>
      <c r="AP267" s="2">
        <f>gpw_3[[#This Row],[M]]/(gpw_3[[#This Row],[Mb]]*gpw_3[[#This Row],[K]])*gpw_3[[#This Row],[Wb]]</f>
        <v>2.3131148076158374</v>
      </c>
      <c r="AQ267" s="2"/>
      <c r="AR267" s="2" t="str">
        <f>IF(gpw_3[[#This Row],[Kolumna1]]&gt;0,"r",IF(gpw_3[[#This Row],[Kolumna1]]=0,"n","m"))</f>
        <v>n</v>
      </c>
    </row>
    <row r="268" spans="1:44" x14ac:dyDescent="0.25">
      <c r="A268" s="1">
        <v>42025</v>
      </c>
      <c r="B268" s="2" t="s">
        <v>539</v>
      </c>
      <c r="C268" s="2" t="s">
        <v>540</v>
      </c>
      <c r="D268">
        <v>7.09</v>
      </c>
      <c r="E268">
        <v>721057</v>
      </c>
      <c r="F268">
        <v>5046670</v>
      </c>
      <c r="G268">
        <v>391726000</v>
      </c>
      <c r="H268" s="2">
        <f>IF(AND(gpw[[#This Row],[wolumen]]=0,gpw[[#This Row],[obrot]]=0),gpw[[#This Row],[kurs_zamkniecia]],gpw[[#This Row],[obrot]]/gpw[[#This Row],[wolumen]])</f>
        <v>6.9989889842273216</v>
      </c>
      <c r="J268" t="str">
        <f>LEFT(gpw[[#This Row],[ISIN]],2)</f>
        <v>PL</v>
      </c>
      <c r="K268">
        <f>gpw[[#This Row],[kurs_zamkniecia]]*gpw[[#This Row],[pakiet_wig]]</f>
        <v>2777337340</v>
      </c>
      <c r="L268" s="2">
        <f>1000</f>
        <v>1000</v>
      </c>
      <c r="M268" s="2">
        <f t="shared" si="16"/>
        <v>96.428137390000003</v>
      </c>
      <c r="N268" s="2">
        <f t="shared" si="17"/>
        <v>57140000</v>
      </c>
      <c r="O268" s="2">
        <f>gpw[[#This Row],[M]]/(gpw[[#This Row],[Mb]]*gpw[[#This Row],[K]])*gpw[[#This Row],[Wb]]</f>
        <v>504.0627669193961</v>
      </c>
      <c r="P268" s="2"/>
      <c r="Q268" s="2" t="str">
        <f>IF(gpw[[#This Row],[Kolumna1]]&gt;0,"r",IF(gpw[[#This Row],[Kolumna1]]=0,"n","m"))</f>
        <v>n</v>
      </c>
      <c r="AB268" s="1">
        <v>42025</v>
      </c>
      <c r="AC268" s="2" t="s">
        <v>539</v>
      </c>
      <c r="AD268" s="2" t="s">
        <v>540</v>
      </c>
      <c r="AE268">
        <v>7.09</v>
      </c>
      <c r="AF268">
        <v>721057</v>
      </c>
      <c r="AG268">
        <v>5046670</v>
      </c>
      <c r="AH268">
        <v>391726000</v>
      </c>
      <c r="AI268" s="2">
        <f>IF(AND(gpw_3[[#This Row],[wolumen]]=0,gpw_3[[#This Row],[obrot]]=0),gpw_3[[#This Row],[kurs_zamkniecia]],gpw_3[[#This Row],[obrot]]/gpw_3[[#This Row],[wolumen]])</f>
        <v>6.9989889842273216</v>
      </c>
      <c r="AK268" t="str">
        <f>LEFT(gpw_3[[#This Row],[ISIN]],2)</f>
        <v>PL</v>
      </c>
      <c r="AL268">
        <f>gpw_3[[#This Row],[kurs_zamkniecia]]*gpw_3[[#This Row],[pakiet_wig]]</f>
        <v>2777337340</v>
      </c>
      <c r="AM268" s="2">
        <f>1000</f>
        <v>1000</v>
      </c>
      <c r="AN268" s="2">
        <f t="shared" si="18"/>
        <v>96.428137390000003</v>
      </c>
      <c r="AO268" s="2">
        <f t="shared" si="19"/>
        <v>57140000</v>
      </c>
      <c r="AP268" s="2">
        <f>gpw_3[[#This Row],[M]]/(gpw_3[[#This Row],[Mb]]*gpw_3[[#This Row],[K]])*gpw_3[[#This Row],[Wb]]</f>
        <v>504.0627669193961</v>
      </c>
      <c r="AQ268" s="2"/>
      <c r="AR268" s="2" t="str">
        <f>IF(gpw_3[[#This Row],[Kolumna1]]&gt;0,"r",IF(gpw_3[[#This Row],[Kolumna1]]=0,"n","m"))</f>
        <v>n</v>
      </c>
    </row>
    <row r="269" spans="1:44" x14ac:dyDescent="0.25">
      <c r="A269" s="1">
        <v>42025</v>
      </c>
      <c r="B269" s="2" t="s">
        <v>541</v>
      </c>
      <c r="C269" s="2" t="s">
        <v>542</v>
      </c>
      <c r="D269">
        <v>1.5</v>
      </c>
      <c r="E269">
        <v>9343</v>
      </c>
      <c r="F269">
        <v>13970</v>
      </c>
      <c r="G269">
        <v>3254000</v>
      </c>
      <c r="H269" s="2">
        <f>IF(AND(gpw[[#This Row],[wolumen]]=0,gpw[[#This Row],[obrot]]=0),gpw[[#This Row],[kurs_zamkniecia]],gpw[[#This Row],[obrot]]/gpw[[#This Row],[wolumen]])</f>
        <v>1.4952370758856899</v>
      </c>
      <c r="J269" t="str">
        <f>LEFT(gpw[[#This Row],[ISIN]],2)</f>
        <v>PL</v>
      </c>
      <c r="K269">
        <f>gpw[[#This Row],[kurs_zamkniecia]]*gpw[[#This Row],[pakiet_wig]]</f>
        <v>4881000</v>
      </c>
      <c r="L269" s="2">
        <f>1000</f>
        <v>1000</v>
      </c>
      <c r="M269" s="2">
        <f t="shared" si="16"/>
        <v>96.428137390000003</v>
      </c>
      <c r="N269" s="2">
        <f t="shared" si="17"/>
        <v>57140000</v>
      </c>
      <c r="O269" s="2">
        <f>gpw[[#This Row],[M]]/(gpw[[#This Row],[Mb]]*gpw[[#This Row],[K]])*gpw[[#This Row],[Wb]]</f>
        <v>0.88585939125910163</v>
      </c>
      <c r="P269" s="2"/>
      <c r="Q269" s="2" t="str">
        <f>IF(gpw[[#This Row],[Kolumna1]]&gt;0,"r",IF(gpw[[#This Row],[Kolumna1]]=0,"n","m"))</f>
        <v>n</v>
      </c>
      <c r="AB269" s="1">
        <v>42025</v>
      </c>
      <c r="AC269" s="2" t="s">
        <v>541</v>
      </c>
      <c r="AD269" s="2" t="s">
        <v>542</v>
      </c>
      <c r="AE269">
        <v>1.5</v>
      </c>
      <c r="AF269">
        <v>9343</v>
      </c>
      <c r="AG269">
        <v>13970</v>
      </c>
      <c r="AH269">
        <v>3254000</v>
      </c>
      <c r="AI269" s="2">
        <f>IF(AND(gpw_3[[#This Row],[wolumen]]=0,gpw_3[[#This Row],[obrot]]=0),gpw_3[[#This Row],[kurs_zamkniecia]],gpw_3[[#This Row],[obrot]]/gpw_3[[#This Row],[wolumen]])</f>
        <v>1.4952370758856899</v>
      </c>
      <c r="AK269" t="str">
        <f>LEFT(gpw_3[[#This Row],[ISIN]],2)</f>
        <v>PL</v>
      </c>
      <c r="AL269">
        <f>gpw_3[[#This Row],[kurs_zamkniecia]]*gpw_3[[#This Row],[pakiet_wig]]</f>
        <v>4881000</v>
      </c>
      <c r="AM269" s="2">
        <f>1000</f>
        <v>1000</v>
      </c>
      <c r="AN269" s="2">
        <f t="shared" si="18"/>
        <v>96.428137390000003</v>
      </c>
      <c r="AO269" s="2">
        <f t="shared" si="19"/>
        <v>57140000</v>
      </c>
      <c r="AP269" s="2">
        <f>gpw_3[[#This Row],[M]]/(gpw_3[[#This Row],[Mb]]*gpw_3[[#This Row],[K]])*gpw_3[[#This Row],[Wb]]</f>
        <v>0.88585939125910163</v>
      </c>
      <c r="AQ269" s="2"/>
      <c r="AR269" s="2" t="str">
        <f>IF(gpw_3[[#This Row],[Kolumna1]]&gt;0,"r",IF(gpw_3[[#This Row],[Kolumna1]]=0,"n","m"))</f>
        <v>n</v>
      </c>
    </row>
    <row r="270" spans="1:44" x14ac:dyDescent="0.25">
      <c r="A270" s="1">
        <v>42025</v>
      </c>
      <c r="B270" s="2" t="s">
        <v>543</v>
      </c>
      <c r="C270" s="2" t="s">
        <v>544</v>
      </c>
      <c r="D270">
        <v>1.34</v>
      </c>
      <c r="E270">
        <v>68803</v>
      </c>
      <c r="F270">
        <v>91760</v>
      </c>
      <c r="G270">
        <v>50027000</v>
      </c>
      <c r="H270" s="2">
        <f>IF(AND(gpw[[#This Row],[wolumen]]=0,gpw[[#This Row],[obrot]]=0),gpw[[#This Row],[kurs_zamkniecia]],gpw[[#This Row],[obrot]]/gpw[[#This Row],[wolumen]])</f>
        <v>1.3336627763324274</v>
      </c>
      <c r="J270" t="str">
        <f>LEFT(gpw[[#This Row],[ISIN]],2)</f>
        <v>PL</v>
      </c>
      <c r="K270">
        <f>gpw[[#This Row],[kurs_zamkniecia]]*gpw[[#This Row],[pakiet_wig]]</f>
        <v>67036180.000000007</v>
      </c>
      <c r="L270" s="2">
        <f>1000</f>
        <v>1000</v>
      </c>
      <c r="M270" s="2">
        <f t="shared" si="16"/>
        <v>96.428137390000003</v>
      </c>
      <c r="N270" s="2">
        <f t="shared" si="17"/>
        <v>57140000</v>
      </c>
      <c r="O270" s="2">
        <f>gpw[[#This Row],[M]]/(gpw[[#This Row],[Mb]]*gpw[[#This Row],[K]])*gpw[[#This Row],[Wb]]</f>
        <v>12.166488344014663</v>
      </c>
      <c r="P270" s="2"/>
      <c r="Q270" s="2" t="str">
        <f>IF(gpw[[#This Row],[Kolumna1]]&gt;0,"r",IF(gpw[[#This Row],[Kolumna1]]=0,"n","m"))</f>
        <v>n</v>
      </c>
      <c r="AB270" s="1">
        <v>42025</v>
      </c>
      <c r="AC270" s="2" t="s">
        <v>543</v>
      </c>
      <c r="AD270" s="2" t="s">
        <v>544</v>
      </c>
      <c r="AE270">
        <v>1.34</v>
      </c>
      <c r="AF270">
        <v>68803</v>
      </c>
      <c r="AG270">
        <v>91760</v>
      </c>
      <c r="AH270">
        <v>50027000</v>
      </c>
      <c r="AI270" s="2">
        <f>IF(AND(gpw_3[[#This Row],[wolumen]]=0,gpw_3[[#This Row],[obrot]]=0),gpw_3[[#This Row],[kurs_zamkniecia]],gpw_3[[#This Row],[obrot]]/gpw_3[[#This Row],[wolumen]])</f>
        <v>1.3336627763324274</v>
      </c>
      <c r="AK270" t="str">
        <f>LEFT(gpw_3[[#This Row],[ISIN]],2)</f>
        <v>PL</v>
      </c>
      <c r="AL270">
        <f>gpw_3[[#This Row],[kurs_zamkniecia]]*gpw_3[[#This Row],[pakiet_wig]]</f>
        <v>67036180.000000007</v>
      </c>
      <c r="AM270" s="2">
        <f>1000</f>
        <v>1000</v>
      </c>
      <c r="AN270" s="2">
        <f t="shared" si="18"/>
        <v>96.428137390000003</v>
      </c>
      <c r="AO270" s="2">
        <f t="shared" si="19"/>
        <v>57140000</v>
      </c>
      <c r="AP270" s="2">
        <f>gpw_3[[#This Row],[M]]/(gpw_3[[#This Row],[Mb]]*gpw_3[[#This Row],[K]])*gpw_3[[#This Row],[Wb]]</f>
        <v>12.166488344014663</v>
      </c>
      <c r="AQ270" s="2"/>
      <c r="AR270" s="2" t="str">
        <f>IF(gpw_3[[#This Row],[Kolumna1]]&gt;0,"r",IF(gpw_3[[#This Row],[Kolumna1]]=0,"n","m"))</f>
        <v>n</v>
      </c>
    </row>
    <row r="271" spans="1:44" x14ac:dyDescent="0.25">
      <c r="A271" s="1">
        <v>42025</v>
      </c>
      <c r="B271" s="2" t="s">
        <v>545</v>
      </c>
      <c r="C271" s="2" t="s">
        <v>546</v>
      </c>
      <c r="D271">
        <v>0.16</v>
      </c>
      <c r="E271">
        <v>332230</v>
      </c>
      <c r="F271">
        <v>53160</v>
      </c>
      <c r="G271">
        <v>0</v>
      </c>
      <c r="H271" s="2">
        <f>IF(AND(gpw[[#This Row],[wolumen]]=0,gpw[[#This Row],[obrot]]=0),gpw[[#This Row],[kurs_zamkniecia]],gpw[[#This Row],[obrot]]/gpw[[#This Row],[wolumen]])</f>
        <v>0.16000963188152786</v>
      </c>
      <c r="J271" t="str">
        <f>LEFT(gpw[[#This Row],[ISIN]],2)</f>
        <v>PL</v>
      </c>
      <c r="K271">
        <f>gpw[[#This Row],[kurs_zamkniecia]]*gpw[[#This Row],[pakiet_wig]]</f>
        <v>0</v>
      </c>
      <c r="L271" s="2">
        <f>1000</f>
        <v>1000</v>
      </c>
      <c r="M271" s="2">
        <f t="shared" si="16"/>
        <v>96.428137390000003</v>
      </c>
      <c r="N271" s="2">
        <f t="shared" si="17"/>
        <v>57140000</v>
      </c>
      <c r="O271" s="2">
        <f>gpw[[#This Row],[M]]/(gpw[[#This Row],[Mb]]*gpw[[#This Row],[K]])*gpw[[#This Row],[Wb]]</f>
        <v>0</v>
      </c>
      <c r="P271" s="2"/>
      <c r="Q271" s="2" t="str">
        <f>IF(gpw[[#This Row],[Kolumna1]]&gt;0,"r",IF(gpw[[#This Row],[Kolumna1]]=0,"n","m"))</f>
        <v>n</v>
      </c>
      <c r="AB271" s="1">
        <v>42025</v>
      </c>
      <c r="AC271" s="2" t="s">
        <v>545</v>
      </c>
      <c r="AD271" s="2" t="s">
        <v>546</v>
      </c>
      <c r="AE271">
        <v>0.16</v>
      </c>
      <c r="AF271">
        <v>332230</v>
      </c>
      <c r="AG271">
        <v>53160</v>
      </c>
      <c r="AH271">
        <v>0</v>
      </c>
      <c r="AI271" s="2">
        <f>IF(AND(gpw_3[[#This Row],[wolumen]]=0,gpw_3[[#This Row],[obrot]]=0),gpw_3[[#This Row],[kurs_zamkniecia]],gpw_3[[#This Row],[obrot]]/gpw_3[[#This Row],[wolumen]])</f>
        <v>0.16000963188152786</v>
      </c>
      <c r="AK271" t="str">
        <f>LEFT(gpw_3[[#This Row],[ISIN]],2)</f>
        <v>PL</v>
      </c>
      <c r="AL271">
        <f>gpw_3[[#This Row],[kurs_zamkniecia]]*gpw_3[[#This Row],[pakiet_wig]]</f>
        <v>0</v>
      </c>
      <c r="AM271" s="2">
        <f>1000</f>
        <v>1000</v>
      </c>
      <c r="AN271" s="2">
        <f t="shared" si="18"/>
        <v>96.428137390000003</v>
      </c>
      <c r="AO271" s="2">
        <f t="shared" si="19"/>
        <v>57140000</v>
      </c>
      <c r="AP271" s="2">
        <f>gpw_3[[#This Row],[M]]/(gpw_3[[#This Row],[Mb]]*gpw_3[[#This Row],[K]])*gpw_3[[#This Row],[Wb]]</f>
        <v>0</v>
      </c>
      <c r="AQ271" s="2"/>
      <c r="AR271" s="2" t="str">
        <f>IF(gpw_3[[#This Row],[Kolumna1]]&gt;0,"r",IF(gpw_3[[#This Row],[Kolumna1]]=0,"n","m"))</f>
        <v>n</v>
      </c>
    </row>
    <row r="272" spans="1:44" x14ac:dyDescent="0.25">
      <c r="A272" s="1">
        <v>42025</v>
      </c>
      <c r="B272" s="2" t="s">
        <v>547</v>
      </c>
      <c r="C272" s="2" t="s">
        <v>548</v>
      </c>
      <c r="D272">
        <v>33.799999999999997</v>
      </c>
      <c r="E272">
        <v>146</v>
      </c>
      <c r="F272">
        <v>4930</v>
      </c>
      <c r="G272">
        <v>3773000</v>
      </c>
      <c r="H272" s="2">
        <f>IF(AND(gpw[[#This Row],[wolumen]]=0,gpw[[#This Row],[obrot]]=0),gpw[[#This Row],[kurs_zamkniecia]],gpw[[#This Row],[obrot]]/gpw[[#This Row],[wolumen]])</f>
        <v>33.767123287671232</v>
      </c>
      <c r="J272" t="str">
        <f>LEFT(gpw[[#This Row],[ISIN]],2)</f>
        <v>PL</v>
      </c>
      <c r="K272">
        <f>gpw[[#This Row],[kurs_zamkniecia]]*gpw[[#This Row],[pakiet_wig]]</f>
        <v>127527399.99999999</v>
      </c>
      <c r="L272" s="2">
        <f>1000</f>
        <v>1000</v>
      </c>
      <c r="M272" s="2">
        <f t="shared" si="16"/>
        <v>96.428137390000003</v>
      </c>
      <c r="N272" s="2">
        <f t="shared" si="17"/>
        <v>57140000</v>
      </c>
      <c r="O272" s="2">
        <f>gpw[[#This Row],[M]]/(gpw[[#This Row],[Mb]]*gpw[[#This Row],[K]])*gpw[[#This Row],[Wb]]</f>
        <v>23.145122911873784</v>
      </c>
      <c r="P272" s="2"/>
      <c r="Q272" s="2" t="str">
        <f>IF(gpw[[#This Row],[Kolumna1]]&gt;0,"r",IF(gpw[[#This Row],[Kolumna1]]=0,"n","m"))</f>
        <v>n</v>
      </c>
      <c r="AB272" s="1">
        <v>42025</v>
      </c>
      <c r="AC272" s="2" t="s">
        <v>547</v>
      </c>
      <c r="AD272" s="2" t="s">
        <v>548</v>
      </c>
      <c r="AE272">
        <v>33.799999999999997</v>
      </c>
      <c r="AF272">
        <v>146</v>
      </c>
      <c r="AG272">
        <v>4930</v>
      </c>
      <c r="AH272">
        <v>3773000</v>
      </c>
      <c r="AI272" s="2">
        <f>IF(AND(gpw_3[[#This Row],[wolumen]]=0,gpw_3[[#This Row],[obrot]]=0),gpw_3[[#This Row],[kurs_zamkniecia]],gpw_3[[#This Row],[obrot]]/gpw_3[[#This Row],[wolumen]])</f>
        <v>33.767123287671232</v>
      </c>
      <c r="AK272" t="str">
        <f>LEFT(gpw_3[[#This Row],[ISIN]],2)</f>
        <v>PL</v>
      </c>
      <c r="AL272">
        <f>gpw_3[[#This Row],[kurs_zamkniecia]]*gpw_3[[#This Row],[pakiet_wig]]</f>
        <v>127527399.99999999</v>
      </c>
      <c r="AM272" s="2">
        <f>1000</f>
        <v>1000</v>
      </c>
      <c r="AN272" s="2">
        <f t="shared" si="18"/>
        <v>96.428137390000003</v>
      </c>
      <c r="AO272" s="2">
        <f t="shared" si="19"/>
        <v>57140000</v>
      </c>
      <c r="AP272" s="2">
        <f>gpw_3[[#This Row],[M]]/(gpw_3[[#This Row],[Mb]]*gpw_3[[#This Row],[K]])*gpw_3[[#This Row],[Wb]]</f>
        <v>23.145122911873784</v>
      </c>
      <c r="AQ272" s="2"/>
      <c r="AR272" s="2" t="str">
        <f>IF(gpw_3[[#This Row],[Kolumna1]]&gt;0,"r",IF(gpw_3[[#This Row],[Kolumna1]]=0,"n","m"))</f>
        <v>n</v>
      </c>
    </row>
    <row r="273" spans="1:44" x14ac:dyDescent="0.25">
      <c r="A273" s="1">
        <v>42025</v>
      </c>
      <c r="B273" s="2" t="s">
        <v>549</v>
      </c>
      <c r="C273" s="2" t="s">
        <v>550</v>
      </c>
      <c r="D273">
        <v>1.46</v>
      </c>
      <c r="E273">
        <v>4440</v>
      </c>
      <c r="F273">
        <v>6480</v>
      </c>
      <c r="G273">
        <v>42888000</v>
      </c>
      <c r="H273" s="2">
        <f>IF(AND(gpw[[#This Row],[wolumen]]=0,gpw[[#This Row],[obrot]]=0),gpw[[#This Row],[kurs_zamkniecia]],gpw[[#This Row],[obrot]]/gpw[[#This Row],[wolumen]])</f>
        <v>1.4594594594594594</v>
      </c>
      <c r="J273" t="str">
        <f>LEFT(gpw[[#This Row],[ISIN]],2)</f>
        <v>PL</v>
      </c>
      <c r="K273">
        <f>gpw[[#This Row],[kurs_zamkniecia]]*gpw[[#This Row],[pakiet_wig]]</f>
        <v>62616480</v>
      </c>
      <c r="L273" s="2">
        <f>1000</f>
        <v>1000</v>
      </c>
      <c r="M273" s="2">
        <f t="shared" si="16"/>
        <v>96.428137390000003</v>
      </c>
      <c r="N273" s="2">
        <f t="shared" si="17"/>
        <v>57140000</v>
      </c>
      <c r="O273" s="2">
        <f>gpw[[#This Row],[M]]/(gpw[[#This Row],[Mb]]*gpw[[#This Row],[K]])*gpw[[#This Row],[Wb]]</f>
        <v>11.364350923087013</v>
      </c>
      <c r="P273" s="2"/>
      <c r="Q273" s="2" t="str">
        <f>IF(gpw[[#This Row],[Kolumna1]]&gt;0,"r",IF(gpw[[#This Row],[Kolumna1]]=0,"n","m"))</f>
        <v>n</v>
      </c>
      <c r="AB273" s="1">
        <v>42025</v>
      </c>
      <c r="AC273" s="2" t="s">
        <v>549</v>
      </c>
      <c r="AD273" s="2" t="s">
        <v>550</v>
      </c>
      <c r="AE273">
        <v>1.46</v>
      </c>
      <c r="AF273">
        <v>4440</v>
      </c>
      <c r="AG273">
        <v>6480</v>
      </c>
      <c r="AH273">
        <v>42888000</v>
      </c>
      <c r="AI273" s="2">
        <f>IF(AND(gpw_3[[#This Row],[wolumen]]=0,gpw_3[[#This Row],[obrot]]=0),gpw_3[[#This Row],[kurs_zamkniecia]],gpw_3[[#This Row],[obrot]]/gpw_3[[#This Row],[wolumen]])</f>
        <v>1.4594594594594594</v>
      </c>
      <c r="AK273" t="str">
        <f>LEFT(gpw_3[[#This Row],[ISIN]],2)</f>
        <v>PL</v>
      </c>
      <c r="AL273">
        <f>gpw_3[[#This Row],[kurs_zamkniecia]]*gpw_3[[#This Row],[pakiet_wig]]</f>
        <v>62616480</v>
      </c>
      <c r="AM273" s="2">
        <f>1000</f>
        <v>1000</v>
      </c>
      <c r="AN273" s="2">
        <f t="shared" si="18"/>
        <v>96.428137390000003</v>
      </c>
      <c r="AO273" s="2">
        <f t="shared" si="19"/>
        <v>57140000</v>
      </c>
      <c r="AP273" s="2">
        <f>gpw_3[[#This Row],[M]]/(gpw_3[[#This Row],[Mb]]*gpw_3[[#This Row],[K]])*gpw_3[[#This Row],[Wb]]</f>
        <v>11.364350923087013</v>
      </c>
      <c r="AQ273" s="2"/>
      <c r="AR273" s="2" t="str">
        <f>IF(gpw_3[[#This Row],[Kolumna1]]&gt;0,"r",IF(gpw_3[[#This Row],[Kolumna1]]=0,"n","m"))</f>
        <v>n</v>
      </c>
    </row>
    <row r="274" spans="1:44" x14ac:dyDescent="0.25">
      <c r="A274" s="1">
        <v>42025</v>
      </c>
      <c r="B274" s="2" t="s">
        <v>551</v>
      </c>
      <c r="C274" s="2" t="s">
        <v>552</v>
      </c>
      <c r="D274">
        <v>10</v>
      </c>
      <c r="E274">
        <v>0</v>
      </c>
      <c r="F274">
        <v>0</v>
      </c>
      <c r="G274">
        <v>356000</v>
      </c>
      <c r="H274" s="2">
        <f>IF(AND(gpw[[#This Row],[wolumen]]=0,gpw[[#This Row],[obrot]]=0),gpw[[#This Row],[kurs_zamkniecia]],gpw[[#This Row],[obrot]]/gpw[[#This Row],[wolumen]])</f>
        <v>10</v>
      </c>
      <c r="J274" t="str">
        <f>LEFT(gpw[[#This Row],[ISIN]],2)</f>
        <v>PL</v>
      </c>
      <c r="K274">
        <f>gpw[[#This Row],[kurs_zamkniecia]]*gpw[[#This Row],[pakiet_wig]]</f>
        <v>3560000</v>
      </c>
      <c r="L274" s="2">
        <f>1000</f>
        <v>1000</v>
      </c>
      <c r="M274" s="2">
        <f t="shared" si="16"/>
        <v>96.428137390000003</v>
      </c>
      <c r="N274" s="2">
        <f t="shared" si="17"/>
        <v>57140000</v>
      </c>
      <c r="O274" s="2">
        <f>gpw[[#This Row],[M]]/(gpw[[#This Row],[Mb]]*gpw[[#This Row],[K]])*gpw[[#This Row],[Wb]]</f>
        <v>0.64610928762188113</v>
      </c>
      <c r="P274" s="2"/>
      <c r="Q274" s="2" t="str">
        <f>IF(gpw[[#This Row],[Kolumna1]]&gt;0,"r",IF(gpw[[#This Row],[Kolumna1]]=0,"n","m"))</f>
        <v>n</v>
      </c>
      <c r="AB274" s="1">
        <v>42025</v>
      </c>
      <c r="AC274" s="2" t="s">
        <v>551</v>
      </c>
      <c r="AD274" s="2" t="s">
        <v>552</v>
      </c>
      <c r="AE274">
        <v>10</v>
      </c>
      <c r="AF274">
        <v>0</v>
      </c>
      <c r="AG274">
        <v>0</v>
      </c>
      <c r="AH274">
        <v>356000</v>
      </c>
      <c r="AI274" s="2">
        <f>IF(AND(gpw_3[[#This Row],[wolumen]]=0,gpw_3[[#This Row],[obrot]]=0),gpw_3[[#This Row],[kurs_zamkniecia]],gpw_3[[#This Row],[obrot]]/gpw_3[[#This Row],[wolumen]])</f>
        <v>10</v>
      </c>
      <c r="AK274" t="str">
        <f>LEFT(gpw_3[[#This Row],[ISIN]],2)</f>
        <v>PL</v>
      </c>
      <c r="AL274">
        <f>gpw_3[[#This Row],[kurs_zamkniecia]]*gpw_3[[#This Row],[pakiet_wig]]</f>
        <v>3560000</v>
      </c>
      <c r="AM274" s="2">
        <f>1000</f>
        <v>1000</v>
      </c>
      <c r="AN274" s="2">
        <f t="shared" si="18"/>
        <v>96.428137390000003</v>
      </c>
      <c r="AO274" s="2">
        <f t="shared" si="19"/>
        <v>57140000</v>
      </c>
      <c r="AP274" s="2">
        <f>gpw_3[[#This Row],[M]]/(gpw_3[[#This Row],[Mb]]*gpw_3[[#This Row],[K]])*gpw_3[[#This Row],[Wb]]</f>
        <v>0.64610928762188113</v>
      </c>
      <c r="AQ274" s="2"/>
      <c r="AR274" s="2" t="str">
        <f>IF(gpw_3[[#This Row],[Kolumna1]]&gt;0,"r",IF(gpw_3[[#This Row],[Kolumna1]]=0,"n","m"))</f>
        <v>n</v>
      </c>
    </row>
    <row r="275" spans="1:44" x14ac:dyDescent="0.25">
      <c r="A275" s="1">
        <v>42025</v>
      </c>
      <c r="B275" s="2" t="s">
        <v>553</v>
      </c>
      <c r="C275" s="2" t="s">
        <v>554</v>
      </c>
      <c r="D275">
        <v>1.46</v>
      </c>
      <c r="E275">
        <v>0</v>
      </c>
      <c r="F275">
        <v>0</v>
      </c>
      <c r="G275">
        <v>4265000</v>
      </c>
      <c r="H275" s="2">
        <f>IF(AND(gpw[[#This Row],[wolumen]]=0,gpw[[#This Row],[obrot]]=0),gpw[[#This Row],[kurs_zamkniecia]],gpw[[#This Row],[obrot]]/gpw[[#This Row],[wolumen]])</f>
        <v>1.46</v>
      </c>
      <c r="J275" t="str">
        <f>LEFT(gpw[[#This Row],[ISIN]],2)</f>
        <v>PL</v>
      </c>
      <c r="K275">
        <f>gpw[[#This Row],[kurs_zamkniecia]]*gpw[[#This Row],[pakiet_wig]]</f>
        <v>6226900</v>
      </c>
      <c r="L275" s="2">
        <f>1000</f>
        <v>1000</v>
      </c>
      <c r="M275" s="2">
        <f t="shared" si="16"/>
        <v>96.428137390000003</v>
      </c>
      <c r="N275" s="2">
        <f t="shared" si="17"/>
        <v>57140000</v>
      </c>
      <c r="O275" s="2">
        <f>gpw[[#This Row],[M]]/(gpw[[#This Row],[Mb]]*gpw[[#This Row],[K]])*gpw[[#This Row],[Wb]]</f>
        <v>1.1301286300822169</v>
      </c>
      <c r="P275" s="2"/>
      <c r="Q275" s="2" t="str">
        <f>IF(gpw[[#This Row],[Kolumna1]]&gt;0,"r",IF(gpw[[#This Row],[Kolumna1]]=0,"n","m"))</f>
        <v>n</v>
      </c>
      <c r="AB275" s="1">
        <v>42025</v>
      </c>
      <c r="AC275" s="2" t="s">
        <v>553</v>
      </c>
      <c r="AD275" s="2" t="s">
        <v>554</v>
      </c>
      <c r="AE275">
        <v>1.46</v>
      </c>
      <c r="AF275">
        <v>0</v>
      </c>
      <c r="AG275">
        <v>0</v>
      </c>
      <c r="AH275">
        <v>4265000</v>
      </c>
      <c r="AI275" s="2">
        <f>IF(AND(gpw_3[[#This Row],[wolumen]]=0,gpw_3[[#This Row],[obrot]]=0),gpw_3[[#This Row],[kurs_zamkniecia]],gpw_3[[#This Row],[obrot]]/gpw_3[[#This Row],[wolumen]])</f>
        <v>1.46</v>
      </c>
      <c r="AK275" t="str">
        <f>LEFT(gpw_3[[#This Row],[ISIN]],2)</f>
        <v>PL</v>
      </c>
      <c r="AL275">
        <f>gpw_3[[#This Row],[kurs_zamkniecia]]*gpw_3[[#This Row],[pakiet_wig]]</f>
        <v>6226900</v>
      </c>
      <c r="AM275" s="2">
        <f>1000</f>
        <v>1000</v>
      </c>
      <c r="AN275" s="2">
        <f t="shared" si="18"/>
        <v>96.428137390000003</v>
      </c>
      <c r="AO275" s="2">
        <f t="shared" si="19"/>
        <v>57140000</v>
      </c>
      <c r="AP275" s="2">
        <f>gpw_3[[#This Row],[M]]/(gpw_3[[#This Row],[Mb]]*gpw_3[[#This Row],[K]])*gpw_3[[#This Row],[Wb]]</f>
        <v>1.1301286300822169</v>
      </c>
      <c r="AQ275" s="2"/>
      <c r="AR275" s="2" t="str">
        <f>IF(gpw_3[[#This Row],[Kolumna1]]&gt;0,"r",IF(gpw_3[[#This Row],[Kolumna1]]=0,"n","m"))</f>
        <v>n</v>
      </c>
    </row>
    <row r="276" spans="1:44" x14ac:dyDescent="0.25">
      <c r="A276" s="1">
        <v>42025</v>
      </c>
      <c r="B276" s="2" t="s">
        <v>555</v>
      </c>
      <c r="C276" s="2" t="s">
        <v>556</v>
      </c>
      <c r="D276">
        <v>149.9</v>
      </c>
      <c r="E276">
        <v>113</v>
      </c>
      <c r="F276">
        <v>16940</v>
      </c>
      <c r="G276">
        <v>3703000</v>
      </c>
      <c r="H276" s="2">
        <f>IF(AND(gpw[[#This Row],[wolumen]]=0,gpw[[#This Row],[obrot]]=0),gpw[[#This Row],[kurs_zamkniecia]],gpw[[#This Row],[obrot]]/gpw[[#This Row],[wolumen]])</f>
        <v>149.91150442477877</v>
      </c>
      <c r="J276" t="str">
        <f>LEFT(gpw[[#This Row],[ISIN]],2)</f>
        <v>HU</v>
      </c>
      <c r="K276">
        <f>gpw[[#This Row],[kurs_zamkniecia]]*gpw[[#This Row],[pakiet_wig]]</f>
        <v>555079700</v>
      </c>
      <c r="L276" s="2">
        <f>1000</f>
        <v>1000</v>
      </c>
      <c r="M276" s="2">
        <f t="shared" si="16"/>
        <v>96.428137390000003</v>
      </c>
      <c r="N276" s="2">
        <f t="shared" si="17"/>
        <v>57140000</v>
      </c>
      <c r="O276" s="2">
        <f>gpw[[#This Row],[M]]/(gpw[[#This Row],[Mb]]*gpw[[#This Row],[K]])*gpw[[#This Row],[Wb]]</f>
        <v>100.74217683718189</v>
      </c>
      <c r="P276" s="2"/>
      <c r="Q276" s="2" t="str">
        <f>IF(gpw[[#This Row],[Kolumna1]]&gt;0,"r",IF(gpw[[#This Row],[Kolumna1]]=0,"n","m"))</f>
        <v>n</v>
      </c>
      <c r="AB276" s="1">
        <v>42025</v>
      </c>
      <c r="AC276" s="2" t="s">
        <v>555</v>
      </c>
      <c r="AD276" s="2" t="s">
        <v>556</v>
      </c>
      <c r="AE276">
        <v>149.9</v>
      </c>
      <c r="AF276">
        <v>113</v>
      </c>
      <c r="AG276">
        <v>16940</v>
      </c>
      <c r="AH276">
        <v>3703000</v>
      </c>
      <c r="AI276" s="2">
        <f>IF(AND(gpw_3[[#This Row],[wolumen]]=0,gpw_3[[#This Row],[obrot]]=0),gpw_3[[#This Row],[kurs_zamkniecia]],gpw_3[[#This Row],[obrot]]/gpw_3[[#This Row],[wolumen]])</f>
        <v>149.91150442477877</v>
      </c>
      <c r="AK276" t="str">
        <f>LEFT(gpw_3[[#This Row],[ISIN]],2)</f>
        <v>HU</v>
      </c>
      <c r="AL276">
        <f>gpw_3[[#This Row],[kurs_zamkniecia]]*gpw_3[[#This Row],[pakiet_wig]]</f>
        <v>555079700</v>
      </c>
      <c r="AM276" s="2">
        <f>1000</f>
        <v>1000</v>
      </c>
      <c r="AN276" s="2">
        <f t="shared" si="18"/>
        <v>96.428137390000003</v>
      </c>
      <c r="AO276" s="2">
        <f t="shared" si="19"/>
        <v>57140000</v>
      </c>
      <c r="AP276" s="2">
        <f>gpw_3[[#This Row],[M]]/(gpw_3[[#This Row],[Mb]]*gpw_3[[#This Row],[K]])*gpw_3[[#This Row],[Wb]]</f>
        <v>100.74217683718189</v>
      </c>
      <c r="AQ276" s="2"/>
      <c r="AR276" s="2" t="str">
        <f>IF(gpw_3[[#This Row],[Kolumna1]]&gt;0,"r",IF(gpw_3[[#This Row],[Kolumna1]]=0,"n","m"))</f>
        <v>n</v>
      </c>
    </row>
    <row r="277" spans="1:44" x14ac:dyDescent="0.25">
      <c r="A277" s="1">
        <v>42025</v>
      </c>
      <c r="B277" s="2" t="s">
        <v>557</v>
      </c>
      <c r="C277" s="2" t="s">
        <v>558</v>
      </c>
      <c r="D277">
        <v>12.5</v>
      </c>
      <c r="E277">
        <v>233865</v>
      </c>
      <c r="F277">
        <v>2899770</v>
      </c>
      <c r="G277">
        <v>16905000</v>
      </c>
      <c r="H277" s="2">
        <f>IF(AND(gpw[[#This Row],[wolumen]]=0,gpw[[#This Row],[obrot]]=0),gpw[[#This Row],[kurs_zamkniecia]],gpw[[#This Row],[obrot]]/gpw[[#This Row],[wolumen]])</f>
        <v>12.399332948495926</v>
      </c>
      <c r="J277" t="str">
        <f>LEFT(gpw[[#This Row],[ISIN]],2)</f>
        <v>PL</v>
      </c>
      <c r="K277">
        <f>gpw[[#This Row],[kurs_zamkniecia]]*gpw[[#This Row],[pakiet_wig]]</f>
        <v>211312500</v>
      </c>
      <c r="L277" s="2">
        <f>1000</f>
        <v>1000</v>
      </c>
      <c r="M277" s="2">
        <f t="shared" si="16"/>
        <v>96.428137390000003</v>
      </c>
      <c r="N277" s="2">
        <f t="shared" si="17"/>
        <v>57140000</v>
      </c>
      <c r="O277" s="2">
        <f>gpw[[#This Row],[M]]/(gpw[[#This Row],[Mb]]*gpw[[#This Row],[K]])*gpw[[#This Row],[Wb]]</f>
        <v>38.351395741741229</v>
      </c>
      <c r="P277" s="2"/>
      <c r="Q277" s="2" t="str">
        <f>IF(gpw[[#This Row],[Kolumna1]]&gt;0,"r",IF(gpw[[#This Row],[Kolumna1]]=0,"n","m"))</f>
        <v>n</v>
      </c>
      <c r="AB277" s="1">
        <v>42025</v>
      </c>
      <c r="AC277" s="2" t="s">
        <v>557</v>
      </c>
      <c r="AD277" s="2" t="s">
        <v>558</v>
      </c>
      <c r="AE277">
        <v>12.5</v>
      </c>
      <c r="AF277">
        <v>233865</v>
      </c>
      <c r="AG277">
        <v>2899770</v>
      </c>
      <c r="AH277">
        <v>16905000</v>
      </c>
      <c r="AI277" s="2">
        <f>IF(AND(gpw_3[[#This Row],[wolumen]]=0,gpw_3[[#This Row],[obrot]]=0),gpw_3[[#This Row],[kurs_zamkniecia]],gpw_3[[#This Row],[obrot]]/gpw_3[[#This Row],[wolumen]])</f>
        <v>12.399332948495926</v>
      </c>
      <c r="AK277" t="str">
        <f>LEFT(gpw_3[[#This Row],[ISIN]],2)</f>
        <v>PL</v>
      </c>
      <c r="AL277">
        <f>gpw_3[[#This Row],[kurs_zamkniecia]]*gpw_3[[#This Row],[pakiet_wig]]</f>
        <v>211312500</v>
      </c>
      <c r="AM277" s="2">
        <f>1000</f>
        <v>1000</v>
      </c>
      <c r="AN277" s="2">
        <f t="shared" si="18"/>
        <v>96.428137390000003</v>
      </c>
      <c r="AO277" s="2">
        <f t="shared" si="19"/>
        <v>57140000</v>
      </c>
      <c r="AP277" s="2">
        <f>gpw_3[[#This Row],[M]]/(gpw_3[[#This Row],[Mb]]*gpw_3[[#This Row],[K]])*gpw_3[[#This Row],[Wb]]</f>
        <v>38.351395741741229</v>
      </c>
      <c r="AQ277" s="2"/>
      <c r="AR277" s="2" t="str">
        <f>IF(gpw_3[[#This Row],[Kolumna1]]&gt;0,"r",IF(gpw_3[[#This Row],[Kolumna1]]=0,"n","m"))</f>
        <v>n</v>
      </c>
    </row>
    <row r="278" spans="1:44" x14ac:dyDescent="0.25">
      <c r="A278" s="1">
        <v>42025</v>
      </c>
      <c r="B278" s="2" t="s">
        <v>559</v>
      </c>
      <c r="C278" s="2" t="s">
        <v>560</v>
      </c>
      <c r="D278">
        <v>10.5</v>
      </c>
      <c r="E278">
        <v>137</v>
      </c>
      <c r="F278">
        <v>1380</v>
      </c>
      <c r="G278">
        <v>1026000</v>
      </c>
      <c r="H278" s="2">
        <f>IF(AND(gpw[[#This Row],[wolumen]]=0,gpw[[#This Row],[obrot]]=0),gpw[[#This Row],[kurs_zamkniecia]],gpw[[#This Row],[obrot]]/gpw[[#This Row],[wolumen]])</f>
        <v>10.072992700729927</v>
      </c>
      <c r="J278" t="str">
        <f>LEFT(gpw[[#This Row],[ISIN]],2)</f>
        <v>PL</v>
      </c>
      <c r="K278">
        <f>gpw[[#This Row],[kurs_zamkniecia]]*gpw[[#This Row],[pakiet_wig]]</f>
        <v>10773000</v>
      </c>
      <c r="L278" s="2">
        <f>1000</f>
        <v>1000</v>
      </c>
      <c r="M278" s="2">
        <f t="shared" si="16"/>
        <v>96.428137390000003</v>
      </c>
      <c r="N278" s="2">
        <f t="shared" si="17"/>
        <v>57140000</v>
      </c>
      <c r="O278" s="2">
        <f>gpw[[#This Row],[M]]/(gpw[[#This Row],[Mb]]*gpw[[#This Row],[K]])*gpw[[#This Row],[Wb]]</f>
        <v>1.9552065605479003</v>
      </c>
      <c r="P278" s="2"/>
      <c r="Q278" s="2" t="str">
        <f>IF(gpw[[#This Row],[Kolumna1]]&gt;0,"r",IF(gpw[[#This Row],[Kolumna1]]=0,"n","m"))</f>
        <v>n</v>
      </c>
      <c r="AB278" s="1">
        <v>42025</v>
      </c>
      <c r="AC278" s="2" t="s">
        <v>559</v>
      </c>
      <c r="AD278" s="2" t="s">
        <v>560</v>
      </c>
      <c r="AE278">
        <v>10.5</v>
      </c>
      <c r="AF278">
        <v>137</v>
      </c>
      <c r="AG278">
        <v>1380</v>
      </c>
      <c r="AH278">
        <v>1026000</v>
      </c>
      <c r="AI278" s="2">
        <f>IF(AND(gpw_3[[#This Row],[wolumen]]=0,gpw_3[[#This Row],[obrot]]=0),gpw_3[[#This Row],[kurs_zamkniecia]],gpw_3[[#This Row],[obrot]]/gpw_3[[#This Row],[wolumen]])</f>
        <v>10.072992700729927</v>
      </c>
      <c r="AK278" t="str">
        <f>LEFT(gpw_3[[#This Row],[ISIN]],2)</f>
        <v>PL</v>
      </c>
      <c r="AL278">
        <f>gpw_3[[#This Row],[kurs_zamkniecia]]*gpw_3[[#This Row],[pakiet_wig]]</f>
        <v>10773000</v>
      </c>
      <c r="AM278" s="2">
        <f>1000</f>
        <v>1000</v>
      </c>
      <c r="AN278" s="2">
        <f t="shared" si="18"/>
        <v>96.428137390000003</v>
      </c>
      <c r="AO278" s="2">
        <f t="shared" si="19"/>
        <v>57140000</v>
      </c>
      <c r="AP278" s="2">
        <f>gpw_3[[#This Row],[M]]/(gpw_3[[#This Row],[Mb]]*gpw_3[[#This Row],[K]])*gpw_3[[#This Row],[Wb]]</f>
        <v>1.9552065605479003</v>
      </c>
      <c r="AQ278" s="2"/>
      <c r="AR278" s="2" t="str">
        <f>IF(gpw_3[[#This Row],[Kolumna1]]&gt;0,"r",IF(gpw_3[[#This Row],[Kolumna1]]=0,"n","m"))</f>
        <v>n</v>
      </c>
    </row>
    <row r="279" spans="1:44" x14ac:dyDescent="0.25">
      <c r="A279" s="1">
        <v>42025</v>
      </c>
      <c r="B279" s="2" t="s">
        <v>561</v>
      </c>
      <c r="C279" s="2" t="s">
        <v>562</v>
      </c>
      <c r="D279">
        <v>6.13</v>
      </c>
      <c r="E279">
        <v>8681</v>
      </c>
      <c r="F279">
        <v>53100</v>
      </c>
      <c r="G279">
        <v>9981000</v>
      </c>
      <c r="H279" s="2">
        <f>IF(AND(gpw[[#This Row],[wolumen]]=0,gpw[[#This Row],[obrot]]=0),gpw[[#This Row],[kurs_zamkniecia]],gpw[[#This Row],[obrot]]/gpw[[#This Row],[wolumen]])</f>
        <v>6.1168068194908418</v>
      </c>
      <c r="J279" t="str">
        <f>LEFT(gpw[[#This Row],[ISIN]],2)</f>
        <v>PL</v>
      </c>
      <c r="K279">
        <f>gpw[[#This Row],[kurs_zamkniecia]]*gpw[[#This Row],[pakiet_wig]]</f>
        <v>61183530</v>
      </c>
      <c r="L279" s="2">
        <f>1000</f>
        <v>1000</v>
      </c>
      <c r="M279" s="2">
        <f t="shared" si="16"/>
        <v>96.428137390000003</v>
      </c>
      <c r="N279" s="2">
        <f t="shared" si="17"/>
        <v>57140000</v>
      </c>
      <c r="O279" s="2">
        <f>gpw[[#This Row],[M]]/(gpw[[#This Row],[Mb]]*gpw[[#This Row],[K]])*gpw[[#This Row],[Wb]]</f>
        <v>11.10428286025056</v>
      </c>
      <c r="P279" s="2"/>
      <c r="Q279" s="2" t="str">
        <f>IF(gpw[[#This Row],[Kolumna1]]&gt;0,"r",IF(gpw[[#This Row],[Kolumna1]]=0,"n","m"))</f>
        <v>n</v>
      </c>
      <c r="AB279" s="1">
        <v>42025</v>
      </c>
      <c r="AC279" s="2" t="s">
        <v>561</v>
      </c>
      <c r="AD279" s="2" t="s">
        <v>562</v>
      </c>
      <c r="AE279">
        <v>6.13</v>
      </c>
      <c r="AF279">
        <v>8681</v>
      </c>
      <c r="AG279">
        <v>53100</v>
      </c>
      <c r="AH279">
        <v>9981000</v>
      </c>
      <c r="AI279" s="2">
        <f>IF(AND(gpw_3[[#This Row],[wolumen]]=0,gpw_3[[#This Row],[obrot]]=0),gpw_3[[#This Row],[kurs_zamkniecia]],gpw_3[[#This Row],[obrot]]/gpw_3[[#This Row],[wolumen]])</f>
        <v>6.1168068194908418</v>
      </c>
      <c r="AK279" t="str">
        <f>LEFT(gpw_3[[#This Row],[ISIN]],2)</f>
        <v>PL</v>
      </c>
      <c r="AL279">
        <f>gpw_3[[#This Row],[kurs_zamkniecia]]*gpw_3[[#This Row],[pakiet_wig]]</f>
        <v>61183530</v>
      </c>
      <c r="AM279" s="2">
        <f>1000</f>
        <v>1000</v>
      </c>
      <c r="AN279" s="2">
        <f t="shared" si="18"/>
        <v>96.428137390000003</v>
      </c>
      <c r="AO279" s="2">
        <f t="shared" si="19"/>
        <v>57140000</v>
      </c>
      <c r="AP279" s="2">
        <f>gpw_3[[#This Row],[M]]/(gpw_3[[#This Row],[Mb]]*gpw_3[[#This Row],[K]])*gpw_3[[#This Row],[Wb]]</f>
        <v>11.10428286025056</v>
      </c>
      <c r="AQ279" s="2"/>
      <c r="AR279" s="2" t="str">
        <f>IF(gpw_3[[#This Row],[Kolumna1]]&gt;0,"r",IF(gpw_3[[#This Row],[Kolumna1]]=0,"n","m"))</f>
        <v>n</v>
      </c>
    </row>
    <row r="280" spans="1:44" x14ac:dyDescent="0.25">
      <c r="A280" s="1">
        <v>42025</v>
      </c>
      <c r="B280" s="2" t="s">
        <v>563</v>
      </c>
      <c r="C280" s="2" t="s">
        <v>564</v>
      </c>
      <c r="D280">
        <v>2.16</v>
      </c>
      <c r="E280">
        <v>339582</v>
      </c>
      <c r="F280">
        <v>730420</v>
      </c>
      <c r="G280">
        <v>95095000</v>
      </c>
      <c r="H280" s="2">
        <f>IF(AND(gpw[[#This Row],[wolumen]]=0,gpw[[#This Row],[obrot]]=0),gpw[[#This Row],[kurs_zamkniecia]],gpw[[#This Row],[obrot]]/gpw[[#This Row],[wolumen]])</f>
        <v>2.1509385067524192</v>
      </c>
      <c r="J280" t="str">
        <f>LEFT(gpw[[#This Row],[ISIN]],2)</f>
        <v>PL</v>
      </c>
      <c r="K280">
        <f>gpw[[#This Row],[kurs_zamkniecia]]*gpw[[#This Row],[pakiet_wig]]</f>
        <v>205405200</v>
      </c>
      <c r="L280" s="2">
        <f>1000</f>
        <v>1000</v>
      </c>
      <c r="M280" s="2">
        <f t="shared" si="16"/>
        <v>96.428137390000003</v>
      </c>
      <c r="N280" s="2">
        <f t="shared" si="17"/>
        <v>57140000</v>
      </c>
      <c r="O280" s="2">
        <f>gpw[[#This Row],[M]]/(gpw[[#This Row],[Mb]]*gpw[[#This Row],[K]])*gpw[[#This Row],[Wb]]</f>
        <v>37.279271754446633</v>
      </c>
      <c r="P280" s="2"/>
      <c r="Q280" s="2" t="str">
        <f>IF(gpw[[#This Row],[Kolumna1]]&gt;0,"r",IF(gpw[[#This Row],[Kolumna1]]=0,"n","m"))</f>
        <v>n</v>
      </c>
      <c r="AB280" s="1">
        <v>42025</v>
      </c>
      <c r="AC280" s="2" t="s">
        <v>563</v>
      </c>
      <c r="AD280" s="2" t="s">
        <v>564</v>
      </c>
      <c r="AE280">
        <v>2.16</v>
      </c>
      <c r="AF280">
        <v>339582</v>
      </c>
      <c r="AG280">
        <v>730420</v>
      </c>
      <c r="AH280">
        <v>95095000</v>
      </c>
      <c r="AI280" s="2">
        <f>IF(AND(gpw_3[[#This Row],[wolumen]]=0,gpw_3[[#This Row],[obrot]]=0),gpw_3[[#This Row],[kurs_zamkniecia]],gpw_3[[#This Row],[obrot]]/gpw_3[[#This Row],[wolumen]])</f>
        <v>2.1509385067524192</v>
      </c>
      <c r="AK280" t="str">
        <f>LEFT(gpw_3[[#This Row],[ISIN]],2)</f>
        <v>PL</v>
      </c>
      <c r="AL280">
        <f>gpw_3[[#This Row],[kurs_zamkniecia]]*gpw_3[[#This Row],[pakiet_wig]]</f>
        <v>205405200</v>
      </c>
      <c r="AM280" s="2">
        <f>1000</f>
        <v>1000</v>
      </c>
      <c r="AN280" s="2">
        <f t="shared" si="18"/>
        <v>96.428137390000003</v>
      </c>
      <c r="AO280" s="2">
        <f t="shared" si="19"/>
        <v>57140000</v>
      </c>
      <c r="AP280" s="2">
        <f>gpw_3[[#This Row],[M]]/(gpw_3[[#This Row],[Mb]]*gpw_3[[#This Row],[K]])*gpw_3[[#This Row],[Wb]]</f>
        <v>37.279271754446633</v>
      </c>
      <c r="AQ280" s="2"/>
      <c r="AR280" s="2" t="str">
        <f>IF(gpw_3[[#This Row],[Kolumna1]]&gt;0,"r",IF(gpw_3[[#This Row],[Kolumna1]]=0,"n","m"))</f>
        <v>n</v>
      </c>
    </row>
    <row r="281" spans="1:44" x14ac:dyDescent="0.25">
      <c r="A281" s="1">
        <v>42025</v>
      </c>
      <c r="B281" s="2" t="s">
        <v>565</v>
      </c>
      <c r="C281" s="2" t="s">
        <v>566</v>
      </c>
      <c r="D281">
        <v>1.64</v>
      </c>
      <c r="E281">
        <v>13933</v>
      </c>
      <c r="F281">
        <v>22920</v>
      </c>
      <c r="G281">
        <v>9957000</v>
      </c>
      <c r="H281" s="2">
        <f>IF(AND(gpw[[#This Row],[wolumen]]=0,gpw[[#This Row],[obrot]]=0),gpw[[#This Row],[kurs_zamkniecia]],gpw[[#This Row],[obrot]]/gpw[[#This Row],[wolumen]])</f>
        <v>1.645015430991172</v>
      </c>
      <c r="J281" t="str">
        <f>LEFT(gpw[[#This Row],[ISIN]],2)</f>
        <v>PL</v>
      </c>
      <c r="K281">
        <f>gpw[[#This Row],[kurs_zamkniecia]]*gpw[[#This Row],[pakiet_wig]]</f>
        <v>16329479.999999998</v>
      </c>
      <c r="L281" s="2">
        <f>1000</f>
        <v>1000</v>
      </c>
      <c r="M281" s="2">
        <f t="shared" si="16"/>
        <v>96.428137390000003</v>
      </c>
      <c r="N281" s="2">
        <f t="shared" si="17"/>
        <v>57140000</v>
      </c>
      <c r="O281" s="2">
        <f>gpw[[#This Row],[M]]/(gpw[[#This Row],[Mb]]*gpw[[#This Row],[K]])*gpw[[#This Row],[Wb]]</f>
        <v>2.9636597443920656</v>
      </c>
      <c r="P281" s="2"/>
      <c r="Q281" s="2" t="str">
        <f>IF(gpw[[#This Row],[Kolumna1]]&gt;0,"r",IF(gpw[[#This Row],[Kolumna1]]=0,"n","m"))</f>
        <v>n</v>
      </c>
      <c r="AB281" s="1">
        <v>42025</v>
      </c>
      <c r="AC281" s="2" t="s">
        <v>565</v>
      </c>
      <c r="AD281" s="2" t="s">
        <v>566</v>
      </c>
      <c r="AE281">
        <v>1.64</v>
      </c>
      <c r="AF281">
        <v>13933</v>
      </c>
      <c r="AG281">
        <v>22920</v>
      </c>
      <c r="AH281">
        <v>9957000</v>
      </c>
      <c r="AI281" s="2">
        <f>IF(AND(gpw_3[[#This Row],[wolumen]]=0,gpw_3[[#This Row],[obrot]]=0),gpw_3[[#This Row],[kurs_zamkniecia]],gpw_3[[#This Row],[obrot]]/gpw_3[[#This Row],[wolumen]])</f>
        <v>1.645015430991172</v>
      </c>
      <c r="AK281" t="str">
        <f>LEFT(gpw_3[[#This Row],[ISIN]],2)</f>
        <v>PL</v>
      </c>
      <c r="AL281">
        <f>gpw_3[[#This Row],[kurs_zamkniecia]]*gpw_3[[#This Row],[pakiet_wig]]</f>
        <v>16329479.999999998</v>
      </c>
      <c r="AM281" s="2">
        <f>1000</f>
        <v>1000</v>
      </c>
      <c r="AN281" s="2">
        <f t="shared" si="18"/>
        <v>96.428137390000003</v>
      </c>
      <c r="AO281" s="2">
        <f t="shared" si="19"/>
        <v>57140000</v>
      </c>
      <c r="AP281" s="2">
        <f>gpw_3[[#This Row],[M]]/(gpw_3[[#This Row],[Mb]]*gpw_3[[#This Row],[K]])*gpw_3[[#This Row],[Wb]]</f>
        <v>2.9636597443920656</v>
      </c>
      <c r="AQ281" s="2"/>
      <c r="AR281" s="2" t="str">
        <f>IF(gpw_3[[#This Row],[Kolumna1]]&gt;0,"r",IF(gpw_3[[#This Row],[Kolumna1]]=0,"n","m"))</f>
        <v>n</v>
      </c>
    </row>
    <row r="282" spans="1:44" x14ac:dyDescent="0.25">
      <c r="A282" s="1">
        <v>42025</v>
      </c>
      <c r="B282" s="2" t="s">
        <v>567</v>
      </c>
      <c r="C282" s="2" t="s">
        <v>568</v>
      </c>
      <c r="D282">
        <v>3.05</v>
      </c>
      <c r="E282">
        <v>723</v>
      </c>
      <c r="F282">
        <v>2330</v>
      </c>
      <c r="G282">
        <v>1453000</v>
      </c>
      <c r="H282" s="2">
        <f>IF(AND(gpw[[#This Row],[wolumen]]=0,gpw[[#This Row],[obrot]]=0),gpw[[#This Row],[kurs_zamkniecia]],gpw[[#This Row],[obrot]]/gpw[[#This Row],[wolumen]])</f>
        <v>3.2226832641770402</v>
      </c>
      <c r="J282" t="str">
        <f>LEFT(gpw[[#This Row],[ISIN]],2)</f>
        <v>PL</v>
      </c>
      <c r="K282">
        <f>gpw[[#This Row],[kurs_zamkniecia]]*gpw[[#This Row],[pakiet_wig]]</f>
        <v>4431650</v>
      </c>
      <c r="L282" s="2">
        <f>1000</f>
        <v>1000</v>
      </c>
      <c r="M282" s="2">
        <f t="shared" si="16"/>
        <v>96.428137390000003</v>
      </c>
      <c r="N282" s="2">
        <f t="shared" si="17"/>
        <v>57140000</v>
      </c>
      <c r="O282" s="2">
        <f>gpw[[#This Row],[M]]/(gpw[[#This Row],[Mb]]*gpw[[#This Row],[K]])*gpw[[#This Row],[Wb]]</f>
        <v>0.80430624283413188</v>
      </c>
      <c r="P282" s="2"/>
      <c r="Q282" s="2" t="str">
        <f>IF(gpw[[#This Row],[Kolumna1]]&gt;0,"r",IF(gpw[[#This Row],[Kolumna1]]=0,"n","m"))</f>
        <v>n</v>
      </c>
      <c r="AB282" s="1">
        <v>42025</v>
      </c>
      <c r="AC282" s="2" t="s">
        <v>567</v>
      </c>
      <c r="AD282" s="2" t="s">
        <v>568</v>
      </c>
      <c r="AE282">
        <v>3.05</v>
      </c>
      <c r="AF282">
        <v>723</v>
      </c>
      <c r="AG282">
        <v>2330</v>
      </c>
      <c r="AH282">
        <v>1453000</v>
      </c>
      <c r="AI282" s="2">
        <f>IF(AND(gpw_3[[#This Row],[wolumen]]=0,gpw_3[[#This Row],[obrot]]=0),gpw_3[[#This Row],[kurs_zamkniecia]],gpw_3[[#This Row],[obrot]]/gpw_3[[#This Row],[wolumen]])</f>
        <v>3.2226832641770402</v>
      </c>
      <c r="AK282" t="str">
        <f>LEFT(gpw_3[[#This Row],[ISIN]],2)</f>
        <v>PL</v>
      </c>
      <c r="AL282">
        <f>gpw_3[[#This Row],[kurs_zamkniecia]]*gpw_3[[#This Row],[pakiet_wig]]</f>
        <v>4431650</v>
      </c>
      <c r="AM282" s="2">
        <f>1000</f>
        <v>1000</v>
      </c>
      <c r="AN282" s="2">
        <f t="shared" si="18"/>
        <v>96.428137390000003</v>
      </c>
      <c r="AO282" s="2">
        <f t="shared" si="19"/>
        <v>57140000</v>
      </c>
      <c r="AP282" s="2">
        <f>gpw_3[[#This Row],[M]]/(gpw_3[[#This Row],[Mb]]*gpw_3[[#This Row],[K]])*gpw_3[[#This Row],[Wb]]</f>
        <v>0.80430624283413188</v>
      </c>
      <c r="AQ282" s="2"/>
      <c r="AR282" s="2" t="str">
        <f>IF(gpw_3[[#This Row],[Kolumna1]]&gt;0,"r",IF(gpw_3[[#This Row],[Kolumna1]]=0,"n","m"))</f>
        <v>n</v>
      </c>
    </row>
    <row r="283" spans="1:44" x14ac:dyDescent="0.25">
      <c r="A283" s="1">
        <v>42025</v>
      </c>
      <c r="B283" s="2" t="s">
        <v>569</v>
      </c>
      <c r="C283" s="2" t="s">
        <v>570</v>
      </c>
      <c r="D283">
        <v>17.5</v>
      </c>
      <c r="E283">
        <v>3671</v>
      </c>
      <c r="F283">
        <v>63550</v>
      </c>
      <c r="G283">
        <v>2386000</v>
      </c>
      <c r="H283" s="2">
        <f>IF(AND(gpw[[#This Row],[wolumen]]=0,gpw[[#This Row],[obrot]]=0),gpw[[#This Row],[kurs_zamkniecia]],gpw[[#This Row],[obrot]]/gpw[[#This Row],[wolumen]])</f>
        <v>17.31135930264233</v>
      </c>
      <c r="J283" t="str">
        <f>LEFT(gpw[[#This Row],[ISIN]],2)</f>
        <v>PL</v>
      </c>
      <c r="K283">
        <f>gpw[[#This Row],[kurs_zamkniecia]]*gpw[[#This Row],[pakiet_wig]]</f>
        <v>41755000</v>
      </c>
      <c r="L283" s="2">
        <f>1000</f>
        <v>1000</v>
      </c>
      <c r="M283" s="2">
        <f t="shared" si="16"/>
        <v>96.428137390000003</v>
      </c>
      <c r="N283" s="2">
        <f t="shared" si="17"/>
        <v>57140000</v>
      </c>
      <c r="O283" s="2">
        <f>gpw[[#This Row],[M]]/(gpw[[#This Row],[Mb]]*gpw[[#This Row],[K]])*gpw[[#This Row],[Wb]]</f>
        <v>7.5781722765875417</v>
      </c>
      <c r="P283" s="2"/>
      <c r="Q283" s="2" t="str">
        <f>IF(gpw[[#This Row],[Kolumna1]]&gt;0,"r",IF(gpw[[#This Row],[Kolumna1]]=0,"n","m"))</f>
        <v>n</v>
      </c>
      <c r="AB283" s="1">
        <v>42025</v>
      </c>
      <c r="AC283" s="2" t="s">
        <v>569</v>
      </c>
      <c r="AD283" s="2" t="s">
        <v>570</v>
      </c>
      <c r="AE283">
        <v>17.5</v>
      </c>
      <c r="AF283">
        <v>3671</v>
      </c>
      <c r="AG283">
        <v>63550</v>
      </c>
      <c r="AH283">
        <v>2386000</v>
      </c>
      <c r="AI283" s="2">
        <f>IF(AND(gpw_3[[#This Row],[wolumen]]=0,gpw_3[[#This Row],[obrot]]=0),gpw_3[[#This Row],[kurs_zamkniecia]],gpw_3[[#This Row],[obrot]]/gpw_3[[#This Row],[wolumen]])</f>
        <v>17.31135930264233</v>
      </c>
      <c r="AK283" t="str">
        <f>LEFT(gpw_3[[#This Row],[ISIN]],2)</f>
        <v>PL</v>
      </c>
      <c r="AL283">
        <f>gpw_3[[#This Row],[kurs_zamkniecia]]*gpw_3[[#This Row],[pakiet_wig]]</f>
        <v>41755000</v>
      </c>
      <c r="AM283" s="2">
        <f>1000</f>
        <v>1000</v>
      </c>
      <c r="AN283" s="2">
        <f t="shared" si="18"/>
        <v>96.428137390000003</v>
      </c>
      <c r="AO283" s="2">
        <f t="shared" si="19"/>
        <v>57140000</v>
      </c>
      <c r="AP283" s="2">
        <f>gpw_3[[#This Row],[M]]/(gpw_3[[#This Row],[Mb]]*gpw_3[[#This Row],[K]])*gpw_3[[#This Row],[Wb]]</f>
        <v>7.5781722765875417</v>
      </c>
      <c r="AQ283" s="2"/>
      <c r="AR283" s="2" t="str">
        <f>IF(gpw_3[[#This Row],[Kolumna1]]&gt;0,"r",IF(gpw_3[[#This Row],[Kolumna1]]=0,"n","m"))</f>
        <v>n</v>
      </c>
    </row>
    <row r="284" spans="1:44" x14ac:dyDescent="0.25">
      <c r="A284" s="1">
        <v>42025</v>
      </c>
      <c r="B284" s="2" t="s">
        <v>571</v>
      </c>
      <c r="C284" s="2" t="s">
        <v>572</v>
      </c>
      <c r="D284">
        <v>5.59</v>
      </c>
      <c r="E284">
        <v>7080</v>
      </c>
      <c r="F284">
        <v>39600</v>
      </c>
      <c r="G284">
        <v>257931000</v>
      </c>
      <c r="H284" s="2">
        <f>IF(AND(gpw[[#This Row],[wolumen]]=0,gpw[[#This Row],[obrot]]=0),gpw[[#This Row],[kurs_zamkniecia]],gpw[[#This Row],[obrot]]/gpw[[#This Row],[wolumen]])</f>
        <v>5.593220338983051</v>
      </c>
      <c r="J284" t="str">
        <f>LEFT(gpw[[#This Row],[ISIN]],2)</f>
        <v>PL</v>
      </c>
      <c r="K284">
        <f>gpw[[#This Row],[kurs_zamkniecia]]*gpw[[#This Row],[pakiet_wig]]</f>
        <v>1441834290</v>
      </c>
      <c r="L284" s="2">
        <f>1000</f>
        <v>1000</v>
      </c>
      <c r="M284" s="2">
        <f t="shared" si="16"/>
        <v>96.428137390000003</v>
      </c>
      <c r="N284" s="2">
        <f t="shared" si="17"/>
        <v>57140000</v>
      </c>
      <c r="O284" s="2">
        <f>gpw[[#This Row],[M]]/(gpw[[#This Row],[Mb]]*gpw[[#This Row],[K]])*gpw[[#This Row],[Wb]]</f>
        <v>261.68048482603956</v>
      </c>
      <c r="P284" s="2"/>
      <c r="Q284" s="2" t="str">
        <f>IF(gpw[[#This Row],[Kolumna1]]&gt;0,"r",IF(gpw[[#This Row],[Kolumna1]]=0,"n","m"))</f>
        <v>n</v>
      </c>
      <c r="AB284" s="1">
        <v>42025</v>
      </c>
      <c r="AC284" s="2" t="s">
        <v>571</v>
      </c>
      <c r="AD284" s="2" t="s">
        <v>572</v>
      </c>
      <c r="AE284">
        <v>5.59</v>
      </c>
      <c r="AF284">
        <v>7080</v>
      </c>
      <c r="AG284">
        <v>39600</v>
      </c>
      <c r="AH284">
        <v>257931000</v>
      </c>
      <c r="AI284" s="2">
        <f>IF(AND(gpw_3[[#This Row],[wolumen]]=0,gpw_3[[#This Row],[obrot]]=0),gpw_3[[#This Row],[kurs_zamkniecia]],gpw_3[[#This Row],[obrot]]/gpw_3[[#This Row],[wolumen]])</f>
        <v>5.593220338983051</v>
      </c>
      <c r="AK284" t="str">
        <f>LEFT(gpw_3[[#This Row],[ISIN]],2)</f>
        <v>PL</v>
      </c>
      <c r="AL284">
        <f>gpw_3[[#This Row],[kurs_zamkniecia]]*gpw_3[[#This Row],[pakiet_wig]]</f>
        <v>1441834290</v>
      </c>
      <c r="AM284" s="2">
        <f>1000</f>
        <v>1000</v>
      </c>
      <c r="AN284" s="2">
        <f t="shared" si="18"/>
        <v>96.428137390000003</v>
      </c>
      <c r="AO284" s="2">
        <f t="shared" si="19"/>
        <v>57140000</v>
      </c>
      <c r="AP284" s="2">
        <f>gpw_3[[#This Row],[M]]/(gpw_3[[#This Row],[Mb]]*gpw_3[[#This Row],[K]])*gpw_3[[#This Row],[Wb]]</f>
        <v>261.68048482603956</v>
      </c>
      <c r="AQ284" s="2"/>
      <c r="AR284" s="2" t="str">
        <f>IF(gpw_3[[#This Row],[Kolumna1]]&gt;0,"r",IF(gpw_3[[#This Row],[Kolumna1]]=0,"n","m"))</f>
        <v>n</v>
      </c>
    </row>
    <row r="285" spans="1:44" x14ac:dyDescent="0.25">
      <c r="A285" s="1">
        <v>42025</v>
      </c>
      <c r="B285" s="2" t="s">
        <v>573</v>
      </c>
      <c r="C285" s="2" t="s">
        <v>574</v>
      </c>
      <c r="D285">
        <v>4.92</v>
      </c>
      <c r="E285">
        <v>882</v>
      </c>
      <c r="F285">
        <v>4250</v>
      </c>
      <c r="G285">
        <v>3499000</v>
      </c>
      <c r="H285" s="2">
        <f>IF(AND(gpw[[#This Row],[wolumen]]=0,gpw[[#This Row],[obrot]]=0),gpw[[#This Row],[kurs_zamkniecia]],gpw[[#This Row],[obrot]]/gpw[[#This Row],[wolumen]])</f>
        <v>4.8185941043083904</v>
      </c>
      <c r="J285" t="str">
        <f>LEFT(gpw[[#This Row],[ISIN]],2)</f>
        <v>PL</v>
      </c>
      <c r="K285">
        <f>gpw[[#This Row],[kurs_zamkniecia]]*gpw[[#This Row],[pakiet_wig]]</f>
        <v>17215080</v>
      </c>
      <c r="L285" s="2">
        <f>1000</f>
        <v>1000</v>
      </c>
      <c r="M285" s="2">
        <f t="shared" si="16"/>
        <v>96.428137390000003</v>
      </c>
      <c r="N285" s="2">
        <f t="shared" si="17"/>
        <v>57140000</v>
      </c>
      <c r="O285" s="2">
        <f>gpw[[#This Row],[M]]/(gpw[[#This Row],[Mb]]*gpw[[#This Row],[K]])*gpw[[#This Row],[Wb]]</f>
        <v>3.1243885042566557</v>
      </c>
      <c r="P285" s="2"/>
      <c r="Q285" s="2" t="str">
        <f>IF(gpw[[#This Row],[Kolumna1]]&gt;0,"r",IF(gpw[[#This Row],[Kolumna1]]=0,"n","m"))</f>
        <v>n</v>
      </c>
      <c r="AB285" s="1">
        <v>42025</v>
      </c>
      <c r="AC285" s="2" t="s">
        <v>573</v>
      </c>
      <c r="AD285" s="2" t="s">
        <v>574</v>
      </c>
      <c r="AE285">
        <v>4.92</v>
      </c>
      <c r="AF285">
        <v>882</v>
      </c>
      <c r="AG285">
        <v>4250</v>
      </c>
      <c r="AH285">
        <v>3499000</v>
      </c>
      <c r="AI285" s="2">
        <f>IF(AND(gpw_3[[#This Row],[wolumen]]=0,gpw_3[[#This Row],[obrot]]=0),gpw_3[[#This Row],[kurs_zamkniecia]],gpw_3[[#This Row],[obrot]]/gpw_3[[#This Row],[wolumen]])</f>
        <v>4.8185941043083904</v>
      </c>
      <c r="AK285" t="str">
        <f>LEFT(gpw_3[[#This Row],[ISIN]],2)</f>
        <v>PL</v>
      </c>
      <c r="AL285">
        <f>gpw_3[[#This Row],[kurs_zamkniecia]]*gpw_3[[#This Row],[pakiet_wig]]</f>
        <v>17215080</v>
      </c>
      <c r="AM285" s="2">
        <f>1000</f>
        <v>1000</v>
      </c>
      <c r="AN285" s="2">
        <f t="shared" si="18"/>
        <v>96.428137390000003</v>
      </c>
      <c r="AO285" s="2">
        <f t="shared" si="19"/>
        <v>57140000</v>
      </c>
      <c r="AP285" s="2">
        <f>gpw_3[[#This Row],[M]]/(gpw_3[[#This Row],[Mb]]*gpw_3[[#This Row],[K]])*gpw_3[[#This Row],[Wb]]</f>
        <v>3.1243885042566557</v>
      </c>
      <c r="AQ285" s="2"/>
      <c r="AR285" s="2" t="str">
        <f>IF(gpw_3[[#This Row],[Kolumna1]]&gt;0,"r",IF(gpw_3[[#This Row],[Kolumna1]]=0,"n","m"))</f>
        <v>n</v>
      </c>
    </row>
    <row r="286" spans="1:44" x14ac:dyDescent="0.25">
      <c r="A286" s="1">
        <v>42025</v>
      </c>
      <c r="B286" s="2" t="s">
        <v>575</v>
      </c>
      <c r="C286" s="2" t="s">
        <v>576</v>
      </c>
      <c r="D286">
        <v>244.45</v>
      </c>
      <c r="E286">
        <v>8582</v>
      </c>
      <c r="F286">
        <v>2093130</v>
      </c>
      <c r="G286">
        <v>1930000</v>
      </c>
      <c r="H286" s="2">
        <f>IF(AND(gpw[[#This Row],[wolumen]]=0,gpw[[#This Row],[obrot]]=0),gpw[[#This Row],[kurs_zamkniecia]],gpw[[#This Row],[obrot]]/gpw[[#This Row],[wolumen]])</f>
        <v>243.89769284549055</v>
      </c>
      <c r="J286" t="str">
        <f>LEFT(gpw[[#This Row],[ISIN]],2)</f>
        <v>PL</v>
      </c>
      <c r="K286">
        <f>gpw[[#This Row],[kurs_zamkniecia]]*gpw[[#This Row],[pakiet_wig]]</f>
        <v>471788500</v>
      </c>
      <c r="L286" s="2">
        <f>1000</f>
        <v>1000</v>
      </c>
      <c r="M286" s="2">
        <f t="shared" si="16"/>
        <v>96.428137390000003</v>
      </c>
      <c r="N286" s="2">
        <f t="shared" si="17"/>
        <v>57140000</v>
      </c>
      <c r="O286" s="2">
        <f>gpw[[#This Row],[M]]/(gpw[[#This Row],[Mb]]*gpw[[#This Row],[K]])*gpw[[#This Row],[Wb]]</f>
        <v>85.625542596403335</v>
      </c>
      <c r="P286" s="2"/>
      <c r="Q286" s="2" t="str">
        <f>IF(gpw[[#This Row],[Kolumna1]]&gt;0,"r",IF(gpw[[#This Row],[Kolumna1]]=0,"n","m"))</f>
        <v>n</v>
      </c>
      <c r="AB286" s="1">
        <v>42025</v>
      </c>
      <c r="AC286" s="2" t="s">
        <v>575</v>
      </c>
      <c r="AD286" s="2" t="s">
        <v>576</v>
      </c>
      <c r="AE286">
        <v>244.45</v>
      </c>
      <c r="AF286">
        <v>8582</v>
      </c>
      <c r="AG286">
        <v>2093130</v>
      </c>
      <c r="AH286">
        <v>1930000</v>
      </c>
      <c r="AI286" s="2">
        <f>IF(AND(gpw_3[[#This Row],[wolumen]]=0,gpw_3[[#This Row],[obrot]]=0),gpw_3[[#This Row],[kurs_zamkniecia]],gpw_3[[#This Row],[obrot]]/gpw_3[[#This Row],[wolumen]])</f>
        <v>243.89769284549055</v>
      </c>
      <c r="AK286" t="str">
        <f>LEFT(gpw_3[[#This Row],[ISIN]],2)</f>
        <v>PL</v>
      </c>
      <c r="AL286">
        <f>gpw_3[[#This Row],[kurs_zamkniecia]]*gpw_3[[#This Row],[pakiet_wig]]</f>
        <v>471788500</v>
      </c>
      <c r="AM286" s="2">
        <f>1000</f>
        <v>1000</v>
      </c>
      <c r="AN286" s="2">
        <f t="shared" si="18"/>
        <v>96.428137390000003</v>
      </c>
      <c r="AO286" s="2">
        <f t="shared" si="19"/>
        <v>57140000</v>
      </c>
      <c r="AP286" s="2">
        <f>gpw_3[[#This Row],[M]]/(gpw_3[[#This Row],[Mb]]*gpw_3[[#This Row],[K]])*gpw_3[[#This Row],[Wb]]</f>
        <v>85.625542596403335</v>
      </c>
      <c r="AQ286" s="2"/>
      <c r="AR286" s="2" t="str">
        <f>IF(gpw_3[[#This Row],[Kolumna1]]&gt;0,"r",IF(gpw_3[[#This Row],[Kolumna1]]=0,"n","m"))</f>
        <v>n</v>
      </c>
    </row>
    <row r="287" spans="1:44" x14ac:dyDescent="0.25">
      <c r="A287" s="1">
        <v>42025</v>
      </c>
      <c r="B287" s="2" t="s">
        <v>577</v>
      </c>
      <c r="C287" s="2" t="s">
        <v>578</v>
      </c>
      <c r="D287">
        <v>23.7</v>
      </c>
      <c r="E287">
        <v>11400</v>
      </c>
      <c r="F287">
        <v>270440</v>
      </c>
      <c r="G287">
        <v>25618000</v>
      </c>
      <c r="H287" s="2">
        <f>IF(AND(gpw[[#This Row],[wolumen]]=0,gpw[[#This Row],[obrot]]=0),gpw[[#This Row],[kurs_zamkniecia]],gpw[[#This Row],[obrot]]/gpw[[#This Row],[wolumen]])</f>
        <v>23.722807017543861</v>
      </c>
      <c r="J287" t="str">
        <f>LEFT(gpw[[#This Row],[ISIN]],2)</f>
        <v>PL</v>
      </c>
      <c r="K287">
        <f>gpw[[#This Row],[kurs_zamkniecia]]*gpw[[#This Row],[pakiet_wig]]</f>
        <v>607146600</v>
      </c>
      <c r="L287" s="2">
        <f>1000</f>
        <v>1000</v>
      </c>
      <c r="M287" s="2">
        <f t="shared" si="16"/>
        <v>96.428137390000003</v>
      </c>
      <c r="N287" s="2">
        <f t="shared" si="17"/>
        <v>57140000</v>
      </c>
      <c r="O287" s="2">
        <f>gpw[[#This Row],[M]]/(gpw[[#This Row],[Mb]]*gpw[[#This Row],[K]])*gpw[[#This Row],[Wb]]</f>
        <v>110.19187000226046</v>
      </c>
      <c r="P287" s="2"/>
      <c r="Q287" s="2" t="str">
        <f>IF(gpw[[#This Row],[Kolumna1]]&gt;0,"r",IF(gpw[[#This Row],[Kolumna1]]=0,"n","m"))</f>
        <v>n</v>
      </c>
      <c r="AB287" s="1">
        <v>42025</v>
      </c>
      <c r="AC287" s="2" t="s">
        <v>577</v>
      </c>
      <c r="AD287" s="2" t="s">
        <v>578</v>
      </c>
      <c r="AE287">
        <v>23.7</v>
      </c>
      <c r="AF287">
        <v>11400</v>
      </c>
      <c r="AG287">
        <v>270440</v>
      </c>
      <c r="AH287">
        <v>25618000</v>
      </c>
      <c r="AI287" s="2">
        <f>IF(AND(gpw_3[[#This Row],[wolumen]]=0,gpw_3[[#This Row],[obrot]]=0),gpw_3[[#This Row],[kurs_zamkniecia]],gpw_3[[#This Row],[obrot]]/gpw_3[[#This Row],[wolumen]])</f>
        <v>23.722807017543861</v>
      </c>
      <c r="AK287" t="str">
        <f>LEFT(gpw_3[[#This Row],[ISIN]],2)</f>
        <v>PL</v>
      </c>
      <c r="AL287">
        <f>gpw_3[[#This Row],[kurs_zamkniecia]]*gpw_3[[#This Row],[pakiet_wig]]</f>
        <v>607146600</v>
      </c>
      <c r="AM287" s="2">
        <f>1000</f>
        <v>1000</v>
      </c>
      <c r="AN287" s="2">
        <f t="shared" si="18"/>
        <v>96.428137390000003</v>
      </c>
      <c r="AO287" s="2">
        <f t="shared" si="19"/>
        <v>57140000</v>
      </c>
      <c r="AP287" s="2">
        <f>gpw_3[[#This Row],[M]]/(gpw_3[[#This Row],[Mb]]*gpw_3[[#This Row],[K]])*gpw_3[[#This Row],[Wb]]</f>
        <v>110.19187000226046</v>
      </c>
      <c r="AQ287" s="2"/>
      <c r="AR287" s="2" t="str">
        <f>IF(gpw_3[[#This Row],[Kolumna1]]&gt;0,"r",IF(gpw_3[[#This Row],[Kolumna1]]=0,"n","m"))</f>
        <v>n</v>
      </c>
    </row>
    <row r="288" spans="1:44" x14ac:dyDescent="0.25">
      <c r="A288" s="1">
        <v>42025</v>
      </c>
      <c r="B288" s="2" t="s">
        <v>579</v>
      </c>
      <c r="C288" s="2" t="s">
        <v>580</v>
      </c>
      <c r="D288">
        <v>7.0000000000000007E-2</v>
      </c>
      <c r="E288">
        <v>25961</v>
      </c>
      <c r="F288">
        <v>1820</v>
      </c>
      <c r="G288">
        <v>0</v>
      </c>
      <c r="H288" s="2">
        <f>IF(AND(gpw[[#This Row],[wolumen]]=0,gpw[[#This Row],[obrot]]=0),gpw[[#This Row],[kurs_zamkniecia]],gpw[[#This Row],[obrot]]/gpw[[#This Row],[wolumen]])</f>
        <v>7.0105157736604903E-2</v>
      </c>
      <c r="J288" t="str">
        <f>LEFT(gpw[[#This Row],[ISIN]],2)</f>
        <v>GB</v>
      </c>
      <c r="K288">
        <f>gpw[[#This Row],[kurs_zamkniecia]]*gpw[[#This Row],[pakiet_wig]]</f>
        <v>0</v>
      </c>
      <c r="L288" s="2">
        <f>1000</f>
        <v>1000</v>
      </c>
      <c r="M288" s="2">
        <f t="shared" si="16"/>
        <v>96.428137390000003</v>
      </c>
      <c r="N288" s="2">
        <f t="shared" si="17"/>
        <v>57140000</v>
      </c>
      <c r="O288" s="2">
        <f>gpw[[#This Row],[M]]/(gpw[[#This Row],[Mb]]*gpw[[#This Row],[K]])*gpw[[#This Row],[Wb]]</f>
        <v>0</v>
      </c>
      <c r="P288" s="2"/>
      <c r="Q288" s="2" t="str">
        <f>IF(gpw[[#This Row],[Kolumna1]]&gt;0,"r",IF(gpw[[#This Row],[Kolumna1]]=0,"n","m"))</f>
        <v>n</v>
      </c>
      <c r="AB288" s="1">
        <v>42025</v>
      </c>
      <c r="AC288" s="2" t="s">
        <v>579</v>
      </c>
      <c r="AD288" s="2" t="s">
        <v>580</v>
      </c>
      <c r="AE288">
        <v>7.0000000000000007E-2</v>
      </c>
      <c r="AF288">
        <v>25961</v>
      </c>
      <c r="AG288">
        <v>1820</v>
      </c>
      <c r="AH288">
        <v>0</v>
      </c>
      <c r="AI288" s="2">
        <f>IF(AND(gpw_3[[#This Row],[wolumen]]=0,gpw_3[[#This Row],[obrot]]=0),gpw_3[[#This Row],[kurs_zamkniecia]],gpw_3[[#This Row],[obrot]]/gpw_3[[#This Row],[wolumen]])</f>
        <v>7.0105157736604903E-2</v>
      </c>
      <c r="AK288" t="str">
        <f>LEFT(gpw_3[[#This Row],[ISIN]],2)</f>
        <v>GB</v>
      </c>
      <c r="AL288">
        <f>gpw_3[[#This Row],[kurs_zamkniecia]]*gpw_3[[#This Row],[pakiet_wig]]</f>
        <v>0</v>
      </c>
      <c r="AM288" s="2">
        <f>1000</f>
        <v>1000</v>
      </c>
      <c r="AN288" s="2">
        <f t="shared" si="18"/>
        <v>96.428137390000003</v>
      </c>
      <c r="AO288" s="2">
        <f t="shared" si="19"/>
        <v>57140000</v>
      </c>
      <c r="AP288" s="2">
        <f>gpw_3[[#This Row],[M]]/(gpw_3[[#This Row],[Mb]]*gpw_3[[#This Row],[K]])*gpw_3[[#This Row],[Wb]]</f>
        <v>0</v>
      </c>
      <c r="AQ288" s="2"/>
      <c r="AR288" s="2" t="str">
        <f>IF(gpw_3[[#This Row],[Kolumna1]]&gt;0,"r",IF(gpw_3[[#This Row],[Kolumna1]]=0,"n","m"))</f>
        <v>n</v>
      </c>
    </row>
    <row r="289" spans="1:44" x14ac:dyDescent="0.25">
      <c r="A289" s="1">
        <v>42025</v>
      </c>
      <c r="B289" s="2" t="s">
        <v>581</v>
      </c>
      <c r="C289" s="2" t="s">
        <v>582</v>
      </c>
      <c r="D289">
        <v>4.28</v>
      </c>
      <c r="E289">
        <v>5696</v>
      </c>
      <c r="F289">
        <v>25180</v>
      </c>
      <c r="G289">
        <v>24936000</v>
      </c>
      <c r="H289" s="2">
        <f>IF(AND(gpw[[#This Row],[wolumen]]=0,gpw[[#This Row],[obrot]]=0),gpw[[#This Row],[kurs_zamkniecia]],gpw[[#This Row],[obrot]]/gpw[[#This Row],[wolumen]])</f>
        <v>4.4206460674157304</v>
      </c>
      <c r="J289" t="str">
        <f>LEFT(gpw[[#This Row],[ISIN]],2)</f>
        <v>PL</v>
      </c>
      <c r="K289">
        <f>gpw[[#This Row],[kurs_zamkniecia]]*gpw[[#This Row],[pakiet_wig]]</f>
        <v>106726080</v>
      </c>
      <c r="L289" s="2">
        <f>1000</f>
        <v>1000</v>
      </c>
      <c r="M289" s="2">
        <f t="shared" si="16"/>
        <v>96.428137390000003</v>
      </c>
      <c r="N289" s="2">
        <f t="shared" si="17"/>
        <v>57140000</v>
      </c>
      <c r="O289" s="2">
        <f>gpw[[#This Row],[M]]/(gpw[[#This Row],[Mb]]*gpw[[#This Row],[K]])*gpw[[#This Row],[Wb]]</f>
        <v>19.369862786369634</v>
      </c>
      <c r="P289" s="2"/>
      <c r="Q289" s="2" t="str">
        <f>IF(gpw[[#This Row],[Kolumna1]]&gt;0,"r",IF(gpw[[#This Row],[Kolumna1]]=0,"n","m"))</f>
        <v>n</v>
      </c>
      <c r="AB289" s="1">
        <v>42025</v>
      </c>
      <c r="AC289" s="2" t="s">
        <v>581</v>
      </c>
      <c r="AD289" s="2" t="s">
        <v>582</v>
      </c>
      <c r="AE289">
        <v>4.28</v>
      </c>
      <c r="AF289">
        <v>5696</v>
      </c>
      <c r="AG289">
        <v>25180</v>
      </c>
      <c r="AH289">
        <v>24936000</v>
      </c>
      <c r="AI289" s="2">
        <f>IF(AND(gpw_3[[#This Row],[wolumen]]=0,gpw_3[[#This Row],[obrot]]=0),gpw_3[[#This Row],[kurs_zamkniecia]],gpw_3[[#This Row],[obrot]]/gpw_3[[#This Row],[wolumen]])</f>
        <v>4.4206460674157304</v>
      </c>
      <c r="AK289" t="str">
        <f>LEFT(gpw_3[[#This Row],[ISIN]],2)</f>
        <v>PL</v>
      </c>
      <c r="AL289">
        <f>gpw_3[[#This Row],[kurs_zamkniecia]]*gpw_3[[#This Row],[pakiet_wig]]</f>
        <v>106726080</v>
      </c>
      <c r="AM289" s="2">
        <f>1000</f>
        <v>1000</v>
      </c>
      <c r="AN289" s="2">
        <f t="shared" si="18"/>
        <v>96.428137390000003</v>
      </c>
      <c r="AO289" s="2">
        <f t="shared" si="19"/>
        <v>57140000</v>
      </c>
      <c r="AP289" s="2">
        <f>gpw_3[[#This Row],[M]]/(gpw_3[[#This Row],[Mb]]*gpw_3[[#This Row],[K]])*gpw_3[[#This Row],[Wb]]</f>
        <v>19.369862786369634</v>
      </c>
      <c r="AQ289" s="2"/>
      <c r="AR289" s="2" t="str">
        <f>IF(gpw_3[[#This Row],[Kolumna1]]&gt;0,"r",IF(gpw_3[[#This Row],[Kolumna1]]=0,"n","m"))</f>
        <v>n</v>
      </c>
    </row>
    <row r="290" spans="1:44" x14ac:dyDescent="0.25">
      <c r="A290" s="1">
        <v>42025</v>
      </c>
      <c r="B290" s="2" t="s">
        <v>583</v>
      </c>
      <c r="C290" s="2" t="s">
        <v>584</v>
      </c>
      <c r="D290">
        <v>1.2</v>
      </c>
      <c r="E290">
        <v>165</v>
      </c>
      <c r="F290">
        <v>200</v>
      </c>
      <c r="G290">
        <v>4052000</v>
      </c>
      <c r="H290" s="2">
        <f>IF(AND(gpw[[#This Row],[wolumen]]=0,gpw[[#This Row],[obrot]]=0),gpw[[#This Row],[kurs_zamkniecia]],gpw[[#This Row],[obrot]]/gpw[[#This Row],[wolumen]])</f>
        <v>1.2121212121212122</v>
      </c>
      <c r="J290" t="str">
        <f>LEFT(gpw[[#This Row],[ISIN]],2)</f>
        <v>PL</v>
      </c>
      <c r="K290">
        <f>gpw[[#This Row],[kurs_zamkniecia]]*gpw[[#This Row],[pakiet_wig]]</f>
        <v>4862400</v>
      </c>
      <c r="L290" s="2">
        <f>1000</f>
        <v>1000</v>
      </c>
      <c r="M290" s="2">
        <f t="shared" si="16"/>
        <v>96.428137390000003</v>
      </c>
      <c r="N290" s="2">
        <f t="shared" si="17"/>
        <v>57140000</v>
      </c>
      <c r="O290" s="2">
        <f>gpw[[#This Row],[M]]/(gpw[[#This Row],[Mb]]*gpw[[#This Row],[K]])*gpw[[#This Row],[Wb]]</f>
        <v>0.8824836517226502</v>
      </c>
      <c r="P290" s="2"/>
      <c r="Q290" s="2" t="str">
        <f>IF(gpw[[#This Row],[Kolumna1]]&gt;0,"r",IF(gpw[[#This Row],[Kolumna1]]=0,"n","m"))</f>
        <v>n</v>
      </c>
      <c r="AB290" s="1">
        <v>42025</v>
      </c>
      <c r="AC290" s="2" t="s">
        <v>583</v>
      </c>
      <c r="AD290" s="2" t="s">
        <v>584</v>
      </c>
      <c r="AE290">
        <v>1.2</v>
      </c>
      <c r="AF290">
        <v>165</v>
      </c>
      <c r="AG290">
        <v>200</v>
      </c>
      <c r="AH290">
        <v>4052000</v>
      </c>
      <c r="AI290" s="2">
        <f>IF(AND(gpw_3[[#This Row],[wolumen]]=0,gpw_3[[#This Row],[obrot]]=0),gpw_3[[#This Row],[kurs_zamkniecia]],gpw_3[[#This Row],[obrot]]/gpw_3[[#This Row],[wolumen]])</f>
        <v>1.2121212121212122</v>
      </c>
      <c r="AK290" t="str">
        <f>LEFT(gpw_3[[#This Row],[ISIN]],2)</f>
        <v>PL</v>
      </c>
      <c r="AL290">
        <f>gpw_3[[#This Row],[kurs_zamkniecia]]*gpw_3[[#This Row],[pakiet_wig]]</f>
        <v>4862400</v>
      </c>
      <c r="AM290" s="2">
        <f>1000</f>
        <v>1000</v>
      </c>
      <c r="AN290" s="2">
        <f t="shared" si="18"/>
        <v>96.428137390000003</v>
      </c>
      <c r="AO290" s="2">
        <f t="shared" si="19"/>
        <v>57140000</v>
      </c>
      <c r="AP290" s="2">
        <f>gpw_3[[#This Row],[M]]/(gpw_3[[#This Row],[Mb]]*gpw_3[[#This Row],[K]])*gpw_3[[#This Row],[Wb]]</f>
        <v>0.8824836517226502</v>
      </c>
      <c r="AQ290" s="2"/>
      <c r="AR290" s="2" t="str">
        <f>IF(gpw_3[[#This Row],[Kolumna1]]&gt;0,"r",IF(gpw_3[[#This Row],[Kolumna1]]=0,"n","m"))</f>
        <v>n</v>
      </c>
    </row>
    <row r="291" spans="1:44" x14ac:dyDescent="0.25">
      <c r="A291" s="1">
        <v>42025</v>
      </c>
      <c r="B291" s="2" t="s">
        <v>585</v>
      </c>
      <c r="C291" s="2" t="s">
        <v>586</v>
      </c>
      <c r="D291">
        <v>3.87</v>
      </c>
      <c r="E291">
        <v>20</v>
      </c>
      <c r="F291">
        <v>80</v>
      </c>
      <c r="G291">
        <v>1500000</v>
      </c>
      <c r="H291" s="2">
        <f>IF(AND(gpw[[#This Row],[wolumen]]=0,gpw[[#This Row],[obrot]]=0),gpw[[#This Row],[kurs_zamkniecia]],gpw[[#This Row],[obrot]]/gpw[[#This Row],[wolumen]])</f>
        <v>4</v>
      </c>
      <c r="J291" t="str">
        <f>LEFT(gpw[[#This Row],[ISIN]],2)</f>
        <v>PL</v>
      </c>
      <c r="K291">
        <f>gpw[[#This Row],[kurs_zamkniecia]]*gpw[[#This Row],[pakiet_wig]]</f>
        <v>5805000</v>
      </c>
      <c r="L291" s="2">
        <f>1000</f>
        <v>1000</v>
      </c>
      <c r="M291" s="2">
        <f t="shared" si="16"/>
        <v>96.428137390000003</v>
      </c>
      <c r="N291" s="2">
        <f t="shared" si="17"/>
        <v>57140000</v>
      </c>
      <c r="O291" s="2">
        <f>gpw[[#This Row],[M]]/(gpw[[#This Row],[Mb]]*gpw[[#This Row],[K]])*gpw[[#This Row],[Wb]]</f>
        <v>1.0535574198441069</v>
      </c>
      <c r="P291" s="2"/>
      <c r="Q291" s="2" t="str">
        <f>IF(gpw[[#This Row],[Kolumna1]]&gt;0,"r",IF(gpw[[#This Row],[Kolumna1]]=0,"n","m"))</f>
        <v>n</v>
      </c>
      <c r="AB291" s="1">
        <v>42025</v>
      </c>
      <c r="AC291" s="2" t="s">
        <v>585</v>
      </c>
      <c r="AD291" s="2" t="s">
        <v>586</v>
      </c>
      <c r="AE291">
        <v>3.87</v>
      </c>
      <c r="AF291">
        <v>20</v>
      </c>
      <c r="AG291">
        <v>80</v>
      </c>
      <c r="AH291">
        <v>1500000</v>
      </c>
      <c r="AI291" s="2">
        <f>IF(AND(gpw_3[[#This Row],[wolumen]]=0,gpw_3[[#This Row],[obrot]]=0),gpw_3[[#This Row],[kurs_zamkniecia]],gpw_3[[#This Row],[obrot]]/gpw_3[[#This Row],[wolumen]])</f>
        <v>4</v>
      </c>
      <c r="AK291" t="str">
        <f>LEFT(gpw_3[[#This Row],[ISIN]],2)</f>
        <v>PL</v>
      </c>
      <c r="AL291">
        <f>gpw_3[[#This Row],[kurs_zamkniecia]]*gpw_3[[#This Row],[pakiet_wig]]</f>
        <v>5805000</v>
      </c>
      <c r="AM291" s="2">
        <f>1000</f>
        <v>1000</v>
      </c>
      <c r="AN291" s="2">
        <f t="shared" si="18"/>
        <v>96.428137390000003</v>
      </c>
      <c r="AO291" s="2">
        <f t="shared" si="19"/>
        <v>57140000</v>
      </c>
      <c r="AP291" s="2">
        <f>gpw_3[[#This Row],[M]]/(gpw_3[[#This Row],[Mb]]*gpw_3[[#This Row],[K]])*gpw_3[[#This Row],[Wb]]</f>
        <v>1.0535574198441069</v>
      </c>
      <c r="AQ291" s="2"/>
      <c r="AR291" s="2" t="str">
        <f>IF(gpw_3[[#This Row],[Kolumna1]]&gt;0,"r",IF(gpw_3[[#This Row],[Kolumna1]]=0,"n","m"))</f>
        <v>n</v>
      </c>
    </row>
    <row r="292" spans="1:44" x14ac:dyDescent="0.25">
      <c r="A292" s="1">
        <v>42025</v>
      </c>
      <c r="B292" s="2" t="s">
        <v>587</v>
      </c>
      <c r="C292" s="2" t="s">
        <v>588</v>
      </c>
      <c r="D292">
        <v>49.2</v>
      </c>
      <c r="E292">
        <v>120</v>
      </c>
      <c r="F292">
        <v>5890</v>
      </c>
      <c r="G292">
        <v>297000</v>
      </c>
      <c r="H292" s="2">
        <f>IF(AND(gpw[[#This Row],[wolumen]]=0,gpw[[#This Row],[obrot]]=0),gpw[[#This Row],[kurs_zamkniecia]],gpw[[#This Row],[obrot]]/gpw[[#This Row],[wolumen]])</f>
        <v>49.083333333333336</v>
      </c>
      <c r="J292" t="str">
        <f>LEFT(gpw[[#This Row],[ISIN]],2)</f>
        <v>PL</v>
      </c>
      <c r="K292">
        <f>gpw[[#This Row],[kurs_zamkniecia]]*gpw[[#This Row],[pakiet_wig]]</f>
        <v>14612400</v>
      </c>
      <c r="L292" s="2">
        <f>1000</f>
        <v>1000</v>
      </c>
      <c r="M292" s="2">
        <f t="shared" si="16"/>
        <v>96.428137390000003</v>
      </c>
      <c r="N292" s="2">
        <f t="shared" si="17"/>
        <v>57140000</v>
      </c>
      <c r="O292" s="2">
        <f>gpw[[#This Row],[M]]/(gpw[[#This Row],[Mb]]*gpw[[#This Row],[K]])*gpw[[#This Row],[Wb]]</f>
        <v>2.6520245377657234</v>
      </c>
      <c r="P292" s="2"/>
      <c r="Q292" s="2" t="str">
        <f>IF(gpw[[#This Row],[Kolumna1]]&gt;0,"r",IF(gpw[[#This Row],[Kolumna1]]=0,"n","m"))</f>
        <v>n</v>
      </c>
      <c r="AB292" s="1">
        <v>42025</v>
      </c>
      <c r="AC292" s="2" t="s">
        <v>587</v>
      </c>
      <c r="AD292" s="2" t="s">
        <v>588</v>
      </c>
      <c r="AE292">
        <v>49.2</v>
      </c>
      <c r="AF292">
        <v>120</v>
      </c>
      <c r="AG292">
        <v>5890</v>
      </c>
      <c r="AH292">
        <v>297000</v>
      </c>
      <c r="AI292" s="2">
        <f>IF(AND(gpw_3[[#This Row],[wolumen]]=0,gpw_3[[#This Row],[obrot]]=0),gpw_3[[#This Row],[kurs_zamkniecia]],gpw_3[[#This Row],[obrot]]/gpw_3[[#This Row],[wolumen]])</f>
        <v>49.083333333333336</v>
      </c>
      <c r="AK292" t="str">
        <f>LEFT(gpw_3[[#This Row],[ISIN]],2)</f>
        <v>PL</v>
      </c>
      <c r="AL292">
        <f>gpw_3[[#This Row],[kurs_zamkniecia]]*gpw_3[[#This Row],[pakiet_wig]]</f>
        <v>14612400</v>
      </c>
      <c r="AM292" s="2">
        <f>1000</f>
        <v>1000</v>
      </c>
      <c r="AN292" s="2">
        <f t="shared" si="18"/>
        <v>96.428137390000003</v>
      </c>
      <c r="AO292" s="2">
        <f t="shared" si="19"/>
        <v>57140000</v>
      </c>
      <c r="AP292" s="2">
        <f>gpw_3[[#This Row],[M]]/(gpw_3[[#This Row],[Mb]]*gpw_3[[#This Row],[K]])*gpw_3[[#This Row],[Wb]]</f>
        <v>2.6520245377657234</v>
      </c>
      <c r="AQ292" s="2"/>
      <c r="AR292" s="2" t="str">
        <f>IF(gpw_3[[#This Row],[Kolumna1]]&gt;0,"r",IF(gpw_3[[#This Row],[Kolumna1]]=0,"n","m"))</f>
        <v>n</v>
      </c>
    </row>
    <row r="293" spans="1:44" x14ac:dyDescent="0.25">
      <c r="A293" s="1">
        <v>42025</v>
      </c>
      <c r="B293" s="2" t="s">
        <v>589</v>
      </c>
      <c r="C293" s="2" t="s">
        <v>590</v>
      </c>
      <c r="D293">
        <v>1.1499999999999999</v>
      </c>
      <c r="E293">
        <v>8538</v>
      </c>
      <c r="F293">
        <v>9790</v>
      </c>
      <c r="G293">
        <v>36087000</v>
      </c>
      <c r="H293" s="2">
        <f>IF(AND(gpw[[#This Row],[wolumen]]=0,gpw[[#This Row],[obrot]]=0),gpw[[#This Row],[kurs_zamkniecia]],gpw[[#This Row],[obrot]]/gpw[[#This Row],[wolumen]])</f>
        <v>1.1466385570391193</v>
      </c>
      <c r="J293" t="str">
        <f>LEFT(gpw[[#This Row],[ISIN]],2)</f>
        <v>PL</v>
      </c>
      <c r="K293">
        <f>gpw[[#This Row],[kurs_zamkniecia]]*gpw[[#This Row],[pakiet_wig]]</f>
        <v>41500050</v>
      </c>
      <c r="L293" s="2">
        <f>1000</f>
        <v>1000</v>
      </c>
      <c r="M293" s="2">
        <f t="shared" si="16"/>
        <v>96.428137390000003</v>
      </c>
      <c r="N293" s="2">
        <f t="shared" si="17"/>
        <v>57140000</v>
      </c>
      <c r="O293" s="2">
        <f>gpw[[#This Row],[M]]/(gpw[[#This Row],[Mb]]*gpw[[#This Row],[K]])*gpw[[#This Row],[Wb]]</f>
        <v>7.5319010510596769</v>
      </c>
      <c r="P293" s="2"/>
      <c r="Q293" s="2" t="str">
        <f>IF(gpw[[#This Row],[Kolumna1]]&gt;0,"r",IF(gpw[[#This Row],[Kolumna1]]=0,"n","m"))</f>
        <v>n</v>
      </c>
      <c r="AB293" s="1">
        <v>42025</v>
      </c>
      <c r="AC293" s="2" t="s">
        <v>589</v>
      </c>
      <c r="AD293" s="2" t="s">
        <v>590</v>
      </c>
      <c r="AE293">
        <v>1.1499999999999999</v>
      </c>
      <c r="AF293">
        <v>8538</v>
      </c>
      <c r="AG293">
        <v>9790</v>
      </c>
      <c r="AH293">
        <v>36087000</v>
      </c>
      <c r="AI293" s="2">
        <f>IF(AND(gpw_3[[#This Row],[wolumen]]=0,gpw_3[[#This Row],[obrot]]=0),gpw_3[[#This Row],[kurs_zamkniecia]],gpw_3[[#This Row],[obrot]]/gpw_3[[#This Row],[wolumen]])</f>
        <v>1.1466385570391193</v>
      </c>
      <c r="AK293" t="str">
        <f>LEFT(gpw_3[[#This Row],[ISIN]],2)</f>
        <v>PL</v>
      </c>
      <c r="AL293">
        <f>gpw_3[[#This Row],[kurs_zamkniecia]]*gpw_3[[#This Row],[pakiet_wig]]</f>
        <v>41500050</v>
      </c>
      <c r="AM293" s="2">
        <f>1000</f>
        <v>1000</v>
      </c>
      <c r="AN293" s="2">
        <f t="shared" si="18"/>
        <v>96.428137390000003</v>
      </c>
      <c r="AO293" s="2">
        <f t="shared" si="19"/>
        <v>57140000</v>
      </c>
      <c r="AP293" s="2">
        <f>gpw_3[[#This Row],[M]]/(gpw_3[[#This Row],[Mb]]*gpw_3[[#This Row],[K]])*gpw_3[[#This Row],[Wb]]</f>
        <v>7.5319010510596769</v>
      </c>
      <c r="AQ293" s="2"/>
      <c r="AR293" s="2" t="str">
        <f>IF(gpw_3[[#This Row],[Kolumna1]]&gt;0,"r",IF(gpw_3[[#This Row],[Kolumna1]]=0,"n","m"))</f>
        <v>n</v>
      </c>
    </row>
    <row r="294" spans="1:44" x14ac:dyDescent="0.25">
      <c r="A294" s="1">
        <v>42025</v>
      </c>
      <c r="B294" s="2" t="s">
        <v>591</v>
      </c>
      <c r="C294" s="2" t="s">
        <v>592</v>
      </c>
      <c r="D294">
        <v>2.1</v>
      </c>
      <c r="E294">
        <v>46</v>
      </c>
      <c r="F294">
        <v>100</v>
      </c>
      <c r="G294">
        <v>4803000</v>
      </c>
      <c r="H294" s="2">
        <f>IF(AND(gpw[[#This Row],[wolumen]]=0,gpw[[#This Row],[obrot]]=0),gpw[[#This Row],[kurs_zamkniecia]],gpw[[#This Row],[obrot]]/gpw[[#This Row],[wolumen]])</f>
        <v>2.1739130434782608</v>
      </c>
      <c r="J294" t="str">
        <f>LEFT(gpw[[#This Row],[ISIN]],2)</f>
        <v>PL</v>
      </c>
      <c r="K294">
        <f>gpw[[#This Row],[kurs_zamkniecia]]*gpw[[#This Row],[pakiet_wig]]</f>
        <v>10086300</v>
      </c>
      <c r="L294" s="2">
        <f>1000</f>
        <v>1000</v>
      </c>
      <c r="M294" s="2">
        <f t="shared" si="16"/>
        <v>96.428137390000003</v>
      </c>
      <c r="N294" s="2">
        <f t="shared" si="17"/>
        <v>57140000</v>
      </c>
      <c r="O294" s="2">
        <f>gpw[[#This Row],[M]]/(gpw[[#This Row],[Mb]]*gpw[[#This Row],[K]])*gpw[[#This Row],[Wb]]</f>
        <v>1.8305764347585898</v>
      </c>
      <c r="P294" s="2"/>
      <c r="Q294" s="2" t="str">
        <f>IF(gpw[[#This Row],[Kolumna1]]&gt;0,"r",IF(gpw[[#This Row],[Kolumna1]]=0,"n","m"))</f>
        <v>n</v>
      </c>
      <c r="AB294" s="1">
        <v>42025</v>
      </c>
      <c r="AC294" s="2" t="s">
        <v>591</v>
      </c>
      <c r="AD294" s="2" t="s">
        <v>592</v>
      </c>
      <c r="AE294">
        <v>2.1</v>
      </c>
      <c r="AF294">
        <v>46</v>
      </c>
      <c r="AG294">
        <v>100</v>
      </c>
      <c r="AH294">
        <v>4803000</v>
      </c>
      <c r="AI294" s="2">
        <f>IF(AND(gpw_3[[#This Row],[wolumen]]=0,gpw_3[[#This Row],[obrot]]=0),gpw_3[[#This Row],[kurs_zamkniecia]],gpw_3[[#This Row],[obrot]]/gpw_3[[#This Row],[wolumen]])</f>
        <v>2.1739130434782608</v>
      </c>
      <c r="AK294" t="str">
        <f>LEFT(gpw_3[[#This Row],[ISIN]],2)</f>
        <v>PL</v>
      </c>
      <c r="AL294">
        <f>gpw_3[[#This Row],[kurs_zamkniecia]]*gpw_3[[#This Row],[pakiet_wig]]</f>
        <v>10086300</v>
      </c>
      <c r="AM294" s="2">
        <f>1000</f>
        <v>1000</v>
      </c>
      <c r="AN294" s="2">
        <f t="shared" si="18"/>
        <v>96.428137390000003</v>
      </c>
      <c r="AO294" s="2">
        <f t="shared" si="19"/>
        <v>57140000</v>
      </c>
      <c r="AP294" s="2">
        <f>gpw_3[[#This Row],[M]]/(gpw_3[[#This Row],[Mb]]*gpw_3[[#This Row],[K]])*gpw_3[[#This Row],[Wb]]</f>
        <v>1.8305764347585898</v>
      </c>
      <c r="AQ294" s="2"/>
      <c r="AR294" s="2" t="str">
        <f>IF(gpw_3[[#This Row],[Kolumna1]]&gt;0,"r",IF(gpw_3[[#This Row],[Kolumna1]]=0,"n","m"))</f>
        <v>n</v>
      </c>
    </row>
    <row r="295" spans="1:44" x14ac:dyDescent="0.25">
      <c r="A295" s="1">
        <v>42025</v>
      </c>
      <c r="B295" s="2" t="s">
        <v>593</v>
      </c>
      <c r="C295" s="2" t="s">
        <v>594</v>
      </c>
      <c r="D295">
        <v>2.0699999999999998</v>
      </c>
      <c r="E295">
        <v>0</v>
      </c>
      <c r="F295">
        <v>0</v>
      </c>
      <c r="G295">
        <v>8487000</v>
      </c>
      <c r="H295" s="2">
        <f>IF(AND(gpw[[#This Row],[wolumen]]=0,gpw[[#This Row],[obrot]]=0),gpw[[#This Row],[kurs_zamkniecia]],gpw[[#This Row],[obrot]]/gpw[[#This Row],[wolumen]])</f>
        <v>2.0699999999999998</v>
      </c>
      <c r="J295" t="str">
        <f>LEFT(gpw[[#This Row],[ISIN]],2)</f>
        <v>PL</v>
      </c>
      <c r="K295">
        <f>gpw[[#This Row],[kurs_zamkniecia]]*gpw[[#This Row],[pakiet_wig]]</f>
        <v>17568090</v>
      </c>
      <c r="L295" s="2">
        <f>1000</f>
        <v>1000</v>
      </c>
      <c r="M295" s="2">
        <f t="shared" si="16"/>
        <v>96.428137390000003</v>
      </c>
      <c r="N295" s="2">
        <f t="shared" si="17"/>
        <v>57140000</v>
      </c>
      <c r="O295" s="2">
        <f>gpw[[#This Row],[M]]/(gpw[[#This Row],[Mb]]*gpw[[#This Row],[K]])*gpw[[#This Row],[Wb]]</f>
        <v>3.1884567738137903</v>
      </c>
      <c r="P295" s="2"/>
      <c r="Q295" s="2" t="str">
        <f>IF(gpw[[#This Row],[Kolumna1]]&gt;0,"r",IF(gpw[[#This Row],[Kolumna1]]=0,"n","m"))</f>
        <v>n</v>
      </c>
      <c r="AB295" s="1">
        <v>42025</v>
      </c>
      <c r="AC295" s="2" t="s">
        <v>593</v>
      </c>
      <c r="AD295" s="2" t="s">
        <v>594</v>
      </c>
      <c r="AE295">
        <v>2.0699999999999998</v>
      </c>
      <c r="AF295">
        <v>0</v>
      </c>
      <c r="AG295">
        <v>0</v>
      </c>
      <c r="AH295">
        <v>8487000</v>
      </c>
      <c r="AI295" s="2">
        <f>IF(AND(gpw_3[[#This Row],[wolumen]]=0,gpw_3[[#This Row],[obrot]]=0),gpw_3[[#This Row],[kurs_zamkniecia]],gpw_3[[#This Row],[obrot]]/gpw_3[[#This Row],[wolumen]])</f>
        <v>2.0699999999999998</v>
      </c>
      <c r="AK295" t="str">
        <f>LEFT(gpw_3[[#This Row],[ISIN]],2)</f>
        <v>PL</v>
      </c>
      <c r="AL295">
        <f>gpw_3[[#This Row],[kurs_zamkniecia]]*gpw_3[[#This Row],[pakiet_wig]]</f>
        <v>17568090</v>
      </c>
      <c r="AM295" s="2">
        <f>1000</f>
        <v>1000</v>
      </c>
      <c r="AN295" s="2">
        <f t="shared" si="18"/>
        <v>96.428137390000003</v>
      </c>
      <c r="AO295" s="2">
        <f t="shared" si="19"/>
        <v>57140000</v>
      </c>
      <c r="AP295" s="2">
        <f>gpw_3[[#This Row],[M]]/(gpw_3[[#This Row],[Mb]]*gpw_3[[#This Row],[K]])*gpw_3[[#This Row],[Wb]]</f>
        <v>3.1884567738137903</v>
      </c>
      <c r="AQ295" s="2"/>
      <c r="AR295" s="2" t="str">
        <f>IF(gpw_3[[#This Row],[Kolumna1]]&gt;0,"r",IF(gpw_3[[#This Row],[Kolumna1]]=0,"n","m"))</f>
        <v>n</v>
      </c>
    </row>
    <row r="296" spans="1:44" x14ac:dyDescent="0.25">
      <c r="A296" s="1">
        <v>42025</v>
      </c>
      <c r="B296" s="2" t="s">
        <v>595</v>
      </c>
      <c r="C296" s="2" t="s">
        <v>596</v>
      </c>
      <c r="D296">
        <v>7.05</v>
      </c>
      <c r="E296">
        <v>0</v>
      </c>
      <c r="F296">
        <v>0</v>
      </c>
      <c r="G296">
        <v>247000</v>
      </c>
      <c r="H296" s="2">
        <f>IF(AND(gpw[[#This Row],[wolumen]]=0,gpw[[#This Row],[obrot]]=0),gpw[[#This Row],[kurs_zamkniecia]],gpw[[#This Row],[obrot]]/gpw[[#This Row],[wolumen]])</f>
        <v>7.05</v>
      </c>
      <c r="J296" t="str">
        <f>LEFT(gpw[[#This Row],[ISIN]],2)</f>
        <v>EE</v>
      </c>
      <c r="K296">
        <f>gpw[[#This Row],[kurs_zamkniecia]]*gpw[[#This Row],[pakiet_wig]]</f>
        <v>1741350</v>
      </c>
      <c r="L296" s="2">
        <f>1000</f>
        <v>1000</v>
      </c>
      <c r="M296" s="2">
        <f t="shared" si="16"/>
        <v>96.428137390000003</v>
      </c>
      <c r="N296" s="2">
        <f t="shared" si="17"/>
        <v>57140000</v>
      </c>
      <c r="O296" s="2">
        <f>gpw[[#This Row],[M]]/(gpw[[#This Row],[Mb]]*gpw[[#This Row],[K]])*gpw[[#This Row],[Wb]]</f>
        <v>0.31604000224729289</v>
      </c>
      <c r="P296" s="2"/>
      <c r="Q296" s="2" t="str">
        <f>IF(gpw[[#This Row],[Kolumna1]]&gt;0,"r",IF(gpw[[#This Row],[Kolumna1]]=0,"n","m"))</f>
        <v>n</v>
      </c>
      <c r="AB296" s="1">
        <v>42025</v>
      </c>
      <c r="AC296" s="2" t="s">
        <v>595</v>
      </c>
      <c r="AD296" s="2" t="s">
        <v>596</v>
      </c>
      <c r="AE296">
        <v>7.05</v>
      </c>
      <c r="AF296">
        <v>0</v>
      </c>
      <c r="AG296">
        <v>0</v>
      </c>
      <c r="AH296">
        <v>247000</v>
      </c>
      <c r="AI296" s="2">
        <f>IF(AND(gpw_3[[#This Row],[wolumen]]=0,gpw_3[[#This Row],[obrot]]=0),gpw_3[[#This Row],[kurs_zamkniecia]],gpw_3[[#This Row],[obrot]]/gpw_3[[#This Row],[wolumen]])</f>
        <v>7.05</v>
      </c>
      <c r="AK296" t="str">
        <f>LEFT(gpw_3[[#This Row],[ISIN]],2)</f>
        <v>EE</v>
      </c>
      <c r="AL296">
        <f>gpw_3[[#This Row],[kurs_zamkniecia]]*gpw_3[[#This Row],[pakiet_wig]]</f>
        <v>1741350</v>
      </c>
      <c r="AM296" s="2">
        <f>1000</f>
        <v>1000</v>
      </c>
      <c r="AN296" s="2">
        <f t="shared" si="18"/>
        <v>96.428137390000003</v>
      </c>
      <c r="AO296" s="2">
        <f t="shared" si="19"/>
        <v>57140000</v>
      </c>
      <c r="AP296" s="2">
        <f>gpw_3[[#This Row],[M]]/(gpw_3[[#This Row],[Mb]]*gpw_3[[#This Row],[K]])*gpw_3[[#This Row],[Wb]]</f>
        <v>0.31604000224729289</v>
      </c>
      <c r="AQ296" s="2"/>
      <c r="AR296" s="2" t="str">
        <f>IF(gpw_3[[#This Row],[Kolumna1]]&gt;0,"r",IF(gpw_3[[#This Row],[Kolumna1]]=0,"n","m"))</f>
        <v>n</v>
      </c>
    </row>
    <row r="297" spans="1:44" x14ac:dyDescent="0.25">
      <c r="A297" s="1">
        <v>42025</v>
      </c>
      <c r="B297" s="2" t="s">
        <v>597</v>
      </c>
      <c r="C297" s="2" t="s">
        <v>598</v>
      </c>
      <c r="D297">
        <v>0.11</v>
      </c>
      <c r="E297">
        <v>0</v>
      </c>
      <c r="F297">
        <v>0</v>
      </c>
      <c r="G297">
        <v>0</v>
      </c>
      <c r="H297" s="2">
        <f>IF(AND(gpw[[#This Row],[wolumen]]=0,gpw[[#This Row],[obrot]]=0),gpw[[#This Row],[kurs_zamkniecia]],gpw[[#This Row],[obrot]]/gpw[[#This Row],[wolumen]])</f>
        <v>0.11</v>
      </c>
      <c r="J297" t="str">
        <f>LEFT(gpw[[#This Row],[ISIN]],2)</f>
        <v>PL</v>
      </c>
      <c r="K297">
        <f>gpw[[#This Row],[kurs_zamkniecia]]*gpw[[#This Row],[pakiet_wig]]</f>
        <v>0</v>
      </c>
      <c r="L297" s="2">
        <f>1000</f>
        <v>1000</v>
      </c>
      <c r="M297" s="2">
        <f t="shared" si="16"/>
        <v>96.428137390000003</v>
      </c>
      <c r="N297" s="2">
        <f t="shared" si="17"/>
        <v>57140000</v>
      </c>
      <c r="O297" s="2">
        <f>gpw[[#This Row],[M]]/(gpw[[#This Row],[Mb]]*gpw[[#This Row],[K]])*gpw[[#This Row],[Wb]]</f>
        <v>0</v>
      </c>
      <c r="P297" s="2"/>
      <c r="Q297" s="2" t="str">
        <f>IF(gpw[[#This Row],[Kolumna1]]&gt;0,"r",IF(gpw[[#This Row],[Kolumna1]]=0,"n","m"))</f>
        <v>n</v>
      </c>
      <c r="AB297" s="1">
        <v>42025</v>
      </c>
      <c r="AC297" s="2" t="s">
        <v>597</v>
      </c>
      <c r="AD297" s="2" t="s">
        <v>598</v>
      </c>
      <c r="AE297">
        <v>0.11</v>
      </c>
      <c r="AF297">
        <v>0</v>
      </c>
      <c r="AG297">
        <v>0</v>
      </c>
      <c r="AH297">
        <v>0</v>
      </c>
      <c r="AI297" s="2">
        <f>IF(AND(gpw_3[[#This Row],[wolumen]]=0,gpw_3[[#This Row],[obrot]]=0),gpw_3[[#This Row],[kurs_zamkniecia]],gpw_3[[#This Row],[obrot]]/gpw_3[[#This Row],[wolumen]])</f>
        <v>0.11</v>
      </c>
      <c r="AK297" t="str">
        <f>LEFT(gpw_3[[#This Row],[ISIN]],2)</f>
        <v>PL</v>
      </c>
      <c r="AL297">
        <f>gpw_3[[#This Row],[kurs_zamkniecia]]*gpw_3[[#This Row],[pakiet_wig]]</f>
        <v>0</v>
      </c>
      <c r="AM297" s="2">
        <f>1000</f>
        <v>1000</v>
      </c>
      <c r="AN297" s="2">
        <f t="shared" si="18"/>
        <v>96.428137390000003</v>
      </c>
      <c r="AO297" s="2">
        <f t="shared" si="19"/>
        <v>57140000</v>
      </c>
      <c r="AP297" s="2">
        <f>gpw_3[[#This Row],[M]]/(gpw_3[[#This Row],[Mb]]*gpw_3[[#This Row],[K]])*gpw_3[[#This Row],[Wb]]</f>
        <v>0</v>
      </c>
      <c r="AQ297" s="2"/>
      <c r="AR297" s="2" t="str">
        <f>IF(gpw_3[[#This Row],[Kolumna1]]&gt;0,"r",IF(gpw_3[[#This Row],[Kolumna1]]=0,"n","m"))</f>
        <v>n</v>
      </c>
    </row>
    <row r="298" spans="1:44" x14ac:dyDescent="0.25">
      <c r="A298" s="1">
        <v>42025</v>
      </c>
      <c r="B298" s="2" t="s">
        <v>599</v>
      </c>
      <c r="C298" s="2" t="s">
        <v>600</v>
      </c>
      <c r="D298">
        <v>2.8</v>
      </c>
      <c r="E298">
        <v>42898</v>
      </c>
      <c r="F298">
        <v>122320</v>
      </c>
      <c r="G298">
        <v>24856000</v>
      </c>
      <c r="H298" s="2">
        <f>IF(AND(gpw[[#This Row],[wolumen]]=0,gpw[[#This Row],[obrot]]=0),gpw[[#This Row],[kurs_zamkniecia]],gpw[[#This Row],[obrot]]/gpw[[#This Row],[wolumen]])</f>
        <v>2.8514149843815564</v>
      </c>
      <c r="J298" t="str">
        <f>LEFT(gpw[[#This Row],[ISIN]],2)</f>
        <v>PL</v>
      </c>
      <c r="K298">
        <f>gpw[[#This Row],[kurs_zamkniecia]]*gpw[[#This Row],[pakiet_wig]]</f>
        <v>69596800</v>
      </c>
      <c r="L298" s="2">
        <f>1000</f>
        <v>1000</v>
      </c>
      <c r="M298" s="2">
        <f t="shared" si="16"/>
        <v>96.428137390000003</v>
      </c>
      <c r="N298" s="2">
        <f t="shared" si="17"/>
        <v>57140000</v>
      </c>
      <c r="O298" s="2">
        <f>gpw[[#This Row],[M]]/(gpw[[#This Row],[Mb]]*gpw[[#This Row],[K]])*gpw[[#This Row],[Wb]]</f>
        <v>12.631218783360264</v>
      </c>
      <c r="P298" s="2"/>
      <c r="Q298" s="2" t="str">
        <f>IF(gpw[[#This Row],[Kolumna1]]&gt;0,"r",IF(gpw[[#This Row],[Kolumna1]]=0,"n","m"))</f>
        <v>n</v>
      </c>
      <c r="AB298" s="1">
        <v>42025</v>
      </c>
      <c r="AC298" s="2" t="s">
        <v>599</v>
      </c>
      <c r="AD298" s="2" t="s">
        <v>600</v>
      </c>
      <c r="AE298">
        <v>2.8</v>
      </c>
      <c r="AF298">
        <v>42898</v>
      </c>
      <c r="AG298">
        <v>122320</v>
      </c>
      <c r="AH298">
        <v>24856000</v>
      </c>
      <c r="AI298" s="2">
        <f>IF(AND(gpw_3[[#This Row],[wolumen]]=0,gpw_3[[#This Row],[obrot]]=0),gpw_3[[#This Row],[kurs_zamkniecia]],gpw_3[[#This Row],[obrot]]/gpw_3[[#This Row],[wolumen]])</f>
        <v>2.8514149843815564</v>
      </c>
      <c r="AK298" t="str">
        <f>LEFT(gpw_3[[#This Row],[ISIN]],2)</f>
        <v>PL</v>
      </c>
      <c r="AL298">
        <f>gpw_3[[#This Row],[kurs_zamkniecia]]*gpw_3[[#This Row],[pakiet_wig]]</f>
        <v>69596800</v>
      </c>
      <c r="AM298" s="2">
        <f>1000</f>
        <v>1000</v>
      </c>
      <c r="AN298" s="2">
        <f t="shared" si="18"/>
        <v>96.428137390000003</v>
      </c>
      <c r="AO298" s="2">
        <f t="shared" si="19"/>
        <v>57140000</v>
      </c>
      <c r="AP298" s="2">
        <f>gpw_3[[#This Row],[M]]/(gpw_3[[#This Row],[Mb]]*gpw_3[[#This Row],[K]])*gpw_3[[#This Row],[Wb]]</f>
        <v>12.631218783360264</v>
      </c>
      <c r="AQ298" s="2"/>
      <c r="AR298" s="2" t="str">
        <f>IF(gpw_3[[#This Row],[Kolumna1]]&gt;0,"r",IF(gpw_3[[#This Row],[Kolumna1]]=0,"n","m"))</f>
        <v>n</v>
      </c>
    </row>
    <row r="299" spans="1:44" x14ac:dyDescent="0.25">
      <c r="A299" s="1">
        <v>42025</v>
      </c>
      <c r="B299" s="2" t="s">
        <v>601</v>
      </c>
      <c r="C299" s="2" t="s">
        <v>602</v>
      </c>
      <c r="D299">
        <v>10</v>
      </c>
      <c r="E299">
        <v>883</v>
      </c>
      <c r="F299">
        <v>8770</v>
      </c>
      <c r="G299">
        <v>6624000</v>
      </c>
      <c r="H299" s="2">
        <f>IF(AND(gpw[[#This Row],[wolumen]]=0,gpw[[#This Row],[obrot]]=0),gpw[[#This Row],[kurs_zamkniecia]],gpw[[#This Row],[obrot]]/gpw[[#This Row],[wolumen]])</f>
        <v>9.9320498301245745</v>
      </c>
      <c r="J299" t="str">
        <f>LEFT(gpw[[#This Row],[ISIN]],2)</f>
        <v>PL</v>
      </c>
      <c r="K299">
        <f>gpw[[#This Row],[kurs_zamkniecia]]*gpw[[#This Row],[pakiet_wig]]</f>
        <v>66240000</v>
      </c>
      <c r="L299" s="2">
        <f>1000</f>
        <v>1000</v>
      </c>
      <c r="M299" s="2">
        <f t="shared" si="16"/>
        <v>96.428137390000003</v>
      </c>
      <c r="N299" s="2">
        <f t="shared" si="17"/>
        <v>57140000</v>
      </c>
      <c r="O299" s="2">
        <f>gpw[[#This Row],[M]]/(gpw[[#This Row],[Mb]]*gpw[[#This Row],[K]])*gpw[[#This Row],[Wb]]</f>
        <v>12.021988542717249</v>
      </c>
      <c r="P299" s="2"/>
      <c r="Q299" s="2" t="str">
        <f>IF(gpw[[#This Row],[Kolumna1]]&gt;0,"r",IF(gpw[[#This Row],[Kolumna1]]=0,"n","m"))</f>
        <v>n</v>
      </c>
      <c r="AB299" s="1">
        <v>42025</v>
      </c>
      <c r="AC299" s="2" t="s">
        <v>601</v>
      </c>
      <c r="AD299" s="2" t="s">
        <v>602</v>
      </c>
      <c r="AE299">
        <v>10</v>
      </c>
      <c r="AF299">
        <v>883</v>
      </c>
      <c r="AG299">
        <v>8770</v>
      </c>
      <c r="AH299">
        <v>6624000</v>
      </c>
      <c r="AI299" s="2">
        <f>IF(AND(gpw_3[[#This Row],[wolumen]]=0,gpw_3[[#This Row],[obrot]]=0),gpw_3[[#This Row],[kurs_zamkniecia]],gpw_3[[#This Row],[obrot]]/gpw_3[[#This Row],[wolumen]])</f>
        <v>9.9320498301245745</v>
      </c>
      <c r="AK299" t="str">
        <f>LEFT(gpw_3[[#This Row],[ISIN]],2)</f>
        <v>PL</v>
      </c>
      <c r="AL299">
        <f>gpw_3[[#This Row],[kurs_zamkniecia]]*gpw_3[[#This Row],[pakiet_wig]]</f>
        <v>66240000</v>
      </c>
      <c r="AM299" s="2">
        <f>1000</f>
        <v>1000</v>
      </c>
      <c r="AN299" s="2">
        <f t="shared" si="18"/>
        <v>96.428137390000003</v>
      </c>
      <c r="AO299" s="2">
        <f t="shared" si="19"/>
        <v>57140000</v>
      </c>
      <c r="AP299" s="2">
        <f>gpw_3[[#This Row],[M]]/(gpw_3[[#This Row],[Mb]]*gpw_3[[#This Row],[K]])*gpw_3[[#This Row],[Wb]]</f>
        <v>12.021988542717249</v>
      </c>
      <c r="AQ299" s="2"/>
      <c r="AR299" s="2" t="str">
        <f>IF(gpw_3[[#This Row],[Kolumna1]]&gt;0,"r",IF(gpw_3[[#This Row],[Kolumna1]]=0,"n","m"))</f>
        <v>n</v>
      </c>
    </row>
    <row r="300" spans="1:44" x14ac:dyDescent="0.25">
      <c r="A300" s="1">
        <v>42025</v>
      </c>
      <c r="B300" s="2" t="s">
        <v>603</v>
      </c>
      <c r="C300" s="2" t="s">
        <v>604</v>
      </c>
      <c r="D300">
        <v>5.1100000000000003</v>
      </c>
      <c r="E300">
        <v>1535</v>
      </c>
      <c r="F300">
        <v>7840</v>
      </c>
      <c r="G300">
        <v>1399000</v>
      </c>
      <c r="H300" s="2">
        <f>IF(AND(gpw[[#This Row],[wolumen]]=0,gpw[[#This Row],[obrot]]=0),gpw[[#This Row],[kurs_zamkniecia]],gpw[[#This Row],[obrot]]/gpw[[#This Row],[wolumen]])</f>
        <v>5.107491856677524</v>
      </c>
      <c r="J300" t="str">
        <f>LEFT(gpw[[#This Row],[ISIN]],2)</f>
        <v>PL</v>
      </c>
      <c r="K300">
        <f>gpw[[#This Row],[kurs_zamkniecia]]*gpw[[#This Row],[pakiet_wig]]</f>
        <v>7148890</v>
      </c>
      <c r="L300" s="2">
        <f>1000</f>
        <v>1000</v>
      </c>
      <c r="M300" s="2">
        <f t="shared" si="16"/>
        <v>96.428137390000003</v>
      </c>
      <c r="N300" s="2">
        <f t="shared" si="17"/>
        <v>57140000</v>
      </c>
      <c r="O300" s="2">
        <f>gpw[[#This Row],[M]]/(gpw[[#This Row],[Mb]]*gpw[[#This Row],[K]])*gpw[[#This Row],[Wb]]</f>
        <v>1.2974618610076376</v>
      </c>
      <c r="P300" s="2"/>
      <c r="Q300" s="2" t="str">
        <f>IF(gpw[[#This Row],[Kolumna1]]&gt;0,"r",IF(gpw[[#This Row],[Kolumna1]]=0,"n","m"))</f>
        <v>n</v>
      </c>
      <c r="AB300" s="1">
        <v>42025</v>
      </c>
      <c r="AC300" s="2" t="s">
        <v>603</v>
      </c>
      <c r="AD300" s="2" t="s">
        <v>604</v>
      </c>
      <c r="AE300">
        <v>5.1100000000000003</v>
      </c>
      <c r="AF300">
        <v>1535</v>
      </c>
      <c r="AG300">
        <v>7840</v>
      </c>
      <c r="AH300">
        <v>1399000</v>
      </c>
      <c r="AI300" s="2">
        <f>IF(AND(gpw_3[[#This Row],[wolumen]]=0,gpw_3[[#This Row],[obrot]]=0),gpw_3[[#This Row],[kurs_zamkniecia]],gpw_3[[#This Row],[obrot]]/gpw_3[[#This Row],[wolumen]])</f>
        <v>5.107491856677524</v>
      </c>
      <c r="AK300" t="str">
        <f>LEFT(gpw_3[[#This Row],[ISIN]],2)</f>
        <v>PL</v>
      </c>
      <c r="AL300">
        <f>gpw_3[[#This Row],[kurs_zamkniecia]]*gpw_3[[#This Row],[pakiet_wig]]</f>
        <v>7148890</v>
      </c>
      <c r="AM300" s="2">
        <f>1000</f>
        <v>1000</v>
      </c>
      <c r="AN300" s="2">
        <f t="shared" si="18"/>
        <v>96.428137390000003</v>
      </c>
      <c r="AO300" s="2">
        <f t="shared" si="19"/>
        <v>57140000</v>
      </c>
      <c r="AP300" s="2">
        <f>gpw_3[[#This Row],[M]]/(gpw_3[[#This Row],[Mb]]*gpw_3[[#This Row],[K]])*gpw_3[[#This Row],[Wb]]</f>
        <v>1.2974618610076376</v>
      </c>
      <c r="AQ300" s="2"/>
      <c r="AR300" s="2" t="str">
        <f>IF(gpw_3[[#This Row],[Kolumna1]]&gt;0,"r",IF(gpw_3[[#This Row],[Kolumna1]]=0,"n","m"))</f>
        <v>n</v>
      </c>
    </row>
    <row r="301" spans="1:44" x14ac:dyDescent="0.25">
      <c r="A301" s="1">
        <v>42025</v>
      </c>
      <c r="B301" s="2" t="s">
        <v>605</v>
      </c>
      <c r="C301" s="2" t="s">
        <v>606</v>
      </c>
      <c r="D301">
        <v>7.78</v>
      </c>
      <c r="E301">
        <v>2730298</v>
      </c>
      <c r="F301">
        <v>21095360</v>
      </c>
      <c r="G301">
        <v>647357000</v>
      </c>
      <c r="H301" s="2">
        <f>IF(AND(gpw[[#This Row],[wolumen]]=0,gpw[[#This Row],[obrot]]=0),gpw[[#This Row],[kurs_zamkniecia]],gpw[[#This Row],[obrot]]/gpw[[#This Row],[wolumen]])</f>
        <v>7.7263947012377407</v>
      </c>
      <c r="J301" t="str">
        <f>LEFT(gpw[[#This Row],[ISIN]],2)</f>
        <v>PL</v>
      </c>
      <c r="K301">
        <f>gpw[[#This Row],[kurs_zamkniecia]]*gpw[[#This Row],[pakiet_wig]]</f>
        <v>5036437460</v>
      </c>
      <c r="L301" s="2">
        <f>1000</f>
        <v>1000</v>
      </c>
      <c r="M301" s="2">
        <f t="shared" si="16"/>
        <v>96.428137390000003</v>
      </c>
      <c r="N301" s="2">
        <f t="shared" si="17"/>
        <v>57140000</v>
      </c>
      <c r="O301" s="2">
        <f>gpw[[#This Row],[M]]/(gpw[[#This Row],[Mb]]*gpw[[#This Row],[K]])*gpw[[#This Row],[Wb]]</f>
        <v>914.06994927886421</v>
      </c>
      <c r="P301" s="2"/>
      <c r="Q301" s="2" t="str">
        <f>IF(gpw[[#This Row],[Kolumna1]]&gt;0,"r",IF(gpw[[#This Row],[Kolumna1]]=0,"n","m"))</f>
        <v>n</v>
      </c>
      <c r="AB301" s="1">
        <v>42025</v>
      </c>
      <c r="AC301" s="2" t="s">
        <v>605</v>
      </c>
      <c r="AD301" s="2" t="s">
        <v>606</v>
      </c>
      <c r="AE301">
        <v>7.78</v>
      </c>
      <c r="AF301">
        <v>2730298</v>
      </c>
      <c r="AG301">
        <v>21095360</v>
      </c>
      <c r="AH301">
        <v>647357000</v>
      </c>
      <c r="AI301" s="2">
        <f>IF(AND(gpw_3[[#This Row],[wolumen]]=0,gpw_3[[#This Row],[obrot]]=0),gpw_3[[#This Row],[kurs_zamkniecia]],gpw_3[[#This Row],[obrot]]/gpw_3[[#This Row],[wolumen]])</f>
        <v>7.7263947012377407</v>
      </c>
      <c r="AK301" t="str">
        <f>LEFT(gpw_3[[#This Row],[ISIN]],2)</f>
        <v>PL</v>
      </c>
      <c r="AL301">
        <f>gpw_3[[#This Row],[kurs_zamkniecia]]*gpw_3[[#This Row],[pakiet_wig]]</f>
        <v>5036437460</v>
      </c>
      <c r="AM301" s="2">
        <f>1000</f>
        <v>1000</v>
      </c>
      <c r="AN301" s="2">
        <f t="shared" si="18"/>
        <v>96.428137390000003</v>
      </c>
      <c r="AO301" s="2">
        <f t="shared" si="19"/>
        <v>57140000</v>
      </c>
      <c r="AP301" s="2">
        <f>gpw_3[[#This Row],[M]]/(gpw_3[[#This Row],[Mb]]*gpw_3[[#This Row],[K]])*gpw_3[[#This Row],[Wb]]</f>
        <v>914.06994927886421</v>
      </c>
      <c r="AQ301" s="2"/>
      <c r="AR301" s="2" t="str">
        <f>IF(gpw_3[[#This Row],[Kolumna1]]&gt;0,"r",IF(gpw_3[[#This Row],[Kolumna1]]=0,"n","m"))</f>
        <v>n</v>
      </c>
    </row>
    <row r="302" spans="1:44" x14ac:dyDescent="0.25">
      <c r="A302" s="1">
        <v>42025</v>
      </c>
      <c r="B302" s="2" t="s">
        <v>607</v>
      </c>
      <c r="C302" s="2" t="s">
        <v>608</v>
      </c>
      <c r="D302">
        <v>41</v>
      </c>
      <c r="E302">
        <v>50325</v>
      </c>
      <c r="F302">
        <v>2076330</v>
      </c>
      <c r="G302">
        <v>21800000</v>
      </c>
      <c r="H302" s="2">
        <f>IF(AND(gpw[[#This Row],[wolumen]]=0,gpw[[#This Row],[obrot]]=0),gpw[[#This Row],[kurs_zamkniecia]],gpw[[#This Row],[obrot]]/gpw[[#This Row],[wolumen]])</f>
        <v>41.258420268256337</v>
      </c>
      <c r="J302" t="str">
        <f>LEFT(gpw[[#This Row],[ISIN]],2)</f>
        <v>PL</v>
      </c>
      <c r="K302">
        <f>gpw[[#This Row],[kurs_zamkniecia]]*gpw[[#This Row],[pakiet_wig]]</f>
        <v>893800000</v>
      </c>
      <c r="L302" s="2">
        <f>1000</f>
        <v>1000</v>
      </c>
      <c r="M302" s="2">
        <f t="shared" si="16"/>
        <v>96.428137390000003</v>
      </c>
      <c r="N302" s="2">
        <f t="shared" si="17"/>
        <v>57140000</v>
      </c>
      <c r="O302" s="2">
        <f>gpw[[#This Row],[M]]/(gpw[[#This Row],[Mb]]*gpw[[#This Row],[K]])*gpw[[#This Row],[Wb]]</f>
        <v>162.21698912259478</v>
      </c>
      <c r="P302" s="2"/>
      <c r="Q302" s="2" t="str">
        <f>IF(gpw[[#This Row],[Kolumna1]]&gt;0,"r",IF(gpw[[#This Row],[Kolumna1]]=0,"n","m"))</f>
        <v>n</v>
      </c>
      <c r="AB302" s="1">
        <v>42025</v>
      </c>
      <c r="AC302" s="2" t="s">
        <v>607</v>
      </c>
      <c r="AD302" s="2" t="s">
        <v>608</v>
      </c>
      <c r="AE302">
        <v>41</v>
      </c>
      <c r="AF302">
        <v>50325</v>
      </c>
      <c r="AG302">
        <v>2076330</v>
      </c>
      <c r="AH302">
        <v>21800000</v>
      </c>
      <c r="AI302" s="2">
        <f>IF(AND(gpw_3[[#This Row],[wolumen]]=0,gpw_3[[#This Row],[obrot]]=0),gpw_3[[#This Row],[kurs_zamkniecia]],gpw_3[[#This Row],[obrot]]/gpw_3[[#This Row],[wolumen]])</f>
        <v>41.258420268256337</v>
      </c>
      <c r="AK302" t="str">
        <f>LEFT(gpw_3[[#This Row],[ISIN]],2)</f>
        <v>PL</v>
      </c>
      <c r="AL302">
        <f>gpw_3[[#This Row],[kurs_zamkniecia]]*gpw_3[[#This Row],[pakiet_wig]]</f>
        <v>893800000</v>
      </c>
      <c r="AM302" s="2">
        <f>1000</f>
        <v>1000</v>
      </c>
      <c r="AN302" s="2">
        <f t="shared" si="18"/>
        <v>96.428137390000003</v>
      </c>
      <c r="AO302" s="2">
        <f t="shared" si="19"/>
        <v>57140000</v>
      </c>
      <c r="AP302" s="2">
        <f>gpw_3[[#This Row],[M]]/(gpw_3[[#This Row],[Mb]]*gpw_3[[#This Row],[K]])*gpw_3[[#This Row],[Wb]]</f>
        <v>162.21698912259478</v>
      </c>
      <c r="AQ302" s="2"/>
      <c r="AR302" s="2" t="str">
        <f>IF(gpw_3[[#This Row],[Kolumna1]]&gt;0,"r",IF(gpw_3[[#This Row],[Kolumna1]]=0,"n","m"))</f>
        <v>n</v>
      </c>
    </row>
    <row r="303" spans="1:44" x14ac:dyDescent="0.25">
      <c r="A303" s="1">
        <v>42025</v>
      </c>
      <c r="B303" s="2" t="s">
        <v>609</v>
      </c>
      <c r="C303" s="2" t="s">
        <v>610</v>
      </c>
      <c r="D303">
        <v>1.52</v>
      </c>
      <c r="E303">
        <v>8500</v>
      </c>
      <c r="F303">
        <v>12960</v>
      </c>
      <c r="G303">
        <v>2352000</v>
      </c>
      <c r="H303" s="2">
        <f>IF(AND(gpw[[#This Row],[wolumen]]=0,gpw[[#This Row],[obrot]]=0),gpw[[#This Row],[kurs_zamkniecia]],gpw[[#This Row],[obrot]]/gpw[[#This Row],[wolumen]])</f>
        <v>1.5247058823529411</v>
      </c>
      <c r="J303" t="str">
        <f>LEFT(gpw[[#This Row],[ISIN]],2)</f>
        <v>LU</v>
      </c>
      <c r="K303">
        <f>gpw[[#This Row],[kurs_zamkniecia]]*gpw[[#This Row],[pakiet_wig]]</f>
        <v>3575040</v>
      </c>
      <c r="L303" s="2">
        <f>1000</f>
        <v>1000</v>
      </c>
      <c r="M303" s="2">
        <f t="shared" si="16"/>
        <v>96.428137390000003</v>
      </c>
      <c r="N303" s="2">
        <f t="shared" si="17"/>
        <v>57140000</v>
      </c>
      <c r="O303" s="2">
        <f>gpw[[#This Row],[M]]/(gpw[[#This Row],[Mb]]*gpw[[#This Row],[K]])*gpw[[#This Row],[Wb]]</f>
        <v>0.64883891787071069</v>
      </c>
      <c r="P303" s="2"/>
      <c r="Q303" s="2" t="str">
        <f>IF(gpw[[#This Row],[Kolumna1]]&gt;0,"r",IF(gpw[[#This Row],[Kolumna1]]=0,"n","m"))</f>
        <v>n</v>
      </c>
      <c r="AB303" s="1">
        <v>42025</v>
      </c>
      <c r="AC303" s="2" t="s">
        <v>609</v>
      </c>
      <c r="AD303" s="2" t="s">
        <v>610</v>
      </c>
      <c r="AE303">
        <v>1.52</v>
      </c>
      <c r="AF303">
        <v>8500</v>
      </c>
      <c r="AG303">
        <v>12960</v>
      </c>
      <c r="AH303">
        <v>2352000</v>
      </c>
      <c r="AI303" s="2">
        <f>IF(AND(gpw_3[[#This Row],[wolumen]]=0,gpw_3[[#This Row],[obrot]]=0),gpw_3[[#This Row],[kurs_zamkniecia]],gpw_3[[#This Row],[obrot]]/gpw_3[[#This Row],[wolumen]])</f>
        <v>1.5247058823529411</v>
      </c>
      <c r="AK303" t="str">
        <f>LEFT(gpw_3[[#This Row],[ISIN]],2)</f>
        <v>LU</v>
      </c>
      <c r="AL303">
        <f>gpw_3[[#This Row],[kurs_zamkniecia]]*gpw_3[[#This Row],[pakiet_wig]]</f>
        <v>3575040</v>
      </c>
      <c r="AM303" s="2">
        <f>1000</f>
        <v>1000</v>
      </c>
      <c r="AN303" s="2">
        <f t="shared" si="18"/>
        <v>96.428137390000003</v>
      </c>
      <c r="AO303" s="2">
        <f t="shared" si="19"/>
        <v>57140000</v>
      </c>
      <c r="AP303" s="2">
        <f>gpw_3[[#This Row],[M]]/(gpw_3[[#This Row],[Mb]]*gpw_3[[#This Row],[K]])*gpw_3[[#This Row],[Wb]]</f>
        <v>0.64883891787071069</v>
      </c>
      <c r="AQ303" s="2"/>
      <c r="AR303" s="2" t="str">
        <f>IF(gpw_3[[#This Row],[Kolumna1]]&gt;0,"r",IF(gpw_3[[#This Row],[Kolumna1]]=0,"n","m"))</f>
        <v>n</v>
      </c>
    </row>
    <row r="304" spans="1:44" x14ac:dyDescent="0.25">
      <c r="A304" s="1">
        <v>42025</v>
      </c>
      <c r="B304" s="2" t="s">
        <v>611</v>
      </c>
      <c r="C304" s="2" t="s">
        <v>612</v>
      </c>
      <c r="D304">
        <v>6.15</v>
      </c>
      <c r="E304">
        <v>668</v>
      </c>
      <c r="F304">
        <v>4110</v>
      </c>
      <c r="G304">
        <v>6568000</v>
      </c>
      <c r="H304" s="2">
        <f>IF(AND(gpw[[#This Row],[wolumen]]=0,gpw[[#This Row],[obrot]]=0),gpw[[#This Row],[kurs_zamkniecia]],gpw[[#This Row],[obrot]]/gpw[[#This Row],[wolumen]])</f>
        <v>6.1526946107784433</v>
      </c>
      <c r="J304" t="str">
        <f>LEFT(gpw[[#This Row],[ISIN]],2)</f>
        <v>PL</v>
      </c>
      <c r="K304">
        <f>gpw[[#This Row],[kurs_zamkniecia]]*gpw[[#This Row],[pakiet_wig]]</f>
        <v>40393200</v>
      </c>
      <c r="L304" s="2">
        <f>1000</f>
        <v>1000</v>
      </c>
      <c r="M304" s="2">
        <f t="shared" si="16"/>
        <v>96.428137390000003</v>
      </c>
      <c r="N304" s="2">
        <f t="shared" si="17"/>
        <v>57140000</v>
      </c>
      <c r="O304" s="2">
        <f>gpw[[#This Row],[M]]/(gpw[[#This Row],[Mb]]*gpw[[#This Row],[K]])*gpw[[#This Row],[Wb]]</f>
        <v>7.3310173249348791</v>
      </c>
      <c r="P304" s="2"/>
      <c r="Q304" s="2" t="str">
        <f>IF(gpw[[#This Row],[Kolumna1]]&gt;0,"r",IF(gpw[[#This Row],[Kolumna1]]=0,"n","m"))</f>
        <v>n</v>
      </c>
      <c r="AB304" s="1">
        <v>42025</v>
      </c>
      <c r="AC304" s="2" t="s">
        <v>611</v>
      </c>
      <c r="AD304" s="2" t="s">
        <v>612</v>
      </c>
      <c r="AE304">
        <v>6.15</v>
      </c>
      <c r="AF304">
        <v>668</v>
      </c>
      <c r="AG304">
        <v>4110</v>
      </c>
      <c r="AH304">
        <v>6568000</v>
      </c>
      <c r="AI304" s="2">
        <f>IF(AND(gpw_3[[#This Row],[wolumen]]=0,gpw_3[[#This Row],[obrot]]=0),gpw_3[[#This Row],[kurs_zamkniecia]],gpw_3[[#This Row],[obrot]]/gpw_3[[#This Row],[wolumen]])</f>
        <v>6.1526946107784433</v>
      </c>
      <c r="AK304" t="str">
        <f>LEFT(gpw_3[[#This Row],[ISIN]],2)</f>
        <v>PL</v>
      </c>
      <c r="AL304">
        <f>gpw_3[[#This Row],[kurs_zamkniecia]]*gpw_3[[#This Row],[pakiet_wig]]</f>
        <v>40393200</v>
      </c>
      <c r="AM304" s="2">
        <f>1000</f>
        <v>1000</v>
      </c>
      <c r="AN304" s="2">
        <f t="shared" si="18"/>
        <v>96.428137390000003</v>
      </c>
      <c r="AO304" s="2">
        <f t="shared" si="19"/>
        <v>57140000</v>
      </c>
      <c r="AP304" s="2">
        <f>gpw_3[[#This Row],[M]]/(gpw_3[[#This Row],[Mb]]*gpw_3[[#This Row],[K]])*gpw_3[[#This Row],[Wb]]</f>
        <v>7.3310173249348791</v>
      </c>
      <c r="AQ304" s="2"/>
      <c r="AR304" s="2" t="str">
        <f>IF(gpw_3[[#This Row],[Kolumna1]]&gt;0,"r",IF(gpw_3[[#This Row],[Kolumna1]]=0,"n","m"))</f>
        <v>n</v>
      </c>
    </row>
    <row r="305" spans="1:44" x14ac:dyDescent="0.25">
      <c r="A305" s="1">
        <v>42025</v>
      </c>
      <c r="B305" s="2" t="s">
        <v>613</v>
      </c>
      <c r="C305" s="2" t="s">
        <v>614</v>
      </c>
      <c r="D305">
        <v>226.5</v>
      </c>
      <c r="E305">
        <v>60</v>
      </c>
      <c r="F305">
        <v>13690</v>
      </c>
      <c r="G305">
        <v>349000</v>
      </c>
      <c r="H305" s="2">
        <f>IF(AND(gpw[[#This Row],[wolumen]]=0,gpw[[#This Row],[obrot]]=0),gpw[[#This Row],[kurs_zamkniecia]],gpw[[#This Row],[obrot]]/gpw[[#This Row],[wolumen]])</f>
        <v>228.16666666666666</v>
      </c>
      <c r="J305" t="str">
        <f>LEFT(gpw[[#This Row],[ISIN]],2)</f>
        <v>PL</v>
      </c>
      <c r="K305">
        <f>gpw[[#This Row],[kurs_zamkniecia]]*gpw[[#This Row],[pakiet_wig]]</f>
        <v>79048500</v>
      </c>
      <c r="L305" s="2">
        <f>1000</f>
        <v>1000</v>
      </c>
      <c r="M305" s="2">
        <f t="shared" si="16"/>
        <v>96.428137390000003</v>
      </c>
      <c r="N305" s="2">
        <f t="shared" si="17"/>
        <v>57140000</v>
      </c>
      <c r="O305" s="2">
        <f>gpw[[#This Row],[M]]/(gpw[[#This Row],[Mb]]*gpw[[#This Row],[K]])*gpw[[#This Row],[Wb]]</f>
        <v>14.346620792859065</v>
      </c>
      <c r="P305" s="2"/>
      <c r="Q305" s="2" t="str">
        <f>IF(gpw[[#This Row],[Kolumna1]]&gt;0,"r",IF(gpw[[#This Row],[Kolumna1]]=0,"n","m"))</f>
        <v>n</v>
      </c>
      <c r="AB305" s="1">
        <v>42025</v>
      </c>
      <c r="AC305" s="2" t="s">
        <v>613</v>
      </c>
      <c r="AD305" s="2" t="s">
        <v>614</v>
      </c>
      <c r="AE305">
        <v>226.5</v>
      </c>
      <c r="AF305">
        <v>60</v>
      </c>
      <c r="AG305">
        <v>13690</v>
      </c>
      <c r="AH305">
        <v>349000</v>
      </c>
      <c r="AI305" s="2">
        <f>IF(AND(gpw_3[[#This Row],[wolumen]]=0,gpw_3[[#This Row],[obrot]]=0),gpw_3[[#This Row],[kurs_zamkniecia]],gpw_3[[#This Row],[obrot]]/gpw_3[[#This Row],[wolumen]])</f>
        <v>228.16666666666666</v>
      </c>
      <c r="AK305" t="str">
        <f>LEFT(gpw_3[[#This Row],[ISIN]],2)</f>
        <v>PL</v>
      </c>
      <c r="AL305">
        <f>gpw_3[[#This Row],[kurs_zamkniecia]]*gpw_3[[#This Row],[pakiet_wig]]</f>
        <v>79048500</v>
      </c>
      <c r="AM305" s="2">
        <f>1000</f>
        <v>1000</v>
      </c>
      <c r="AN305" s="2">
        <f t="shared" si="18"/>
        <v>96.428137390000003</v>
      </c>
      <c r="AO305" s="2">
        <f t="shared" si="19"/>
        <v>57140000</v>
      </c>
      <c r="AP305" s="2">
        <f>gpw_3[[#This Row],[M]]/(gpw_3[[#This Row],[Mb]]*gpw_3[[#This Row],[K]])*gpw_3[[#This Row],[Wb]]</f>
        <v>14.346620792859065</v>
      </c>
      <c r="AQ305" s="2"/>
      <c r="AR305" s="2" t="str">
        <f>IF(gpw_3[[#This Row],[Kolumna1]]&gt;0,"r",IF(gpw_3[[#This Row],[Kolumna1]]=0,"n","m"))</f>
        <v>n</v>
      </c>
    </row>
    <row r="306" spans="1:44" x14ac:dyDescent="0.25">
      <c r="A306" s="1">
        <v>42025</v>
      </c>
      <c r="B306" s="2" t="s">
        <v>615</v>
      </c>
      <c r="C306" s="2" t="s">
        <v>616</v>
      </c>
      <c r="D306">
        <v>8.2100000000000009</v>
      </c>
      <c r="E306">
        <v>755</v>
      </c>
      <c r="F306">
        <v>6220</v>
      </c>
      <c r="G306">
        <v>6256000</v>
      </c>
      <c r="H306" s="2">
        <f>IF(AND(gpw[[#This Row],[wolumen]]=0,gpw[[#This Row],[obrot]]=0),gpw[[#This Row],[kurs_zamkniecia]],gpw[[#This Row],[obrot]]/gpw[[#This Row],[wolumen]])</f>
        <v>8.2384105960264904</v>
      </c>
      <c r="J306" t="str">
        <f>LEFT(gpw[[#This Row],[ISIN]],2)</f>
        <v>PL</v>
      </c>
      <c r="K306">
        <f>gpw[[#This Row],[kurs_zamkniecia]]*gpw[[#This Row],[pakiet_wig]]</f>
        <v>51361760.000000007</v>
      </c>
      <c r="L306" s="2">
        <f>1000</f>
        <v>1000</v>
      </c>
      <c r="M306" s="2">
        <f t="shared" si="16"/>
        <v>96.428137390000003</v>
      </c>
      <c r="N306" s="2">
        <f t="shared" si="17"/>
        <v>57140000</v>
      </c>
      <c r="O306" s="2">
        <f>gpw[[#This Row],[M]]/(gpw[[#This Row],[Mb]]*gpw[[#This Row],[K]])*gpw[[#This Row],[Wb]]</f>
        <v>9.3217163383724824</v>
      </c>
      <c r="P306" s="2"/>
      <c r="Q306" s="2" t="str">
        <f>IF(gpw[[#This Row],[Kolumna1]]&gt;0,"r",IF(gpw[[#This Row],[Kolumna1]]=0,"n","m"))</f>
        <v>n</v>
      </c>
      <c r="AB306" s="1">
        <v>42025</v>
      </c>
      <c r="AC306" s="2" t="s">
        <v>615</v>
      </c>
      <c r="AD306" s="2" t="s">
        <v>616</v>
      </c>
      <c r="AE306">
        <v>8.2100000000000009</v>
      </c>
      <c r="AF306">
        <v>755</v>
      </c>
      <c r="AG306">
        <v>6220</v>
      </c>
      <c r="AH306">
        <v>6256000</v>
      </c>
      <c r="AI306" s="2">
        <f>IF(AND(gpw_3[[#This Row],[wolumen]]=0,gpw_3[[#This Row],[obrot]]=0),gpw_3[[#This Row],[kurs_zamkniecia]],gpw_3[[#This Row],[obrot]]/gpw_3[[#This Row],[wolumen]])</f>
        <v>8.2384105960264904</v>
      </c>
      <c r="AK306" t="str">
        <f>LEFT(gpw_3[[#This Row],[ISIN]],2)</f>
        <v>PL</v>
      </c>
      <c r="AL306">
        <f>gpw_3[[#This Row],[kurs_zamkniecia]]*gpw_3[[#This Row],[pakiet_wig]]</f>
        <v>51361760.000000007</v>
      </c>
      <c r="AM306" s="2">
        <f>1000</f>
        <v>1000</v>
      </c>
      <c r="AN306" s="2">
        <f t="shared" si="18"/>
        <v>96.428137390000003</v>
      </c>
      <c r="AO306" s="2">
        <f t="shared" si="19"/>
        <v>57140000</v>
      </c>
      <c r="AP306" s="2">
        <f>gpw_3[[#This Row],[M]]/(gpw_3[[#This Row],[Mb]]*gpw_3[[#This Row],[K]])*gpw_3[[#This Row],[Wb]]</f>
        <v>9.3217163383724824</v>
      </c>
      <c r="AQ306" s="2"/>
      <c r="AR306" s="2" t="str">
        <f>IF(gpw_3[[#This Row],[Kolumna1]]&gt;0,"r",IF(gpw_3[[#This Row],[Kolumna1]]=0,"n","m"))</f>
        <v>n</v>
      </c>
    </row>
    <row r="307" spans="1:44" x14ac:dyDescent="0.25">
      <c r="A307" s="1">
        <v>42025</v>
      </c>
      <c r="B307" s="2" t="s">
        <v>617</v>
      </c>
      <c r="C307" s="2" t="s">
        <v>618</v>
      </c>
      <c r="D307">
        <v>73.5</v>
      </c>
      <c r="E307">
        <v>300</v>
      </c>
      <c r="F307">
        <v>22050</v>
      </c>
      <c r="G307">
        <v>1725000</v>
      </c>
      <c r="H307" s="2">
        <f>IF(AND(gpw[[#This Row],[wolumen]]=0,gpw[[#This Row],[obrot]]=0),gpw[[#This Row],[kurs_zamkniecia]],gpw[[#This Row],[obrot]]/gpw[[#This Row],[wolumen]])</f>
        <v>73.5</v>
      </c>
      <c r="J307" t="str">
        <f>LEFT(gpw[[#This Row],[ISIN]],2)</f>
        <v>NL</v>
      </c>
      <c r="K307">
        <f>gpw[[#This Row],[kurs_zamkniecia]]*gpw[[#This Row],[pakiet_wig]]</f>
        <v>126787500</v>
      </c>
      <c r="L307" s="2">
        <f>1000</f>
        <v>1000</v>
      </c>
      <c r="M307" s="2">
        <f t="shared" si="16"/>
        <v>96.428137390000003</v>
      </c>
      <c r="N307" s="2">
        <f t="shared" si="17"/>
        <v>57140000</v>
      </c>
      <c r="O307" s="2">
        <f>gpw[[#This Row],[M]]/(gpw[[#This Row],[Mb]]*gpw[[#This Row],[K]])*gpw[[#This Row],[Wb]]</f>
        <v>23.010837445044736</v>
      </c>
      <c r="P307" s="2"/>
      <c r="Q307" s="2" t="str">
        <f>IF(gpw[[#This Row],[Kolumna1]]&gt;0,"r",IF(gpw[[#This Row],[Kolumna1]]=0,"n","m"))</f>
        <v>n</v>
      </c>
      <c r="AB307" s="1">
        <v>42025</v>
      </c>
      <c r="AC307" s="2" t="s">
        <v>617</v>
      </c>
      <c r="AD307" s="2" t="s">
        <v>618</v>
      </c>
      <c r="AE307">
        <v>73.5</v>
      </c>
      <c r="AF307">
        <v>300</v>
      </c>
      <c r="AG307">
        <v>22050</v>
      </c>
      <c r="AH307">
        <v>1725000</v>
      </c>
      <c r="AI307" s="2">
        <f>IF(AND(gpw_3[[#This Row],[wolumen]]=0,gpw_3[[#This Row],[obrot]]=0),gpw_3[[#This Row],[kurs_zamkniecia]],gpw_3[[#This Row],[obrot]]/gpw_3[[#This Row],[wolumen]])</f>
        <v>73.5</v>
      </c>
      <c r="AK307" t="str">
        <f>LEFT(gpw_3[[#This Row],[ISIN]],2)</f>
        <v>NL</v>
      </c>
      <c r="AL307">
        <f>gpw_3[[#This Row],[kurs_zamkniecia]]*gpw_3[[#This Row],[pakiet_wig]]</f>
        <v>126787500</v>
      </c>
      <c r="AM307" s="2">
        <f>1000</f>
        <v>1000</v>
      </c>
      <c r="AN307" s="2">
        <f t="shared" si="18"/>
        <v>96.428137390000003</v>
      </c>
      <c r="AO307" s="2">
        <f t="shared" si="19"/>
        <v>57140000</v>
      </c>
      <c r="AP307" s="2">
        <f>gpw_3[[#This Row],[M]]/(gpw_3[[#This Row],[Mb]]*gpw_3[[#This Row],[K]])*gpw_3[[#This Row],[Wb]]</f>
        <v>23.010837445044736</v>
      </c>
      <c r="AQ307" s="2"/>
      <c r="AR307" s="2" t="str">
        <f>IF(gpw_3[[#This Row],[Kolumna1]]&gt;0,"r",IF(gpw_3[[#This Row],[Kolumna1]]=0,"n","m"))</f>
        <v>n</v>
      </c>
    </row>
    <row r="308" spans="1:44" x14ac:dyDescent="0.25">
      <c r="A308" s="1">
        <v>42025</v>
      </c>
      <c r="B308" s="2" t="s">
        <v>619</v>
      </c>
      <c r="C308" s="2" t="s">
        <v>620</v>
      </c>
      <c r="D308">
        <v>47.5</v>
      </c>
      <c r="E308">
        <v>686</v>
      </c>
      <c r="F308">
        <v>32630</v>
      </c>
      <c r="G308">
        <v>1688000</v>
      </c>
      <c r="H308" s="2">
        <f>IF(AND(gpw[[#This Row],[wolumen]]=0,gpw[[#This Row],[obrot]]=0),gpw[[#This Row],[kurs_zamkniecia]],gpw[[#This Row],[obrot]]/gpw[[#This Row],[wolumen]])</f>
        <v>47.565597667638485</v>
      </c>
      <c r="J308" t="str">
        <f>LEFT(gpw[[#This Row],[ISIN]],2)</f>
        <v>PL</v>
      </c>
      <c r="K308">
        <f>gpw[[#This Row],[kurs_zamkniecia]]*gpw[[#This Row],[pakiet_wig]]</f>
        <v>80180000</v>
      </c>
      <c r="L308" s="2">
        <f>1000</f>
        <v>1000</v>
      </c>
      <c r="M308" s="2">
        <f t="shared" si="16"/>
        <v>96.428137390000003</v>
      </c>
      <c r="N308" s="2">
        <f t="shared" si="17"/>
        <v>57140000</v>
      </c>
      <c r="O308" s="2">
        <f>gpw[[#This Row],[M]]/(gpw[[#This Row],[Mb]]*gpw[[#This Row],[K]])*gpw[[#This Row],[Wb]]</f>
        <v>14.551978281326525</v>
      </c>
      <c r="P308" s="2"/>
      <c r="Q308" s="2" t="str">
        <f>IF(gpw[[#This Row],[Kolumna1]]&gt;0,"r",IF(gpw[[#This Row],[Kolumna1]]=0,"n","m"))</f>
        <v>n</v>
      </c>
      <c r="AB308" s="1">
        <v>42025</v>
      </c>
      <c r="AC308" s="2" t="s">
        <v>619</v>
      </c>
      <c r="AD308" s="2" t="s">
        <v>620</v>
      </c>
      <c r="AE308">
        <v>47.5</v>
      </c>
      <c r="AF308">
        <v>686</v>
      </c>
      <c r="AG308">
        <v>32630</v>
      </c>
      <c r="AH308">
        <v>1688000</v>
      </c>
      <c r="AI308" s="2">
        <f>IF(AND(gpw_3[[#This Row],[wolumen]]=0,gpw_3[[#This Row],[obrot]]=0),gpw_3[[#This Row],[kurs_zamkniecia]],gpw_3[[#This Row],[obrot]]/gpw_3[[#This Row],[wolumen]])</f>
        <v>47.565597667638485</v>
      </c>
      <c r="AK308" t="str">
        <f>LEFT(gpw_3[[#This Row],[ISIN]],2)</f>
        <v>PL</v>
      </c>
      <c r="AL308">
        <f>gpw_3[[#This Row],[kurs_zamkniecia]]*gpw_3[[#This Row],[pakiet_wig]]</f>
        <v>80180000</v>
      </c>
      <c r="AM308" s="2">
        <f>1000</f>
        <v>1000</v>
      </c>
      <c r="AN308" s="2">
        <f t="shared" si="18"/>
        <v>96.428137390000003</v>
      </c>
      <c r="AO308" s="2">
        <f t="shared" si="19"/>
        <v>57140000</v>
      </c>
      <c r="AP308" s="2">
        <f>gpw_3[[#This Row],[M]]/(gpw_3[[#This Row],[Mb]]*gpw_3[[#This Row],[K]])*gpw_3[[#This Row],[Wb]]</f>
        <v>14.551978281326525</v>
      </c>
      <c r="AQ308" s="2"/>
      <c r="AR308" s="2" t="str">
        <f>IF(gpw_3[[#This Row],[Kolumna1]]&gt;0,"r",IF(gpw_3[[#This Row],[Kolumna1]]=0,"n","m"))</f>
        <v>n</v>
      </c>
    </row>
    <row r="309" spans="1:44" x14ac:dyDescent="0.25">
      <c r="A309" s="1">
        <v>42025</v>
      </c>
      <c r="B309" s="2" t="s">
        <v>621</v>
      </c>
      <c r="C309" s="2" t="s">
        <v>622</v>
      </c>
      <c r="D309">
        <v>1.1499999999999999</v>
      </c>
      <c r="E309">
        <v>5970</v>
      </c>
      <c r="F309">
        <v>6750</v>
      </c>
      <c r="G309">
        <v>6642000</v>
      </c>
      <c r="H309" s="2">
        <f>IF(AND(gpw[[#This Row],[wolumen]]=0,gpw[[#This Row],[obrot]]=0),gpw[[#This Row],[kurs_zamkniecia]],gpw[[#This Row],[obrot]]/gpw[[#This Row],[wolumen]])</f>
        <v>1.1306532663316582</v>
      </c>
      <c r="J309" t="str">
        <f>LEFT(gpw[[#This Row],[ISIN]],2)</f>
        <v>PL</v>
      </c>
      <c r="K309">
        <f>gpw[[#This Row],[kurs_zamkniecia]]*gpw[[#This Row],[pakiet_wig]]</f>
        <v>7638299.9999999991</v>
      </c>
      <c r="L309" s="2">
        <f>1000</f>
        <v>1000</v>
      </c>
      <c r="M309" s="2">
        <f t="shared" si="16"/>
        <v>96.428137390000003</v>
      </c>
      <c r="N309" s="2">
        <f t="shared" si="17"/>
        <v>57140000</v>
      </c>
      <c r="O309" s="2">
        <f>gpw[[#This Row],[M]]/(gpw[[#This Row],[Mb]]*gpw[[#This Row],[K]])*gpw[[#This Row],[Wb]]</f>
        <v>1.3862855538320826</v>
      </c>
      <c r="P309" s="2"/>
      <c r="Q309" s="2" t="str">
        <f>IF(gpw[[#This Row],[Kolumna1]]&gt;0,"r",IF(gpw[[#This Row],[Kolumna1]]=0,"n","m"))</f>
        <v>n</v>
      </c>
      <c r="AB309" s="1">
        <v>42025</v>
      </c>
      <c r="AC309" s="2" t="s">
        <v>621</v>
      </c>
      <c r="AD309" s="2" t="s">
        <v>622</v>
      </c>
      <c r="AE309">
        <v>1.1499999999999999</v>
      </c>
      <c r="AF309">
        <v>5970</v>
      </c>
      <c r="AG309">
        <v>6750</v>
      </c>
      <c r="AH309">
        <v>6642000</v>
      </c>
      <c r="AI309" s="2">
        <f>IF(AND(gpw_3[[#This Row],[wolumen]]=0,gpw_3[[#This Row],[obrot]]=0),gpw_3[[#This Row],[kurs_zamkniecia]],gpw_3[[#This Row],[obrot]]/gpw_3[[#This Row],[wolumen]])</f>
        <v>1.1306532663316582</v>
      </c>
      <c r="AK309" t="str">
        <f>LEFT(gpw_3[[#This Row],[ISIN]],2)</f>
        <v>PL</v>
      </c>
      <c r="AL309">
        <f>gpw_3[[#This Row],[kurs_zamkniecia]]*gpw_3[[#This Row],[pakiet_wig]]</f>
        <v>7638299.9999999991</v>
      </c>
      <c r="AM309" s="2">
        <f>1000</f>
        <v>1000</v>
      </c>
      <c r="AN309" s="2">
        <f t="shared" si="18"/>
        <v>96.428137390000003</v>
      </c>
      <c r="AO309" s="2">
        <f t="shared" si="19"/>
        <v>57140000</v>
      </c>
      <c r="AP309" s="2">
        <f>gpw_3[[#This Row],[M]]/(gpw_3[[#This Row],[Mb]]*gpw_3[[#This Row],[K]])*gpw_3[[#This Row],[Wb]]</f>
        <v>1.3862855538320826</v>
      </c>
      <c r="AQ309" s="2"/>
      <c r="AR309" s="2" t="str">
        <f>IF(gpw_3[[#This Row],[Kolumna1]]&gt;0,"r",IF(gpw_3[[#This Row],[Kolumna1]]=0,"n","m"))</f>
        <v>n</v>
      </c>
    </row>
    <row r="310" spans="1:44" x14ac:dyDescent="0.25">
      <c r="A310" s="1">
        <v>42025</v>
      </c>
      <c r="B310" s="2" t="s">
        <v>623</v>
      </c>
      <c r="C310" s="2" t="s">
        <v>624</v>
      </c>
      <c r="D310">
        <v>15</v>
      </c>
      <c r="E310">
        <v>695</v>
      </c>
      <c r="F310">
        <v>10430</v>
      </c>
      <c r="G310">
        <v>5551000</v>
      </c>
      <c r="H310" s="2">
        <f>IF(AND(gpw[[#This Row],[wolumen]]=0,gpw[[#This Row],[obrot]]=0),gpw[[#This Row],[kurs_zamkniecia]],gpw[[#This Row],[obrot]]/gpw[[#This Row],[wolumen]])</f>
        <v>15.007194244604317</v>
      </c>
      <c r="J310" t="str">
        <f>LEFT(gpw[[#This Row],[ISIN]],2)</f>
        <v>PL</v>
      </c>
      <c r="K310">
        <f>gpw[[#This Row],[kurs_zamkniecia]]*gpw[[#This Row],[pakiet_wig]]</f>
        <v>83265000</v>
      </c>
      <c r="L310" s="2">
        <f>1000</f>
        <v>1000</v>
      </c>
      <c r="M310" s="2">
        <f t="shared" si="16"/>
        <v>96.428137390000003</v>
      </c>
      <c r="N310" s="2">
        <f t="shared" si="17"/>
        <v>57140000</v>
      </c>
      <c r="O310" s="2">
        <f>gpw[[#This Row],[M]]/(gpw[[#This Row],[Mb]]*gpw[[#This Row],[K]])*gpw[[#This Row],[Wb]]</f>
        <v>15.111879166807848</v>
      </c>
      <c r="P310" s="2"/>
      <c r="Q310" s="2" t="str">
        <f>IF(gpw[[#This Row],[Kolumna1]]&gt;0,"r",IF(gpw[[#This Row],[Kolumna1]]=0,"n","m"))</f>
        <v>n</v>
      </c>
      <c r="AB310" s="1">
        <v>42025</v>
      </c>
      <c r="AC310" s="2" t="s">
        <v>623</v>
      </c>
      <c r="AD310" s="2" t="s">
        <v>624</v>
      </c>
      <c r="AE310">
        <v>15</v>
      </c>
      <c r="AF310">
        <v>695</v>
      </c>
      <c r="AG310">
        <v>10430</v>
      </c>
      <c r="AH310">
        <v>5551000</v>
      </c>
      <c r="AI310" s="2">
        <f>IF(AND(gpw_3[[#This Row],[wolumen]]=0,gpw_3[[#This Row],[obrot]]=0),gpw_3[[#This Row],[kurs_zamkniecia]],gpw_3[[#This Row],[obrot]]/gpw_3[[#This Row],[wolumen]])</f>
        <v>15.007194244604317</v>
      </c>
      <c r="AK310" t="str">
        <f>LEFT(gpw_3[[#This Row],[ISIN]],2)</f>
        <v>PL</v>
      </c>
      <c r="AL310">
        <f>gpw_3[[#This Row],[kurs_zamkniecia]]*gpw_3[[#This Row],[pakiet_wig]]</f>
        <v>83265000</v>
      </c>
      <c r="AM310" s="2">
        <f>1000</f>
        <v>1000</v>
      </c>
      <c r="AN310" s="2">
        <f t="shared" si="18"/>
        <v>96.428137390000003</v>
      </c>
      <c r="AO310" s="2">
        <f t="shared" si="19"/>
        <v>57140000</v>
      </c>
      <c r="AP310" s="2">
        <f>gpw_3[[#This Row],[M]]/(gpw_3[[#This Row],[Mb]]*gpw_3[[#This Row],[K]])*gpw_3[[#This Row],[Wb]]</f>
        <v>15.111879166807848</v>
      </c>
      <c r="AQ310" s="2"/>
      <c r="AR310" s="2" t="str">
        <f>IF(gpw_3[[#This Row],[Kolumna1]]&gt;0,"r",IF(gpw_3[[#This Row],[Kolumna1]]=0,"n","m"))</f>
        <v>n</v>
      </c>
    </row>
    <row r="311" spans="1:44" x14ac:dyDescent="0.25">
      <c r="A311" s="1">
        <v>42025</v>
      </c>
      <c r="B311" s="2" t="s">
        <v>625</v>
      </c>
      <c r="C311" s="2" t="s">
        <v>626</v>
      </c>
      <c r="D311">
        <v>1.1499999999999999</v>
      </c>
      <c r="E311">
        <v>5537</v>
      </c>
      <c r="F311">
        <v>6400</v>
      </c>
      <c r="G311">
        <v>5959000</v>
      </c>
      <c r="H311" s="2">
        <f>IF(AND(gpw[[#This Row],[wolumen]]=0,gpw[[#This Row],[obrot]]=0),gpw[[#This Row],[kurs_zamkniecia]],gpw[[#This Row],[obrot]]/gpw[[#This Row],[wolumen]])</f>
        <v>1.1558605743182229</v>
      </c>
      <c r="J311" t="str">
        <f>LEFT(gpw[[#This Row],[ISIN]],2)</f>
        <v>PL</v>
      </c>
      <c r="K311">
        <f>gpw[[#This Row],[kurs_zamkniecia]]*gpw[[#This Row],[pakiet_wig]]</f>
        <v>6852849.9999999991</v>
      </c>
      <c r="L311" s="2">
        <f>1000</f>
        <v>1000</v>
      </c>
      <c r="M311" s="2">
        <f t="shared" si="16"/>
        <v>96.428137390000003</v>
      </c>
      <c r="N311" s="2">
        <f t="shared" si="17"/>
        <v>57140000</v>
      </c>
      <c r="O311" s="2">
        <f>gpw[[#This Row],[M]]/(gpw[[#This Row],[Mb]]*gpw[[#This Row],[K]])*gpw[[#This Row],[Wb]]</f>
        <v>1.2437331549661819</v>
      </c>
      <c r="P311" s="2"/>
      <c r="Q311" s="2" t="str">
        <f>IF(gpw[[#This Row],[Kolumna1]]&gt;0,"r",IF(gpw[[#This Row],[Kolumna1]]=0,"n","m"))</f>
        <v>n</v>
      </c>
      <c r="AB311" s="1">
        <v>42025</v>
      </c>
      <c r="AC311" s="2" t="s">
        <v>625</v>
      </c>
      <c r="AD311" s="2" t="s">
        <v>626</v>
      </c>
      <c r="AE311">
        <v>1.1499999999999999</v>
      </c>
      <c r="AF311">
        <v>5537</v>
      </c>
      <c r="AG311">
        <v>6400</v>
      </c>
      <c r="AH311">
        <v>5959000</v>
      </c>
      <c r="AI311" s="2">
        <f>IF(AND(gpw_3[[#This Row],[wolumen]]=0,gpw_3[[#This Row],[obrot]]=0),gpw_3[[#This Row],[kurs_zamkniecia]],gpw_3[[#This Row],[obrot]]/gpw_3[[#This Row],[wolumen]])</f>
        <v>1.1558605743182229</v>
      </c>
      <c r="AK311" t="str">
        <f>LEFT(gpw_3[[#This Row],[ISIN]],2)</f>
        <v>PL</v>
      </c>
      <c r="AL311">
        <f>gpw_3[[#This Row],[kurs_zamkniecia]]*gpw_3[[#This Row],[pakiet_wig]]</f>
        <v>6852849.9999999991</v>
      </c>
      <c r="AM311" s="2">
        <f>1000</f>
        <v>1000</v>
      </c>
      <c r="AN311" s="2">
        <f t="shared" si="18"/>
        <v>96.428137390000003</v>
      </c>
      <c r="AO311" s="2">
        <f t="shared" si="19"/>
        <v>57140000</v>
      </c>
      <c r="AP311" s="2">
        <f>gpw_3[[#This Row],[M]]/(gpw_3[[#This Row],[Mb]]*gpw_3[[#This Row],[K]])*gpw_3[[#This Row],[Wb]]</f>
        <v>1.2437331549661819</v>
      </c>
      <c r="AQ311" s="2"/>
      <c r="AR311" s="2" t="str">
        <f>IF(gpw_3[[#This Row],[Kolumna1]]&gt;0,"r",IF(gpw_3[[#This Row],[Kolumna1]]=0,"n","m"))</f>
        <v>n</v>
      </c>
    </row>
    <row r="312" spans="1:44" x14ac:dyDescent="0.25">
      <c r="A312" s="1">
        <v>42025</v>
      </c>
      <c r="B312" s="2" t="s">
        <v>627</v>
      </c>
      <c r="C312" s="2" t="s">
        <v>628</v>
      </c>
      <c r="D312">
        <v>1.62</v>
      </c>
      <c r="E312">
        <v>38265</v>
      </c>
      <c r="F312">
        <v>61110</v>
      </c>
      <c r="G312">
        <v>0</v>
      </c>
      <c r="H312" s="2">
        <f>IF(AND(gpw[[#This Row],[wolumen]]=0,gpw[[#This Row],[obrot]]=0),gpw[[#This Row],[kurs_zamkniecia]],gpw[[#This Row],[obrot]]/gpw[[#This Row],[wolumen]])</f>
        <v>1.5970207761662094</v>
      </c>
      <c r="J312" t="str">
        <f>LEFT(gpw[[#This Row],[ISIN]],2)</f>
        <v>PL</v>
      </c>
      <c r="K312">
        <f>gpw[[#This Row],[kurs_zamkniecia]]*gpw[[#This Row],[pakiet_wig]]</f>
        <v>0</v>
      </c>
      <c r="L312" s="2">
        <f>1000</f>
        <v>1000</v>
      </c>
      <c r="M312" s="2">
        <f t="shared" si="16"/>
        <v>96.428137390000003</v>
      </c>
      <c r="N312" s="2">
        <f t="shared" si="17"/>
        <v>57140000</v>
      </c>
      <c r="O312" s="2">
        <f>gpw[[#This Row],[M]]/(gpw[[#This Row],[Mb]]*gpw[[#This Row],[K]])*gpw[[#This Row],[Wb]]</f>
        <v>0</v>
      </c>
      <c r="P312" s="2"/>
      <c r="Q312" s="2" t="str">
        <f>IF(gpw[[#This Row],[Kolumna1]]&gt;0,"r",IF(gpw[[#This Row],[Kolumna1]]=0,"n","m"))</f>
        <v>n</v>
      </c>
      <c r="AB312" s="1">
        <v>42025</v>
      </c>
      <c r="AC312" s="2" t="s">
        <v>627</v>
      </c>
      <c r="AD312" s="2" t="s">
        <v>628</v>
      </c>
      <c r="AE312">
        <v>1.62</v>
      </c>
      <c r="AF312">
        <v>38265</v>
      </c>
      <c r="AG312">
        <v>61110</v>
      </c>
      <c r="AH312">
        <v>0</v>
      </c>
      <c r="AI312" s="2">
        <f>IF(AND(gpw_3[[#This Row],[wolumen]]=0,gpw_3[[#This Row],[obrot]]=0),gpw_3[[#This Row],[kurs_zamkniecia]],gpw_3[[#This Row],[obrot]]/gpw_3[[#This Row],[wolumen]])</f>
        <v>1.5970207761662094</v>
      </c>
      <c r="AK312" t="str">
        <f>LEFT(gpw_3[[#This Row],[ISIN]],2)</f>
        <v>PL</v>
      </c>
      <c r="AL312">
        <f>gpw_3[[#This Row],[kurs_zamkniecia]]*gpw_3[[#This Row],[pakiet_wig]]</f>
        <v>0</v>
      </c>
      <c r="AM312" s="2">
        <f>1000</f>
        <v>1000</v>
      </c>
      <c r="AN312" s="2">
        <f t="shared" si="18"/>
        <v>96.428137390000003</v>
      </c>
      <c r="AO312" s="2">
        <f t="shared" si="19"/>
        <v>57140000</v>
      </c>
      <c r="AP312" s="2">
        <f>gpw_3[[#This Row],[M]]/(gpw_3[[#This Row],[Mb]]*gpw_3[[#This Row],[K]])*gpw_3[[#This Row],[Wb]]</f>
        <v>0</v>
      </c>
      <c r="AQ312" s="2"/>
      <c r="AR312" s="2" t="str">
        <f>IF(gpw_3[[#This Row],[Kolumna1]]&gt;0,"r",IF(gpw_3[[#This Row],[Kolumna1]]=0,"n","m"))</f>
        <v>n</v>
      </c>
    </row>
    <row r="313" spans="1:44" x14ac:dyDescent="0.25">
      <c r="A313" s="1">
        <v>42025</v>
      </c>
      <c r="B313" s="2" t="s">
        <v>629</v>
      </c>
      <c r="C313" s="2" t="s">
        <v>630</v>
      </c>
      <c r="D313">
        <v>0.26</v>
      </c>
      <c r="E313">
        <v>0</v>
      </c>
      <c r="F313">
        <v>0</v>
      </c>
      <c r="G313">
        <v>0</v>
      </c>
      <c r="H313" s="2">
        <f>IF(AND(gpw[[#This Row],[wolumen]]=0,gpw[[#This Row],[obrot]]=0),gpw[[#This Row],[kurs_zamkniecia]],gpw[[#This Row],[obrot]]/gpw[[#This Row],[wolumen]])</f>
        <v>0.26</v>
      </c>
      <c r="J313" t="str">
        <f>LEFT(gpw[[#This Row],[ISIN]],2)</f>
        <v>PL</v>
      </c>
      <c r="K313">
        <f>gpw[[#This Row],[kurs_zamkniecia]]*gpw[[#This Row],[pakiet_wig]]</f>
        <v>0</v>
      </c>
      <c r="L313" s="2">
        <f>1000</f>
        <v>1000</v>
      </c>
      <c r="M313" s="2">
        <f t="shared" si="16"/>
        <v>96.428137390000003</v>
      </c>
      <c r="N313" s="2">
        <f t="shared" si="17"/>
        <v>57140000</v>
      </c>
      <c r="O313" s="2">
        <f>gpw[[#This Row],[M]]/(gpw[[#This Row],[Mb]]*gpw[[#This Row],[K]])*gpw[[#This Row],[Wb]]</f>
        <v>0</v>
      </c>
      <c r="P313" s="2"/>
      <c r="Q313" s="2" t="str">
        <f>IF(gpw[[#This Row],[Kolumna1]]&gt;0,"r",IF(gpw[[#This Row],[Kolumna1]]=0,"n","m"))</f>
        <v>n</v>
      </c>
      <c r="AB313" s="1">
        <v>42025</v>
      </c>
      <c r="AC313" s="2" t="s">
        <v>629</v>
      </c>
      <c r="AD313" s="2" t="s">
        <v>630</v>
      </c>
      <c r="AE313">
        <v>0.26</v>
      </c>
      <c r="AF313">
        <v>0</v>
      </c>
      <c r="AG313">
        <v>0</v>
      </c>
      <c r="AH313">
        <v>0</v>
      </c>
      <c r="AI313" s="2">
        <f>IF(AND(gpw_3[[#This Row],[wolumen]]=0,gpw_3[[#This Row],[obrot]]=0),gpw_3[[#This Row],[kurs_zamkniecia]],gpw_3[[#This Row],[obrot]]/gpw_3[[#This Row],[wolumen]])</f>
        <v>0.26</v>
      </c>
      <c r="AK313" t="str">
        <f>LEFT(gpw_3[[#This Row],[ISIN]],2)</f>
        <v>PL</v>
      </c>
      <c r="AL313">
        <f>gpw_3[[#This Row],[kurs_zamkniecia]]*gpw_3[[#This Row],[pakiet_wig]]</f>
        <v>0</v>
      </c>
      <c r="AM313" s="2">
        <f>1000</f>
        <v>1000</v>
      </c>
      <c r="AN313" s="2">
        <f t="shared" si="18"/>
        <v>96.428137390000003</v>
      </c>
      <c r="AO313" s="2">
        <f t="shared" si="19"/>
        <v>57140000</v>
      </c>
      <c r="AP313" s="2">
        <f>gpw_3[[#This Row],[M]]/(gpw_3[[#This Row],[Mb]]*gpw_3[[#This Row],[K]])*gpw_3[[#This Row],[Wb]]</f>
        <v>0</v>
      </c>
      <c r="AQ313" s="2"/>
      <c r="AR313" s="2" t="str">
        <f>IF(gpw_3[[#This Row],[Kolumna1]]&gt;0,"r",IF(gpw_3[[#This Row],[Kolumna1]]=0,"n","m"))</f>
        <v>n</v>
      </c>
    </row>
    <row r="314" spans="1:44" x14ac:dyDescent="0.25">
      <c r="A314" s="1">
        <v>42025</v>
      </c>
      <c r="B314" s="2" t="s">
        <v>631</v>
      </c>
      <c r="C314" s="2" t="s">
        <v>632</v>
      </c>
      <c r="D314">
        <v>3.8</v>
      </c>
      <c r="E314">
        <v>324</v>
      </c>
      <c r="F314">
        <v>1180</v>
      </c>
      <c r="G314">
        <v>3736000</v>
      </c>
      <c r="H314" s="2">
        <f>IF(AND(gpw[[#This Row],[wolumen]]=0,gpw[[#This Row],[obrot]]=0),gpw[[#This Row],[kurs_zamkniecia]],gpw[[#This Row],[obrot]]/gpw[[#This Row],[wolumen]])</f>
        <v>3.6419753086419755</v>
      </c>
      <c r="J314" t="str">
        <f>LEFT(gpw[[#This Row],[ISIN]],2)</f>
        <v>PL</v>
      </c>
      <c r="K314">
        <f>gpw[[#This Row],[kurs_zamkniecia]]*gpw[[#This Row],[pakiet_wig]]</f>
        <v>14196800</v>
      </c>
      <c r="L314" s="2">
        <f>1000</f>
        <v>1000</v>
      </c>
      <c r="M314" s="2">
        <f t="shared" si="16"/>
        <v>96.428137390000003</v>
      </c>
      <c r="N314" s="2">
        <f t="shared" si="17"/>
        <v>57140000</v>
      </c>
      <c r="O314" s="2">
        <f>gpw[[#This Row],[M]]/(gpw[[#This Row],[Mb]]*gpw[[#This Row],[K]])*gpw[[#This Row],[Wb]]</f>
        <v>2.5765967231770568</v>
      </c>
      <c r="P314" s="2"/>
      <c r="Q314" s="2" t="str">
        <f>IF(gpw[[#This Row],[Kolumna1]]&gt;0,"r",IF(gpw[[#This Row],[Kolumna1]]=0,"n","m"))</f>
        <v>n</v>
      </c>
      <c r="AB314" s="1">
        <v>42025</v>
      </c>
      <c r="AC314" s="2" t="s">
        <v>631</v>
      </c>
      <c r="AD314" s="2" t="s">
        <v>632</v>
      </c>
      <c r="AE314">
        <v>3.8</v>
      </c>
      <c r="AF314">
        <v>324</v>
      </c>
      <c r="AG314">
        <v>1180</v>
      </c>
      <c r="AH314">
        <v>3736000</v>
      </c>
      <c r="AI314" s="2">
        <f>IF(AND(gpw_3[[#This Row],[wolumen]]=0,gpw_3[[#This Row],[obrot]]=0),gpw_3[[#This Row],[kurs_zamkniecia]],gpw_3[[#This Row],[obrot]]/gpw_3[[#This Row],[wolumen]])</f>
        <v>3.6419753086419755</v>
      </c>
      <c r="AK314" t="str">
        <f>LEFT(gpw_3[[#This Row],[ISIN]],2)</f>
        <v>PL</v>
      </c>
      <c r="AL314">
        <f>gpw_3[[#This Row],[kurs_zamkniecia]]*gpw_3[[#This Row],[pakiet_wig]]</f>
        <v>14196800</v>
      </c>
      <c r="AM314" s="2">
        <f>1000</f>
        <v>1000</v>
      </c>
      <c r="AN314" s="2">
        <f t="shared" si="18"/>
        <v>96.428137390000003</v>
      </c>
      <c r="AO314" s="2">
        <f t="shared" si="19"/>
        <v>57140000</v>
      </c>
      <c r="AP314" s="2">
        <f>gpw_3[[#This Row],[M]]/(gpw_3[[#This Row],[Mb]]*gpw_3[[#This Row],[K]])*gpw_3[[#This Row],[Wb]]</f>
        <v>2.5765967231770568</v>
      </c>
      <c r="AQ314" s="2"/>
      <c r="AR314" s="2" t="str">
        <f>IF(gpw_3[[#This Row],[Kolumna1]]&gt;0,"r",IF(gpw_3[[#This Row],[Kolumna1]]=0,"n","m"))</f>
        <v>n</v>
      </c>
    </row>
    <row r="315" spans="1:44" x14ac:dyDescent="0.25">
      <c r="A315" s="1">
        <v>42025</v>
      </c>
      <c r="B315" s="2" t="s">
        <v>633</v>
      </c>
      <c r="C315" s="2" t="s">
        <v>634</v>
      </c>
      <c r="D315">
        <v>3.23</v>
      </c>
      <c r="E315">
        <v>10</v>
      </c>
      <c r="F315">
        <v>30</v>
      </c>
      <c r="G315">
        <v>0</v>
      </c>
      <c r="H315" s="2">
        <f>IF(AND(gpw[[#This Row],[wolumen]]=0,gpw[[#This Row],[obrot]]=0),gpw[[#This Row],[kurs_zamkniecia]],gpw[[#This Row],[obrot]]/gpw[[#This Row],[wolumen]])</f>
        <v>3</v>
      </c>
      <c r="J315" t="str">
        <f>LEFT(gpw[[#This Row],[ISIN]],2)</f>
        <v>PL</v>
      </c>
      <c r="K315">
        <f>gpw[[#This Row],[kurs_zamkniecia]]*gpw[[#This Row],[pakiet_wig]]</f>
        <v>0</v>
      </c>
      <c r="L315" s="2">
        <f>1000</f>
        <v>1000</v>
      </c>
      <c r="M315" s="2">
        <f t="shared" si="16"/>
        <v>96.428137390000003</v>
      </c>
      <c r="N315" s="2">
        <f t="shared" si="17"/>
        <v>57140000</v>
      </c>
      <c r="O315" s="2">
        <f>gpw[[#This Row],[M]]/(gpw[[#This Row],[Mb]]*gpw[[#This Row],[K]])*gpw[[#This Row],[Wb]]</f>
        <v>0</v>
      </c>
      <c r="P315" s="2"/>
      <c r="Q315" s="2" t="str">
        <f>IF(gpw[[#This Row],[Kolumna1]]&gt;0,"r",IF(gpw[[#This Row],[Kolumna1]]=0,"n","m"))</f>
        <v>n</v>
      </c>
      <c r="AB315" s="1">
        <v>42025</v>
      </c>
      <c r="AC315" s="2" t="s">
        <v>633</v>
      </c>
      <c r="AD315" s="2" t="s">
        <v>634</v>
      </c>
      <c r="AE315">
        <v>3.23</v>
      </c>
      <c r="AF315">
        <v>10</v>
      </c>
      <c r="AG315">
        <v>30</v>
      </c>
      <c r="AH315">
        <v>0</v>
      </c>
      <c r="AI315" s="2">
        <f>IF(AND(gpw_3[[#This Row],[wolumen]]=0,gpw_3[[#This Row],[obrot]]=0),gpw_3[[#This Row],[kurs_zamkniecia]],gpw_3[[#This Row],[obrot]]/gpw_3[[#This Row],[wolumen]])</f>
        <v>3</v>
      </c>
      <c r="AK315" t="str">
        <f>LEFT(gpw_3[[#This Row],[ISIN]],2)</f>
        <v>PL</v>
      </c>
      <c r="AL315">
        <f>gpw_3[[#This Row],[kurs_zamkniecia]]*gpw_3[[#This Row],[pakiet_wig]]</f>
        <v>0</v>
      </c>
      <c r="AM315" s="2">
        <f>1000</f>
        <v>1000</v>
      </c>
      <c r="AN315" s="2">
        <f t="shared" si="18"/>
        <v>96.428137390000003</v>
      </c>
      <c r="AO315" s="2">
        <f t="shared" si="19"/>
        <v>57140000</v>
      </c>
      <c r="AP315" s="2">
        <f>gpw_3[[#This Row],[M]]/(gpw_3[[#This Row],[Mb]]*gpw_3[[#This Row],[K]])*gpw_3[[#This Row],[Wb]]</f>
        <v>0</v>
      </c>
      <c r="AQ315" s="2"/>
      <c r="AR315" s="2" t="str">
        <f>IF(gpw_3[[#This Row],[Kolumna1]]&gt;0,"r",IF(gpw_3[[#This Row],[Kolumna1]]=0,"n","m"))</f>
        <v>n</v>
      </c>
    </row>
    <row r="316" spans="1:44" x14ac:dyDescent="0.25">
      <c r="A316" s="1">
        <v>42025</v>
      </c>
      <c r="B316" s="2" t="s">
        <v>635</v>
      </c>
      <c r="C316" s="2" t="s">
        <v>636</v>
      </c>
      <c r="D316">
        <v>1.54</v>
      </c>
      <c r="E316">
        <v>30</v>
      </c>
      <c r="F316">
        <v>50</v>
      </c>
      <c r="G316">
        <v>18756000</v>
      </c>
      <c r="H316" s="2">
        <f>IF(AND(gpw[[#This Row],[wolumen]]=0,gpw[[#This Row],[obrot]]=0),gpw[[#This Row],[kurs_zamkniecia]],gpw[[#This Row],[obrot]]/gpw[[#This Row],[wolumen]])</f>
        <v>1.6666666666666667</v>
      </c>
      <c r="J316" t="str">
        <f>LEFT(gpw[[#This Row],[ISIN]],2)</f>
        <v>PL</v>
      </c>
      <c r="K316">
        <f>gpw[[#This Row],[kurs_zamkniecia]]*gpw[[#This Row],[pakiet_wig]]</f>
        <v>28884240</v>
      </c>
      <c r="L316" s="2">
        <f>1000</f>
        <v>1000</v>
      </c>
      <c r="M316" s="2">
        <f t="shared" si="16"/>
        <v>96.428137390000003</v>
      </c>
      <c r="N316" s="2">
        <f t="shared" si="17"/>
        <v>57140000</v>
      </c>
      <c r="O316" s="2">
        <f>gpw[[#This Row],[M]]/(gpw[[#This Row],[Mb]]*gpw[[#This Row],[K]])*gpw[[#This Row],[Wb]]</f>
        <v>5.2422403735672605</v>
      </c>
      <c r="P316" s="2"/>
      <c r="Q316" s="2" t="str">
        <f>IF(gpw[[#This Row],[Kolumna1]]&gt;0,"r",IF(gpw[[#This Row],[Kolumna1]]=0,"n","m"))</f>
        <v>n</v>
      </c>
      <c r="AB316" s="1">
        <v>42025</v>
      </c>
      <c r="AC316" s="2" t="s">
        <v>635</v>
      </c>
      <c r="AD316" s="2" t="s">
        <v>636</v>
      </c>
      <c r="AE316">
        <v>1.54</v>
      </c>
      <c r="AF316">
        <v>30</v>
      </c>
      <c r="AG316">
        <v>50</v>
      </c>
      <c r="AH316">
        <v>18756000</v>
      </c>
      <c r="AI316" s="2">
        <f>IF(AND(gpw_3[[#This Row],[wolumen]]=0,gpw_3[[#This Row],[obrot]]=0),gpw_3[[#This Row],[kurs_zamkniecia]],gpw_3[[#This Row],[obrot]]/gpw_3[[#This Row],[wolumen]])</f>
        <v>1.6666666666666667</v>
      </c>
      <c r="AK316" t="str">
        <f>LEFT(gpw_3[[#This Row],[ISIN]],2)</f>
        <v>PL</v>
      </c>
      <c r="AL316">
        <f>gpw_3[[#This Row],[kurs_zamkniecia]]*gpw_3[[#This Row],[pakiet_wig]]</f>
        <v>28884240</v>
      </c>
      <c r="AM316" s="2">
        <f>1000</f>
        <v>1000</v>
      </c>
      <c r="AN316" s="2">
        <f t="shared" si="18"/>
        <v>96.428137390000003</v>
      </c>
      <c r="AO316" s="2">
        <f t="shared" si="19"/>
        <v>57140000</v>
      </c>
      <c r="AP316" s="2">
        <f>gpw_3[[#This Row],[M]]/(gpw_3[[#This Row],[Mb]]*gpw_3[[#This Row],[K]])*gpw_3[[#This Row],[Wb]]</f>
        <v>5.2422403735672605</v>
      </c>
      <c r="AQ316" s="2"/>
      <c r="AR316" s="2" t="str">
        <f>IF(gpw_3[[#This Row],[Kolumna1]]&gt;0,"r",IF(gpw_3[[#This Row],[Kolumna1]]=0,"n","m"))</f>
        <v>n</v>
      </c>
    </row>
    <row r="317" spans="1:44" x14ac:dyDescent="0.25">
      <c r="A317" s="1">
        <v>42025</v>
      </c>
      <c r="B317" s="2" t="s">
        <v>637</v>
      </c>
      <c r="C317" s="2" t="s">
        <v>638</v>
      </c>
      <c r="D317">
        <v>37.44</v>
      </c>
      <c r="E317">
        <v>49291</v>
      </c>
      <c r="F317">
        <v>1823550</v>
      </c>
      <c r="G317">
        <v>3144000</v>
      </c>
      <c r="H317" s="2">
        <f>IF(AND(gpw[[#This Row],[wolumen]]=0,gpw[[#This Row],[obrot]]=0),gpw[[#This Row],[kurs_zamkniecia]],gpw[[#This Row],[obrot]]/gpw[[#This Row],[wolumen]])</f>
        <v>36.995597573593557</v>
      </c>
      <c r="J317" t="str">
        <f>LEFT(gpw[[#This Row],[ISIN]],2)</f>
        <v>PL</v>
      </c>
      <c r="K317">
        <f>gpw[[#This Row],[kurs_zamkniecia]]*gpw[[#This Row],[pakiet_wig]]</f>
        <v>117711360</v>
      </c>
      <c r="L317" s="2">
        <f>1000</f>
        <v>1000</v>
      </c>
      <c r="M317" s="2">
        <f t="shared" si="16"/>
        <v>96.428137390000003</v>
      </c>
      <c r="N317" s="2">
        <f t="shared" si="17"/>
        <v>57140000</v>
      </c>
      <c r="O317" s="2">
        <f>gpw[[#This Row],[M]]/(gpw[[#This Row],[Mb]]*gpw[[#This Row],[K]])*gpw[[#This Row],[Wb]]</f>
        <v>21.363596335562583</v>
      </c>
      <c r="P317" s="2"/>
      <c r="Q317" s="2" t="str">
        <f>IF(gpw[[#This Row],[Kolumna1]]&gt;0,"r",IF(gpw[[#This Row],[Kolumna1]]=0,"n","m"))</f>
        <v>n</v>
      </c>
      <c r="AB317" s="1">
        <v>42025</v>
      </c>
      <c r="AC317" s="2" t="s">
        <v>637</v>
      </c>
      <c r="AD317" s="2" t="s">
        <v>638</v>
      </c>
      <c r="AE317">
        <v>37.44</v>
      </c>
      <c r="AF317">
        <v>49291</v>
      </c>
      <c r="AG317">
        <v>1823550</v>
      </c>
      <c r="AH317">
        <v>3144000</v>
      </c>
      <c r="AI317" s="2">
        <f>IF(AND(gpw_3[[#This Row],[wolumen]]=0,gpw_3[[#This Row],[obrot]]=0),gpw_3[[#This Row],[kurs_zamkniecia]],gpw_3[[#This Row],[obrot]]/gpw_3[[#This Row],[wolumen]])</f>
        <v>36.995597573593557</v>
      </c>
      <c r="AK317" t="str">
        <f>LEFT(gpw_3[[#This Row],[ISIN]],2)</f>
        <v>PL</v>
      </c>
      <c r="AL317">
        <f>gpw_3[[#This Row],[kurs_zamkniecia]]*gpw_3[[#This Row],[pakiet_wig]]</f>
        <v>117711360</v>
      </c>
      <c r="AM317" s="2">
        <f>1000</f>
        <v>1000</v>
      </c>
      <c r="AN317" s="2">
        <f t="shared" si="18"/>
        <v>96.428137390000003</v>
      </c>
      <c r="AO317" s="2">
        <f t="shared" si="19"/>
        <v>57140000</v>
      </c>
      <c r="AP317" s="2">
        <f>gpw_3[[#This Row],[M]]/(gpw_3[[#This Row],[Mb]]*gpw_3[[#This Row],[K]])*gpw_3[[#This Row],[Wb]]</f>
        <v>21.363596335562583</v>
      </c>
      <c r="AQ317" s="2"/>
      <c r="AR317" s="2" t="str">
        <f>IF(gpw_3[[#This Row],[Kolumna1]]&gt;0,"r",IF(gpw_3[[#This Row],[Kolumna1]]=0,"n","m"))</f>
        <v>n</v>
      </c>
    </row>
    <row r="318" spans="1:44" x14ac:dyDescent="0.25">
      <c r="A318" s="1">
        <v>42025</v>
      </c>
      <c r="B318" s="2" t="s">
        <v>639</v>
      </c>
      <c r="C318" s="2" t="s">
        <v>640</v>
      </c>
      <c r="D318">
        <v>0.22</v>
      </c>
      <c r="E318">
        <v>18496</v>
      </c>
      <c r="F318">
        <v>4070</v>
      </c>
      <c r="G318">
        <v>0</v>
      </c>
      <c r="H318" s="2">
        <f>IF(AND(gpw[[#This Row],[wolumen]]=0,gpw[[#This Row],[obrot]]=0),gpw[[#This Row],[kurs_zamkniecia]],gpw[[#This Row],[obrot]]/gpw[[#This Row],[wolumen]])</f>
        <v>0.22004757785467127</v>
      </c>
      <c r="J318" t="str">
        <f>LEFT(gpw[[#This Row],[ISIN]],2)</f>
        <v>PL</v>
      </c>
      <c r="K318">
        <f>gpw[[#This Row],[kurs_zamkniecia]]*gpw[[#This Row],[pakiet_wig]]</f>
        <v>0</v>
      </c>
      <c r="L318" s="2">
        <f>1000</f>
        <v>1000</v>
      </c>
      <c r="M318" s="2">
        <f t="shared" si="16"/>
        <v>96.428137390000003</v>
      </c>
      <c r="N318" s="2">
        <f t="shared" si="17"/>
        <v>57140000</v>
      </c>
      <c r="O318" s="2">
        <f>gpw[[#This Row],[M]]/(gpw[[#This Row],[Mb]]*gpw[[#This Row],[K]])*gpw[[#This Row],[Wb]]</f>
        <v>0</v>
      </c>
      <c r="P318" s="2"/>
      <c r="Q318" s="2" t="str">
        <f>IF(gpw[[#This Row],[Kolumna1]]&gt;0,"r",IF(gpw[[#This Row],[Kolumna1]]=0,"n","m"))</f>
        <v>n</v>
      </c>
      <c r="AB318" s="1">
        <v>42025</v>
      </c>
      <c r="AC318" s="2" t="s">
        <v>639</v>
      </c>
      <c r="AD318" s="2" t="s">
        <v>640</v>
      </c>
      <c r="AE318">
        <v>0.22</v>
      </c>
      <c r="AF318">
        <v>18496</v>
      </c>
      <c r="AG318">
        <v>4070</v>
      </c>
      <c r="AH318">
        <v>0</v>
      </c>
      <c r="AI318" s="2">
        <f>IF(AND(gpw_3[[#This Row],[wolumen]]=0,gpw_3[[#This Row],[obrot]]=0),gpw_3[[#This Row],[kurs_zamkniecia]],gpw_3[[#This Row],[obrot]]/gpw_3[[#This Row],[wolumen]])</f>
        <v>0.22004757785467127</v>
      </c>
      <c r="AK318" t="str">
        <f>LEFT(gpw_3[[#This Row],[ISIN]],2)</f>
        <v>PL</v>
      </c>
      <c r="AL318">
        <f>gpw_3[[#This Row],[kurs_zamkniecia]]*gpw_3[[#This Row],[pakiet_wig]]</f>
        <v>0</v>
      </c>
      <c r="AM318" s="2">
        <f>1000</f>
        <v>1000</v>
      </c>
      <c r="AN318" s="2">
        <f t="shared" si="18"/>
        <v>96.428137390000003</v>
      </c>
      <c r="AO318" s="2">
        <f t="shared" si="19"/>
        <v>57140000</v>
      </c>
      <c r="AP318" s="2">
        <f>gpw_3[[#This Row],[M]]/(gpw_3[[#This Row],[Mb]]*gpw_3[[#This Row],[K]])*gpw_3[[#This Row],[Wb]]</f>
        <v>0</v>
      </c>
      <c r="AQ318" s="2"/>
      <c r="AR318" s="2" t="str">
        <f>IF(gpw_3[[#This Row],[Kolumna1]]&gt;0,"r",IF(gpw_3[[#This Row],[Kolumna1]]=0,"n","m"))</f>
        <v>n</v>
      </c>
    </row>
    <row r="319" spans="1:44" x14ac:dyDescent="0.25">
      <c r="A319" s="1">
        <v>42025</v>
      </c>
      <c r="B319" s="2" t="s">
        <v>641</v>
      </c>
      <c r="C319" s="2" t="s">
        <v>642</v>
      </c>
      <c r="D319">
        <v>50.95</v>
      </c>
      <c r="E319">
        <v>92</v>
      </c>
      <c r="F319">
        <v>4680</v>
      </c>
      <c r="G319">
        <v>4763000</v>
      </c>
      <c r="H319" s="2">
        <f>IF(AND(gpw[[#This Row],[wolumen]]=0,gpw[[#This Row],[obrot]]=0),gpw[[#This Row],[kurs_zamkniecia]],gpw[[#This Row],[obrot]]/gpw[[#This Row],[wolumen]])</f>
        <v>50.869565217391305</v>
      </c>
      <c r="J319" t="str">
        <f>LEFT(gpw[[#This Row],[ISIN]],2)</f>
        <v>PL</v>
      </c>
      <c r="K319">
        <f>gpw[[#This Row],[kurs_zamkniecia]]*gpw[[#This Row],[pakiet_wig]]</f>
        <v>242674850</v>
      </c>
      <c r="L319" s="2">
        <f>1000</f>
        <v>1000</v>
      </c>
      <c r="M319" s="2">
        <f t="shared" si="16"/>
        <v>96.428137390000003</v>
      </c>
      <c r="N319" s="2">
        <f t="shared" si="17"/>
        <v>57140000</v>
      </c>
      <c r="O319" s="2">
        <f>gpw[[#This Row],[M]]/(gpw[[#This Row],[Mb]]*gpw[[#This Row],[K]])*gpw[[#This Row],[Wb]]</f>
        <v>44.043391701473837</v>
      </c>
      <c r="P319" s="2"/>
      <c r="Q319" s="2" t="str">
        <f>IF(gpw[[#This Row],[Kolumna1]]&gt;0,"r",IF(gpw[[#This Row],[Kolumna1]]=0,"n","m"))</f>
        <v>n</v>
      </c>
      <c r="AB319" s="1">
        <v>42025</v>
      </c>
      <c r="AC319" s="2" t="s">
        <v>641</v>
      </c>
      <c r="AD319" s="2" t="s">
        <v>642</v>
      </c>
      <c r="AE319">
        <v>50.95</v>
      </c>
      <c r="AF319">
        <v>92</v>
      </c>
      <c r="AG319">
        <v>4680</v>
      </c>
      <c r="AH319">
        <v>4763000</v>
      </c>
      <c r="AI319" s="2">
        <f>IF(AND(gpw_3[[#This Row],[wolumen]]=0,gpw_3[[#This Row],[obrot]]=0),gpw_3[[#This Row],[kurs_zamkniecia]],gpw_3[[#This Row],[obrot]]/gpw_3[[#This Row],[wolumen]])</f>
        <v>50.869565217391305</v>
      </c>
      <c r="AK319" t="str">
        <f>LEFT(gpw_3[[#This Row],[ISIN]],2)</f>
        <v>PL</v>
      </c>
      <c r="AL319">
        <f>gpw_3[[#This Row],[kurs_zamkniecia]]*gpw_3[[#This Row],[pakiet_wig]]</f>
        <v>242674850</v>
      </c>
      <c r="AM319" s="2">
        <f>1000</f>
        <v>1000</v>
      </c>
      <c r="AN319" s="2">
        <f t="shared" si="18"/>
        <v>96.428137390000003</v>
      </c>
      <c r="AO319" s="2">
        <f t="shared" si="19"/>
        <v>57140000</v>
      </c>
      <c r="AP319" s="2">
        <f>gpw_3[[#This Row],[M]]/(gpw_3[[#This Row],[Mb]]*gpw_3[[#This Row],[K]])*gpw_3[[#This Row],[Wb]]</f>
        <v>44.043391701473837</v>
      </c>
      <c r="AQ319" s="2"/>
      <c r="AR319" s="2" t="str">
        <f>IF(gpw_3[[#This Row],[Kolumna1]]&gt;0,"r",IF(gpw_3[[#This Row],[Kolumna1]]=0,"n","m"))</f>
        <v>n</v>
      </c>
    </row>
    <row r="320" spans="1:44" x14ac:dyDescent="0.25">
      <c r="A320" s="1">
        <v>42025</v>
      </c>
      <c r="B320" s="2" t="s">
        <v>643</v>
      </c>
      <c r="C320" s="2" t="s">
        <v>644</v>
      </c>
      <c r="D320">
        <v>100</v>
      </c>
      <c r="E320">
        <v>203</v>
      </c>
      <c r="F320">
        <v>20300</v>
      </c>
      <c r="G320">
        <v>826000</v>
      </c>
      <c r="H320" s="2">
        <f>IF(AND(gpw[[#This Row],[wolumen]]=0,gpw[[#This Row],[obrot]]=0),gpw[[#This Row],[kurs_zamkniecia]],gpw[[#This Row],[obrot]]/gpw[[#This Row],[wolumen]])</f>
        <v>100</v>
      </c>
      <c r="J320" t="str">
        <f>LEFT(gpw[[#This Row],[ISIN]],2)</f>
        <v>LU</v>
      </c>
      <c r="K320">
        <f>gpw[[#This Row],[kurs_zamkniecia]]*gpw[[#This Row],[pakiet_wig]]</f>
        <v>82600000</v>
      </c>
      <c r="L320" s="2">
        <f>1000</f>
        <v>1000</v>
      </c>
      <c r="M320" s="2">
        <f t="shared" si="16"/>
        <v>96.428137390000003</v>
      </c>
      <c r="N320" s="2">
        <f t="shared" si="17"/>
        <v>57140000</v>
      </c>
      <c r="O320" s="2">
        <f>gpw[[#This Row],[M]]/(gpw[[#This Row],[Mb]]*gpw[[#This Row],[K]])*gpw[[#This Row],[Wb]]</f>
        <v>14.991187403811063</v>
      </c>
      <c r="P320" s="2"/>
      <c r="Q320" s="2" t="str">
        <f>IF(gpw[[#This Row],[Kolumna1]]&gt;0,"r",IF(gpw[[#This Row],[Kolumna1]]=0,"n","m"))</f>
        <v>n</v>
      </c>
      <c r="AB320" s="1">
        <v>42025</v>
      </c>
      <c r="AC320" s="2" t="s">
        <v>643</v>
      </c>
      <c r="AD320" s="2" t="s">
        <v>644</v>
      </c>
      <c r="AE320">
        <v>100</v>
      </c>
      <c r="AF320">
        <v>203</v>
      </c>
      <c r="AG320">
        <v>20300</v>
      </c>
      <c r="AH320">
        <v>826000</v>
      </c>
      <c r="AI320" s="2">
        <f>IF(AND(gpw_3[[#This Row],[wolumen]]=0,gpw_3[[#This Row],[obrot]]=0),gpw_3[[#This Row],[kurs_zamkniecia]],gpw_3[[#This Row],[obrot]]/gpw_3[[#This Row],[wolumen]])</f>
        <v>100</v>
      </c>
      <c r="AK320" t="str">
        <f>LEFT(gpw_3[[#This Row],[ISIN]],2)</f>
        <v>LU</v>
      </c>
      <c r="AL320">
        <f>gpw_3[[#This Row],[kurs_zamkniecia]]*gpw_3[[#This Row],[pakiet_wig]]</f>
        <v>82600000</v>
      </c>
      <c r="AM320" s="2">
        <f>1000</f>
        <v>1000</v>
      </c>
      <c r="AN320" s="2">
        <f t="shared" si="18"/>
        <v>96.428137390000003</v>
      </c>
      <c r="AO320" s="2">
        <f t="shared" si="19"/>
        <v>57140000</v>
      </c>
      <c r="AP320" s="2">
        <f>gpw_3[[#This Row],[M]]/(gpw_3[[#This Row],[Mb]]*gpw_3[[#This Row],[K]])*gpw_3[[#This Row],[Wb]]</f>
        <v>14.991187403811063</v>
      </c>
      <c r="AQ320" s="2"/>
      <c r="AR320" s="2" t="str">
        <f>IF(gpw_3[[#This Row],[Kolumna1]]&gt;0,"r",IF(gpw_3[[#This Row],[Kolumna1]]=0,"n","m"))</f>
        <v>n</v>
      </c>
    </row>
    <row r="321" spans="1:44" x14ac:dyDescent="0.25">
      <c r="A321" s="1">
        <v>42025</v>
      </c>
      <c r="B321" s="2" t="s">
        <v>645</v>
      </c>
      <c r="C321" s="2" t="s">
        <v>646</v>
      </c>
      <c r="D321">
        <v>7.3</v>
      </c>
      <c r="E321">
        <v>14343</v>
      </c>
      <c r="F321">
        <v>108660</v>
      </c>
      <c r="G321">
        <v>2500000</v>
      </c>
      <c r="H321" s="2">
        <f>IF(AND(gpw[[#This Row],[wolumen]]=0,gpw[[#This Row],[obrot]]=0),gpw[[#This Row],[kurs_zamkniecia]],gpw[[#This Row],[obrot]]/gpw[[#This Row],[wolumen]])</f>
        <v>7.5758209579585865</v>
      </c>
      <c r="J321" t="str">
        <f>LEFT(gpw[[#This Row],[ISIN]],2)</f>
        <v>NL</v>
      </c>
      <c r="K321">
        <f>gpw[[#This Row],[kurs_zamkniecia]]*gpw[[#This Row],[pakiet_wig]]</f>
        <v>18250000</v>
      </c>
      <c r="L321" s="2">
        <f>1000</f>
        <v>1000</v>
      </c>
      <c r="M321" s="2">
        <f t="shared" si="16"/>
        <v>96.428137390000003</v>
      </c>
      <c r="N321" s="2">
        <f t="shared" si="17"/>
        <v>57140000</v>
      </c>
      <c r="O321" s="2">
        <f>gpw[[#This Row],[M]]/(gpw[[#This Row],[Mb]]*gpw[[#This Row],[K]])*gpw[[#This Row],[Wb]]</f>
        <v>3.3122175559267784</v>
      </c>
      <c r="P321" s="2"/>
      <c r="Q321" s="2" t="str">
        <f>IF(gpw[[#This Row],[Kolumna1]]&gt;0,"r",IF(gpw[[#This Row],[Kolumna1]]=0,"n","m"))</f>
        <v>n</v>
      </c>
      <c r="AB321" s="1">
        <v>42025</v>
      </c>
      <c r="AC321" s="2" t="s">
        <v>645</v>
      </c>
      <c r="AD321" s="2" t="s">
        <v>646</v>
      </c>
      <c r="AE321">
        <v>7.3</v>
      </c>
      <c r="AF321">
        <v>14343</v>
      </c>
      <c r="AG321">
        <v>108660</v>
      </c>
      <c r="AH321">
        <v>2500000</v>
      </c>
      <c r="AI321" s="2">
        <f>IF(AND(gpw_3[[#This Row],[wolumen]]=0,gpw_3[[#This Row],[obrot]]=0),gpw_3[[#This Row],[kurs_zamkniecia]],gpw_3[[#This Row],[obrot]]/gpw_3[[#This Row],[wolumen]])</f>
        <v>7.5758209579585865</v>
      </c>
      <c r="AK321" t="str">
        <f>LEFT(gpw_3[[#This Row],[ISIN]],2)</f>
        <v>NL</v>
      </c>
      <c r="AL321">
        <f>gpw_3[[#This Row],[kurs_zamkniecia]]*gpw_3[[#This Row],[pakiet_wig]]</f>
        <v>18250000</v>
      </c>
      <c r="AM321" s="2">
        <f>1000</f>
        <v>1000</v>
      </c>
      <c r="AN321" s="2">
        <f t="shared" si="18"/>
        <v>96.428137390000003</v>
      </c>
      <c r="AO321" s="2">
        <f t="shared" si="19"/>
        <v>57140000</v>
      </c>
      <c r="AP321" s="2">
        <f>gpw_3[[#This Row],[M]]/(gpw_3[[#This Row],[Mb]]*gpw_3[[#This Row],[K]])*gpw_3[[#This Row],[Wb]]</f>
        <v>3.3122175559267784</v>
      </c>
      <c r="AQ321" s="2"/>
      <c r="AR321" s="2" t="str">
        <f>IF(gpw_3[[#This Row],[Kolumna1]]&gt;0,"r",IF(gpw_3[[#This Row],[Kolumna1]]=0,"n","m"))</f>
        <v>n</v>
      </c>
    </row>
    <row r="322" spans="1:44" x14ac:dyDescent="0.25">
      <c r="A322" s="1">
        <v>42025</v>
      </c>
      <c r="B322" s="2" t="s">
        <v>647</v>
      </c>
      <c r="C322" s="2" t="s">
        <v>648</v>
      </c>
      <c r="D322">
        <v>10.8</v>
      </c>
      <c r="E322">
        <v>20821</v>
      </c>
      <c r="F322">
        <v>224450</v>
      </c>
      <c r="G322">
        <v>11288000</v>
      </c>
      <c r="H322" s="2">
        <f>IF(AND(gpw[[#This Row],[wolumen]]=0,gpw[[#This Row],[obrot]]=0),gpw[[#This Row],[kurs_zamkniecia]],gpw[[#This Row],[obrot]]/gpw[[#This Row],[wolumen]])</f>
        <v>10.779981749195525</v>
      </c>
      <c r="J322" t="str">
        <f>LEFT(gpw[[#This Row],[ISIN]],2)</f>
        <v>PL</v>
      </c>
      <c r="K322">
        <f>gpw[[#This Row],[kurs_zamkniecia]]*gpw[[#This Row],[pakiet_wig]]</f>
        <v>121910400.00000001</v>
      </c>
      <c r="L322" s="2">
        <f>1000</f>
        <v>1000</v>
      </c>
      <c r="M322" s="2">
        <f t="shared" ref="M322:M385" si="20">96.42813739</f>
        <v>96.428137390000003</v>
      </c>
      <c r="N322" s="2">
        <f t="shared" ref="N322:N385" si="21">57140000</f>
        <v>57140000</v>
      </c>
      <c r="O322" s="2">
        <f>gpw[[#This Row],[M]]/(gpw[[#This Row],[Mb]]*gpw[[#This Row],[K]])*gpw[[#This Row],[Wb]]</f>
        <v>22.125685870140053</v>
      </c>
      <c r="P322" s="2"/>
      <c r="Q322" s="2" t="str">
        <f>IF(gpw[[#This Row],[Kolumna1]]&gt;0,"r",IF(gpw[[#This Row],[Kolumna1]]=0,"n","m"))</f>
        <v>n</v>
      </c>
      <c r="AB322" s="1">
        <v>42025</v>
      </c>
      <c r="AC322" s="2" t="s">
        <v>647</v>
      </c>
      <c r="AD322" s="2" t="s">
        <v>648</v>
      </c>
      <c r="AE322">
        <v>10.8</v>
      </c>
      <c r="AF322">
        <v>20821</v>
      </c>
      <c r="AG322">
        <v>224450</v>
      </c>
      <c r="AH322">
        <v>11288000</v>
      </c>
      <c r="AI322" s="2">
        <f>IF(AND(gpw_3[[#This Row],[wolumen]]=0,gpw_3[[#This Row],[obrot]]=0),gpw_3[[#This Row],[kurs_zamkniecia]],gpw_3[[#This Row],[obrot]]/gpw_3[[#This Row],[wolumen]])</f>
        <v>10.779981749195525</v>
      </c>
      <c r="AK322" t="str">
        <f>LEFT(gpw_3[[#This Row],[ISIN]],2)</f>
        <v>PL</v>
      </c>
      <c r="AL322">
        <f>gpw_3[[#This Row],[kurs_zamkniecia]]*gpw_3[[#This Row],[pakiet_wig]]</f>
        <v>121910400.00000001</v>
      </c>
      <c r="AM322" s="2">
        <f>1000</f>
        <v>1000</v>
      </c>
      <c r="AN322" s="2">
        <f t="shared" ref="AN322:AN385" si="22">96.42813739</f>
        <v>96.428137390000003</v>
      </c>
      <c r="AO322" s="2">
        <f t="shared" ref="AO322:AO385" si="23">57140000</f>
        <v>57140000</v>
      </c>
      <c r="AP322" s="2">
        <f>gpw_3[[#This Row],[M]]/(gpw_3[[#This Row],[Mb]]*gpw_3[[#This Row],[K]])*gpw_3[[#This Row],[Wb]]</f>
        <v>22.125685870140053</v>
      </c>
      <c r="AQ322" s="2"/>
      <c r="AR322" s="2" t="str">
        <f>IF(gpw_3[[#This Row],[Kolumna1]]&gt;0,"r",IF(gpw_3[[#This Row],[Kolumna1]]=0,"n","m"))</f>
        <v>n</v>
      </c>
    </row>
    <row r="323" spans="1:44" x14ac:dyDescent="0.25">
      <c r="A323" s="1">
        <v>42025</v>
      </c>
      <c r="B323" s="2" t="s">
        <v>649</v>
      </c>
      <c r="C323" s="2" t="s">
        <v>650</v>
      </c>
      <c r="D323">
        <v>178</v>
      </c>
      <c r="E323">
        <v>396390</v>
      </c>
      <c r="F323">
        <v>70283160</v>
      </c>
      <c r="G323">
        <v>122632000</v>
      </c>
      <c r="H323" s="2">
        <f>IF(AND(gpw[[#This Row],[wolumen]]=0,gpw[[#This Row],[obrot]]=0),gpw[[#This Row],[kurs_zamkniecia]],gpw[[#This Row],[obrot]]/gpw[[#This Row],[wolumen]])</f>
        <v>177.30810565352306</v>
      </c>
      <c r="J323" t="str">
        <f>LEFT(gpw[[#This Row],[ISIN]],2)</f>
        <v>PL</v>
      </c>
      <c r="K323">
        <f>gpw[[#This Row],[kurs_zamkniecia]]*gpw[[#This Row],[pakiet_wig]]</f>
        <v>21828496000</v>
      </c>
      <c r="L323" s="2">
        <f>1000</f>
        <v>1000</v>
      </c>
      <c r="M323" s="2">
        <f t="shared" si="20"/>
        <v>96.428137390000003</v>
      </c>
      <c r="N323" s="2">
        <f t="shared" si="21"/>
        <v>57140000</v>
      </c>
      <c r="O323" s="2">
        <f>gpw[[#This Row],[M]]/(gpw[[#This Row],[Mb]]*gpw[[#This Row],[K]])*gpw[[#This Row],[Wb]]</f>
        <v>3961.6837079823263</v>
      </c>
      <c r="P323" s="2"/>
      <c r="Q323" s="2" t="str">
        <f>IF(gpw[[#This Row],[Kolumna1]]&gt;0,"r",IF(gpw[[#This Row],[Kolumna1]]=0,"n","m"))</f>
        <v>n</v>
      </c>
      <c r="AB323" s="1">
        <v>42025</v>
      </c>
      <c r="AC323" s="2" t="s">
        <v>649</v>
      </c>
      <c r="AD323" s="2" t="s">
        <v>650</v>
      </c>
      <c r="AE323">
        <v>178</v>
      </c>
      <c r="AF323">
        <v>396390</v>
      </c>
      <c r="AG323">
        <v>70283160</v>
      </c>
      <c r="AH323">
        <v>122632000</v>
      </c>
      <c r="AI323" s="2">
        <f>IF(AND(gpw_3[[#This Row],[wolumen]]=0,gpw_3[[#This Row],[obrot]]=0),gpw_3[[#This Row],[kurs_zamkniecia]],gpw_3[[#This Row],[obrot]]/gpw_3[[#This Row],[wolumen]])</f>
        <v>177.30810565352306</v>
      </c>
      <c r="AK323" t="str">
        <f>LEFT(gpw_3[[#This Row],[ISIN]],2)</f>
        <v>PL</v>
      </c>
      <c r="AL323">
        <f>gpw_3[[#This Row],[kurs_zamkniecia]]*gpw_3[[#This Row],[pakiet_wig]]</f>
        <v>21828496000</v>
      </c>
      <c r="AM323" s="2">
        <f>1000</f>
        <v>1000</v>
      </c>
      <c r="AN323" s="2">
        <f t="shared" si="22"/>
        <v>96.428137390000003</v>
      </c>
      <c r="AO323" s="2">
        <f t="shared" si="23"/>
        <v>57140000</v>
      </c>
      <c r="AP323" s="2">
        <f>gpw_3[[#This Row],[M]]/(gpw_3[[#This Row],[Mb]]*gpw_3[[#This Row],[K]])*gpw_3[[#This Row],[Wb]]</f>
        <v>3961.6837079823263</v>
      </c>
      <c r="AQ323" s="2"/>
      <c r="AR323" s="2" t="str">
        <f>IF(gpw_3[[#This Row],[Kolumna1]]&gt;0,"r",IF(gpw_3[[#This Row],[Kolumna1]]=0,"n","m"))</f>
        <v>n</v>
      </c>
    </row>
    <row r="324" spans="1:44" x14ac:dyDescent="0.25">
      <c r="A324" s="1">
        <v>42025</v>
      </c>
      <c r="B324" s="2" t="s">
        <v>651</v>
      </c>
      <c r="C324" s="2" t="s">
        <v>652</v>
      </c>
      <c r="D324">
        <v>87.39</v>
      </c>
      <c r="E324">
        <v>68</v>
      </c>
      <c r="F324">
        <v>5900</v>
      </c>
      <c r="G324">
        <v>7304000</v>
      </c>
      <c r="H324" s="2">
        <f>IF(AND(gpw[[#This Row],[wolumen]]=0,gpw[[#This Row],[obrot]]=0),gpw[[#This Row],[kurs_zamkniecia]],gpw[[#This Row],[obrot]]/gpw[[#This Row],[wolumen]])</f>
        <v>86.764705882352942</v>
      </c>
      <c r="J324" t="str">
        <f>LEFT(gpw[[#This Row],[ISIN]],2)</f>
        <v>PL</v>
      </c>
      <c r="K324">
        <f>gpw[[#This Row],[kurs_zamkniecia]]*gpw[[#This Row],[pakiet_wig]]</f>
        <v>638296560</v>
      </c>
      <c r="L324" s="2">
        <f>1000</f>
        <v>1000</v>
      </c>
      <c r="M324" s="2">
        <f t="shared" si="20"/>
        <v>96.428137390000003</v>
      </c>
      <c r="N324" s="2">
        <f t="shared" si="21"/>
        <v>57140000</v>
      </c>
      <c r="O324" s="2">
        <f>gpw[[#This Row],[M]]/(gpw[[#This Row],[Mb]]*gpw[[#This Row],[K]])*gpw[[#This Row],[Wb]]</f>
        <v>115.845319009297</v>
      </c>
      <c r="P324" s="2"/>
      <c r="Q324" s="2" t="str">
        <f>IF(gpw[[#This Row],[Kolumna1]]&gt;0,"r",IF(gpw[[#This Row],[Kolumna1]]=0,"n","m"))</f>
        <v>n</v>
      </c>
      <c r="AB324" s="1">
        <v>42025</v>
      </c>
      <c r="AC324" s="2" t="s">
        <v>651</v>
      </c>
      <c r="AD324" s="2" t="s">
        <v>652</v>
      </c>
      <c r="AE324">
        <v>87.39</v>
      </c>
      <c r="AF324">
        <v>68</v>
      </c>
      <c r="AG324">
        <v>5900</v>
      </c>
      <c r="AH324">
        <v>7304000</v>
      </c>
      <c r="AI324" s="2">
        <f>IF(AND(gpw_3[[#This Row],[wolumen]]=0,gpw_3[[#This Row],[obrot]]=0),gpw_3[[#This Row],[kurs_zamkniecia]],gpw_3[[#This Row],[obrot]]/gpw_3[[#This Row],[wolumen]])</f>
        <v>86.764705882352942</v>
      </c>
      <c r="AK324" t="str">
        <f>LEFT(gpw_3[[#This Row],[ISIN]],2)</f>
        <v>PL</v>
      </c>
      <c r="AL324">
        <f>gpw_3[[#This Row],[kurs_zamkniecia]]*gpw_3[[#This Row],[pakiet_wig]]</f>
        <v>638296560</v>
      </c>
      <c r="AM324" s="2">
        <f>1000</f>
        <v>1000</v>
      </c>
      <c r="AN324" s="2">
        <f t="shared" si="22"/>
        <v>96.428137390000003</v>
      </c>
      <c r="AO324" s="2">
        <f t="shared" si="23"/>
        <v>57140000</v>
      </c>
      <c r="AP324" s="2">
        <f>gpw_3[[#This Row],[M]]/(gpw_3[[#This Row],[Mb]]*gpw_3[[#This Row],[K]])*gpw_3[[#This Row],[Wb]]</f>
        <v>115.845319009297</v>
      </c>
      <c r="AQ324" s="2"/>
      <c r="AR324" s="2" t="str">
        <f>IF(gpw_3[[#This Row],[Kolumna1]]&gt;0,"r",IF(gpw_3[[#This Row],[Kolumna1]]=0,"n","m"))</f>
        <v>n</v>
      </c>
    </row>
    <row r="325" spans="1:44" x14ac:dyDescent="0.25">
      <c r="A325" s="1">
        <v>42025</v>
      </c>
      <c r="B325" s="2" t="s">
        <v>653</v>
      </c>
      <c r="C325" s="2" t="s">
        <v>654</v>
      </c>
      <c r="D325">
        <v>0.49</v>
      </c>
      <c r="E325">
        <v>0</v>
      </c>
      <c r="F325">
        <v>0</v>
      </c>
      <c r="G325">
        <v>0</v>
      </c>
      <c r="H325" s="2">
        <f>IF(AND(gpw[[#This Row],[wolumen]]=0,gpw[[#This Row],[obrot]]=0),gpw[[#This Row],[kurs_zamkniecia]],gpw[[#This Row],[obrot]]/gpw[[#This Row],[wolumen]])</f>
        <v>0.49</v>
      </c>
      <c r="J325" t="str">
        <f>LEFT(gpw[[#This Row],[ISIN]],2)</f>
        <v>PL</v>
      </c>
      <c r="K325">
        <f>gpw[[#This Row],[kurs_zamkniecia]]*gpw[[#This Row],[pakiet_wig]]</f>
        <v>0</v>
      </c>
      <c r="L325" s="2">
        <f>1000</f>
        <v>1000</v>
      </c>
      <c r="M325" s="2">
        <f t="shared" si="20"/>
        <v>96.428137390000003</v>
      </c>
      <c r="N325" s="2">
        <f t="shared" si="21"/>
        <v>57140000</v>
      </c>
      <c r="O325" s="2">
        <f>gpw[[#This Row],[M]]/(gpw[[#This Row],[Mb]]*gpw[[#This Row],[K]])*gpw[[#This Row],[Wb]]</f>
        <v>0</v>
      </c>
      <c r="P325" s="2"/>
      <c r="Q325" s="2" t="str">
        <f>IF(gpw[[#This Row],[Kolumna1]]&gt;0,"r",IF(gpw[[#This Row],[Kolumna1]]=0,"n","m"))</f>
        <v>n</v>
      </c>
      <c r="AB325" s="1">
        <v>42025</v>
      </c>
      <c r="AC325" s="2" t="s">
        <v>653</v>
      </c>
      <c r="AD325" s="2" t="s">
        <v>654</v>
      </c>
      <c r="AE325">
        <v>0.49</v>
      </c>
      <c r="AF325">
        <v>0</v>
      </c>
      <c r="AG325">
        <v>0</v>
      </c>
      <c r="AH325">
        <v>0</v>
      </c>
      <c r="AI325" s="2">
        <f>IF(AND(gpw_3[[#This Row],[wolumen]]=0,gpw_3[[#This Row],[obrot]]=0),gpw_3[[#This Row],[kurs_zamkniecia]],gpw_3[[#This Row],[obrot]]/gpw_3[[#This Row],[wolumen]])</f>
        <v>0.49</v>
      </c>
      <c r="AK325" t="str">
        <f>LEFT(gpw_3[[#This Row],[ISIN]],2)</f>
        <v>PL</v>
      </c>
      <c r="AL325">
        <f>gpw_3[[#This Row],[kurs_zamkniecia]]*gpw_3[[#This Row],[pakiet_wig]]</f>
        <v>0</v>
      </c>
      <c r="AM325" s="2">
        <f>1000</f>
        <v>1000</v>
      </c>
      <c r="AN325" s="2">
        <f t="shared" si="22"/>
        <v>96.428137390000003</v>
      </c>
      <c r="AO325" s="2">
        <f t="shared" si="23"/>
        <v>57140000</v>
      </c>
      <c r="AP325" s="2">
        <f>gpw_3[[#This Row],[M]]/(gpw_3[[#This Row],[Mb]]*gpw_3[[#This Row],[K]])*gpw_3[[#This Row],[Wb]]</f>
        <v>0</v>
      </c>
      <c r="AQ325" s="2"/>
      <c r="AR325" s="2" t="str">
        <f>IF(gpw_3[[#This Row],[Kolumna1]]&gt;0,"r",IF(gpw_3[[#This Row],[Kolumna1]]=0,"n","m"))</f>
        <v>n</v>
      </c>
    </row>
    <row r="326" spans="1:44" x14ac:dyDescent="0.25">
      <c r="A326" s="1">
        <v>42025</v>
      </c>
      <c r="B326" s="2" t="s">
        <v>655</v>
      </c>
      <c r="C326" s="2" t="s">
        <v>656</v>
      </c>
      <c r="D326">
        <v>29.99</v>
      </c>
      <c r="E326">
        <v>1</v>
      </c>
      <c r="F326">
        <v>30</v>
      </c>
      <c r="G326">
        <v>8365000</v>
      </c>
      <c r="H326" s="2">
        <f>IF(AND(gpw[[#This Row],[wolumen]]=0,gpw[[#This Row],[obrot]]=0),gpw[[#This Row],[kurs_zamkniecia]],gpw[[#This Row],[obrot]]/gpw[[#This Row],[wolumen]])</f>
        <v>30</v>
      </c>
      <c r="J326" t="str">
        <f>LEFT(gpw[[#This Row],[ISIN]],2)</f>
        <v>PL</v>
      </c>
      <c r="K326">
        <f>gpw[[#This Row],[kurs_zamkniecia]]*gpw[[#This Row],[pakiet_wig]]</f>
        <v>250866350</v>
      </c>
      <c r="L326" s="2">
        <f>1000</f>
        <v>1000</v>
      </c>
      <c r="M326" s="2">
        <f t="shared" si="20"/>
        <v>96.428137390000003</v>
      </c>
      <c r="N326" s="2">
        <f t="shared" si="21"/>
        <v>57140000</v>
      </c>
      <c r="O326" s="2">
        <f>gpw[[#This Row],[M]]/(gpw[[#This Row],[Mb]]*gpw[[#This Row],[K]])*gpw[[#This Row],[Wb]]</f>
        <v>45.530078282809413</v>
      </c>
      <c r="P326" s="2"/>
      <c r="Q326" s="2" t="str">
        <f>IF(gpw[[#This Row],[Kolumna1]]&gt;0,"r",IF(gpw[[#This Row],[Kolumna1]]=0,"n","m"))</f>
        <v>n</v>
      </c>
      <c r="AB326" s="1">
        <v>42025</v>
      </c>
      <c r="AC326" s="2" t="s">
        <v>655</v>
      </c>
      <c r="AD326" s="2" t="s">
        <v>656</v>
      </c>
      <c r="AE326">
        <v>29.99</v>
      </c>
      <c r="AF326">
        <v>1</v>
      </c>
      <c r="AG326">
        <v>30</v>
      </c>
      <c r="AH326">
        <v>8365000</v>
      </c>
      <c r="AI326" s="2">
        <f>IF(AND(gpw_3[[#This Row],[wolumen]]=0,gpw_3[[#This Row],[obrot]]=0),gpw_3[[#This Row],[kurs_zamkniecia]],gpw_3[[#This Row],[obrot]]/gpw_3[[#This Row],[wolumen]])</f>
        <v>30</v>
      </c>
      <c r="AK326" t="str">
        <f>LEFT(gpw_3[[#This Row],[ISIN]],2)</f>
        <v>PL</v>
      </c>
      <c r="AL326">
        <f>gpw_3[[#This Row],[kurs_zamkniecia]]*gpw_3[[#This Row],[pakiet_wig]]</f>
        <v>250866350</v>
      </c>
      <c r="AM326" s="2">
        <f>1000</f>
        <v>1000</v>
      </c>
      <c r="AN326" s="2">
        <f t="shared" si="22"/>
        <v>96.428137390000003</v>
      </c>
      <c r="AO326" s="2">
        <f t="shared" si="23"/>
        <v>57140000</v>
      </c>
      <c r="AP326" s="2">
        <f>gpw_3[[#This Row],[M]]/(gpw_3[[#This Row],[Mb]]*gpw_3[[#This Row],[K]])*gpw_3[[#This Row],[Wb]]</f>
        <v>45.530078282809413</v>
      </c>
      <c r="AQ326" s="2"/>
      <c r="AR326" s="2" t="str">
        <f>IF(gpw_3[[#This Row],[Kolumna1]]&gt;0,"r",IF(gpw_3[[#This Row],[Kolumna1]]=0,"n","m"))</f>
        <v>n</v>
      </c>
    </row>
    <row r="327" spans="1:44" x14ac:dyDescent="0.25">
      <c r="A327" s="1">
        <v>42025</v>
      </c>
      <c r="B327" s="2" t="s">
        <v>657</v>
      </c>
      <c r="C327" s="2" t="s">
        <v>658</v>
      </c>
      <c r="D327">
        <v>0.49</v>
      </c>
      <c r="E327">
        <v>25057</v>
      </c>
      <c r="F327">
        <v>12010</v>
      </c>
      <c r="G327">
        <v>49286000</v>
      </c>
      <c r="H327" s="2">
        <f>IF(AND(gpw[[#This Row],[wolumen]]=0,gpw[[#This Row],[obrot]]=0),gpw[[#This Row],[kurs_zamkniecia]],gpw[[#This Row],[obrot]]/gpw[[#This Row],[wolumen]])</f>
        <v>0.47930717963044261</v>
      </c>
      <c r="J327" t="str">
        <f>LEFT(gpw[[#This Row],[ISIN]],2)</f>
        <v>PL</v>
      </c>
      <c r="K327">
        <f>gpw[[#This Row],[kurs_zamkniecia]]*gpw[[#This Row],[pakiet_wig]]</f>
        <v>24150140</v>
      </c>
      <c r="L327" s="2">
        <f>1000</f>
        <v>1000</v>
      </c>
      <c r="M327" s="2">
        <f t="shared" si="20"/>
        <v>96.428137390000003</v>
      </c>
      <c r="N327" s="2">
        <f t="shared" si="21"/>
        <v>57140000</v>
      </c>
      <c r="O327" s="2">
        <f>gpw[[#This Row],[M]]/(gpw[[#This Row],[Mb]]*gpw[[#This Row],[K]])*gpw[[#This Row],[Wb]]</f>
        <v>4.3830420649912067</v>
      </c>
      <c r="P327" s="2"/>
      <c r="Q327" s="2" t="str">
        <f>IF(gpw[[#This Row],[Kolumna1]]&gt;0,"r",IF(gpw[[#This Row],[Kolumna1]]=0,"n","m"))</f>
        <v>n</v>
      </c>
      <c r="AB327" s="1">
        <v>42025</v>
      </c>
      <c r="AC327" s="2" t="s">
        <v>657</v>
      </c>
      <c r="AD327" s="2" t="s">
        <v>658</v>
      </c>
      <c r="AE327">
        <v>0.49</v>
      </c>
      <c r="AF327">
        <v>25057</v>
      </c>
      <c r="AG327">
        <v>12010</v>
      </c>
      <c r="AH327">
        <v>49286000</v>
      </c>
      <c r="AI327" s="2">
        <f>IF(AND(gpw_3[[#This Row],[wolumen]]=0,gpw_3[[#This Row],[obrot]]=0),gpw_3[[#This Row],[kurs_zamkniecia]],gpw_3[[#This Row],[obrot]]/gpw_3[[#This Row],[wolumen]])</f>
        <v>0.47930717963044261</v>
      </c>
      <c r="AK327" t="str">
        <f>LEFT(gpw_3[[#This Row],[ISIN]],2)</f>
        <v>PL</v>
      </c>
      <c r="AL327">
        <f>gpw_3[[#This Row],[kurs_zamkniecia]]*gpw_3[[#This Row],[pakiet_wig]]</f>
        <v>24150140</v>
      </c>
      <c r="AM327" s="2">
        <f>1000</f>
        <v>1000</v>
      </c>
      <c r="AN327" s="2">
        <f t="shared" si="22"/>
        <v>96.428137390000003</v>
      </c>
      <c r="AO327" s="2">
        <f t="shared" si="23"/>
        <v>57140000</v>
      </c>
      <c r="AP327" s="2">
        <f>gpw_3[[#This Row],[M]]/(gpw_3[[#This Row],[Mb]]*gpw_3[[#This Row],[K]])*gpw_3[[#This Row],[Wb]]</f>
        <v>4.3830420649912067</v>
      </c>
      <c r="AQ327" s="2"/>
      <c r="AR327" s="2" t="str">
        <f>IF(gpw_3[[#This Row],[Kolumna1]]&gt;0,"r",IF(gpw_3[[#This Row],[Kolumna1]]=0,"n","m"))</f>
        <v>n</v>
      </c>
    </row>
    <row r="328" spans="1:44" x14ac:dyDescent="0.25">
      <c r="A328" s="1">
        <v>42025</v>
      </c>
      <c r="B328" s="2" t="s">
        <v>659</v>
      </c>
      <c r="C328" s="2" t="s">
        <v>660</v>
      </c>
      <c r="D328">
        <v>0.16</v>
      </c>
      <c r="E328">
        <v>416157</v>
      </c>
      <c r="F328">
        <v>66590</v>
      </c>
      <c r="G328">
        <v>0</v>
      </c>
      <c r="H328" s="2">
        <f>IF(AND(gpw[[#This Row],[wolumen]]=0,gpw[[#This Row],[obrot]]=0),gpw[[#This Row],[kurs_zamkniecia]],gpw[[#This Row],[obrot]]/gpw[[#This Row],[wolumen]])</f>
        <v>0.16001172634366356</v>
      </c>
      <c r="J328" t="str">
        <f>LEFT(gpw[[#This Row],[ISIN]],2)</f>
        <v>PL</v>
      </c>
      <c r="K328">
        <f>gpw[[#This Row],[kurs_zamkniecia]]*gpw[[#This Row],[pakiet_wig]]</f>
        <v>0</v>
      </c>
      <c r="L328" s="2">
        <f>1000</f>
        <v>1000</v>
      </c>
      <c r="M328" s="2">
        <f t="shared" si="20"/>
        <v>96.428137390000003</v>
      </c>
      <c r="N328" s="2">
        <f t="shared" si="21"/>
        <v>57140000</v>
      </c>
      <c r="O328" s="2">
        <f>gpw[[#This Row],[M]]/(gpw[[#This Row],[Mb]]*gpw[[#This Row],[K]])*gpw[[#This Row],[Wb]]</f>
        <v>0</v>
      </c>
      <c r="P328" s="2"/>
      <c r="Q328" s="2" t="str">
        <f>IF(gpw[[#This Row],[Kolumna1]]&gt;0,"r",IF(gpw[[#This Row],[Kolumna1]]=0,"n","m"))</f>
        <v>n</v>
      </c>
      <c r="AB328" s="1">
        <v>42025</v>
      </c>
      <c r="AC328" s="2" t="s">
        <v>659</v>
      </c>
      <c r="AD328" s="2" t="s">
        <v>660</v>
      </c>
      <c r="AE328">
        <v>0.16</v>
      </c>
      <c r="AF328">
        <v>416157</v>
      </c>
      <c r="AG328">
        <v>66590</v>
      </c>
      <c r="AH328">
        <v>0</v>
      </c>
      <c r="AI328" s="2">
        <f>IF(AND(gpw_3[[#This Row],[wolumen]]=0,gpw_3[[#This Row],[obrot]]=0),gpw_3[[#This Row],[kurs_zamkniecia]],gpw_3[[#This Row],[obrot]]/gpw_3[[#This Row],[wolumen]])</f>
        <v>0.16001172634366356</v>
      </c>
      <c r="AK328" t="str">
        <f>LEFT(gpw_3[[#This Row],[ISIN]],2)</f>
        <v>PL</v>
      </c>
      <c r="AL328">
        <f>gpw_3[[#This Row],[kurs_zamkniecia]]*gpw_3[[#This Row],[pakiet_wig]]</f>
        <v>0</v>
      </c>
      <c r="AM328" s="2">
        <f>1000</f>
        <v>1000</v>
      </c>
      <c r="AN328" s="2">
        <f t="shared" si="22"/>
        <v>96.428137390000003</v>
      </c>
      <c r="AO328" s="2">
        <f t="shared" si="23"/>
        <v>57140000</v>
      </c>
      <c r="AP328" s="2">
        <f>gpw_3[[#This Row],[M]]/(gpw_3[[#This Row],[Mb]]*gpw_3[[#This Row],[K]])*gpw_3[[#This Row],[Wb]]</f>
        <v>0</v>
      </c>
      <c r="AQ328" s="2"/>
      <c r="AR328" s="2" t="str">
        <f>IF(gpw_3[[#This Row],[Kolumna1]]&gt;0,"r",IF(gpw_3[[#This Row],[Kolumna1]]=0,"n","m"))</f>
        <v>n</v>
      </c>
    </row>
    <row r="329" spans="1:44" x14ac:dyDescent="0.25">
      <c r="A329" s="1">
        <v>42025</v>
      </c>
      <c r="B329" s="2" t="s">
        <v>661</v>
      </c>
      <c r="C329" s="2" t="s">
        <v>662</v>
      </c>
      <c r="D329">
        <v>19.190000000000001</v>
      </c>
      <c r="E329">
        <v>2011781</v>
      </c>
      <c r="F329">
        <v>38539850</v>
      </c>
      <c r="G329">
        <v>778079000</v>
      </c>
      <c r="H329" s="2">
        <f>IF(AND(gpw[[#This Row],[wolumen]]=0,gpw[[#This Row],[obrot]]=0),gpw[[#This Row],[kurs_zamkniecia]],gpw[[#This Row],[obrot]]/gpw[[#This Row],[wolumen]])</f>
        <v>19.157080218970155</v>
      </c>
      <c r="J329" t="str">
        <f>LEFT(gpw[[#This Row],[ISIN]],2)</f>
        <v>PL</v>
      </c>
      <c r="K329">
        <f>gpw[[#This Row],[kurs_zamkniecia]]*gpw[[#This Row],[pakiet_wig]]</f>
        <v>14931336010.000002</v>
      </c>
      <c r="L329" s="2">
        <f>1000</f>
        <v>1000</v>
      </c>
      <c r="M329" s="2">
        <f t="shared" si="20"/>
        <v>96.428137390000003</v>
      </c>
      <c r="N329" s="2">
        <f t="shared" si="21"/>
        <v>57140000</v>
      </c>
      <c r="O329" s="2">
        <f>gpw[[#This Row],[M]]/(gpw[[#This Row],[Mb]]*gpw[[#This Row],[K]])*gpw[[#This Row],[Wb]]</f>
        <v>2709.9086720966411</v>
      </c>
      <c r="P329" s="2"/>
      <c r="Q329" s="2" t="str">
        <f>IF(gpw[[#This Row],[Kolumna1]]&gt;0,"r",IF(gpw[[#This Row],[Kolumna1]]=0,"n","m"))</f>
        <v>n</v>
      </c>
      <c r="AB329" s="1">
        <v>42025</v>
      </c>
      <c r="AC329" s="2" t="s">
        <v>661</v>
      </c>
      <c r="AD329" s="2" t="s">
        <v>662</v>
      </c>
      <c r="AE329">
        <v>19.190000000000001</v>
      </c>
      <c r="AF329">
        <v>2011781</v>
      </c>
      <c r="AG329">
        <v>38539850</v>
      </c>
      <c r="AH329">
        <v>778079000</v>
      </c>
      <c r="AI329" s="2">
        <f>IF(AND(gpw_3[[#This Row],[wolumen]]=0,gpw_3[[#This Row],[obrot]]=0),gpw_3[[#This Row],[kurs_zamkniecia]],gpw_3[[#This Row],[obrot]]/gpw_3[[#This Row],[wolumen]])</f>
        <v>19.157080218970155</v>
      </c>
      <c r="AK329" t="str">
        <f>LEFT(gpw_3[[#This Row],[ISIN]],2)</f>
        <v>PL</v>
      </c>
      <c r="AL329">
        <f>gpw_3[[#This Row],[kurs_zamkniecia]]*gpw_3[[#This Row],[pakiet_wig]]</f>
        <v>14931336010.000002</v>
      </c>
      <c r="AM329" s="2">
        <f>1000</f>
        <v>1000</v>
      </c>
      <c r="AN329" s="2">
        <f t="shared" si="22"/>
        <v>96.428137390000003</v>
      </c>
      <c r="AO329" s="2">
        <f t="shared" si="23"/>
        <v>57140000</v>
      </c>
      <c r="AP329" s="2">
        <f>gpw_3[[#This Row],[M]]/(gpw_3[[#This Row],[Mb]]*gpw_3[[#This Row],[K]])*gpw_3[[#This Row],[Wb]]</f>
        <v>2709.9086720966411</v>
      </c>
      <c r="AQ329" s="2"/>
      <c r="AR329" s="2" t="str">
        <f>IF(gpw_3[[#This Row],[Kolumna1]]&gt;0,"r",IF(gpw_3[[#This Row],[Kolumna1]]=0,"n","m"))</f>
        <v>n</v>
      </c>
    </row>
    <row r="330" spans="1:44" x14ac:dyDescent="0.25">
      <c r="A330" s="1">
        <v>42025</v>
      </c>
      <c r="B330" s="2" t="s">
        <v>663</v>
      </c>
      <c r="C330" s="2" t="s">
        <v>664</v>
      </c>
      <c r="D330">
        <v>4.3899999999999997</v>
      </c>
      <c r="E330">
        <v>3242000</v>
      </c>
      <c r="F330">
        <v>14177480</v>
      </c>
      <c r="G330">
        <v>1628262000</v>
      </c>
      <c r="H330" s="2">
        <f>IF(AND(gpw[[#This Row],[wolumen]]=0,gpw[[#This Row],[obrot]]=0),gpw[[#This Row],[kurs_zamkniecia]],gpw[[#This Row],[obrot]]/gpw[[#This Row],[wolumen]])</f>
        <v>4.373066008636644</v>
      </c>
      <c r="J330" t="str">
        <f>LEFT(gpw[[#This Row],[ISIN]],2)</f>
        <v>PL</v>
      </c>
      <c r="K330">
        <f>gpw[[#This Row],[kurs_zamkniecia]]*gpw[[#This Row],[pakiet_wig]]</f>
        <v>7148070179.999999</v>
      </c>
      <c r="L330" s="2">
        <f>1000</f>
        <v>1000</v>
      </c>
      <c r="M330" s="2">
        <f t="shared" si="20"/>
        <v>96.428137390000003</v>
      </c>
      <c r="N330" s="2">
        <f t="shared" si="21"/>
        <v>57140000</v>
      </c>
      <c r="O330" s="2">
        <f>gpw[[#This Row],[M]]/(gpw[[#This Row],[Mb]]*gpw[[#This Row],[K]])*gpw[[#This Row],[Wb]]</f>
        <v>1297.3130707502839</v>
      </c>
      <c r="P330" s="2"/>
      <c r="Q330" s="2" t="str">
        <f>IF(gpw[[#This Row],[Kolumna1]]&gt;0,"r",IF(gpw[[#This Row],[Kolumna1]]=0,"n","m"))</f>
        <v>n</v>
      </c>
      <c r="AB330" s="1">
        <v>42025</v>
      </c>
      <c r="AC330" s="2" t="s">
        <v>663</v>
      </c>
      <c r="AD330" s="2" t="s">
        <v>664</v>
      </c>
      <c r="AE330">
        <v>4.3899999999999997</v>
      </c>
      <c r="AF330">
        <v>3242000</v>
      </c>
      <c r="AG330">
        <v>14177480</v>
      </c>
      <c r="AH330">
        <v>1628262000</v>
      </c>
      <c r="AI330" s="2">
        <f>IF(AND(gpw_3[[#This Row],[wolumen]]=0,gpw_3[[#This Row],[obrot]]=0),gpw_3[[#This Row],[kurs_zamkniecia]],gpw_3[[#This Row],[obrot]]/gpw_3[[#This Row],[wolumen]])</f>
        <v>4.373066008636644</v>
      </c>
      <c r="AK330" t="str">
        <f>LEFT(gpw_3[[#This Row],[ISIN]],2)</f>
        <v>PL</v>
      </c>
      <c r="AL330">
        <f>gpw_3[[#This Row],[kurs_zamkniecia]]*gpw_3[[#This Row],[pakiet_wig]]</f>
        <v>7148070179.999999</v>
      </c>
      <c r="AM330" s="2">
        <f>1000</f>
        <v>1000</v>
      </c>
      <c r="AN330" s="2">
        <f t="shared" si="22"/>
        <v>96.428137390000003</v>
      </c>
      <c r="AO330" s="2">
        <f t="shared" si="23"/>
        <v>57140000</v>
      </c>
      <c r="AP330" s="2">
        <f>gpw_3[[#This Row],[M]]/(gpw_3[[#This Row],[Mb]]*gpw_3[[#This Row],[K]])*gpw_3[[#This Row],[Wb]]</f>
        <v>1297.3130707502839</v>
      </c>
      <c r="AQ330" s="2"/>
      <c r="AR330" s="2" t="str">
        <f>IF(gpw_3[[#This Row],[Kolumna1]]&gt;0,"r",IF(gpw_3[[#This Row],[Kolumna1]]=0,"n","m"))</f>
        <v>n</v>
      </c>
    </row>
    <row r="331" spans="1:44" x14ac:dyDescent="0.25">
      <c r="A331" s="1">
        <v>42025</v>
      </c>
      <c r="B331" s="2" t="s">
        <v>665</v>
      </c>
      <c r="C331" s="2" t="s">
        <v>666</v>
      </c>
      <c r="D331">
        <v>5.2</v>
      </c>
      <c r="E331">
        <v>1</v>
      </c>
      <c r="F331">
        <v>10</v>
      </c>
      <c r="G331">
        <v>31779000</v>
      </c>
      <c r="H331" s="2">
        <f>IF(AND(gpw[[#This Row],[wolumen]]=0,gpw[[#This Row],[obrot]]=0),gpw[[#This Row],[kurs_zamkniecia]],gpw[[#This Row],[obrot]]/gpw[[#This Row],[wolumen]])</f>
        <v>10</v>
      </c>
      <c r="J331" t="str">
        <f>LEFT(gpw[[#This Row],[ISIN]],2)</f>
        <v>PL</v>
      </c>
      <c r="K331">
        <f>gpw[[#This Row],[kurs_zamkniecia]]*gpw[[#This Row],[pakiet_wig]]</f>
        <v>165250800</v>
      </c>
      <c r="L331" s="2">
        <f>1000</f>
        <v>1000</v>
      </c>
      <c r="M331" s="2">
        <f t="shared" si="20"/>
        <v>96.428137390000003</v>
      </c>
      <c r="N331" s="2">
        <f t="shared" si="21"/>
        <v>57140000</v>
      </c>
      <c r="O331" s="2">
        <f>gpw[[#This Row],[M]]/(gpw[[#This Row],[Mb]]*gpw[[#This Row],[K]])*gpw[[#This Row],[Wb]]</f>
        <v>29.991594569366843</v>
      </c>
      <c r="P331" s="2"/>
      <c r="Q331" s="2" t="str">
        <f>IF(gpw[[#This Row],[Kolumna1]]&gt;0,"r",IF(gpw[[#This Row],[Kolumna1]]=0,"n","m"))</f>
        <v>n</v>
      </c>
      <c r="AB331" s="1">
        <v>42025</v>
      </c>
      <c r="AC331" s="2" t="s">
        <v>665</v>
      </c>
      <c r="AD331" s="2" t="s">
        <v>666</v>
      </c>
      <c r="AE331">
        <v>5.2</v>
      </c>
      <c r="AF331">
        <v>1</v>
      </c>
      <c r="AG331">
        <v>10</v>
      </c>
      <c r="AH331">
        <v>31779000</v>
      </c>
      <c r="AI331" s="2">
        <f>IF(AND(gpw_3[[#This Row],[wolumen]]=0,gpw_3[[#This Row],[obrot]]=0),gpw_3[[#This Row],[kurs_zamkniecia]],gpw_3[[#This Row],[obrot]]/gpw_3[[#This Row],[wolumen]])</f>
        <v>10</v>
      </c>
      <c r="AK331" t="str">
        <f>LEFT(gpw_3[[#This Row],[ISIN]],2)</f>
        <v>PL</v>
      </c>
      <c r="AL331">
        <f>gpw_3[[#This Row],[kurs_zamkniecia]]*gpw_3[[#This Row],[pakiet_wig]]</f>
        <v>165250800</v>
      </c>
      <c r="AM331" s="2">
        <f>1000</f>
        <v>1000</v>
      </c>
      <c r="AN331" s="2">
        <f t="shared" si="22"/>
        <v>96.428137390000003</v>
      </c>
      <c r="AO331" s="2">
        <f t="shared" si="23"/>
        <v>57140000</v>
      </c>
      <c r="AP331" s="2">
        <f>gpw_3[[#This Row],[M]]/(gpw_3[[#This Row],[Mb]]*gpw_3[[#This Row],[K]])*gpw_3[[#This Row],[Wb]]</f>
        <v>29.991594569366843</v>
      </c>
      <c r="AQ331" s="2"/>
      <c r="AR331" s="2" t="str">
        <f>IF(gpw_3[[#This Row],[Kolumna1]]&gt;0,"r",IF(gpw_3[[#This Row],[Kolumna1]]=0,"n","m"))</f>
        <v>n</v>
      </c>
    </row>
    <row r="332" spans="1:44" x14ac:dyDescent="0.25">
      <c r="A332" s="1">
        <v>42025</v>
      </c>
      <c r="B332" s="2" t="s">
        <v>667</v>
      </c>
      <c r="C332" s="2" t="s">
        <v>668</v>
      </c>
      <c r="D332">
        <v>25.1</v>
      </c>
      <c r="E332">
        <v>399</v>
      </c>
      <c r="F332">
        <v>9940</v>
      </c>
      <c r="G332">
        <v>13699000</v>
      </c>
      <c r="H332" s="2">
        <f>IF(AND(gpw[[#This Row],[wolumen]]=0,gpw[[#This Row],[obrot]]=0),gpw[[#This Row],[kurs_zamkniecia]],gpw[[#This Row],[obrot]]/gpw[[#This Row],[wolumen]])</f>
        <v>24.912280701754387</v>
      </c>
      <c r="J332" t="str">
        <f>LEFT(gpw[[#This Row],[ISIN]],2)</f>
        <v>PL</v>
      </c>
      <c r="K332">
        <f>gpw[[#This Row],[kurs_zamkniecia]]*gpw[[#This Row],[pakiet_wig]]</f>
        <v>343844900</v>
      </c>
      <c r="L332" s="2">
        <f>1000</f>
        <v>1000</v>
      </c>
      <c r="M332" s="2">
        <f t="shared" si="20"/>
        <v>96.428137390000003</v>
      </c>
      <c r="N332" s="2">
        <f t="shared" si="21"/>
        <v>57140000</v>
      </c>
      <c r="O332" s="2">
        <f>gpw[[#This Row],[M]]/(gpw[[#This Row],[Mb]]*gpw[[#This Row],[K]])*gpw[[#This Row],[Wb]]</f>
        <v>62.404882975117118</v>
      </c>
      <c r="P332" s="2"/>
      <c r="Q332" s="2" t="str">
        <f>IF(gpw[[#This Row],[Kolumna1]]&gt;0,"r",IF(gpw[[#This Row],[Kolumna1]]=0,"n","m"))</f>
        <v>n</v>
      </c>
      <c r="AB332" s="1">
        <v>42025</v>
      </c>
      <c r="AC332" s="2" t="s">
        <v>667</v>
      </c>
      <c r="AD332" s="2" t="s">
        <v>668</v>
      </c>
      <c r="AE332">
        <v>25.1</v>
      </c>
      <c r="AF332">
        <v>399</v>
      </c>
      <c r="AG332">
        <v>9940</v>
      </c>
      <c r="AH332">
        <v>13699000</v>
      </c>
      <c r="AI332" s="2">
        <f>IF(AND(gpw_3[[#This Row],[wolumen]]=0,gpw_3[[#This Row],[obrot]]=0),gpw_3[[#This Row],[kurs_zamkniecia]],gpw_3[[#This Row],[obrot]]/gpw_3[[#This Row],[wolumen]])</f>
        <v>24.912280701754387</v>
      </c>
      <c r="AK332" t="str">
        <f>LEFT(gpw_3[[#This Row],[ISIN]],2)</f>
        <v>PL</v>
      </c>
      <c r="AL332">
        <f>gpw_3[[#This Row],[kurs_zamkniecia]]*gpw_3[[#This Row],[pakiet_wig]]</f>
        <v>343844900</v>
      </c>
      <c r="AM332" s="2">
        <f>1000</f>
        <v>1000</v>
      </c>
      <c r="AN332" s="2">
        <f t="shared" si="22"/>
        <v>96.428137390000003</v>
      </c>
      <c r="AO332" s="2">
        <f t="shared" si="23"/>
        <v>57140000</v>
      </c>
      <c r="AP332" s="2">
        <f>gpw_3[[#This Row],[M]]/(gpw_3[[#This Row],[Mb]]*gpw_3[[#This Row],[K]])*gpw_3[[#This Row],[Wb]]</f>
        <v>62.404882975117118</v>
      </c>
      <c r="AQ332" s="2"/>
      <c r="AR332" s="2" t="str">
        <f>IF(gpw_3[[#This Row],[Kolumna1]]&gt;0,"r",IF(gpw_3[[#This Row],[Kolumna1]]=0,"n","m"))</f>
        <v>n</v>
      </c>
    </row>
    <row r="333" spans="1:44" x14ac:dyDescent="0.25">
      <c r="A333" s="1">
        <v>42025</v>
      </c>
      <c r="B333" s="2" t="s">
        <v>669</v>
      </c>
      <c r="C333" s="2" t="s">
        <v>670</v>
      </c>
      <c r="D333">
        <v>53</v>
      </c>
      <c r="E333">
        <v>1100900</v>
      </c>
      <c r="F333">
        <v>57857050</v>
      </c>
      <c r="G333">
        <v>309998000</v>
      </c>
      <c r="H333" s="2">
        <f>IF(AND(gpw[[#This Row],[wolumen]]=0,gpw[[#This Row],[obrot]]=0),gpw[[#This Row],[kurs_zamkniecia]],gpw[[#This Row],[obrot]]/gpw[[#This Row],[wolumen]])</f>
        <v>52.554319193387229</v>
      </c>
      <c r="J333" t="str">
        <f>LEFT(gpw[[#This Row],[ISIN]],2)</f>
        <v>PL</v>
      </c>
      <c r="K333">
        <f>gpw[[#This Row],[kurs_zamkniecia]]*gpw[[#This Row],[pakiet_wig]]</f>
        <v>16429894000</v>
      </c>
      <c r="L333" s="2">
        <f>1000</f>
        <v>1000</v>
      </c>
      <c r="M333" s="2">
        <f t="shared" si="20"/>
        <v>96.428137390000003</v>
      </c>
      <c r="N333" s="2">
        <f t="shared" si="21"/>
        <v>57140000</v>
      </c>
      <c r="O333" s="2">
        <f>gpw[[#This Row],[M]]/(gpw[[#This Row],[Mb]]*gpw[[#This Row],[K]])*gpw[[#This Row],[Wb]]</f>
        <v>2981.8840191132081</v>
      </c>
      <c r="P333" s="2"/>
      <c r="Q333" s="2" t="str">
        <f>IF(gpw[[#This Row],[Kolumna1]]&gt;0,"r",IF(gpw[[#This Row],[Kolumna1]]=0,"n","m"))</f>
        <v>n</v>
      </c>
      <c r="AB333" s="1">
        <v>42025</v>
      </c>
      <c r="AC333" s="2" t="s">
        <v>669</v>
      </c>
      <c r="AD333" s="2" t="s">
        <v>670</v>
      </c>
      <c r="AE333">
        <v>53</v>
      </c>
      <c r="AF333">
        <v>1100900</v>
      </c>
      <c r="AG333">
        <v>57857050</v>
      </c>
      <c r="AH333">
        <v>309998000</v>
      </c>
      <c r="AI333" s="2">
        <f>IF(AND(gpw_3[[#This Row],[wolumen]]=0,gpw_3[[#This Row],[obrot]]=0),gpw_3[[#This Row],[kurs_zamkniecia]],gpw_3[[#This Row],[obrot]]/gpw_3[[#This Row],[wolumen]])</f>
        <v>52.554319193387229</v>
      </c>
      <c r="AK333" t="str">
        <f>LEFT(gpw_3[[#This Row],[ISIN]],2)</f>
        <v>PL</v>
      </c>
      <c r="AL333">
        <f>gpw_3[[#This Row],[kurs_zamkniecia]]*gpw_3[[#This Row],[pakiet_wig]]</f>
        <v>16429894000</v>
      </c>
      <c r="AM333" s="2">
        <f>1000</f>
        <v>1000</v>
      </c>
      <c r="AN333" s="2">
        <f t="shared" si="22"/>
        <v>96.428137390000003</v>
      </c>
      <c r="AO333" s="2">
        <f t="shared" si="23"/>
        <v>57140000</v>
      </c>
      <c r="AP333" s="2">
        <f>gpw_3[[#This Row],[M]]/(gpw_3[[#This Row],[Mb]]*gpw_3[[#This Row],[K]])*gpw_3[[#This Row],[Wb]]</f>
        <v>2981.8840191132081</v>
      </c>
      <c r="AQ333" s="2"/>
      <c r="AR333" s="2" t="str">
        <f>IF(gpw_3[[#This Row],[Kolumna1]]&gt;0,"r",IF(gpw_3[[#This Row],[Kolumna1]]=0,"n","m"))</f>
        <v>n</v>
      </c>
    </row>
    <row r="334" spans="1:44" x14ac:dyDescent="0.25">
      <c r="A334" s="1">
        <v>42025</v>
      </c>
      <c r="B334" s="2" t="s">
        <v>671</v>
      </c>
      <c r="C334" s="2" t="s">
        <v>672</v>
      </c>
      <c r="D334">
        <v>33.17</v>
      </c>
      <c r="E334">
        <v>4930790</v>
      </c>
      <c r="F334">
        <v>160083160</v>
      </c>
      <c r="G334">
        <v>783205000</v>
      </c>
      <c r="H334" s="2">
        <f>IF(AND(gpw[[#This Row],[wolumen]]=0,gpw[[#This Row],[obrot]]=0),gpw[[#This Row],[kurs_zamkniecia]],gpw[[#This Row],[obrot]]/gpw[[#This Row],[wolumen]])</f>
        <v>32.466026742165049</v>
      </c>
      <c r="J334" t="str">
        <f>LEFT(gpw[[#This Row],[ISIN]],2)</f>
        <v>PL</v>
      </c>
      <c r="K334">
        <f>gpw[[#This Row],[kurs_zamkniecia]]*gpw[[#This Row],[pakiet_wig]]</f>
        <v>25978909850</v>
      </c>
      <c r="L334" s="2">
        <f>1000</f>
        <v>1000</v>
      </c>
      <c r="M334" s="2">
        <f t="shared" si="20"/>
        <v>96.428137390000003</v>
      </c>
      <c r="N334" s="2">
        <f t="shared" si="21"/>
        <v>57140000</v>
      </c>
      <c r="O334" s="2">
        <f>gpw[[#This Row],[M]]/(gpw[[#This Row],[Mb]]*gpw[[#This Row],[K]])*gpw[[#This Row],[Wb]]</f>
        <v>4714.9480158361148</v>
      </c>
      <c r="P334" s="2"/>
      <c r="Q334" s="2" t="str">
        <f>IF(gpw[[#This Row],[Kolumna1]]&gt;0,"r",IF(gpw[[#This Row],[Kolumna1]]=0,"n","m"))</f>
        <v>n</v>
      </c>
      <c r="AB334" s="1">
        <v>42025</v>
      </c>
      <c r="AC334" s="2" t="s">
        <v>671</v>
      </c>
      <c r="AD334" s="2" t="s">
        <v>672</v>
      </c>
      <c r="AE334">
        <v>33.17</v>
      </c>
      <c r="AF334">
        <v>4930790</v>
      </c>
      <c r="AG334">
        <v>160083160</v>
      </c>
      <c r="AH334">
        <v>783205000</v>
      </c>
      <c r="AI334" s="2">
        <f>IF(AND(gpw_3[[#This Row],[wolumen]]=0,gpw_3[[#This Row],[obrot]]=0),gpw_3[[#This Row],[kurs_zamkniecia]],gpw_3[[#This Row],[obrot]]/gpw_3[[#This Row],[wolumen]])</f>
        <v>32.466026742165049</v>
      </c>
      <c r="AK334" t="str">
        <f>LEFT(gpw_3[[#This Row],[ISIN]],2)</f>
        <v>PL</v>
      </c>
      <c r="AL334">
        <f>gpw_3[[#This Row],[kurs_zamkniecia]]*gpw_3[[#This Row],[pakiet_wig]]</f>
        <v>25978909850</v>
      </c>
      <c r="AM334" s="2">
        <f>1000</f>
        <v>1000</v>
      </c>
      <c r="AN334" s="2">
        <f t="shared" si="22"/>
        <v>96.428137390000003</v>
      </c>
      <c r="AO334" s="2">
        <f t="shared" si="23"/>
        <v>57140000</v>
      </c>
      <c r="AP334" s="2">
        <f>gpw_3[[#This Row],[M]]/(gpw_3[[#This Row],[Mb]]*gpw_3[[#This Row],[K]])*gpw_3[[#This Row],[Wb]]</f>
        <v>4714.9480158361148</v>
      </c>
      <c r="AQ334" s="2"/>
      <c r="AR334" s="2" t="str">
        <f>IF(gpw_3[[#This Row],[Kolumna1]]&gt;0,"r",IF(gpw_3[[#This Row],[Kolumna1]]=0,"n","m"))</f>
        <v>n</v>
      </c>
    </row>
    <row r="335" spans="1:44" x14ac:dyDescent="0.25">
      <c r="A335" s="1">
        <v>42025</v>
      </c>
      <c r="B335" s="2" t="s">
        <v>673</v>
      </c>
      <c r="C335" s="2" t="s">
        <v>674</v>
      </c>
      <c r="D335">
        <v>88.4</v>
      </c>
      <c r="E335">
        <v>51644</v>
      </c>
      <c r="F335">
        <v>4539480</v>
      </c>
      <c r="G335">
        <v>25336000</v>
      </c>
      <c r="H335" s="2">
        <f>IF(AND(gpw[[#This Row],[wolumen]]=0,gpw[[#This Row],[obrot]]=0),gpw[[#This Row],[kurs_zamkniecia]],gpw[[#This Row],[obrot]]/gpw[[#This Row],[wolumen]])</f>
        <v>87.899465571992877</v>
      </c>
      <c r="J335" t="str">
        <f>LEFT(gpw[[#This Row],[ISIN]],2)</f>
        <v>PL</v>
      </c>
      <c r="K335">
        <f>gpw[[#This Row],[kurs_zamkniecia]]*gpw[[#This Row],[pakiet_wig]]</f>
        <v>2239702400</v>
      </c>
      <c r="L335" s="2">
        <f>1000</f>
        <v>1000</v>
      </c>
      <c r="M335" s="2">
        <f t="shared" si="20"/>
        <v>96.428137390000003</v>
      </c>
      <c r="N335" s="2">
        <f t="shared" si="21"/>
        <v>57140000</v>
      </c>
      <c r="O335" s="2">
        <f>gpw[[#This Row],[M]]/(gpw[[#This Row],[Mb]]*gpw[[#This Row],[K]])*gpw[[#This Row],[Wb]]</f>
        <v>406.48666352500487</v>
      </c>
      <c r="P335" s="2"/>
      <c r="Q335" s="2" t="str">
        <f>IF(gpw[[#This Row],[Kolumna1]]&gt;0,"r",IF(gpw[[#This Row],[Kolumna1]]=0,"n","m"))</f>
        <v>n</v>
      </c>
      <c r="AB335" s="1">
        <v>42025</v>
      </c>
      <c r="AC335" s="2" t="s">
        <v>673</v>
      </c>
      <c r="AD335" s="2" t="s">
        <v>674</v>
      </c>
      <c r="AE335">
        <v>88.4</v>
      </c>
      <c r="AF335">
        <v>51644</v>
      </c>
      <c r="AG335">
        <v>4539480</v>
      </c>
      <c r="AH335">
        <v>25336000</v>
      </c>
      <c r="AI335" s="2">
        <f>IF(AND(gpw_3[[#This Row],[wolumen]]=0,gpw_3[[#This Row],[obrot]]=0),gpw_3[[#This Row],[kurs_zamkniecia]],gpw_3[[#This Row],[obrot]]/gpw_3[[#This Row],[wolumen]])</f>
        <v>87.899465571992877</v>
      </c>
      <c r="AK335" t="str">
        <f>LEFT(gpw_3[[#This Row],[ISIN]],2)</f>
        <v>PL</v>
      </c>
      <c r="AL335">
        <f>gpw_3[[#This Row],[kurs_zamkniecia]]*gpw_3[[#This Row],[pakiet_wig]]</f>
        <v>2239702400</v>
      </c>
      <c r="AM335" s="2">
        <f>1000</f>
        <v>1000</v>
      </c>
      <c r="AN335" s="2">
        <f t="shared" si="22"/>
        <v>96.428137390000003</v>
      </c>
      <c r="AO335" s="2">
        <f t="shared" si="23"/>
        <v>57140000</v>
      </c>
      <c r="AP335" s="2">
        <f>gpw_3[[#This Row],[M]]/(gpw_3[[#This Row],[Mb]]*gpw_3[[#This Row],[K]])*gpw_3[[#This Row],[Wb]]</f>
        <v>406.48666352500487</v>
      </c>
      <c r="AQ335" s="2"/>
      <c r="AR335" s="2" t="str">
        <f>IF(gpw_3[[#This Row],[Kolumna1]]&gt;0,"r",IF(gpw_3[[#This Row],[Kolumna1]]=0,"n","m"))</f>
        <v>n</v>
      </c>
    </row>
    <row r="336" spans="1:44" x14ac:dyDescent="0.25">
      <c r="A336" s="1">
        <v>42025</v>
      </c>
      <c r="B336" s="2" t="s">
        <v>675</v>
      </c>
      <c r="C336" s="2" t="s">
        <v>676</v>
      </c>
      <c r="D336">
        <v>2.4700000000000002</v>
      </c>
      <c r="E336">
        <v>5085</v>
      </c>
      <c r="F336">
        <v>12450</v>
      </c>
      <c r="G336">
        <v>17382000</v>
      </c>
      <c r="H336" s="2">
        <f>IF(AND(gpw[[#This Row],[wolumen]]=0,gpw[[#This Row],[obrot]]=0),gpw[[#This Row],[kurs_zamkniecia]],gpw[[#This Row],[obrot]]/gpw[[#This Row],[wolumen]])</f>
        <v>2.4483775811209441</v>
      </c>
      <c r="J336" t="str">
        <f>LEFT(gpw[[#This Row],[ISIN]],2)</f>
        <v>PL</v>
      </c>
      <c r="K336">
        <f>gpw[[#This Row],[kurs_zamkniecia]]*gpw[[#This Row],[pakiet_wig]]</f>
        <v>42933540</v>
      </c>
      <c r="L336" s="2">
        <f>1000</f>
        <v>1000</v>
      </c>
      <c r="M336" s="2">
        <f t="shared" si="20"/>
        <v>96.428137390000003</v>
      </c>
      <c r="N336" s="2">
        <f t="shared" si="21"/>
        <v>57140000</v>
      </c>
      <c r="O336" s="2">
        <f>gpw[[#This Row],[M]]/(gpw[[#This Row],[Mb]]*gpw[[#This Row],[K]])*gpw[[#This Row],[Wb]]</f>
        <v>7.7920671192375108</v>
      </c>
      <c r="P336" s="2"/>
      <c r="Q336" s="2" t="str">
        <f>IF(gpw[[#This Row],[Kolumna1]]&gt;0,"r",IF(gpw[[#This Row],[Kolumna1]]=0,"n","m"))</f>
        <v>n</v>
      </c>
      <c r="AB336" s="1">
        <v>42025</v>
      </c>
      <c r="AC336" s="2" t="s">
        <v>675</v>
      </c>
      <c r="AD336" s="2" t="s">
        <v>676</v>
      </c>
      <c r="AE336">
        <v>2.4700000000000002</v>
      </c>
      <c r="AF336">
        <v>5085</v>
      </c>
      <c r="AG336">
        <v>12450</v>
      </c>
      <c r="AH336">
        <v>17382000</v>
      </c>
      <c r="AI336" s="2">
        <f>IF(AND(gpw_3[[#This Row],[wolumen]]=0,gpw_3[[#This Row],[obrot]]=0),gpw_3[[#This Row],[kurs_zamkniecia]],gpw_3[[#This Row],[obrot]]/gpw_3[[#This Row],[wolumen]])</f>
        <v>2.4483775811209441</v>
      </c>
      <c r="AK336" t="str">
        <f>LEFT(gpw_3[[#This Row],[ISIN]],2)</f>
        <v>PL</v>
      </c>
      <c r="AL336">
        <f>gpw_3[[#This Row],[kurs_zamkniecia]]*gpw_3[[#This Row],[pakiet_wig]]</f>
        <v>42933540</v>
      </c>
      <c r="AM336" s="2">
        <f>1000</f>
        <v>1000</v>
      </c>
      <c r="AN336" s="2">
        <f t="shared" si="22"/>
        <v>96.428137390000003</v>
      </c>
      <c r="AO336" s="2">
        <f t="shared" si="23"/>
        <v>57140000</v>
      </c>
      <c r="AP336" s="2">
        <f>gpw_3[[#This Row],[M]]/(gpw_3[[#This Row],[Mb]]*gpw_3[[#This Row],[K]])*gpw_3[[#This Row],[Wb]]</f>
        <v>7.7920671192375108</v>
      </c>
      <c r="AQ336" s="2"/>
      <c r="AR336" s="2" t="str">
        <f>IF(gpw_3[[#This Row],[Kolumna1]]&gt;0,"r",IF(gpw_3[[#This Row],[Kolumna1]]=0,"n","m"))</f>
        <v>n</v>
      </c>
    </row>
    <row r="337" spans="1:44" x14ac:dyDescent="0.25">
      <c r="A337" s="1">
        <v>42025</v>
      </c>
      <c r="B337" s="2" t="s">
        <v>677</v>
      </c>
      <c r="C337" s="2" t="s">
        <v>678</v>
      </c>
      <c r="D337">
        <v>0.2</v>
      </c>
      <c r="E337">
        <v>67220</v>
      </c>
      <c r="F337">
        <v>13440</v>
      </c>
      <c r="G337">
        <v>0</v>
      </c>
      <c r="H337" s="2">
        <f>IF(AND(gpw[[#This Row],[wolumen]]=0,gpw[[#This Row],[obrot]]=0),gpw[[#This Row],[kurs_zamkniecia]],gpw[[#This Row],[obrot]]/gpw[[#This Row],[wolumen]])</f>
        <v>0.19994049390062482</v>
      </c>
      <c r="J337" t="str">
        <f>LEFT(gpw[[#This Row],[ISIN]],2)</f>
        <v>NL</v>
      </c>
      <c r="K337">
        <f>gpw[[#This Row],[kurs_zamkniecia]]*gpw[[#This Row],[pakiet_wig]]</f>
        <v>0</v>
      </c>
      <c r="L337" s="2">
        <f>1000</f>
        <v>1000</v>
      </c>
      <c r="M337" s="2">
        <f t="shared" si="20"/>
        <v>96.428137390000003</v>
      </c>
      <c r="N337" s="2">
        <f t="shared" si="21"/>
        <v>57140000</v>
      </c>
      <c r="O337" s="2">
        <f>gpw[[#This Row],[M]]/(gpw[[#This Row],[Mb]]*gpw[[#This Row],[K]])*gpw[[#This Row],[Wb]]</f>
        <v>0</v>
      </c>
      <c r="P337" s="2"/>
      <c r="Q337" s="2" t="str">
        <f>IF(gpw[[#This Row],[Kolumna1]]&gt;0,"r",IF(gpw[[#This Row],[Kolumna1]]=0,"n","m"))</f>
        <v>n</v>
      </c>
      <c r="AB337" s="1">
        <v>42025</v>
      </c>
      <c r="AC337" s="2" t="s">
        <v>677</v>
      </c>
      <c r="AD337" s="2" t="s">
        <v>678</v>
      </c>
      <c r="AE337">
        <v>0.2</v>
      </c>
      <c r="AF337">
        <v>67220</v>
      </c>
      <c r="AG337">
        <v>13440</v>
      </c>
      <c r="AH337">
        <v>0</v>
      </c>
      <c r="AI337" s="2">
        <f>IF(AND(gpw_3[[#This Row],[wolumen]]=0,gpw_3[[#This Row],[obrot]]=0),gpw_3[[#This Row],[kurs_zamkniecia]],gpw_3[[#This Row],[obrot]]/gpw_3[[#This Row],[wolumen]])</f>
        <v>0.19994049390062482</v>
      </c>
      <c r="AK337" t="str">
        <f>LEFT(gpw_3[[#This Row],[ISIN]],2)</f>
        <v>NL</v>
      </c>
      <c r="AL337">
        <f>gpw_3[[#This Row],[kurs_zamkniecia]]*gpw_3[[#This Row],[pakiet_wig]]</f>
        <v>0</v>
      </c>
      <c r="AM337" s="2">
        <f>1000</f>
        <v>1000</v>
      </c>
      <c r="AN337" s="2">
        <f t="shared" si="22"/>
        <v>96.428137390000003</v>
      </c>
      <c r="AO337" s="2">
        <f t="shared" si="23"/>
        <v>57140000</v>
      </c>
      <c r="AP337" s="2">
        <f>gpw_3[[#This Row],[M]]/(gpw_3[[#This Row],[Mb]]*gpw_3[[#This Row],[K]])*gpw_3[[#This Row],[Wb]]</f>
        <v>0</v>
      </c>
      <c r="AQ337" s="2"/>
      <c r="AR337" s="2" t="str">
        <f>IF(gpw_3[[#This Row],[Kolumna1]]&gt;0,"r",IF(gpw_3[[#This Row],[Kolumna1]]=0,"n","m"))</f>
        <v>n</v>
      </c>
    </row>
    <row r="338" spans="1:44" x14ac:dyDescent="0.25">
      <c r="A338" s="1">
        <v>42025</v>
      </c>
      <c r="B338" s="2" t="s">
        <v>679</v>
      </c>
      <c r="C338" s="2" t="s">
        <v>680</v>
      </c>
      <c r="D338">
        <v>2.25</v>
      </c>
      <c r="E338">
        <v>2200</v>
      </c>
      <c r="F338">
        <v>4960</v>
      </c>
      <c r="G338">
        <v>0</v>
      </c>
      <c r="H338" s="2">
        <f>IF(AND(gpw[[#This Row],[wolumen]]=0,gpw[[#This Row],[obrot]]=0),gpw[[#This Row],[kurs_zamkniecia]],gpw[[#This Row],[obrot]]/gpw[[#This Row],[wolumen]])</f>
        <v>2.2545454545454544</v>
      </c>
      <c r="J338" t="str">
        <f>LEFT(gpw[[#This Row],[ISIN]],2)</f>
        <v>PL</v>
      </c>
      <c r="K338">
        <f>gpw[[#This Row],[kurs_zamkniecia]]*gpw[[#This Row],[pakiet_wig]]</f>
        <v>0</v>
      </c>
      <c r="L338" s="2">
        <f>1000</f>
        <v>1000</v>
      </c>
      <c r="M338" s="2">
        <f t="shared" si="20"/>
        <v>96.428137390000003</v>
      </c>
      <c r="N338" s="2">
        <f t="shared" si="21"/>
        <v>57140000</v>
      </c>
      <c r="O338" s="2">
        <f>gpw[[#This Row],[M]]/(gpw[[#This Row],[Mb]]*gpw[[#This Row],[K]])*gpw[[#This Row],[Wb]]</f>
        <v>0</v>
      </c>
      <c r="P338" s="2"/>
      <c r="Q338" s="2" t="str">
        <f>IF(gpw[[#This Row],[Kolumna1]]&gt;0,"r",IF(gpw[[#This Row],[Kolumna1]]=0,"n","m"))</f>
        <v>n</v>
      </c>
      <c r="AB338" s="1">
        <v>42025</v>
      </c>
      <c r="AC338" s="2" t="s">
        <v>679</v>
      </c>
      <c r="AD338" s="2" t="s">
        <v>680</v>
      </c>
      <c r="AE338">
        <v>2.25</v>
      </c>
      <c r="AF338">
        <v>2200</v>
      </c>
      <c r="AG338">
        <v>4960</v>
      </c>
      <c r="AH338">
        <v>0</v>
      </c>
      <c r="AI338" s="2">
        <f>IF(AND(gpw_3[[#This Row],[wolumen]]=0,gpw_3[[#This Row],[obrot]]=0),gpw_3[[#This Row],[kurs_zamkniecia]],gpw_3[[#This Row],[obrot]]/gpw_3[[#This Row],[wolumen]])</f>
        <v>2.2545454545454544</v>
      </c>
      <c r="AK338" t="str">
        <f>LEFT(gpw_3[[#This Row],[ISIN]],2)</f>
        <v>PL</v>
      </c>
      <c r="AL338">
        <f>gpw_3[[#This Row],[kurs_zamkniecia]]*gpw_3[[#This Row],[pakiet_wig]]</f>
        <v>0</v>
      </c>
      <c r="AM338" s="2">
        <f>1000</f>
        <v>1000</v>
      </c>
      <c r="AN338" s="2">
        <f t="shared" si="22"/>
        <v>96.428137390000003</v>
      </c>
      <c r="AO338" s="2">
        <f t="shared" si="23"/>
        <v>57140000</v>
      </c>
      <c r="AP338" s="2">
        <f>gpw_3[[#This Row],[M]]/(gpw_3[[#This Row],[Mb]]*gpw_3[[#This Row],[K]])*gpw_3[[#This Row],[Wb]]</f>
        <v>0</v>
      </c>
      <c r="AQ338" s="2"/>
      <c r="AR338" s="2" t="str">
        <f>IF(gpw_3[[#This Row],[Kolumna1]]&gt;0,"r",IF(gpw_3[[#This Row],[Kolumna1]]=0,"n","m"))</f>
        <v>n</v>
      </c>
    </row>
    <row r="339" spans="1:44" x14ac:dyDescent="0.25">
      <c r="A339" s="1">
        <v>42025</v>
      </c>
      <c r="B339" s="2" t="s">
        <v>681</v>
      </c>
      <c r="C339" s="2" t="s">
        <v>682</v>
      </c>
      <c r="D339">
        <v>0.7</v>
      </c>
      <c r="E339">
        <v>62</v>
      </c>
      <c r="F339">
        <v>40</v>
      </c>
      <c r="G339">
        <v>0</v>
      </c>
      <c r="H339" s="2">
        <f>IF(AND(gpw[[#This Row],[wolumen]]=0,gpw[[#This Row],[obrot]]=0),gpw[[#This Row],[kurs_zamkniecia]],gpw[[#This Row],[obrot]]/gpw[[#This Row],[wolumen]])</f>
        <v>0.64516129032258063</v>
      </c>
      <c r="J339" t="str">
        <f>LEFT(gpw[[#This Row],[ISIN]],2)</f>
        <v>PL</v>
      </c>
      <c r="K339">
        <f>gpw[[#This Row],[kurs_zamkniecia]]*gpw[[#This Row],[pakiet_wig]]</f>
        <v>0</v>
      </c>
      <c r="L339" s="2">
        <f>1000</f>
        <v>1000</v>
      </c>
      <c r="M339" s="2">
        <f t="shared" si="20"/>
        <v>96.428137390000003</v>
      </c>
      <c r="N339" s="2">
        <f t="shared" si="21"/>
        <v>57140000</v>
      </c>
      <c r="O339" s="2">
        <f>gpw[[#This Row],[M]]/(gpw[[#This Row],[Mb]]*gpw[[#This Row],[K]])*gpw[[#This Row],[Wb]]</f>
        <v>0</v>
      </c>
      <c r="P339" s="2"/>
      <c r="Q339" s="2" t="str">
        <f>IF(gpw[[#This Row],[Kolumna1]]&gt;0,"r",IF(gpw[[#This Row],[Kolumna1]]=0,"n","m"))</f>
        <v>n</v>
      </c>
      <c r="AB339" s="1">
        <v>42025</v>
      </c>
      <c r="AC339" s="2" t="s">
        <v>681</v>
      </c>
      <c r="AD339" s="2" t="s">
        <v>682</v>
      </c>
      <c r="AE339">
        <v>0.7</v>
      </c>
      <c r="AF339">
        <v>62</v>
      </c>
      <c r="AG339">
        <v>40</v>
      </c>
      <c r="AH339">
        <v>0</v>
      </c>
      <c r="AI339" s="2">
        <f>IF(AND(gpw_3[[#This Row],[wolumen]]=0,gpw_3[[#This Row],[obrot]]=0),gpw_3[[#This Row],[kurs_zamkniecia]],gpw_3[[#This Row],[obrot]]/gpw_3[[#This Row],[wolumen]])</f>
        <v>0.64516129032258063</v>
      </c>
      <c r="AK339" t="str">
        <f>LEFT(gpw_3[[#This Row],[ISIN]],2)</f>
        <v>PL</v>
      </c>
      <c r="AL339">
        <f>gpw_3[[#This Row],[kurs_zamkniecia]]*gpw_3[[#This Row],[pakiet_wig]]</f>
        <v>0</v>
      </c>
      <c r="AM339" s="2">
        <f>1000</f>
        <v>1000</v>
      </c>
      <c r="AN339" s="2">
        <f t="shared" si="22"/>
        <v>96.428137390000003</v>
      </c>
      <c r="AO339" s="2">
        <f t="shared" si="23"/>
        <v>57140000</v>
      </c>
      <c r="AP339" s="2">
        <f>gpw_3[[#This Row],[M]]/(gpw_3[[#This Row],[Mb]]*gpw_3[[#This Row],[K]])*gpw_3[[#This Row],[Wb]]</f>
        <v>0</v>
      </c>
      <c r="AQ339" s="2"/>
      <c r="AR339" s="2" t="str">
        <f>IF(gpw_3[[#This Row],[Kolumna1]]&gt;0,"r",IF(gpw_3[[#This Row],[Kolumna1]]=0,"n","m"))</f>
        <v>n</v>
      </c>
    </row>
    <row r="340" spans="1:44" x14ac:dyDescent="0.25">
      <c r="A340" s="1">
        <v>42025</v>
      </c>
      <c r="B340" s="2" t="s">
        <v>683</v>
      </c>
      <c r="C340" s="2" t="s">
        <v>684</v>
      </c>
      <c r="D340">
        <v>17.399999999999999</v>
      </c>
      <c r="E340">
        <v>4454</v>
      </c>
      <c r="F340">
        <v>78070</v>
      </c>
      <c r="G340">
        <v>15164000</v>
      </c>
      <c r="H340" s="2">
        <f>IF(AND(gpw[[#This Row],[wolumen]]=0,gpw[[#This Row],[obrot]]=0),gpw[[#This Row],[kurs_zamkniecia]],gpw[[#This Row],[obrot]]/gpw[[#This Row],[wolumen]])</f>
        <v>17.528064660978895</v>
      </c>
      <c r="J340" t="str">
        <f>LEFT(gpw[[#This Row],[ISIN]],2)</f>
        <v>PL</v>
      </c>
      <c r="K340">
        <f>gpw[[#This Row],[kurs_zamkniecia]]*gpw[[#This Row],[pakiet_wig]]</f>
        <v>263853599.99999997</v>
      </c>
      <c r="L340" s="2">
        <f>1000</f>
        <v>1000</v>
      </c>
      <c r="M340" s="2">
        <f t="shared" si="20"/>
        <v>96.428137390000003</v>
      </c>
      <c r="N340" s="2">
        <f t="shared" si="21"/>
        <v>57140000</v>
      </c>
      <c r="O340" s="2">
        <f>gpw[[#This Row],[M]]/(gpw[[#This Row],[Mb]]*gpw[[#This Row],[K]])*gpw[[#This Row],[Wb]]</f>
        <v>47.887152115862008</v>
      </c>
      <c r="P340" s="2"/>
      <c r="Q340" s="2" t="str">
        <f>IF(gpw[[#This Row],[Kolumna1]]&gt;0,"r",IF(gpw[[#This Row],[Kolumna1]]=0,"n","m"))</f>
        <v>n</v>
      </c>
      <c r="AB340" s="1">
        <v>42025</v>
      </c>
      <c r="AC340" s="2" t="s">
        <v>683</v>
      </c>
      <c r="AD340" s="2" t="s">
        <v>684</v>
      </c>
      <c r="AE340">
        <v>17.399999999999999</v>
      </c>
      <c r="AF340">
        <v>4454</v>
      </c>
      <c r="AG340">
        <v>78070</v>
      </c>
      <c r="AH340">
        <v>15164000</v>
      </c>
      <c r="AI340" s="2">
        <f>IF(AND(gpw_3[[#This Row],[wolumen]]=0,gpw_3[[#This Row],[obrot]]=0),gpw_3[[#This Row],[kurs_zamkniecia]],gpw_3[[#This Row],[obrot]]/gpw_3[[#This Row],[wolumen]])</f>
        <v>17.528064660978895</v>
      </c>
      <c r="AK340" t="str">
        <f>LEFT(gpw_3[[#This Row],[ISIN]],2)</f>
        <v>PL</v>
      </c>
      <c r="AL340">
        <f>gpw_3[[#This Row],[kurs_zamkniecia]]*gpw_3[[#This Row],[pakiet_wig]]</f>
        <v>263853599.99999997</v>
      </c>
      <c r="AM340" s="2">
        <f>1000</f>
        <v>1000</v>
      </c>
      <c r="AN340" s="2">
        <f t="shared" si="22"/>
        <v>96.428137390000003</v>
      </c>
      <c r="AO340" s="2">
        <f t="shared" si="23"/>
        <v>57140000</v>
      </c>
      <c r="AP340" s="2">
        <f>gpw_3[[#This Row],[M]]/(gpw_3[[#This Row],[Mb]]*gpw_3[[#This Row],[K]])*gpw_3[[#This Row],[Wb]]</f>
        <v>47.887152115862008</v>
      </c>
      <c r="AQ340" s="2"/>
      <c r="AR340" s="2" t="str">
        <f>IF(gpw_3[[#This Row],[Kolumna1]]&gt;0,"r",IF(gpw_3[[#This Row],[Kolumna1]]=0,"n","m"))</f>
        <v>n</v>
      </c>
    </row>
    <row r="341" spans="1:44" x14ac:dyDescent="0.25">
      <c r="A341" s="1">
        <v>42025</v>
      </c>
      <c r="B341" s="2" t="s">
        <v>685</v>
      </c>
      <c r="C341" s="2" t="s">
        <v>686</v>
      </c>
      <c r="D341">
        <v>0.09</v>
      </c>
      <c r="E341">
        <v>3509132</v>
      </c>
      <c r="F341">
        <v>315820</v>
      </c>
      <c r="G341">
        <v>0</v>
      </c>
      <c r="H341" s="2">
        <f>IF(AND(gpw[[#This Row],[wolumen]]=0,gpw[[#This Row],[obrot]]=0),gpw[[#This Row],[kurs_zamkniecia]],gpw[[#This Row],[obrot]]/gpw[[#This Row],[wolumen]])</f>
        <v>8.9999464254978151E-2</v>
      </c>
      <c r="J341" t="str">
        <f>LEFT(gpw[[#This Row],[ISIN]],2)</f>
        <v>PL</v>
      </c>
      <c r="K341">
        <f>gpw[[#This Row],[kurs_zamkniecia]]*gpw[[#This Row],[pakiet_wig]]</f>
        <v>0</v>
      </c>
      <c r="L341" s="2">
        <f>1000</f>
        <v>1000</v>
      </c>
      <c r="M341" s="2">
        <f t="shared" si="20"/>
        <v>96.428137390000003</v>
      </c>
      <c r="N341" s="2">
        <f t="shared" si="21"/>
        <v>57140000</v>
      </c>
      <c r="O341" s="2">
        <f>gpw[[#This Row],[M]]/(gpw[[#This Row],[Mb]]*gpw[[#This Row],[K]])*gpw[[#This Row],[Wb]]</f>
        <v>0</v>
      </c>
      <c r="P341" s="2"/>
      <c r="Q341" s="2" t="str">
        <f>IF(gpw[[#This Row],[Kolumna1]]&gt;0,"r",IF(gpw[[#This Row],[Kolumna1]]=0,"n","m"))</f>
        <v>n</v>
      </c>
      <c r="AB341" s="1">
        <v>42025</v>
      </c>
      <c r="AC341" s="2" t="s">
        <v>685</v>
      </c>
      <c r="AD341" s="2" t="s">
        <v>686</v>
      </c>
      <c r="AE341">
        <v>0.09</v>
      </c>
      <c r="AF341">
        <v>3509132</v>
      </c>
      <c r="AG341">
        <v>315820</v>
      </c>
      <c r="AH341">
        <v>0</v>
      </c>
      <c r="AI341" s="2">
        <f>IF(AND(gpw_3[[#This Row],[wolumen]]=0,gpw_3[[#This Row],[obrot]]=0),gpw_3[[#This Row],[kurs_zamkniecia]],gpw_3[[#This Row],[obrot]]/gpw_3[[#This Row],[wolumen]])</f>
        <v>8.9999464254978151E-2</v>
      </c>
      <c r="AK341" t="str">
        <f>LEFT(gpw_3[[#This Row],[ISIN]],2)</f>
        <v>PL</v>
      </c>
      <c r="AL341">
        <f>gpw_3[[#This Row],[kurs_zamkniecia]]*gpw_3[[#This Row],[pakiet_wig]]</f>
        <v>0</v>
      </c>
      <c r="AM341" s="2">
        <f>1000</f>
        <v>1000</v>
      </c>
      <c r="AN341" s="2">
        <f t="shared" si="22"/>
        <v>96.428137390000003</v>
      </c>
      <c r="AO341" s="2">
        <f t="shared" si="23"/>
        <v>57140000</v>
      </c>
      <c r="AP341" s="2">
        <f>gpw_3[[#This Row],[M]]/(gpw_3[[#This Row],[Mb]]*gpw_3[[#This Row],[K]])*gpw_3[[#This Row],[Wb]]</f>
        <v>0</v>
      </c>
      <c r="AQ341" s="2"/>
      <c r="AR341" s="2" t="str">
        <f>IF(gpw_3[[#This Row],[Kolumna1]]&gt;0,"r",IF(gpw_3[[#This Row],[Kolumna1]]=0,"n","m"))</f>
        <v>n</v>
      </c>
    </row>
    <row r="342" spans="1:44" x14ac:dyDescent="0.25">
      <c r="A342" s="1">
        <v>42025</v>
      </c>
      <c r="B342" s="2" t="s">
        <v>687</v>
      </c>
      <c r="C342" s="2" t="s">
        <v>688</v>
      </c>
      <c r="D342">
        <v>2.11</v>
      </c>
      <c r="E342">
        <v>3</v>
      </c>
      <c r="F342">
        <v>10</v>
      </c>
      <c r="G342">
        <v>0</v>
      </c>
      <c r="H342" s="2">
        <f>IF(AND(gpw[[#This Row],[wolumen]]=0,gpw[[#This Row],[obrot]]=0),gpw[[#This Row],[kurs_zamkniecia]],gpw[[#This Row],[obrot]]/gpw[[#This Row],[wolumen]])</f>
        <v>3.3333333333333335</v>
      </c>
      <c r="J342" t="str">
        <f>LEFT(gpw[[#This Row],[ISIN]],2)</f>
        <v>PL</v>
      </c>
      <c r="K342">
        <f>gpw[[#This Row],[kurs_zamkniecia]]*gpw[[#This Row],[pakiet_wig]]</f>
        <v>0</v>
      </c>
      <c r="L342" s="2">
        <f>1000</f>
        <v>1000</v>
      </c>
      <c r="M342" s="2">
        <f t="shared" si="20"/>
        <v>96.428137390000003</v>
      </c>
      <c r="N342" s="2">
        <f t="shared" si="21"/>
        <v>57140000</v>
      </c>
      <c r="O342" s="2">
        <f>gpw[[#This Row],[M]]/(gpw[[#This Row],[Mb]]*gpw[[#This Row],[K]])*gpw[[#This Row],[Wb]]</f>
        <v>0</v>
      </c>
      <c r="P342" s="2"/>
      <c r="Q342" s="2" t="str">
        <f>IF(gpw[[#This Row],[Kolumna1]]&gt;0,"r",IF(gpw[[#This Row],[Kolumna1]]=0,"n","m"))</f>
        <v>n</v>
      </c>
      <c r="AB342" s="1">
        <v>42025</v>
      </c>
      <c r="AC342" s="2" t="s">
        <v>687</v>
      </c>
      <c r="AD342" s="2" t="s">
        <v>688</v>
      </c>
      <c r="AE342">
        <v>2.11</v>
      </c>
      <c r="AF342">
        <v>3</v>
      </c>
      <c r="AG342">
        <v>10</v>
      </c>
      <c r="AH342">
        <v>0</v>
      </c>
      <c r="AI342" s="2">
        <f>IF(AND(gpw_3[[#This Row],[wolumen]]=0,gpw_3[[#This Row],[obrot]]=0),gpw_3[[#This Row],[kurs_zamkniecia]],gpw_3[[#This Row],[obrot]]/gpw_3[[#This Row],[wolumen]])</f>
        <v>3.3333333333333335</v>
      </c>
      <c r="AK342" t="str">
        <f>LEFT(gpw_3[[#This Row],[ISIN]],2)</f>
        <v>PL</v>
      </c>
      <c r="AL342">
        <f>gpw_3[[#This Row],[kurs_zamkniecia]]*gpw_3[[#This Row],[pakiet_wig]]</f>
        <v>0</v>
      </c>
      <c r="AM342" s="2">
        <f>1000</f>
        <v>1000</v>
      </c>
      <c r="AN342" s="2">
        <f t="shared" si="22"/>
        <v>96.428137390000003</v>
      </c>
      <c r="AO342" s="2">
        <f t="shared" si="23"/>
        <v>57140000</v>
      </c>
      <c r="AP342" s="2">
        <f>gpw_3[[#This Row],[M]]/(gpw_3[[#This Row],[Mb]]*gpw_3[[#This Row],[K]])*gpw_3[[#This Row],[Wb]]</f>
        <v>0</v>
      </c>
      <c r="AQ342" s="2"/>
      <c r="AR342" s="2" t="str">
        <f>IF(gpw_3[[#This Row],[Kolumna1]]&gt;0,"r",IF(gpw_3[[#This Row],[Kolumna1]]=0,"n","m"))</f>
        <v>n</v>
      </c>
    </row>
    <row r="343" spans="1:44" x14ac:dyDescent="0.25">
      <c r="A343" s="1">
        <v>42025</v>
      </c>
      <c r="B343" s="2" t="s">
        <v>689</v>
      </c>
      <c r="C343" s="2" t="s">
        <v>690</v>
      </c>
      <c r="D343">
        <v>26.65</v>
      </c>
      <c r="E343">
        <v>748</v>
      </c>
      <c r="F343">
        <v>20220</v>
      </c>
      <c r="G343">
        <v>794000</v>
      </c>
      <c r="H343" s="2">
        <f>IF(AND(gpw[[#This Row],[wolumen]]=0,gpw[[#This Row],[obrot]]=0),gpw[[#This Row],[kurs_zamkniecia]],gpw[[#This Row],[obrot]]/gpw[[#This Row],[wolumen]])</f>
        <v>27.032085561497325</v>
      </c>
      <c r="J343" t="str">
        <f>LEFT(gpw[[#This Row],[ISIN]],2)</f>
        <v>PL</v>
      </c>
      <c r="K343">
        <f>gpw[[#This Row],[kurs_zamkniecia]]*gpw[[#This Row],[pakiet_wig]]</f>
        <v>21160100</v>
      </c>
      <c r="L343" s="2">
        <f>1000</f>
        <v>1000</v>
      </c>
      <c r="M343" s="2">
        <f t="shared" si="20"/>
        <v>96.428137390000003</v>
      </c>
      <c r="N343" s="2">
        <f t="shared" si="21"/>
        <v>57140000</v>
      </c>
      <c r="O343" s="2">
        <f>gpw[[#This Row],[M]]/(gpw[[#This Row],[Mb]]*gpw[[#This Row],[K]])*gpw[[#This Row],[Wb]]</f>
        <v>3.8403756002830804</v>
      </c>
      <c r="P343" s="2"/>
      <c r="Q343" s="2" t="str">
        <f>IF(gpw[[#This Row],[Kolumna1]]&gt;0,"r",IF(gpw[[#This Row],[Kolumna1]]=0,"n","m"))</f>
        <v>n</v>
      </c>
      <c r="AB343" s="1">
        <v>42025</v>
      </c>
      <c r="AC343" s="2" t="s">
        <v>689</v>
      </c>
      <c r="AD343" s="2" t="s">
        <v>690</v>
      </c>
      <c r="AE343">
        <v>26.65</v>
      </c>
      <c r="AF343">
        <v>748</v>
      </c>
      <c r="AG343">
        <v>20220</v>
      </c>
      <c r="AH343">
        <v>794000</v>
      </c>
      <c r="AI343" s="2">
        <f>IF(AND(gpw_3[[#This Row],[wolumen]]=0,gpw_3[[#This Row],[obrot]]=0),gpw_3[[#This Row],[kurs_zamkniecia]],gpw_3[[#This Row],[obrot]]/gpw_3[[#This Row],[wolumen]])</f>
        <v>27.032085561497325</v>
      </c>
      <c r="AK343" t="str">
        <f>LEFT(gpw_3[[#This Row],[ISIN]],2)</f>
        <v>PL</v>
      </c>
      <c r="AL343">
        <f>gpw_3[[#This Row],[kurs_zamkniecia]]*gpw_3[[#This Row],[pakiet_wig]]</f>
        <v>21160100</v>
      </c>
      <c r="AM343" s="2">
        <f>1000</f>
        <v>1000</v>
      </c>
      <c r="AN343" s="2">
        <f t="shared" si="22"/>
        <v>96.428137390000003</v>
      </c>
      <c r="AO343" s="2">
        <f t="shared" si="23"/>
        <v>57140000</v>
      </c>
      <c r="AP343" s="2">
        <f>gpw_3[[#This Row],[M]]/(gpw_3[[#This Row],[Mb]]*gpw_3[[#This Row],[K]])*gpw_3[[#This Row],[Wb]]</f>
        <v>3.8403756002830804</v>
      </c>
      <c r="AQ343" s="2"/>
      <c r="AR343" s="2" t="str">
        <f>IF(gpw_3[[#This Row],[Kolumna1]]&gt;0,"r",IF(gpw_3[[#This Row],[Kolumna1]]=0,"n","m"))</f>
        <v>n</v>
      </c>
    </row>
    <row r="344" spans="1:44" x14ac:dyDescent="0.25">
      <c r="A344" s="1">
        <v>42025</v>
      </c>
      <c r="B344" s="2" t="s">
        <v>691</v>
      </c>
      <c r="C344" s="2" t="s">
        <v>692</v>
      </c>
      <c r="D344">
        <v>6.25</v>
      </c>
      <c r="E344">
        <v>24081</v>
      </c>
      <c r="F344">
        <v>151740</v>
      </c>
      <c r="G344">
        <v>25585000</v>
      </c>
      <c r="H344" s="2">
        <f>IF(AND(gpw[[#This Row],[wolumen]]=0,gpw[[#This Row],[obrot]]=0),gpw[[#This Row],[kurs_zamkniecia]],gpw[[#This Row],[obrot]]/gpw[[#This Row],[wolumen]])</f>
        <v>6.3012333374859848</v>
      </c>
      <c r="J344" t="str">
        <f>LEFT(gpw[[#This Row],[ISIN]],2)</f>
        <v>PL</v>
      </c>
      <c r="K344">
        <f>gpw[[#This Row],[kurs_zamkniecia]]*gpw[[#This Row],[pakiet_wig]]</f>
        <v>159906250</v>
      </c>
      <c r="L344" s="2">
        <f>1000</f>
        <v>1000</v>
      </c>
      <c r="M344" s="2">
        <f t="shared" si="20"/>
        <v>96.428137390000003</v>
      </c>
      <c r="N344" s="2">
        <f t="shared" si="21"/>
        <v>57140000</v>
      </c>
      <c r="O344" s="2">
        <f>gpw[[#This Row],[M]]/(gpw[[#This Row],[Mb]]*gpw[[#This Row],[K]])*gpw[[#This Row],[Wb]]</f>
        <v>29.021604852187199</v>
      </c>
      <c r="P344" s="2"/>
      <c r="Q344" s="2" t="str">
        <f>IF(gpw[[#This Row],[Kolumna1]]&gt;0,"r",IF(gpw[[#This Row],[Kolumna1]]=0,"n","m"))</f>
        <v>n</v>
      </c>
      <c r="AB344" s="1">
        <v>42025</v>
      </c>
      <c r="AC344" s="2" t="s">
        <v>691</v>
      </c>
      <c r="AD344" s="2" t="s">
        <v>692</v>
      </c>
      <c r="AE344">
        <v>6.25</v>
      </c>
      <c r="AF344">
        <v>24081</v>
      </c>
      <c r="AG344">
        <v>151740</v>
      </c>
      <c r="AH344">
        <v>25585000</v>
      </c>
      <c r="AI344" s="2">
        <f>IF(AND(gpw_3[[#This Row],[wolumen]]=0,gpw_3[[#This Row],[obrot]]=0),gpw_3[[#This Row],[kurs_zamkniecia]],gpw_3[[#This Row],[obrot]]/gpw_3[[#This Row],[wolumen]])</f>
        <v>6.3012333374859848</v>
      </c>
      <c r="AK344" t="str">
        <f>LEFT(gpw_3[[#This Row],[ISIN]],2)</f>
        <v>PL</v>
      </c>
      <c r="AL344">
        <f>gpw_3[[#This Row],[kurs_zamkniecia]]*gpw_3[[#This Row],[pakiet_wig]]</f>
        <v>159906250</v>
      </c>
      <c r="AM344" s="2">
        <f>1000</f>
        <v>1000</v>
      </c>
      <c r="AN344" s="2">
        <f t="shared" si="22"/>
        <v>96.428137390000003</v>
      </c>
      <c r="AO344" s="2">
        <f t="shared" si="23"/>
        <v>57140000</v>
      </c>
      <c r="AP344" s="2">
        <f>gpw_3[[#This Row],[M]]/(gpw_3[[#This Row],[Mb]]*gpw_3[[#This Row],[K]])*gpw_3[[#This Row],[Wb]]</f>
        <v>29.021604852187199</v>
      </c>
      <c r="AQ344" s="2"/>
      <c r="AR344" s="2" t="str">
        <f>IF(gpw_3[[#This Row],[Kolumna1]]&gt;0,"r",IF(gpw_3[[#This Row],[Kolumna1]]=0,"n","m"))</f>
        <v>n</v>
      </c>
    </row>
    <row r="345" spans="1:44" x14ac:dyDescent="0.25">
      <c r="A345" s="1">
        <v>42025</v>
      </c>
      <c r="B345" s="2" t="s">
        <v>693</v>
      </c>
      <c r="C345" s="2" t="s">
        <v>694</v>
      </c>
      <c r="D345">
        <v>16.079999999999998</v>
      </c>
      <c r="E345">
        <v>483</v>
      </c>
      <c r="F345">
        <v>7750</v>
      </c>
      <c r="G345">
        <v>5930000</v>
      </c>
      <c r="H345" s="2">
        <f>IF(AND(gpw[[#This Row],[wolumen]]=0,gpw[[#This Row],[obrot]]=0),gpw[[#This Row],[kurs_zamkniecia]],gpw[[#This Row],[obrot]]/gpw[[#This Row],[wolumen]])</f>
        <v>16.045548654244307</v>
      </c>
      <c r="J345" t="str">
        <f>LEFT(gpw[[#This Row],[ISIN]],2)</f>
        <v>PL</v>
      </c>
      <c r="K345">
        <f>gpw[[#This Row],[kurs_zamkniecia]]*gpw[[#This Row],[pakiet_wig]]</f>
        <v>95354399.999999985</v>
      </c>
      <c r="L345" s="2">
        <f>1000</f>
        <v>1000</v>
      </c>
      <c r="M345" s="2">
        <f t="shared" si="20"/>
        <v>96.428137390000003</v>
      </c>
      <c r="N345" s="2">
        <f t="shared" si="21"/>
        <v>57140000</v>
      </c>
      <c r="O345" s="2">
        <f>gpw[[#This Row],[M]]/(gpw[[#This Row],[Mb]]*gpw[[#This Row],[K]])*gpw[[#This Row],[Wb]]</f>
        <v>17.306000970677498</v>
      </c>
      <c r="P345" s="2"/>
      <c r="Q345" s="2" t="str">
        <f>IF(gpw[[#This Row],[Kolumna1]]&gt;0,"r",IF(gpw[[#This Row],[Kolumna1]]=0,"n","m"))</f>
        <v>n</v>
      </c>
      <c r="AB345" s="1">
        <v>42025</v>
      </c>
      <c r="AC345" s="2" t="s">
        <v>693</v>
      </c>
      <c r="AD345" s="2" t="s">
        <v>694</v>
      </c>
      <c r="AE345">
        <v>16.079999999999998</v>
      </c>
      <c r="AF345">
        <v>483</v>
      </c>
      <c r="AG345">
        <v>7750</v>
      </c>
      <c r="AH345">
        <v>5930000</v>
      </c>
      <c r="AI345" s="2">
        <f>IF(AND(gpw_3[[#This Row],[wolumen]]=0,gpw_3[[#This Row],[obrot]]=0),gpw_3[[#This Row],[kurs_zamkniecia]],gpw_3[[#This Row],[obrot]]/gpw_3[[#This Row],[wolumen]])</f>
        <v>16.045548654244307</v>
      </c>
      <c r="AK345" t="str">
        <f>LEFT(gpw_3[[#This Row],[ISIN]],2)</f>
        <v>PL</v>
      </c>
      <c r="AL345">
        <f>gpw_3[[#This Row],[kurs_zamkniecia]]*gpw_3[[#This Row],[pakiet_wig]]</f>
        <v>95354399.999999985</v>
      </c>
      <c r="AM345" s="2">
        <f>1000</f>
        <v>1000</v>
      </c>
      <c r="AN345" s="2">
        <f t="shared" si="22"/>
        <v>96.428137390000003</v>
      </c>
      <c r="AO345" s="2">
        <f t="shared" si="23"/>
        <v>57140000</v>
      </c>
      <c r="AP345" s="2">
        <f>gpw_3[[#This Row],[M]]/(gpw_3[[#This Row],[Mb]]*gpw_3[[#This Row],[K]])*gpw_3[[#This Row],[Wb]]</f>
        <v>17.306000970677498</v>
      </c>
      <c r="AQ345" s="2"/>
      <c r="AR345" s="2" t="str">
        <f>IF(gpw_3[[#This Row],[Kolumna1]]&gt;0,"r",IF(gpw_3[[#This Row],[Kolumna1]]=0,"n","m"))</f>
        <v>n</v>
      </c>
    </row>
    <row r="346" spans="1:44" x14ac:dyDescent="0.25">
      <c r="A346" s="1">
        <v>42025</v>
      </c>
      <c r="B346" s="2" t="s">
        <v>695</v>
      </c>
      <c r="C346" s="2" t="s">
        <v>696</v>
      </c>
      <c r="D346">
        <v>4.4400000000000004</v>
      </c>
      <c r="E346">
        <v>510</v>
      </c>
      <c r="F346">
        <v>2230</v>
      </c>
      <c r="G346">
        <v>21432000</v>
      </c>
      <c r="H346" s="2">
        <f>IF(AND(gpw[[#This Row],[wolumen]]=0,gpw[[#This Row],[obrot]]=0),gpw[[#This Row],[kurs_zamkniecia]],gpw[[#This Row],[obrot]]/gpw[[#This Row],[wolumen]])</f>
        <v>4.3725490196078427</v>
      </c>
      <c r="J346" t="str">
        <f>LEFT(gpw[[#This Row],[ISIN]],2)</f>
        <v>PL</v>
      </c>
      <c r="K346">
        <f>gpw[[#This Row],[kurs_zamkniecia]]*gpw[[#This Row],[pakiet_wig]]</f>
        <v>95158080.000000015</v>
      </c>
      <c r="L346" s="2">
        <f>1000</f>
        <v>1000</v>
      </c>
      <c r="M346" s="2">
        <f t="shared" si="20"/>
        <v>96.428137390000003</v>
      </c>
      <c r="N346" s="2">
        <f t="shared" si="21"/>
        <v>57140000</v>
      </c>
      <c r="O346" s="2">
        <f>gpw[[#This Row],[M]]/(gpw[[#This Row],[Mb]]*gpw[[#This Row],[K]])*gpw[[#This Row],[Wb]]</f>
        <v>17.270370584344377</v>
      </c>
      <c r="P346" s="2"/>
      <c r="Q346" s="2" t="str">
        <f>IF(gpw[[#This Row],[Kolumna1]]&gt;0,"r",IF(gpw[[#This Row],[Kolumna1]]=0,"n","m"))</f>
        <v>n</v>
      </c>
      <c r="AB346" s="1">
        <v>42025</v>
      </c>
      <c r="AC346" s="2" t="s">
        <v>695</v>
      </c>
      <c r="AD346" s="2" t="s">
        <v>696</v>
      </c>
      <c r="AE346">
        <v>4.4400000000000004</v>
      </c>
      <c r="AF346">
        <v>510</v>
      </c>
      <c r="AG346">
        <v>2230</v>
      </c>
      <c r="AH346">
        <v>21432000</v>
      </c>
      <c r="AI346" s="2">
        <f>IF(AND(gpw_3[[#This Row],[wolumen]]=0,gpw_3[[#This Row],[obrot]]=0),gpw_3[[#This Row],[kurs_zamkniecia]],gpw_3[[#This Row],[obrot]]/gpw_3[[#This Row],[wolumen]])</f>
        <v>4.3725490196078427</v>
      </c>
      <c r="AK346" t="str">
        <f>LEFT(gpw_3[[#This Row],[ISIN]],2)</f>
        <v>PL</v>
      </c>
      <c r="AL346">
        <f>gpw_3[[#This Row],[kurs_zamkniecia]]*gpw_3[[#This Row],[pakiet_wig]]</f>
        <v>95158080.000000015</v>
      </c>
      <c r="AM346" s="2">
        <f>1000</f>
        <v>1000</v>
      </c>
      <c r="AN346" s="2">
        <f t="shared" si="22"/>
        <v>96.428137390000003</v>
      </c>
      <c r="AO346" s="2">
        <f t="shared" si="23"/>
        <v>57140000</v>
      </c>
      <c r="AP346" s="2">
        <f>gpw_3[[#This Row],[M]]/(gpw_3[[#This Row],[Mb]]*gpw_3[[#This Row],[K]])*gpw_3[[#This Row],[Wb]]</f>
        <v>17.270370584344377</v>
      </c>
      <c r="AQ346" s="2"/>
      <c r="AR346" s="2" t="str">
        <f>IF(gpw_3[[#This Row],[Kolumna1]]&gt;0,"r",IF(gpw_3[[#This Row],[Kolumna1]]=0,"n","m"))</f>
        <v>n</v>
      </c>
    </row>
    <row r="347" spans="1:44" x14ac:dyDescent="0.25">
      <c r="A347" s="1">
        <v>42025</v>
      </c>
      <c r="B347" s="2" t="s">
        <v>697</v>
      </c>
      <c r="C347" s="2" t="s">
        <v>698</v>
      </c>
      <c r="D347">
        <v>1.34</v>
      </c>
      <c r="E347">
        <v>590</v>
      </c>
      <c r="F347">
        <v>790</v>
      </c>
      <c r="G347">
        <v>0</v>
      </c>
      <c r="H347" s="2">
        <f>IF(AND(gpw[[#This Row],[wolumen]]=0,gpw[[#This Row],[obrot]]=0),gpw[[#This Row],[kurs_zamkniecia]],gpw[[#This Row],[obrot]]/gpw[[#This Row],[wolumen]])</f>
        <v>1.3389830508474576</v>
      </c>
      <c r="J347" t="str">
        <f>LEFT(gpw[[#This Row],[ISIN]],2)</f>
        <v>PL</v>
      </c>
      <c r="K347">
        <f>gpw[[#This Row],[kurs_zamkniecia]]*gpw[[#This Row],[pakiet_wig]]</f>
        <v>0</v>
      </c>
      <c r="L347" s="2">
        <f>1000</f>
        <v>1000</v>
      </c>
      <c r="M347" s="2">
        <f t="shared" si="20"/>
        <v>96.428137390000003</v>
      </c>
      <c r="N347" s="2">
        <f t="shared" si="21"/>
        <v>57140000</v>
      </c>
      <c r="O347" s="2">
        <f>gpw[[#This Row],[M]]/(gpw[[#This Row],[Mb]]*gpw[[#This Row],[K]])*gpw[[#This Row],[Wb]]</f>
        <v>0</v>
      </c>
      <c r="P347" s="2"/>
      <c r="Q347" s="2" t="str">
        <f>IF(gpw[[#This Row],[Kolumna1]]&gt;0,"r",IF(gpw[[#This Row],[Kolumna1]]=0,"n","m"))</f>
        <v>n</v>
      </c>
      <c r="AB347" s="1">
        <v>42025</v>
      </c>
      <c r="AC347" s="2" t="s">
        <v>697</v>
      </c>
      <c r="AD347" s="2" t="s">
        <v>698</v>
      </c>
      <c r="AE347">
        <v>1.34</v>
      </c>
      <c r="AF347">
        <v>590</v>
      </c>
      <c r="AG347">
        <v>790</v>
      </c>
      <c r="AH347">
        <v>0</v>
      </c>
      <c r="AI347" s="2">
        <f>IF(AND(gpw_3[[#This Row],[wolumen]]=0,gpw_3[[#This Row],[obrot]]=0),gpw_3[[#This Row],[kurs_zamkniecia]],gpw_3[[#This Row],[obrot]]/gpw_3[[#This Row],[wolumen]])</f>
        <v>1.3389830508474576</v>
      </c>
      <c r="AK347" t="str">
        <f>LEFT(gpw_3[[#This Row],[ISIN]],2)</f>
        <v>PL</v>
      </c>
      <c r="AL347">
        <f>gpw_3[[#This Row],[kurs_zamkniecia]]*gpw_3[[#This Row],[pakiet_wig]]</f>
        <v>0</v>
      </c>
      <c r="AM347" s="2">
        <f>1000</f>
        <v>1000</v>
      </c>
      <c r="AN347" s="2">
        <f t="shared" si="22"/>
        <v>96.428137390000003</v>
      </c>
      <c r="AO347" s="2">
        <f t="shared" si="23"/>
        <v>57140000</v>
      </c>
      <c r="AP347" s="2">
        <f>gpw_3[[#This Row],[M]]/(gpw_3[[#This Row],[Mb]]*gpw_3[[#This Row],[K]])*gpw_3[[#This Row],[Wb]]</f>
        <v>0</v>
      </c>
      <c r="AQ347" s="2"/>
      <c r="AR347" s="2" t="str">
        <f>IF(gpw_3[[#This Row],[Kolumna1]]&gt;0,"r",IF(gpw_3[[#This Row],[Kolumna1]]=0,"n","m"))</f>
        <v>n</v>
      </c>
    </row>
    <row r="348" spans="1:44" x14ac:dyDescent="0.25">
      <c r="A348" s="1">
        <v>42025</v>
      </c>
      <c r="B348" s="2" t="s">
        <v>699</v>
      </c>
      <c r="C348" s="2" t="s">
        <v>700</v>
      </c>
      <c r="D348">
        <v>13</v>
      </c>
      <c r="E348">
        <v>0</v>
      </c>
      <c r="F348">
        <v>0</v>
      </c>
      <c r="G348">
        <v>423000</v>
      </c>
      <c r="H348" s="2">
        <f>IF(AND(gpw[[#This Row],[wolumen]]=0,gpw[[#This Row],[obrot]]=0),gpw[[#This Row],[kurs_zamkniecia]],gpw[[#This Row],[obrot]]/gpw[[#This Row],[wolumen]])</f>
        <v>13</v>
      </c>
      <c r="J348" t="str">
        <f>LEFT(gpw[[#This Row],[ISIN]],2)</f>
        <v>PL</v>
      </c>
      <c r="K348">
        <f>gpw[[#This Row],[kurs_zamkniecia]]*gpw[[#This Row],[pakiet_wig]]</f>
        <v>5499000</v>
      </c>
      <c r="L348" s="2">
        <f>1000</f>
        <v>1000</v>
      </c>
      <c r="M348" s="2">
        <f t="shared" si="20"/>
        <v>96.428137390000003</v>
      </c>
      <c r="N348" s="2">
        <f t="shared" si="21"/>
        <v>57140000</v>
      </c>
      <c r="O348" s="2">
        <f>gpw[[#This Row],[M]]/(gpw[[#This Row],[Mb]]*gpw[[#This Row],[K]])*gpw[[#This Row],[Wb]]</f>
        <v>0.99802105972829347</v>
      </c>
      <c r="P348" s="2"/>
      <c r="Q348" s="2" t="str">
        <f>IF(gpw[[#This Row],[Kolumna1]]&gt;0,"r",IF(gpw[[#This Row],[Kolumna1]]=0,"n","m"))</f>
        <v>n</v>
      </c>
      <c r="AB348" s="1">
        <v>42025</v>
      </c>
      <c r="AC348" s="2" t="s">
        <v>699</v>
      </c>
      <c r="AD348" s="2" t="s">
        <v>700</v>
      </c>
      <c r="AE348">
        <v>13</v>
      </c>
      <c r="AF348">
        <v>0</v>
      </c>
      <c r="AG348">
        <v>0</v>
      </c>
      <c r="AH348">
        <v>423000</v>
      </c>
      <c r="AI348" s="2">
        <f>IF(AND(gpw_3[[#This Row],[wolumen]]=0,gpw_3[[#This Row],[obrot]]=0),gpw_3[[#This Row],[kurs_zamkniecia]],gpw_3[[#This Row],[obrot]]/gpw_3[[#This Row],[wolumen]])</f>
        <v>13</v>
      </c>
      <c r="AK348" t="str">
        <f>LEFT(gpw_3[[#This Row],[ISIN]],2)</f>
        <v>PL</v>
      </c>
      <c r="AL348">
        <f>gpw_3[[#This Row],[kurs_zamkniecia]]*gpw_3[[#This Row],[pakiet_wig]]</f>
        <v>5499000</v>
      </c>
      <c r="AM348" s="2">
        <f>1000</f>
        <v>1000</v>
      </c>
      <c r="AN348" s="2">
        <f t="shared" si="22"/>
        <v>96.428137390000003</v>
      </c>
      <c r="AO348" s="2">
        <f t="shared" si="23"/>
        <v>57140000</v>
      </c>
      <c r="AP348" s="2">
        <f>gpw_3[[#This Row],[M]]/(gpw_3[[#This Row],[Mb]]*gpw_3[[#This Row],[K]])*gpw_3[[#This Row],[Wb]]</f>
        <v>0.99802105972829347</v>
      </c>
      <c r="AQ348" s="2"/>
      <c r="AR348" s="2" t="str">
        <f>IF(gpw_3[[#This Row],[Kolumna1]]&gt;0,"r",IF(gpw_3[[#This Row],[Kolumna1]]=0,"n","m"))</f>
        <v>n</v>
      </c>
    </row>
    <row r="349" spans="1:44" x14ac:dyDescent="0.25">
      <c r="A349" s="1">
        <v>42025</v>
      </c>
      <c r="B349" s="2" t="s">
        <v>701</v>
      </c>
      <c r="C349" s="2" t="s">
        <v>702</v>
      </c>
      <c r="D349">
        <v>15.05</v>
      </c>
      <c r="E349">
        <v>85</v>
      </c>
      <c r="F349">
        <v>1280</v>
      </c>
      <c r="G349">
        <v>1032000</v>
      </c>
      <c r="H349" s="2">
        <f>IF(AND(gpw[[#This Row],[wolumen]]=0,gpw[[#This Row],[obrot]]=0),gpw[[#This Row],[kurs_zamkniecia]],gpw[[#This Row],[obrot]]/gpw[[#This Row],[wolumen]])</f>
        <v>15.058823529411764</v>
      </c>
      <c r="J349" t="str">
        <f>LEFT(gpw[[#This Row],[ISIN]],2)</f>
        <v>PL</v>
      </c>
      <c r="K349">
        <f>gpw[[#This Row],[kurs_zamkniecia]]*gpw[[#This Row],[pakiet_wig]]</f>
        <v>15531600</v>
      </c>
      <c r="L349" s="2">
        <f>1000</f>
        <v>1000</v>
      </c>
      <c r="M349" s="2">
        <f t="shared" si="20"/>
        <v>96.428137390000003</v>
      </c>
      <c r="N349" s="2">
        <f t="shared" si="21"/>
        <v>57140000</v>
      </c>
      <c r="O349" s="2">
        <f>gpw[[#This Row],[M]]/(gpw[[#This Row],[Mb]]*gpw[[#This Row],[K]])*gpw[[#This Row],[Wb]]</f>
        <v>2.8188514077606768</v>
      </c>
      <c r="P349" s="2"/>
      <c r="Q349" s="2" t="str">
        <f>IF(gpw[[#This Row],[Kolumna1]]&gt;0,"r",IF(gpw[[#This Row],[Kolumna1]]=0,"n","m"))</f>
        <v>n</v>
      </c>
      <c r="AB349" s="1">
        <v>42025</v>
      </c>
      <c r="AC349" s="2" t="s">
        <v>701</v>
      </c>
      <c r="AD349" s="2" t="s">
        <v>702</v>
      </c>
      <c r="AE349">
        <v>15.05</v>
      </c>
      <c r="AF349">
        <v>85</v>
      </c>
      <c r="AG349">
        <v>1280</v>
      </c>
      <c r="AH349">
        <v>1032000</v>
      </c>
      <c r="AI349" s="2">
        <f>IF(AND(gpw_3[[#This Row],[wolumen]]=0,gpw_3[[#This Row],[obrot]]=0),gpw_3[[#This Row],[kurs_zamkniecia]],gpw_3[[#This Row],[obrot]]/gpw_3[[#This Row],[wolumen]])</f>
        <v>15.058823529411764</v>
      </c>
      <c r="AK349" t="str">
        <f>LEFT(gpw_3[[#This Row],[ISIN]],2)</f>
        <v>PL</v>
      </c>
      <c r="AL349">
        <f>gpw_3[[#This Row],[kurs_zamkniecia]]*gpw_3[[#This Row],[pakiet_wig]]</f>
        <v>15531600</v>
      </c>
      <c r="AM349" s="2">
        <f>1000</f>
        <v>1000</v>
      </c>
      <c r="AN349" s="2">
        <f t="shared" si="22"/>
        <v>96.428137390000003</v>
      </c>
      <c r="AO349" s="2">
        <f t="shared" si="23"/>
        <v>57140000</v>
      </c>
      <c r="AP349" s="2">
        <f>gpw_3[[#This Row],[M]]/(gpw_3[[#This Row],[Mb]]*gpw_3[[#This Row],[K]])*gpw_3[[#This Row],[Wb]]</f>
        <v>2.8188514077606768</v>
      </c>
      <c r="AQ349" s="2"/>
      <c r="AR349" s="2" t="str">
        <f>IF(gpw_3[[#This Row],[Kolumna1]]&gt;0,"r",IF(gpw_3[[#This Row],[Kolumna1]]=0,"n","m"))</f>
        <v>n</v>
      </c>
    </row>
    <row r="350" spans="1:44" x14ac:dyDescent="0.25">
      <c r="A350" s="1">
        <v>42025</v>
      </c>
      <c r="B350" s="2" t="s">
        <v>703</v>
      </c>
      <c r="C350" s="2" t="s">
        <v>704</v>
      </c>
      <c r="D350">
        <v>2.83</v>
      </c>
      <c r="E350">
        <v>2845</v>
      </c>
      <c r="F350">
        <v>8050</v>
      </c>
      <c r="G350">
        <v>2631000</v>
      </c>
      <c r="H350" s="2">
        <f>IF(AND(gpw[[#This Row],[wolumen]]=0,gpw[[#This Row],[obrot]]=0),gpw[[#This Row],[kurs_zamkniecia]],gpw[[#This Row],[obrot]]/gpw[[#This Row],[wolumen]])</f>
        <v>2.829525483304042</v>
      </c>
      <c r="J350" t="str">
        <f>LEFT(gpw[[#This Row],[ISIN]],2)</f>
        <v>PL</v>
      </c>
      <c r="K350">
        <f>gpw[[#This Row],[kurs_zamkniecia]]*gpw[[#This Row],[pakiet_wig]]</f>
        <v>7445730</v>
      </c>
      <c r="L350" s="2">
        <f>1000</f>
        <v>1000</v>
      </c>
      <c r="M350" s="2">
        <f t="shared" si="20"/>
        <v>96.428137390000003</v>
      </c>
      <c r="N350" s="2">
        <f t="shared" si="21"/>
        <v>57140000</v>
      </c>
      <c r="O350" s="2">
        <f>gpw[[#This Row],[M]]/(gpw[[#This Row],[Mb]]*gpw[[#This Row],[K]])*gpw[[#This Row],[Wb]]</f>
        <v>1.3513357601474352</v>
      </c>
      <c r="P350" s="2"/>
      <c r="Q350" s="2" t="str">
        <f>IF(gpw[[#This Row],[Kolumna1]]&gt;0,"r",IF(gpw[[#This Row],[Kolumna1]]=0,"n","m"))</f>
        <v>n</v>
      </c>
      <c r="AB350" s="1">
        <v>42025</v>
      </c>
      <c r="AC350" s="2" t="s">
        <v>703</v>
      </c>
      <c r="AD350" s="2" t="s">
        <v>704</v>
      </c>
      <c r="AE350">
        <v>2.83</v>
      </c>
      <c r="AF350">
        <v>2845</v>
      </c>
      <c r="AG350">
        <v>8050</v>
      </c>
      <c r="AH350">
        <v>2631000</v>
      </c>
      <c r="AI350" s="2">
        <f>IF(AND(gpw_3[[#This Row],[wolumen]]=0,gpw_3[[#This Row],[obrot]]=0),gpw_3[[#This Row],[kurs_zamkniecia]],gpw_3[[#This Row],[obrot]]/gpw_3[[#This Row],[wolumen]])</f>
        <v>2.829525483304042</v>
      </c>
      <c r="AK350" t="str">
        <f>LEFT(gpw_3[[#This Row],[ISIN]],2)</f>
        <v>PL</v>
      </c>
      <c r="AL350">
        <f>gpw_3[[#This Row],[kurs_zamkniecia]]*gpw_3[[#This Row],[pakiet_wig]]</f>
        <v>7445730</v>
      </c>
      <c r="AM350" s="2">
        <f>1000</f>
        <v>1000</v>
      </c>
      <c r="AN350" s="2">
        <f t="shared" si="22"/>
        <v>96.428137390000003</v>
      </c>
      <c r="AO350" s="2">
        <f t="shared" si="23"/>
        <v>57140000</v>
      </c>
      <c r="AP350" s="2">
        <f>gpw_3[[#This Row],[M]]/(gpw_3[[#This Row],[Mb]]*gpw_3[[#This Row],[K]])*gpw_3[[#This Row],[Wb]]</f>
        <v>1.3513357601474352</v>
      </c>
      <c r="AQ350" s="2"/>
      <c r="AR350" s="2" t="str">
        <f>IF(gpw_3[[#This Row],[Kolumna1]]&gt;0,"r",IF(gpw_3[[#This Row],[Kolumna1]]=0,"n","m"))</f>
        <v>n</v>
      </c>
    </row>
    <row r="351" spans="1:44" x14ac:dyDescent="0.25">
      <c r="A351" s="1">
        <v>42025</v>
      </c>
      <c r="B351" s="2" t="s">
        <v>705</v>
      </c>
      <c r="C351" s="2" t="s">
        <v>706</v>
      </c>
      <c r="D351">
        <v>1.1299999999999999</v>
      </c>
      <c r="E351">
        <v>8963</v>
      </c>
      <c r="F351">
        <v>10180</v>
      </c>
      <c r="G351">
        <v>0</v>
      </c>
      <c r="H351" s="2">
        <f>IF(AND(gpw[[#This Row],[wolumen]]=0,gpw[[#This Row],[obrot]]=0),gpw[[#This Row],[kurs_zamkniecia]],gpw[[#This Row],[obrot]]/gpw[[#This Row],[wolumen]])</f>
        <v>1.1357804306593775</v>
      </c>
      <c r="J351" t="str">
        <f>LEFT(gpw[[#This Row],[ISIN]],2)</f>
        <v>PL</v>
      </c>
      <c r="K351">
        <f>gpw[[#This Row],[kurs_zamkniecia]]*gpw[[#This Row],[pakiet_wig]]</f>
        <v>0</v>
      </c>
      <c r="L351" s="2">
        <f>1000</f>
        <v>1000</v>
      </c>
      <c r="M351" s="2">
        <f t="shared" si="20"/>
        <v>96.428137390000003</v>
      </c>
      <c r="N351" s="2">
        <f t="shared" si="21"/>
        <v>57140000</v>
      </c>
      <c r="O351" s="2">
        <f>gpw[[#This Row],[M]]/(gpw[[#This Row],[Mb]]*gpw[[#This Row],[K]])*gpw[[#This Row],[Wb]]</f>
        <v>0</v>
      </c>
      <c r="P351" s="2"/>
      <c r="Q351" s="2" t="str">
        <f>IF(gpw[[#This Row],[Kolumna1]]&gt;0,"r",IF(gpw[[#This Row],[Kolumna1]]=0,"n","m"))</f>
        <v>n</v>
      </c>
      <c r="AB351" s="1">
        <v>42025</v>
      </c>
      <c r="AC351" s="2" t="s">
        <v>705</v>
      </c>
      <c r="AD351" s="2" t="s">
        <v>706</v>
      </c>
      <c r="AE351">
        <v>1.1299999999999999</v>
      </c>
      <c r="AF351">
        <v>8963</v>
      </c>
      <c r="AG351">
        <v>10180</v>
      </c>
      <c r="AH351">
        <v>0</v>
      </c>
      <c r="AI351" s="2">
        <f>IF(AND(gpw_3[[#This Row],[wolumen]]=0,gpw_3[[#This Row],[obrot]]=0),gpw_3[[#This Row],[kurs_zamkniecia]],gpw_3[[#This Row],[obrot]]/gpw_3[[#This Row],[wolumen]])</f>
        <v>1.1357804306593775</v>
      </c>
      <c r="AK351" t="str">
        <f>LEFT(gpw_3[[#This Row],[ISIN]],2)</f>
        <v>PL</v>
      </c>
      <c r="AL351">
        <f>gpw_3[[#This Row],[kurs_zamkniecia]]*gpw_3[[#This Row],[pakiet_wig]]</f>
        <v>0</v>
      </c>
      <c r="AM351" s="2">
        <f>1000</f>
        <v>1000</v>
      </c>
      <c r="AN351" s="2">
        <f t="shared" si="22"/>
        <v>96.428137390000003</v>
      </c>
      <c r="AO351" s="2">
        <f t="shared" si="23"/>
        <v>57140000</v>
      </c>
      <c r="AP351" s="2">
        <f>gpw_3[[#This Row],[M]]/(gpw_3[[#This Row],[Mb]]*gpw_3[[#This Row],[K]])*gpw_3[[#This Row],[Wb]]</f>
        <v>0</v>
      </c>
      <c r="AQ351" s="2"/>
      <c r="AR351" s="2" t="str">
        <f>IF(gpw_3[[#This Row],[Kolumna1]]&gt;0,"r",IF(gpw_3[[#This Row],[Kolumna1]]=0,"n","m"))</f>
        <v>n</v>
      </c>
    </row>
    <row r="352" spans="1:44" x14ac:dyDescent="0.25">
      <c r="A352" s="1">
        <v>42025</v>
      </c>
      <c r="B352" s="2" t="s">
        <v>707</v>
      </c>
      <c r="C352" s="2" t="s">
        <v>708</v>
      </c>
      <c r="D352">
        <v>1.04</v>
      </c>
      <c r="E352">
        <v>4008</v>
      </c>
      <c r="F352">
        <v>4010</v>
      </c>
      <c r="G352">
        <v>0</v>
      </c>
      <c r="H352" s="2">
        <f>IF(AND(gpw[[#This Row],[wolumen]]=0,gpw[[#This Row],[obrot]]=0),gpw[[#This Row],[kurs_zamkniecia]],gpw[[#This Row],[obrot]]/gpw[[#This Row],[wolumen]])</f>
        <v>1.0004990019960081</v>
      </c>
      <c r="J352" t="str">
        <f>LEFT(gpw[[#This Row],[ISIN]],2)</f>
        <v>PL</v>
      </c>
      <c r="K352">
        <f>gpw[[#This Row],[kurs_zamkniecia]]*gpw[[#This Row],[pakiet_wig]]</f>
        <v>0</v>
      </c>
      <c r="L352" s="2">
        <f>1000</f>
        <v>1000</v>
      </c>
      <c r="M352" s="2">
        <f t="shared" si="20"/>
        <v>96.428137390000003</v>
      </c>
      <c r="N352" s="2">
        <f t="shared" si="21"/>
        <v>57140000</v>
      </c>
      <c r="O352" s="2">
        <f>gpw[[#This Row],[M]]/(gpw[[#This Row],[Mb]]*gpw[[#This Row],[K]])*gpw[[#This Row],[Wb]]</f>
        <v>0</v>
      </c>
      <c r="P352" s="2"/>
      <c r="Q352" s="2" t="str">
        <f>IF(gpw[[#This Row],[Kolumna1]]&gt;0,"r",IF(gpw[[#This Row],[Kolumna1]]=0,"n","m"))</f>
        <v>n</v>
      </c>
      <c r="AB352" s="1">
        <v>42025</v>
      </c>
      <c r="AC352" s="2" t="s">
        <v>707</v>
      </c>
      <c r="AD352" s="2" t="s">
        <v>708</v>
      </c>
      <c r="AE352">
        <v>1.04</v>
      </c>
      <c r="AF352">
        <v>4008</v>
      </c>
      <c r="AG352">
        <v>4010</v>
      </c>
      <c r="AH352">
        <v>0</v>
      </c>
      <c r="AI352" s="2">
        <f>IF(AND(gpw_3[[#This Row],[wolumen]]=0,gpw_3[[#This Row],[obrot]]=0),gpw_3[[#This Row],[kurs_zamkniecia]],gpw_3[[#This Row],[obrot]]/gpw_3[[#This Row],[wolumen]])</f>
        <v>1.0004990019960081</v>
      </c>
      <c r="AK352" t="str">
        <f>LEFT(gpw_3[[#This Row],[ISIN]],2)</f>
        <v>PL</v>
      </c>
      <c r="AL352">
        <f>gpw_3[[#This Row],[kurs_zamkniecia]]*gpw_3[[#This Row],[pakiet_wig]]</f>
        <v>0</v>
      </c>
      <c r="AM352" s="2">
        <f>1000</f>
        <v>1000</v>
      </c>
      <c r="AN352" s="2">
        <f t="shared" si="22"/>
        <v>96.428137390000003</v>
      </c>
      <c r="AO352" s="2">
        <f t="shared" si="23"/>
        <v>57140000</v>
      </c>
      <c r="AP352" s="2">
        <f>gpw_3[[#This Row],[M]]/(gpw_3[[#This Row],[Mb]]*gpw_3[[#This Row],[K]])*gpw_3[[#This Row],[Wb]]</f>
        <v>0</v>
      </c>
      <c r="AQ352" s="2"/>
      <c r="AR352" s="2" t="str">
        <f>IF(gpw_3[[#This Row],[Kolumna1]]&gt;0,"r",IF(gpw_3[[#This Row],[Kolumna1]]=0,"n","m"))</f>
        <v>n</v>
      </c>
    </row>
    <row r="353" spans="1:44" x14ac:dyDescent="0.25">
      <c r="A353" s="1">
        <v>42025</v>
      </c>
      <c r="B353" s="2" t="s">
        <v>709</v>
      </c>
      <c r="C353" s="2" t="s">
        <v>710</v>
      </c>
      <c r="D353">
        <v>16.2</v>
      </c>
      <c r="E353">
        <v>1132</v>
      </c>
      <c r="F353">
        <v>18060</v>
      </c>
      <c r="G353">
        <v>2716000</v>
      </c>
      <c r="H353" s="2">
        <f>IF(AND(gpw[[#This Row],[wolumen]]=0,gpw[[#This Row],[obrot]]=0),gpw[[#This Row],[kurs_zamkniecia]],gpw[[#This Row],[obrot]]/gpw[[#This Row],[wolumen]])</f>
        <v>15.954063604240282</v>
      </c>
      <c r="J353" t="str">
        <f>LEFT(gpw[[#This Row],[ISIN]],2)</f>
        <v>PL</v>
      </c>
      <c r="K353">
        <f>gpw[[#This Row],[kurs_zamkniecia]]*gpw[[#This Row],[pakiet_wig]]</f>
        <v>43999200</v>
      </c>
      <c r="L353" s="2">
        <f>1000</f>
        <v>1000</v>
      </c>
      <c r="M353" s="2">
        <f t="shared" si="20"/>
        <v>96.428137390000003</v>
      </c>
      <c r="N353" s="2">
        <f t="shared" si="21"/>
        <v>57140000</v>
      </c>
      <c r="O353" s="2">
        <f>gpw[[#This Row],[M]]/(gpw[[#This Row],[Mb]]*gpw[[#This Row],[K]])*gpw[[#This Row],[Wb]]</f>
        <v>7.9854752157114248</v>
      </c>
      <c r="P353" s="2"/>
      <c r="Q353" s="2" t="str">
        <f>IF(gpw[[#This Row],[Kolumna1]]&gt;0,"r",IF(gpw[[#This Row],[Kolumna1]]=0,"n","m"))</f>
        <v>n</v>
      </c>
      <c r="AB353" s="1">
        <v>42025</v>
      </c>
      <c r="AC353" s="2" t="s">
        <v>709</v>
      </c>
      <c r="AD353" s="2" t="s">
        <v>710</v>
      </c>
      <c r="AE353">
        <v>16.2</v>
      </c>
      <c r="AF353">
        <v>1132</v>
      </c>
      <c r="AG353">
        <v>18060</v>
      </c>
      <c r="AH353">
        <v>2716000</v>
      </c>
      <c r="AI353" s="2">
        <f>IF(AND(gpw_3[[#This Row],[wolumen]]=0,gpw_3[[#This Row],[obrot]]=0),gpw_3[[#This Row],[kurs_zamkniecia]],gpw_3[[#This Row],[obrot]]/gpw_3[[#This Row],[wolumen]])</f>
        <v>15.954063604240282</v>
      </c>
      <c r="AK353" t="str">
        <f>LEFT(gpw_3[[#This Row],[ISIN]],2)</f>
        <v>PL</v>
      </c>
      <c r="AL353">
        <f>gpw_3[[#This Row],[kurs_zamkniecia]]*gpw_3[[#This Row],[pakiet_wig]]</f>
        <v>43999200</v>
      </c>
      <c r="AM353" s="2">
        <f>1000</f>
        <v>1000</v>
      </c>
      <c r="AN353" s="2">
        <f t="shared" si="22"/>
        <v>96.428137390000003</v>
      </c>
      <c r="AO353" s="2">
        <f t="shared" si="23"/>
        <v>57140000</v>
      </c>
      <c r="AP353" s="2">
        <f>gpw_3[[#This Row],[M]]/(gpw_3[[#This Row],[Mb]]*gpw_3[[#This Row],[K]])*gpw_3[[#This Row],[Wb]]</f>
        <v>7.9854752157114248</v>
      </c>
      <c r="AQ353" s="2"/>
      <c r="AR353" s="2" t="str">
        <f>IF(gpw_3[[#This Row],[Kolumna1]]&gt;0,"r",IF(gpw_3[[#This Row],[Kolumna1]]=0,"n","m"))</f>
        <v>n</v>
      </c>
    </row>
    <row r="354" spans="1:44" x14ac:dyDescent="0.25">
      <c r="A354" s="1">
        <v>42025</v>
      </c>
      <c r="B354" s="2" t="s">
        <v>711</v>
      </c>
      <c r="C354" s="2" t="s">
        <v>712</v>
      </c>
      <c r="D354">
        <v>1.37</v>
      </c>
      <c r="E354">
        <v>316487</v>
      </c>
      <c r="F354">
        <v>453350</v>
      </c>
      <c r="G354">
        <v>21115000</v>
      </c>
      <c r="H354" s="2">
        <f>IF(AND(gpw[[#This Row],[wolumen]]=0,gpw[[#This Row],[obrot]]=0),gpw[[#This Row],[kurs_zamkniecia]],gpw[[#This Row],[obrot]]/gpw[[#This Row],[wolumen]])</f>
        <v>1.4324443026095859</v>
      </c>
      <c r="J354" t="str">
        <f>LEFT(gpw[[#This Row],[ISIN]],2)</f>
        <v>PL</v>
      </c>
      <c r="K354">
        <f>gpw[[#This Row],[kurs_zamkniecia]]*gpw[[#This Row],[pakiet_wig]]</f>
        <v>28927550.000000004</v>
      </c>
      <c r="L354" s="2">
        <f>1000</f>
        <v>1000</v>
      </c>
      <c r="M354" s="2">
        <f t="shared" si="20"/>
        <v>96.428137390000003</v>
      </c>
      <c r="N354" s="2">
        <f t="shared" si="21"/>
        <v>57140000</v>
      </c>
      <c r="O354" s="2">
        <f>gpw[[#This Row],[M]]/(gpw[[#This Row],[Mb]]*gpw[[#This Row],[K]])*gpw[[#This Row],[Wb]]</f>
        <v>5.2501007649287503</v>
      </c>
      <c r="P354" s="2"/>
      <c r="Q354" s="2" t="str">
        <f>IF(gpw[[#This Row],[Kolumna1]]&gt;0,"r",IF(gpw[[#This Row],[Kolumna1]]=0,"n","m"))</f>
        <v>n</v>
      </c>
      <c r="AB354" s="1">
        <v>42025</v>
      </c>
      <c r="AC354" s="2" t="s">
        <v>711</v>
      </c>
      <c r="AD354" s="2" t="s">
        <v>712</v>
      </c>
      <c r="AE354">
        <v>1.37</v>
      </c>
      <c r="AF354">
        <v>316487</v>
      </c>
      <c r="AG354">
        <v>453350</v>
      </c>
      <c r="AH354">
        <v>21115000</v>
      </c>
      <c r="AI354" s="2">
        <f>IF(AND(gpw_3[[#This Row],[wolumen]]=0,gpw_3[[#This Row],[obrot]]=0),gpw_3[[#This Row],[kurs_zamkniecia]],gpw_3[[#This Row],[obrot]]/gpw_3[[#This Row],[wolumen]])</f>
        <v>1.4324443026095859</v>
      </c>
      <c r="AK354" t="str">
        <f>LEFT(gpw_3[[#This Row],[ISIN]],2)</f>
        <v>PL</v>
      </c>
      <c r="AL354">
        <f>gpw_3[[#This Row],[kurs_zamkniecia]]*gpw_3[[#This Row],[pakiet_wig]]</f>
        <v>28927550.000000004</v>
      </c>
      <c r="AM354" s="2">
        <f>1000</f>
        <v>1000</v>
      </c>
      <c r="AN354" s="2">
        <f t="shared" si="22"/>
        <v>96.428137390000003</v>
      </c>
      <c r="AO354" s="2">
        <f t="shared" si="23"/>
        <v>57140000</v>
      </c>
      <c r="AP354" s="2">
        <f>gpw_3[[#This Row],[M]]/(gpw_3[[#This Row],[Mb]]*gpw_3[[#This Row],[K]])*gpw_3[[#This Row],[Wb]]</f>
        <v>5.2501007649287503</v>
      </c>
      <c r="AQ354" s="2"/>
      <c r="AR354" s="2" t="str">
        <f>IF(gpw_3[[#This Row],[Kolumna1]]&gt;0,"r",IF(gpw_3[[#This Row],[Kolumna1]]=0,"n","m"))</f>
        <v>n</v>
      </c>
    </row>
    <row r="355" spans="1:44" x14ac:dyDescent="0.25">
      <c r="A355" s="1">
        <v>42025</v>
      </c>
      <c r="B355" s="2" t="s">
        <v>713</v>
      </c>
      <c r="C355" s="2" t="s">
        <v>714</v>
      </c>
      <c r="D355">
        <v>5.88</v>
      </c>
      <c r="E355">
        <v>4915</v>
      </c>
      <c r="F355">
        <v>28490</v>
      </c>
      <c r="G355">
        <v>5439000</v>
      </c>
      <c r="H355" s="2">
        <f>IF(AND(gpw[[#This Row],[wolumen]]=0,gpw[[#This Row],[obrot]]=0),gpw[[#This Row],[kurs_zamkniecia]],gpw[[#This Row],[obrot]]/gpw[[#This Row],[wolumen]])</f>
        <v>5.7965412004069172</v>
      </c>
      <c r="J355" t="str">
        <f>LEFT(gpw[[#This Row],[ISIN]],2)</f>
        <v>PL</v>
      </c>
      <c r="K355">
        <f>gpw[[#This Row],[kurs_zamkniecia]]*gpw[[#This Row],[pakiet_wig]]</f>
        <v>31981320</v>
      </c>
      <c r="L355" s="2">
        <f>1000</f>
        <v>1000</v>
      </c>
      <c r="M355" s="2">
        <f t="shared" si="20"/>
        <v>96.428137390000003</v>
      </c>
      <c r="N355" s="2">
        <f t="shared" si="21"/>
        <v>57140000</v>
      </c>
      <c r="O355" s="2">
        <f>gpw[[#This Row],[M]]/(gpw[[#This Row],[Mb]]*gpw[[#This Row],[K]])*gpw[[#This Row],[Wb]]</f>
        <v>5.8043336748335452</v>
      </c>
      <c r="P355" s="2"/>
      <c r="Q355" s="2" t="str">
        <f>IF(gpw[[#This Row],[Kolumna1]]&gt;0,"r",IF(gpw[[#This Row],[Kolumna1]]=0,"n","m"))</f>
        <v>n</v>
      </c>
      <c r="AB355" s="1">
        <v>42025</v>
      </c>
      <c r="AC355" s="2" t="s">
        <v>713</v>
      </c>
      <c r="AD355" s="2" t="s">
        <v>714</v>
      </c>
      <c r="AE355">
        <v>5.88</v>
      </c>
      <c r="AF355">
        <v>4915</v>
      </c>
      <c r="AG355">
        <v>28490</v>
      </c>
      <c r="AH355">
        <v>5439000</v>
      </c>
      <c r="AI355" s="2">
        <f>IF(AND(gpw_3[[#This Row],[wolumen]]=0,gpw_3[[#This Row],[obrot]]=0),gpw_3[[#This Row],[kurs_zamkniecia]],gpw_3[[#This Row],[obrot]]/gpw_3[[#This Row],[wolumen]])</f>
        <v>5.7965412004069172</v>
      </c>
      <c r="AK355" t="str">
        <f>LEFT(gpw_3[[#This Row],[ISIN]],2)</f>
        <v>PL</v>
      </c>
      <c r="AL355">
        <f>gpw_3[[#This Row],[kurs_zamkniecia]]*gpw_3[[#This Row],[pakiet_wig]]</f>
        <v>31981320</v>
      </c>
      <c r="AM355" s="2">
        <f>1000</f>
        <v>1000</v>
      </c>
      <c r="AN355" s="2">
        <f t="shared" si="22"/>
        <v>96.428137390000003</v>
      </c>
      <c r="AO355" s="2">
        <f t="shared" si="23"/>
        <v>57140000</v>
      </c>
      <c r="AP355" s="2">
        <f>gpw_3[[#This Row],[M]]/(gpw_3[[#This Row],[Mb]]*gpw_3[[#This Row],[K]])*gpw_3[[#This Row],[Wb]]</f>
        <v>5.8043336748335452</v>
      </c>
      <c r="AQ355" s="2"/>
      <c r="AR355" s="2" t="str">
        <f>IF(gpw_3[[#This Row],[Kolumna1]]&gt;0,"r",IF(gpw_3[[#This Row],[Kolumna1]]=0,"n","m"))</f>
        <v>n</v>
      </c>
    </row>
    <row r="356" spans="1:44" x14ac:dyDescent="0.25">
      <c r="A356" s="1">
        <v>42025</v>
      </c>
      <c r="B356" s="2" t="s">
        <v>715</v>
      </c>
      <c r="C356" s="2" t="s">
        <v>716</v>
      </c>
      <c r="D356">
        <v>2.94</v>
      </c>
      <c r="E356">
        <v>7770</v>
      </c>
      <c r="F356">
        <v>22700</v>
      </c>
      <c r="G356">
        <v>14959000</v>
      </c>
      <c r="H356" s="2">
        <f>IF(AND(gpw[[#This Row],[wolumen]]=0,gpw[[#This Row],[obrot]]=0),gpw[[#This Row],[kurs_zamkniecia]],gpw[[#This Row],[obrot]]/gpw[[#This Row],[wolumen]])</f>
        <v>2.9214929214929213</v>
      </c>
      <c r="J356" t="str">
        <f>LEFT(gpw[[#This Row],[ISIN]],2)</f>
        <v>PL</v>
      </c>
      <c r="K356">
        <f>gpw[[#This Row],[kurs_zamkniecia]]*gpw[[#This Row],[pakiet_wig]]</f>
        <v>43979460</v>
      </c>
      <c r="L356" s="2">
        <f>1000</f>
        <v>1000</v>
      </c>
      <c r="M356" s="2">
        <f t="shared" si="20"/>
        <v>96.428137390000003</v>
      </c>
      <c r="N356" s="2">
        <f t="shared" si="21"/>
        <v>57140000</v>
      </c>
      <c r="O356" s="2">
        <f>gpw[[#This Row],[M]]/(gpw[[#This Row],[Mb]]*gpw[[#This Row],[K]])*gpw[[#This Row],[Wb]]</f>
        <v>7.9818925760098365</v>
      </c>
      <c r="P356" s="2"/>
      <c r="Q356" s="2" t="str">
        <f>IF(gpw[[#This Row],[Kolumna1]]&gt;0,"r",IF(gpw[[#This Row],[Kolumna1]]=0,"n","m"))</f>
        <v>n</v>
      </c>
      <c r="AB356" s="1">
        <v>42025</v>
      </c>
      <c r="AC356" s="2" t="s">
        <v>715</v>
      </c>
      <c r="AD356" s="2" t="s">
        <v>716</v>
      </c>
      <c r="AE356">
        <v>2.94</v>
      </c>
      <c r="AF356">
        <v>7770</v>
      </c>
      <c r="AG356">
        <v>22700</v>
      </c>
      <c r="AH356">
        <v>14959000</v>
      </c>
      <c r="AI356" s="2">
        <f>IF(AND(gpw_3[[#This Row],[wolumen]]=0,gpw_3[[#This Row],[obrot]]=0),gpw_3[[#This Row],[kurs_zamkniecia]],gpw_3[[#This Row],[obrot]]/gpw_3[[#This Row],[wolumen]])</f>
        <v>2.9214929214929213</v>
      </c>
      <c r="AK356" t="str">
        <f>LEFT(gpw_3[[#This Row],[ISIN]],2)</f>
        <v>PL</v>
      </c>
      <c r="AL356">
        <f>gpw_3[[#This Row],[kurs_zamkniecia]]*gpw_3[[#This Row],[pakiet_wig]]</f>
        <v>43979460</v>
      </c>
      <c r="AM356" s="2">
        <f>1000</f>
        <v>1000</v>
      </c>
      <c r="AN356" s="2">
        <f t="shared" si="22"/>
        <v>96.428137390000003</v>
      </c>
      <c r="AO356" s="2">
        <f t="shared" si="23"/>
        <v>57140000</v>
      </c>
      <c r="AP356" s="2">
        <f>gpw_3[[#This Row],[M]]/(gpw_3[[#This Row],[Mb]]*gpw_3[[#This Row],[K]])*gpw_3[[#This Row],[Wb]]</f>
        <v>7.9818925760098365</v>
      </c>
      <c r="AQ356" s="2"/>
      <c r="AR356" s="2" t="str">
        <f>IF(gpw_3[[#This Row],[Kolumna1]]&gt;0,"r",IF(gpw_3[[#This Row],[Kolumna1]]=0,"n","m"))</f>
        <v>n</v>
      </c>
    </row>
    <row r="357" spans="1:44" x14ac:dyDescent="0.25">
      <c r="A357" s="1">
        <v>42025</v>
      </c>
      <c r="B357" s="2" t="s">
        <v>717</v>
      </c>
      <c r="C357" s="2" t="s">
        <v>718</v>
      </c>
      <c r="D357">
        <v>23.75</v>
      </c>
      <c r="E357">
        <v>85</v>
      </c>
      <c r="F357">
        <v>2030</v>
      </c>
      <c r="G357">
        <v>93000</v>
      </c>
      <c r="H357" s="2">
        <f>IF(AND(gpw[[#This Row],[wolumen]]=0,gpw[[#This Row],[obrot]]=0),gpw[[#This Row],[kurs_zamkniecia]],gpw[[#This Row],[obrot]]/gpw[[#This Row],[wolumen]])</f>
        <v>23.882352941176471</v>
      </c>
      <c r="J357" t="str">
        <f>LEFT(gpw[[#This Row],[ISIN]],2)</f>
        <v>GB</v>
      </c>
      <c r="K357">
        <f>gpw[[#This Row],[kurs_zamkniecia]]*gpw[[#This Row],[pakiet_wig]]</f>
        <v>2208750</v>
      </c>
      <c r="L357" s="2">
        <f>1000</f>
        <v>1000</v>
      </c>
      <c r="M357" s="2">
        <f t="shared" si="20"/>
        <v>96.428137390000003</v>
      </c>
      <c r="N357" s="2">
        <f t="shared" si="21"/>
        <v>57140000</v>
      </c>
      <c r="O357" s="2">
        <f>gpw[[#This Row],[M]]/(gpw[[#This Row],[Mb]]*gpw[[#This Row],[K]])*gpw[[#This Row],[Wb]]</f>
        <v>0.40086906995360394</v>
      </c>
      <c r="P357" s="2"/>
      <c r="Q357" s="2" t="str">
        <f>IF(gpw[[#This Row],[Kolumna1]]&gt;0,"r",IF(gpw[[#This Row],[Kolumna1]]=0,"n","m"))</f>
        <v>n</v>
      </c>
      <c r="AB357" s="1">
        <v>42025</v>
      </c>
      <c r="AC357" s="2" t="s">
        <v>717</v>
      </c>
      <c r="AD357" s="2" t="s">
        <v>718</v>
      </c>
      <c r="AE357">
        <v>23.75</v>
      </c>
      <c r="AF357">
        <v>85</v>
      </c>
      <c r="AG357">
        <v>2030</v>
      </c>
      <c r="AH357">
        <v>93000</v>
      </c>
      <c r="AI357" s="2">
        <f>IF(AND(gpw_3[[#This Row],[wolumen]]=0,gpw_3[[#This Row],[obrot]]=0),gpw_3[[#This Row],[kurs_zamkniecia]],gpw_3[[#This Row],[obrot]]/gpw_3[[#This Row],[wolumen]])</f>
        <v>23.882352941176471</v>
      </c>
      <c r="AK357" t="str">
        <f>LEFT(gpw_3[[#This Row],[ISIN]],2)</f>
        <v>GB</v>
      </c>
      <c r="AL357">
        <f>gpw_3[[#This Row],[kurs_zamkniecia]]*gpw_3[[#This Row],[pakiet_wig]]</f>
        <v>2208750</v>
      </c>
      <c r="AM357" s="2">
        <f>1000</f>
        <v>1000</v>
      </c>
      <c r="AN357" s="2">
        <f t="shared" si="22"/>
        <v>96.428137390000003</v>
      </c>
      <c r="AO357" s="2">
        <f t="shared" si="23"/>
        <v>57140000</v>
      </c>
      <c r="AP357" s="2">
        <f>gpw_3[[#This Row],[M]]/(gpw_3[[#This Row],[Mb]]*gpw_3[[#This Row],[K]])*gpw_3[[#This Row],[Wb]]</f>
        <v>0.40086906995360394</v>
      </c>
      <c r="AQ357" s="2"/>
      <c r="AR357" s="2" t="str">
        <f>IF(gpw_3[[#This Row],[Kolumna1]]&gt;0,"r",IF(gpw_3[[#This Row],[Kolumna1]]=0,"n","m"))</f>
        <v>n</v>
      </c>
    </row>
    <row r="358" spans="1:44" x14ac:dyDescent="0.25">
      <c r="A358" s="1">
        <v>42025</v>
      </c>
      <c r="B358" s="2" t="s">
        <v>719</v>
      </c>
      <c r="C358" s="2" t="s">
        <v>720</v>
      </c>
      <c r="D358">
        <v>14.58</v>
      </c>
      <c r="E358">
        <v>10189</v>
      </c>
      <c r="F358">
        <v>147490</v>
      </c>
      <c r="G358">
        <v>8907000</v>
      </c>
      <c r="H358" s="2">
        <f>IF(AND(gpw[[#This Row],[wolumen]]=0,gpw[[#This Row],[obrot]]=0),gpw[[#This Row],[kurs_zamkniecia]],gpw[[#This Row],[obrot]]/gpw[[#This Row],[wolumen]])</f>
        <v>14.475414662871724</v>
      </c>
      <c r="J358" t="str">
        <f>LEFT(gpw[[#This Row],[ISIN]],2)</f>
        <v>PL</v>
      </c>
      <c r="K358">
        <f>gpw[[#This Row],[kurs_zamkniecia]]*gpw[[#This Row],[pakiet_wig]]</f>
        <v>129864060</v>
      </c>
      <c r="L358" s="2">
        <f>1000</f>
        <v>1000</v>
      </c>
      <c r="M358" s="2">
        <f t="shared" si="20"/>
        <v>96.428137390000003</v>
      </c>
      <c r="N358" s="2">
        <f t="shared" si="21"/>
        <v>57140000</v>
      </c>
      <c r="O358" s="2">
        <f>gpw[[#This Row],[M]]/(gpw[[#This Row],[Mb]]*gpw[[#This Row],[K]])*gpw[[#This Row],[Wb]]</f>
        <v>23.569206543338545</v>
      </c>
      <c r="P358" s="2"/>
      <c r="Q358" s="2" t="str">
        <f>IF(gpw[[#This Row],[Kolumna1]]&gt;0,"r",IF(gpw[[#This Row],[Kolumna1]]=0,"n","m"))</f>
        <v>n</v>
      </c>
      <c r="AB358" s="1">
        <v>42025</v>
      </c>
      <c r="AC358" s="2" t="s">
        <v>719</v>
      </c>
      <c r="AD358" s="2" t="s">
        <v>720</v>
      </c>
      <c r="AE358">
        <v>14.58</v>
      </c>
      <c r="AF358">
        <v>10189</v>
      </c>
      <c r="AG358">
        <v>147490</v>
      </c>
      <c r="AH358">
        <v>8907000</v>
      </c>
      <c r="AI358" s="2">
        <f>IF(AND(gpw_3[[#This Row],[wolumen]]=0,gpw_3[[#This Row],[obrot]]=0),gpw_3[[#This Row],[kurs_zamkniecia]],gpw_3[[#This Row],[obrot]]/gpw_3[[#This Row],[wolumen]])</f>
        <v>14.475414662871724</v>
      </c>
      <c r="AK358" t="str">
        <f>LEFT(gpw_3[[#This Row],[ISIN]],2)</f>
        <v>PL</v>
      </c>
      <c r="AL358">
        <f>gpw_3[[#This Row],[kurs_zamkniecia]]*gpw_3[[#This Row],[pakiet_wig]]</f>
        <v>129864060</v>
      </c>
      <c r="AM358" s="2">
        <f>1000</f>
        <v>1000</v>
      </c>
      <c r="AN358" s="2">
        <f t="shared" si="22"/>
        <v>96.428137390000003</v>
      </c>
      <c r="AO358" s="2">
        <f t="shared" si="23"/>
        <v>57140000</v>
      </c>
      <c r="AP358" s="2">
        <f>gpw_3[[#This Row],[M]]/(gpw_3[[#This Row],[Mb]]*gpw_3[[#This Row],[K]])*gpw_3[[#This Row],[Wb]]</f>
        <v>23.569206543338545</v>
      </c>
      <c r="AQ358" s="2"/>
      <c r="AR358" s="2" t="str">
        <f>IF(gpw_3[[#This Row],[Kolumna1]]&gt;0,"r",IF(gpw_3[[#This Row],[Kolumna1]]=0,"n","m"))</f>
        <v>n</v>
      </c>
    </row>
    <row r="359" spans="1:44" x14ac:dyDescent="0.25">
      <c r="A359" s="1">
        <v>42025</v>
      </c>
      <c r="B359" s="2" t="s">
        <v>721</v>
      </c>
      <c r="C359" s="2" t="s">
        <v>722</v>
      </c>
      <c r="D359">
        <v>139</v>
      </c>
      <c r="E359">
        <v>65</v>
      </c>
      <c r="F359">
        <v>9070</v>
      </c>
      <c r="G359">
        <v>3122000</v>
      </c>
      <c r="H359" s="2">
        <f>IF(AND(gpw[[#This Row],[wolumen]]=0,gpw[[#This Row],[obrot]]=0),gpw[[#This Row],[kurs_zamkniecia]],gpw[[#This Row],[obrot]]/gpw[[#This Row],[wolumen]])</f>
        <v>139.53846153846155</v>
      </c>
      <c r="J359" t="str">
        <f>LEFT(gpw[[#This Row],[ISIN]],2)</f>
        <v>PL</v>
      </c>
      <c r="K359">
        <f>gpw[[#This Row],[kurs_zamkniecia]]*gpw[[#This Row],[pakiet_wig]]</f>
        <v>433958000</v>
      </c>
      <c r="L359" s="2">
        <f>1000</f>
        <v>1000</v>
      </c>
      <c r="M359" s="2">
        <f t="shared" si="20"/>
        <v>96.428137390000003</v>
      </c>
      <c r="N359" s="2">
        <f t="shared" si="21"/>
        <v>57140000</v>
      </c>
      <c r="O359" s="2">
        <f>gpw[[#This Row],[M]]/(gpw[[#This Row],[Mb]]*gpw[[#This Row],[K]])*gpw[[#This Row],[Wb]]</f>
        <v>78.759633212869744</v>
      </c>
      <c r="P359" s="2"/>
      <c r="Q359" s="2" t="str">
        <f>IF(gpw[[#This Row],[Kolumna1]]&gt;0,"r",IF(gpw[[#This Row],[Kolumna1]]=0,"n","m"))</f>
        <v>n</v>
      </c>
      <c r="AB359" s="1">
        <v>42025</v>
      </c>
      <c r="AC359" s="2" t="s">
        <v>721</v>
      </c>
      <c r="AD359" s="2" t="s">
        <v>722</v>
      </c>
      <c r="AE359">
        <v>139</v>
      </c>
      <c r="AF359">
        <v>65</v>
      </c>
      <c r="AG359">
        <v>9070</v>
      </c>
      <c r="AH359">
        <v>3122000</v>
      </c>
      <c r="AI359" s="2">
        <f>IF(AND(gpw_3[[#This Row],[wolumen]]=0,gpw_3[[#This Row],[obrot]]=0),gpw_3[[#This Row],[kurs_zamkniecia]],gpw_3[[#This Row],[obrot]]/gpw_3[[#This Row],[wolumen]])</f>
        <v>139.53846153846155</v>
      </c>
      <c r="AK359" t="str">
        <f>LEFT(gpw_3[[#This Row],[ISIN]],2)</f>
        <v>PL</v>
      </c>
      <c r="AL359">
        <f>gpw_3[[#This Row],[kurs_zamkniecia]]*gpw_3[[#This Row],[pakiet_wig]]</f>
        <v>433958000</v>
      </c>
      <c r="AM359" s="2">
        <f>1000</f>
        <v>1000</v>
      </c>
      <c r="AN359" s="2">
        <f t="shared" si="22"/>
        <v>96.428137390000003</v>
      </c>
      <c r="AO359" s="2">
        <f t="shared" si="23"/>
        <v>57140000</v>
      </c>
      <c r="AP359" s="2">
        <f>gpw_3[[#This Row],[M]]/(gpw_3[[#This Row],[Mb]]*gpw_3[[#This Row],[K]])*gpw_3[[#This Row],[Wb]]</f>
        <v>78.759633212869744</v>
      </c>
      <c r="AQ359" s="2"/>
      <c r="AR359" s="2" t="str">
        <f>IF(gpw_3[[#This Row],[Kolumna1]]&gt;0,"r",IF(gpw_3[[#This Row],[Kolumna1]]=0,"n","m"))</f>
        <v>n</v>
      </c>
    </row>
    <row r="360" spans="1:44" x14ac:dyDescent="0.25">
      <c r="A360" s="1">
        <v>42025</v>
      </c>
      <c r="B360" s="2" t="s">
        <v>723</v>
      </c>
      <c r="C360" s="2" t="s">
        <v>724</v>
      </c>
      <c r="D360">
        <v>1.19</v>
      </c>
      <c r="E360">
        <v>25</v>
      </c>
      <c r="F360">
        <v>30</v>
      </c>
      <c r="G360">
        <v>0</v>
      </c>
      <c r="H360" s="2">
        <f>IF(AND(gpw[[#This Row],[wolumen]]=0,gpw[[#This Row],[obrot]]=0),gpw[[#This Row],[kurs_zamkniecia]],gpw[[#This Row],[obrot]]/gpw[[#This Row],[wolumen]])</f>
        <v>1.2</v>
      </c>
      <c r="J360" t="str">
        <f>LEFT(gpw[[#This Row],[ISIN]],2)</f>
        <v>PL</v>
      </c>
      <c r="K360">
        <f>gpw[[#This Row],[kurs_zamkniecia]]*gpw[[#This Row],[pakiet_wig]]</f>
        <v>0</v>
      </c>
      <c r="L360" s="2">
        <f>1000</f>
        <v>1000</v>
      </c>
      <c r="M360" s="2">
        <f t="shared" si="20"/>
        <v>96.428137390000003</v>
      </c>
      <c r="N360" s="2">
        <f t="shared" si="21"/>
        <v>57140000</v>
      </c>
      <c r="O360" s="2">
        <f>gpw[[#This Row],[M]]/(gpw[[#This Row],[Mb]]*gpw[[#This Row],[K]])*gpw[[#This Row],[Wb]]</f>
        <v>0</v>
      </c>
      <c r="P360" s="2"/>
      <c r="Q360" s="2" t="str">
        <f>IF(gpw[[#This Row],[Kolumna1]]&gt;0,"r",IF(gpw[[#This Row],[Kolumna1]]=0,"n","m"))</f>
        <v>n</v>
      </c>
      <c r="AB360" s="1">
        <v>42025</v>
      </c>
      <c r="AC360" s="2" t="s">
        <v>723</v>
      </c>
      <c r="AD360" s="2" t="s">
        <v>724</v>
      </c>
      <c r="AE360">
        <v>1.19</v>
      </c>
      <c r="AF360">
        <v>25</v>
      </c>
      <c r="AG360">
        <v>30</v>
      </c>
      <c r="AH360">
        <v>0</v>
      </c>
      <c r="AI360" s="2">
        <f>IF(AND(gpw_3[[#This Row],[wolumen]]=0,gpw_3[[#This Row],[obrot]]=0),gpw_3[[#This Row],[kurs_zamkniecia]],gpw_3[[#This Row],[obrot]]/gpw_3[[#This Row],[wolumen]])</f>
        <v>1.2</v>
      </c>
      <c r="AK360" t="str">
        <f>LEFT(gpw_3[[#This Row],[ISIN]],2)</f>
        <v>PL</v>
      </c>
      <c r="AL360">
        <f>gpw_3[[#This Row],[kurs_zamkniecia]]*gpw_3[[#This Row],[pakiet_wig]]</f>
        <v>0</v>
      </c>
      <c r="AM360" s="2">
        <f>1000</f>
        <v>1000</v>
      </c>
      <c r="AN360" s="2">
        <f t="shared" si="22"/>
        <v>96.428137390000003</v>
      </c>
      <c r="AO360" s="2">
        <f t="shared" si="23"/>
        <v>57140000</v>
      </c>
      <c r="AP360" s="2">
        <f>gpw_3[[#This Row],[M]]/(gpw_3[[#This Row],[Mb]]*gpw_3[[#This Row],[K]])*gpw_3[[#This Row],[Wb]]</f>
        <v>0</v>
      </c>
      <c r="AQ360" s="2"/>
      <c r="AR360" s="2" t="str">
        <f>IF(gpw_3[[#This Row],[Kolumna1]]&gt;0,"r",IF(gpw_3[[#This Row],[Kolumna1]]=0,"n","m"))</f>
        <v>n</v>
      </c>
    </row>
    <row r="361" spans="1:44" x14ac:dyDescent="0.25">
      <c r="A361" s="1">
        <v>42025</v>
      </c>
      <c r="B361" s="2" t="s">
        <v>725</v>
      </c>
      <c r="C361" s="2" t="s">
        <v>726</v>
      </c>
      <c r="D361">
        <v>485.5</v>
      </c>
      <c r="E361">
        <v>125505</v>
      </c>
      <c r="F361">
        <v>60438680</v>
      </c>
      <c r="G361">
        <v>55967000</v>
      </c>
      <c r="H361" s="2">
        <f>IF(AND(gpw[[#This Row],[wolumen]]=0,gpw[[#This Row],[obrot]]=0),gpw[[#This Row],[kurs_zamkniecia]],gpw[[#This Row],[obrot]]/gpw[[#This Row],[wolumen]])</f>
        <v>481.56392175610534</v>
      </c>
      <c r="J361" t="str">
        <f>LEFT(gpw[[#This Row],[ISIN]],2)</f>
        <v>PL</v>
      </c>
      <c r="K361">
        <f>gpw[[#This Row],[kurs_zamkniecia]]*gpw[[#This Row],[pakiet_wig]]</f>
        <v>27171978500</v>
      </c>
      <c r="L361" s="2">
        <f>1000</f>
        <v>1000</v>
      </c>
      <c r="M361" s="2">
        <f t="shared" si="20"/>
        <v>96.428137390000003</v>
      </c>
      <c r="N361" s="2">
        <f t="shared" si="21"/>
        <v>57140000</v>
      </c>
      <c r="O361" s="2">
        <f>gpw[[#This Row],[M]]/(gpw[[#This Row],[Mb]]*gpw[[#This Row],[K]])*gpw[[#This Row],[Wb]]</f>
        <v>4931.479683121368</v>
      </c>
      <c r="P361" s="2"/>
      <c r="Q361" s="2" t="str">
        <f>IF(gpw[[#This Row],[Kolumna1]]&gt;0,"r",IF(gpw[[#This Row],[Kolumna1]]=0,"n","m"))</f>
        <v>n</v>
      </c>
      <c r="AB361" s="1">
        <v>42025</v>
      </c>
      <c r="AC361" s="2" t="s">
        <v>725</v>
      </c>
      <c r="AD361" s="2" t="s">
        <v>726</v>
      </c>
      <c r="AE361">
        <v>485.5</v>
      </c>
      <c r="AF361">
        <v>125505</v>
      </c>
      <c r="AG361">
        <v>60438680</v>
      </c>
      <c r="AH361">
        <v>55967000</v>
      </c>
      <c r="AI361" s="2">
        <f>IF(AND(gpw_3[[#This Row],[wolumen]]=0,gpw_3[[#This Row],[obrot]]=0),gpw_3[[#This Row],[kurs_zamkniecia]],gpw_3[[#This Row],[obrot]]/gpw_3[[#This Row],[wolumen]])</f>
        <v>481.56392175610534</v>
      </c>
      <c r="AK361" t="str">
        <f>LEFT(gpw_3[[#This Row],[ISIN]],2)</f>
        <v>PL</v>
      </c>
      <c r="AL361">
        <f>gpw_3[[#This Row],[kurs_zamkniecia]]*gpw_3[[#This Row],[pakiet_wig]]</f>
        <v>27171978500</v>
      </c>
      <c r="AM361" s="2">
        <f>1000</f>
        <v>1000</v>
      </c>
      <c r="AN361" s="2">
        <f t="shared" si="22"/>
        <v>96.428137390000003</v>
      </c>
      <c r="AO361" s="2">
        <f t="shared" si="23"/>
        <v>57140000</v>
      </c>
      <c r="AP361" s="2">
        <f>gpw_3[[#This Row],[M]]/(gpw_3[[#This Row],[Mb]]*gpw_3[[#This Row],[K]])*gpw_3[[#This Row],[Wb]]</f>
        <v>4931.479683121368</v>
      </c>
      <c r="AQ361" s="2"/>
      <c r="AR361" s="2" t="str">
        <f>IF(gpw_3[[#This Row],[Kolumna1]]&gt;0,"r",IF(gpw_3[[#This Row],[Kolumna1]]=0,"n","m"))</f>
        <v>n</v>
      </c>
    </row>
    <row r="362" spans="1:44" x14ac:dyDescent="0.25">
      <c r="A362" s="1">
        <v>42025</v>
      </c>
      <c r="B362" s="2" t="s">
        <v>727</v>
      </c>
      <c r="C362" s="2" t="s">
        <v>728</v>
      </c>
      <c r="D362">
        <v>4.2</v>
      </c>
      <c r="E362">
        <v>0</v>
      </c>
      <c r="F362">
        <v>0</v>
      </c>
      <c r="G362">
        <v>0</v>
      </c>
      <c r="H362" s="2">
        <f>IF(AND(gpw[[#This Row],[wolumen]]=0,gpw[[#This Row],[obrot]]=0),gpw[[#This Row],[kurs_zamkniecia]],gpw[[#This Row],[obrot]]/gpw[[#This Row],[wolumen]])</f>
        <v>4.2</v>
      </c>
      <c r="J362" t="str">
        <f>LEFT(gpw[[#This Row],[ISIN]],2)</f>
        <v>PL</v>
      </c>
      <c r="K362">
        <f>gpw[[#This Row],[kurs_zamkniecia]]*gpw[[#This Row],[pakiet_wig]]</f>
        <v>0</v>
      </c>
      <c r="L362" s="2">
        <f>1000</f>
        <v>1000</v>
      </c>
      <c r="M362" s="2">
        <f t="shared" si="20"/>
        <v>96.428137390000003</v>
      </c>
      <c r="N362" s="2">
        <f t="shared" si="21"/>
        <v>57140000</v>
      </c>
      <c r="O362" s="2">
        <f>gpw[[#This Row],[M]]/(gpw[[#This Row],[Mb]]*gpw[[#This Row],[K]])*gpw[[#This Row],[Wb]]</f>
        <v>0</v>
      </c>
      <c r="P362" s="2"/>
      <c r="Q362" s="2" t="str">
        <f>IF(gpw[[#This Row],[Kolumna1]]&gt;0,"r",IF(gpw[[#This Row],[Kolumna1]]=0,"n","m"))</f>
        <v>n</v>
      </c>
      <c r="AB362" s="1">
        <v>42025</v>
      </c>
      <c r="AC362" s="2" t="s">
        <v>727</v>
      </c>
      <c r="AD362" s="2" t="s">
        <v>728</v>
      </c>
      <c r="AE362">
        <v>4.2</v>
      </c>
      <c r="AF362">
        <v>0</v>
      </c>
      <c r="AG362">
        <v>0</v>
      </c>
      <c r="AH362">
        <v>0</v>
      </c>
      <c r="AI362" s="2">
        <f>IF(AND(gpw_3[[#This Row],[wolumen]]=0,gpw_3[[#This Row],[obrot]]=0),gpw_3[[#This Row],[kurs_zamkniecia]],gpw_3[[#This Row],[obrot]]/gpw_3[[#This Row],[wolumen]])</f>
        <v>4.2</v>
      </c>
      <c r="AK362" t="str">
        <f>LEFT(gpw_3[[#This Row],[ISIN]],2)</f>
        <v>PL</v>
      </c>
      <c r="AL362">
        <f>gpw_3[[#This Row],[kurs_zamkniecia]]*gpw_3[[#This Row],[pakiet_wig]]</f>
        <v>0</v>
      </c>
      <c r="AM362" s="2">
        <f>1000</f>
        <v>1000</v>
      </c>
      <c r="AN362" s="2">
        <f t="shared" si="22"/>
        <v>96.428137390000003</v>
      </c>
      <c r="AO362" s="2">
        <f t="shared" si="23"/>
        <v>57140000</v>
      </c>
      <c r="AP362" s="2">
        <f>gpw_3[[#This Row],[M]]/(gpw_3[[#This Row],[Mb]]*gpw_3[[#This Row],[K]])*gpw_3[[#This Row],[Wb]]</f>
        <v>0</v>
      </c>
      <c r="AQ362" s="2"/>
      <c r="AR362" s="2" t="str">
        <f>IF(gpw_3[[#This Row],[Kolumna1]]&gt;0,"r",IF(gpw_3[[#This Row],[Kolumna1]]=0,"n","m"))</f>
        <v>n</v>
      </c>
    </row>
    <row r="363" spans="1:44" x14ac:dyDescent="0.25">
      <c r="A363" s="1">
        <v>42025</v>
      </c>
      <c r="B363" s="2" t="s">
        <v>729</v>
      </c>
      <c r="C363" s="2" t="s">
        <v>730</v>
      </c>
      <c r="D363">
        <v>6.47</v>
      </c>
      <c r="E363">
        <v>14994</v>
      </c>
      <c r="F363">
        <v>96410</v>
      </c>
      <c r="G363">
        <v>35376000</v>
      </c>
      <c r="H363" s="2">
        <f>IF(AND(gpw[[#This Row],[wolumen]]=0,gpw[[#This Row],[obrot]]=0),gpw[[#This Row],[kurs_zamkniecia]],gpw[[#This Row],[obrot]]/gpw[[#This Row],[wolumen]])</f>
        <v>6.4299052954515137</v>
      </c>
      <c r="J363" t="str">
        <f>LEFT(gpw[[#This Row],[ISIN]],2)</f>
        <v>PL</v>
      </c>
      <c r="K363">
        <f>gpw[[#This Row],[kurs_zamkniecia]]*gpw[[#This Row],[pakiet_wig]]</f>
        <v>228882720</v>
      </c>
      <c r="L363" s="2">
        <f>1000</f>
        <v>1000</v>
      </c>
      <c r="M363" s="2">
        <f t="shared" si="20"/>
        <v>96.428137390000003</v>
      </c>
      <c r="N363" s="2">
        <f t="shared" si="21"/>
        <v>57140000</v>
      </c>
      <c r="O363" s="2">
        <f>gpw[[#This Row],[M]]/(gpw[[#This Row],[Mb]]*gpw[[#This Row],[K]])*gpw[[#This Row],[Wb]]</f>
        <v>41.540239092179355</v>
      </c>
      <c r="P363" s="2"/>
      <c r="Q363" s="2" t="str">
        <f>IF(gpw[[#This Row],[Kolumna1]]&gt;0,"r",IF(gpw[[#This Row],[Kolumna1]]=0,"n","m"))</f>
        <v>n</v>
      </c>
      <c r="AB363" s="1">
        <v>42025</v>
      </c>
      <c r="AC363" s="2" t="s">
        <v>729</v>
      </c>
      <c r="AD363" s="2" t="s">
        <v>730</v>
      </c>
      <c r="AE363">
        <v>6.47</v>
      </c>
      <c r="AF363">
        <v>14994</v>
      </c>
      <c r="AG363">
        <v>96410</v>
      </c>
      <c r="AH363">
        <v>35376000</v>
      </c>
      <c r="AI363" s="2">
        <f>IF(AND(gpw_3[[#This Row],[wolumen]]=0,gpw_3[[#This Row],[obrot]]=0),gpw_3[[#This Row],[kurs_zamkniecia]],gpw_3[[#This Row],[obrot]]/gpw_3[[#This Row],[wolumen]])</f>
        <v>6.4299052954515137</v>
      </c>
      <c r="AK363" t="str">
        <f>LEFT(gpw_3[[#This Row],[ISIN]],2)</f>
        <v>PL</v>
      </c>
      <c r="AL363">
        <f>gpw_3[[#This Row],[kurs_zamkniecia]]*gpw_3[[#This Row],[pakiet_wig]]</f>
        <v>228882720</v>
      </c>
      <c r="AM363" s="2">
        <f>1000</f>
        <v>1000</v>
      </c>
      <c r="AN363" s="2">
        <f t="shared" si="22"/>
        <v>96.428137390000003</v>
      </c>
      <c r="AO363" s="2">
        <f t="shared" si="23"/>
        <v>57140000</v>
      </c>
      <c r="AP363" s="2">
        <f>gpw_3[[#This Row],[M]]/(gpw_3[[#This Row],[Mb]]*gpw_3[[#This Row],[K]])*gpw_3[[#This Row],[Wb]]</f>
        <v>41.540239092179355</v>
      </c>
      <c r="AQ363" s="2"/>
      <c r="AR363" s="2" t="str">
        <f>IF(gpw_3[[#This Row],[Kolumna1]]&gt;0,"r",IF(gpw_3[[#This Row],[Kolumna1]]=0,"n","m"))</f>
        <v>n</v>
      </c>
    </row>
    <row r="364" spans="1:44" x14ac:dyDescent="0.25">
      <c r="A364" s="1">
        <v>42025</v>
      </c>
      <c r="B364" s="2" t="s">
        <v>731</v>
      </c>
      <c r="C364" s="2" t="s">
        <v>732</v>
      </c>
      <c r="D364">
        <v>12.8</v>
      </c>
      <c r="E364">
        <v>673</v>
      </c>
      <c r="F364">
        <v>8620</v>
      </c>
      <c r="G364">
        <v>10375000</v>
      </c>
      <c r="H364" s="2">
        <f>IF(AND(gpw[[#This Row],[wolumen]]=0,gpw[[#This Row],[obrot]]=0),gpw[[#This Row],[kurs_zamkniecia]],gpw[[#This Row],[obrot]]/gpw[[#This Row],[wolumen]])</f>
        <v>12.808320950965825</v>
      </c>
      <c r="J364" t="str">
        <f>LEFT(gpw[[#This Row],[ISIN]],2)</f>
        <v>PL</v>
      </c>
      <c r="K364">
        <f>gpw[[#This Row],[kurs_zamkniecia]]*gpw[[#This Row],[pakiet_wig]]</f>
        <v>132800000</v>
      </c>
      <c r="L364" s="2">
        <f>1000</f>
        <v>1000</v>
      </c>
      <c r="M364" s="2">
        <f t="shared" si="20"/>
        <v>96.428137390000003</v>
      </c>
      <c r="N364" s="2">
        <f t="shared" si="21"/>
        <v>57140000</v>
      </c>
      <c r="O364" s="2">
        <f>gpw[[#This Row],[M]]/(gpw[[#This Row],[Mb]]*gpw[[#This Row],[K]])*gpw[[#This Row],[Wb]]</f>
        <v>24.102054324771299</v>
      </c>
      <c r="P364" s="2"/>
      <c r="Q364" s="2" t="str">
        <f>IF(gpw[[#This Row],[Kolumna1]]&gt;0,"r",IF(gpw[[#This Row],[Kolumna1]]=0,"n","m"))</f>
        <v>n</v>
      </c>
      <c r="AB364" s="1">
        <v>42025</v>
      </c>
      <c r="AC364" s="2" t="s">
        <v>731</v>
      </c>
      <c r="AD364" s="2" t="s">
        <v>732</v>
      </c>
      <c r="AE364">
        <v>12.8</v>
      </c>
      <c r="AF364">
        <v>673</v>
      </c>
      <c r="AG364">
        <v>8620</v>
      </c>
      <c r="AH364">
        <v>10375000</v>
      </c>
      <c r="AI364" s="2">
        <f>IF(AND(gpw_3[[#This Row],[wolumen]]=0,gpw_3[[#This Row],[obrot]]=0),gpw_3[[#This Row],[kurs_zamkniecia]],gpw_3[[#This Row],[obrot]]/gpw_3[[#This Row],[wolumen]])</f>
        <v>12.808320950965825</v>
      </c>
      <c r="AK364" t="str">
        <f>LEFT(gpw_3[[#This Row],[ISIN]],2)</f>
        <v>PL</v>
      </c>
      <c r="AL364">
        <f>gpw_3[[#This Row],[kurs_zamkniecia]]*gpw_3[[#This Row],[pakiet_wig]]</f>
        <v>132800000</v>
      </c>
      <c r="AM364" s="2">
        <f>1000</f>
        <v>1000</v>
      </c>
      <c r="AN364" s="2">
        <f t="shared" si="22"/>
        <v>96.428137390000003</v>
      </c>
      <c r="AO364" s="2">
        <f t="shared" si="23"/>
        <v>57140000</v>
      </c>
      <c r="AP364" s="2">
        <f>gpw_3[[#This Row],[M]]/(gpw_3[[#This Row],[Mb]]*gpw_3[[#This Row],[K]])*gpw_3[[#This Row],[Wb]]</f>
        <v>24.102054324771299</v>
      </c>
      <c r="AQ364" s="2"/>
      <c r="AR364" s="2" t="str">
        <f>IF(gpw_3[[#This Row],[Kolumna1]]&gt;0,"r",IF(gpw_3[[#This Row],[Kolumna1]]=0,"n","m"))</f>
        <v>n</v>
      </c>
    </row>
    <row r="365" spans="1:44" x14ac:dyDescent="0.25">
      <c r="A365" s="1">
        <v>42025</v>
      </c>
      <c r="B365" s="2" t="s">
        <v>733</v>
      </c>
      <c r="C365" s="2" t="s">
        <v>734</v>
      </c>
      <c r="D365">
        <v>8.0299999999999994</v>
      </c>
      <c r="E365">
        <v>28039</v>
      </c>
      <c r="F365">
        <v>218920</v>
      </c>
      <c r="G365">
        <v>19626000</v>
      </c>
      <c r="H365" s="2">
        <f>IF(AND(gpw[[#This Row],[wolumen]]=0,gpw[[#This Row],[obrot]]=0),gpw[[#This Row],[kurs_zamkniecia]],gpw[[#This Row],[obrot]]/gpw[[#This Row],[wolumen]])</f>
        <v>7.8076964228396166</v>
      </c>
      <c r="J365" t="str">
        <f>LEFT(gpw[[#This Row],[ISIN]],2)</f>
        <v>PL</v>
      </c>
      <c r="K365">
        <f>gpw[[#This Row],[kurs_zamkniecia]]*gpw[[#This Row],[pakiet_wig]]</f>
        <v>157596780</v>
      </c>
      <c r="L365" s="2">
        <f>1000</f>
        <v>1000</v>
      </c>
      <c r="M365" s="2">
        <f t="shared" si="20"/>
        <v>96.428137390000003</v>
      </c>
      <c r="N365" s="2">
        <f t="shared" si="21"/>
        <v>57140000</v>
      </c>
      <c r="O365" s="2">
        <f>gpw[[#This Row],[M]]/(gpw[[#This Row],[Mb]]*gpw[[#This Row],[K]])*gpw[[#This Row],[Wb]]</f>
        <v>28.602455971152338</v>
      </c>
      <c r="P365" s="2"/>
      <c r="Q365" s="2" t="str">
        <f>IF(gpw[[#This Row],[Kolumna1]]&gt;0,"r",IF(gpw[[#This Row],[Kolumna1]]=0,"n","m"))</f>
        <v>n</v>
      </c>
      <c r="AB365" s="1">
        <v>42025</v>
      </c>
      <c r="AC365" s="2" t="s">
        <v>733</v>
      </c>
      <c r="AD365" s="2" t="s">
        <v>734</v>
      </c>
      <c r="AE365">
        <v>8.0299999999999994</v>
      </c>
      <c r="AF365">
        <v>28039</v>
      </c>
      <c r="AG365">
        <v>218920</v>
      </c>
      <c r="AH365">
        <v>19626000</v>
      </c>
      <c r="AI365" s="2">
        <f>IF(AND(gpw_3[[#This Row],[wolumen]]=0,gpw_3[[#This Row],[obrot]]=0),gpw_3[[#This Row],[kurs_zamkniecia]],gpw_3[[#This Row],[obrot]]/gpw_3[[#This Row],[wolumen]])</f>
        <v>7.8076964228396166</v>
      </c>
      <c r="AK365" t="str">
        <f>LEFT(gpw_3[[#This Row],[ISIN]],2)</f>
        <v>PL</v>
      </c>
      <c r="AL365">
        <f>gpw_3[[#This Row],[kurs_zamkniecia]]*gpw_3[[#This Row],[pakiet_wig]]</f>
        <v>157596780</v>
      </c>
      <c r="AM365" s="2">
        <f>1000</f>
        <v>1000</v>
      </c>
      <c r="AN365" s="2">
        <f t="shared" si="22"/>
        <v>96.428137390000003</v>
      </c>
      <c r="AO365" s="2">
        <f t="shared" si="23"/>
        <v>57140000</v>
      </c>
      <c r="AP365" s="2">
        <f>gpw_3[[#This Row],[M]]/(gpw_3[[#This Row],[Mb]]*gpw_3[[#This Row],[K]])*gpw_3[[#This Row],[Wb]]</f>
        <v>28.602455971152338</v>
      </c>
      <c r="AQ365" s="2"/>
      <c r="AR365" s="2" t="str">
        <f>IF(gpw_3[[#This Row],[Kolumna1]]&gt;0,"r",IF(gpw_3[[#This Row],[Kolumna1]]=0,"n","m"))</f>
        <v>n</v>
      </c>
    </row>
    <row r="366" spans="1:44" x14ac:dyDescent="0.25">
      <c r="A366" s="1">
        <v>42025</v>
      </c>
      <c r="B366" s="2" t="s">
        <v>735</v>
      </c>
      <c r="C366" s="2" t="s">
        <v>736</v>
      </c>
      <c r="D366">
        <v>5.97</v>
      </c>
      <c r="E366">
        <v>14489</v>
      </c>
      <c r="F366">
        <v>85090</v>
      </c>
      <c r="G366">
        <v>27134000</v>
      </c>
      <c r="H366" s="2">
        <f>IF(AND(gpw[[#This Row],[wolumen]]=0,gpw[[#This Row],[obrot]]=0),gpw[[#This Row],[kurs_zamkniecia]],gpw[[#This Row],[obrot]]/gpw[[#This Row],[wolumen]])</f>
        <v>5.8727310373386707</v>
      </c>
      <c r="J366" t="str">
        <f>LEFT(gpw[[#This Row],[ISIN]],2)</f>
        <v>PL</v>
      </c>
      <c r="K366">
        <f>gpw[[#This Row],[kurs_zamkniecia]]*gpw[[#This Row],[pakiet_wig]]</f>
        <v>161989980</v>
      </c>
      <c r="L366" s="2">
        <f>1000</f>
        <v>1000</v>
      </c>
      <c r="M366" s="2">
        <f t="shared" si="20"/>
        <v>96.428137390000003</v>
      </c>
      <c r="N366" s="2">
        <f t="shared" si="21"/>
        <v>57140000</v>
      </c>
      <c r="O366" s="2">
        <f>gpw[[#This Row],[M]]/(gpw[[#This Row],[Mb]]*gpw[[#This Row],[K]])*gpw[[#This Row],[Wb]]</f>
        <v>29.399783870697409</v>
      </c>
      <c r="P366" s="2"/>
      <c r="Q366" s="2" t="str">
        <f>IF(gpw[[#This Row],[Kolumna1]]&gt;0,"r",IF(gpw[[#This Row],[Kolumna1]]=0,"n","m"))</f>
        <v>n</v>
      </c>
      <c r="AB366" s="1">
        <v>42025</v>
      </c>
      <c r="AC366" s="2" t="s">
        <v>735</v>
      </c>
      <c r="AD366" s="2" t="s">
        <v>736</v>
      </c>
      <c r="AE366">
        <v>5.97</v>
      </c>
      <c r="AF366">
        <v>14489</v>
      </c>
      <c r="AG366">
        <v>85090</v>
      </c>
      <c r="AH366">
        <v>27134000</v>
      </c>
      <c r="AI366" s="2">
        <f>IF(AND(gpw_3[[#This Row],[wolumen]]=0,gpw_3[[#This Row],[obrot]]=0),gpw_3[[#This Row],[kurs_zamkniecia]],gpw_3[[#This Row],[obrot]]/gpw_3[[#This Row],[wolumen]])</f>
        <v>5.8727310373386707</v>
      </c>
      <c r="AK366" t="str">
        <f>LEFT(gpw_3[[#This Row],[ISIN]],2)</f>
        <v>PL</v>
      </c>
      <c r="AL366">
        <f>gpw_3[[#This Row],[kurs_zamkniecia]]*gpw_3[[#This Row],[pakiet_wig]]</f>
        <v>161989980</v>
      </c>
      <c r="AM366" s="2">
        <f>1000</f>
        <v>1000</v>
      </c>
      <c r="AN366" s="2">
        <f t="shared" si="22"/>
        <v>96.428137390000003</v>
      </c>
      <c r="AO366" s="2">
        <f t="shared" si="23"/>
        <v>57140000</v>
      </c>
      <c r="AP366" s="2">
        <f>gpw_3[[#This Row],[M]]/(gpw_3[[#This Row],[Mb]]*gpw_3[[#This Row],[K]])*gpw_3[[#This Row],[Wb]]</f>
        <v>29.399783870697409</v>
      </c>
      <c r="AQ366" s="2"/>
      <c r="AR366" s="2" t="str">
        <f>IF(gpw_3[[#This Row],[Kolumna1]]&gt;0,"r",IF(gpw_3[[#This Row],[Kolumna1]]=0,"n","m"))</f>
        <v>n</v>
      </c>
    </row>
    <row r="367" spans="1:44" x14ac:dyDescent="0.25">
      <c r="A367" s="1">
        <v>42025</v>
      </c>
      <c r="B367" s="2" t="s">
        <v>737</v>
      </c>
      <c r="C367" s="2" t="s">
        <v>738</v>
      </c>
      <c r="D367">
        <v>16.309999999999999</v>
      </c>
      <c r="E367">
        <v>23</v>
      </c>
      <c r="F367">
        <v>380</v>
      </c>
      <c r="G367">
        <v>1469000</v>
      </c>
      <c r="H367" s="2">
        <f>IF(AND(gpw[[#This Row],[wolumen]]=0,gpw[[#This Row],[obrot]]=0),gpw[[#This Row],[kurs_zamkniecia]],gpw[[#This Row],[obrot]]/gpw[[#This Row],[wolumen]])</f>
        <v>16.521739130434781</v>
      </c>
      <c r="J367" t="str">
        <f>LEFT(gpw[[#This Row],[ISIN]],2)</f>
        <v>PL</v>
      </c>
      <c r="K367">
        <f>gpw[[#This Row],[kurs_zamkniecia]]*gpw[[#This Row],[pakiet_wig]]</f>
        <v>23959389.999999996</v>
      </c>
      <c r="L367" s="2">
        <f>1000</f>
        <v>1000</v>
      </c>
      <c r="M367" s="2">
        <f t="shared" si="20"/>
        <v>96.428137390000003</v>
      </c>
      <c r="N367" s="2">
        <f t="shared" si="21"/>
        <v>57140000</v>
      </c>
      <c r="O367" s="2">
        <f>gpw[[#This Row],[M]]/(gpw[[#This Row],[Mb]]*gpw[[#This Row],[K]])*gpw[[#This Row],[Wb]]</f>
        <v>4.3484225856052863</v>
      </c>
      <c r="P367" s="2"/>
      <c r="Q367" s="2" t="str">
        <f>IF(gpw[[#This Row],[Kolumna1]]&gt;0,"r",IF(gpw[[#This Row],[Kolumna1]]=0,"n","m"))</f>
        <v>n</v>
      </c>
      <c r="AB367" s="1">
        <v>42025</v>
      </c>
      <c r="AC367" s="2" t="s">
        <v>737</v>
      </c>
      <c r="AD367" s="2" t="s">
        <v>738</v>
      </c>
      <c r="AE367">
        <v>16.309999999999999</v>
      </c>
      <c r="AF367">
        <v>23</v>
      </c>
      <c r="AG367">
        <v>380</v>
      </c>
      <c r="AH367">
        <v>1469000</v>
      </c>
      <c r="AI367" s="2">
        <f>IF(AND(gpw_3[[#This Row],[wolumen]]=0,gpw_3[[#This Row],[obrot]]=0),gpw_3[[#This Row],[kurs_zamkniecia]],gpw_3[[#This Row],[obrot]]/gpw_3[[#This Row],[wolumen]])</f>
        <v>16.521739130434781</v>
      </c>
      <c r="AK367" t="str">
        <f>LEFT(gpw_3[[#This Row],[ISIN]],2)</f>
        <v>PL</v>
      </c>
      <c r="AL367">
        <f>gpw_3[[#This Row],[kurs_zamkniecia]]*gpw_3[[#This Row],[pakiet_wig]]</f>
        <v>23959389.999999996</v>
      </c>
      <c r="AM367" s="2">
        <f>1000</f>
        <v>1000</v>
      </c>
      <c r="AN367" s="2">
        <f t="shared" si="22"/>
        <v>96.428137390000003</v>
      </c>
      <c r="AO367" s="2">
        <f t="shared" si="23"/>
        <v>57140000</v>
      </c>
      <c r="AP367" s="2">
        <f>gpw_3[[#This Row],[M]]/(gpw_3[[#This Row],[Mb]]*gpw_3[[#This Row],[K]])*gpw_3[[#This Row],[Wb]]</f>
        <v>4.3484225856052863</v>
      </c>
      <c r="AQ367" s="2"/>
      <c r="AR367" s="2" t="str">
        <f>IF(gpw_3[[#This Row],[Kolumna1]]&gt;0,"r",IF(gpw_3[[#This Row],[Kolumna1]]=0,"n","m"))</f>
        <v>n</v>
      </c>
    </row>
    <row r="368" spans="1:44" x14ac:dyDescent="0.25">
      <c r="A368" s="1">
        <v>42025</v>
      </c>
      <c r="B368" s="2" t="s">
        <v>739</v>
      </c>
      <c r="C368" s="2" t="s">
        <v>740</v>
      </c>
      <c r="D368">
        <v>18.350000000000001</v>
      </c>
      <c r="E368">
        <v>9551</v>
      </c>
      <c r="F368">
        <v>177690</v>
      </c>
      <c r="G368">
        <v>6355000</v>
      </c>
      <c r="H368" s="2">
        <f>IF(AND(gpw[[#This Row],[wolumen]]=0,gpw[[#This Row],[obrot]]=0),gpw[[#This Row],[kurs_zamkniecia]],gpw[[#This Row],[obrot]]/gpw[[#This Row],[wolumen]])</f>
        <v>18.604334624646633</v>
      </c>
      <c r="J368" t="str">
        <f>LEFT(gpw[[#This Row],[ISIN]],2)</f>
        <v>PL</v>
      </c>
      <c r="K368">
        <f>gpw[[#This Row],[kurs_zamkniecia]]*gpw[[#This Row],[pakiet_wig]]</f>
        <v>116614250.00000001</v>
      </c>
      <c r="L368" s="2">
        <f>1000</f>
        <v>1000</v>
      </c>
      <c r="M368" s="2">
        <f t="shared" si="20"/>
        <v>96.428137390000003</v>
      </c>
      <c r="N368" s="2">
        <f t="shared" si="21"/>
        <v>57140000</v>
      </c>
      <c r="O368" s="2">
        <f>gpw[[#This Row],[M]]/(gpw[[#This Row],[Mb]]*gpw[[#This Row],[K]])*gpw[[#This Row],[Wb]]</f>
        <v>21.164480335410101</v>
      </c>
      <c r="P368" s="2"/>
      <c r="Q368" s="2" t="str">
        <f>IF(gpw[[#This Row],[Kolumna1]]&gt;0,"r",IF(gpw[[#This Row],[Kolumna1]]=0,"n","m"))</f>
        <v>n</v>
      </c>
      <c r="AB368" s="1">
        <v>42025</v>
      </c>
      <c r="AC368" s="2" t="s">
        <v>739</v>
      </c>
      <c r="AD368" s="2" t="s">
        <v>740</v>
      </c>
      <c r="AE368">
        <v>18.350000000000001</v>
      </c>
      <c r="AF368">
        <v>9551</v>
      </c>
      <c r="AG368">
        <v>177690</v>
      </c>
      <c r="AH368">
        <v>6355000</v>
      </c>
      <c r="AI368" s="2">
        <f>IF(AND(gpw_3[[#This Row],[wolumen]]=0,gpw_3[[#This Row],[obrot]]=0),gpw_3[[#This Row],[kurs_zamkniecia]],gpw_3[[#This Row],[obrot]]/gpw_3[[#This Row],[wolumen]])</f>
        <v>18.604334624646633</v>
      </c>
      <c r="AK368" t="str">
        <f>LEFT(gpw_3[[#This Row],[ISIN]],2)</f>
        <v>PL</v>
      </c>
      <c r="AL368">
        <f>gpw_3[[#This Row],[kurs_zamkniecia]]*gpw_3[[#This Row],[pakiet_wig]]</f>
        <v>116614250.00000001</v>
      </c>
      <c r="AM368" s="2">
        <f>1000</f>
        <v>1000</v>
      </c>
      <c r="AN368" s="2">
        <f t="shared" si="22"/>
        <v>96.428137390000003</v>
      </c>
      <c r="AO368" s="2">
        <f t="shared" si="23"/>
        <v>57140000</v>
      </c>
      <c r="AP368" s="2">
        <f>gpw_3[[#This Row],[M]]/(gpw_3[[#This Row],[Mb]]*gpw_3[[#This Row],[K]])*gpw_3[[#This Row],[Wb]]</f>
        <v>21.164480335410101</v>
      </c>
      <c r="AQ368" s="2"/>
      <c r="AR368" s="2" t="str">
        <f>IF(gpw_3[[#This Row],[Kolumna1]]&gt;0,"r",IF(gpw_3[[#This Row],[Kolumna1]]=0,"n","m"))</f>
        <v>n</v>
      </c>
    </row>
    <row r="369" spans="1:44" x14ac:dyDescent="0.25">
      <c r="A369" s="1">
        <v>42025</v>
      </c>
      <c r="B369" s="2" t="s">
        <v>741</v>
      </c>
      <c r="C369" s="2" t="s">
        <v>742</v>
      </c>
      <c r="D369">
        <v>2.1800000000000002</v>
      </c>
      <c r="E369">
        <v>24179</v>
      </c>
      <c r="F369">
        <v>53260</v>
      </c>
      <c r="G369">
        <v>19987000</v>
      </c>
      <c r="H369" s="2">
        <f>IF(AND(gpw[[#This Row],[wolumen]]=0,gpw[[#This Row],[obrot]]=0),gpw[[#This Row],[kurs_zamkniecia]],gpw[[#This Row],[obrot]]/gpw[[#This Row],[wolumen]])</f>
        <v>2.2027379130650564</v>
      </c>
      <c r="J369" t="str">
        <f>LEFT(gpw[[#This Row],[ISIN]],2)</f>
        <v>PL</v>
      </c>
      <c r="K369">
        <f>gpw[[#This Row],[kurs_zamkniecia]]*gpw[[#This Row],[pakiet_wig]]</f>
        <v>43571660</v>
      </c>
      <c r="L369" s="2">
        <f>1000</f>
        <v>1000</v>
      </c>
      <c r="M369" s="2">
        <f t="shared" si="20"/>
        <v>96.428137390000003</v>
      </c>
      <c r="N369" s="2">
        <f t="shared" si="21"/>
        <v>57140000</v>
      </c>
      <c r="O369" s="2">
        <f>gpw[[#This Row],[M]]/(gpw[[#This Row],[Mb]]*gpw[[#This Row],[K]])*gpw[[#This Row],[Wb]]</f>
        <v>7.9078803941300038</v>
      </c>
      <c r="P369" s="2"/>
      <c r="Q369" s="2" t="str">
        <f>IF(gpw[[#This Row],[Kolumna1]]&gt;0,"r",IF(gpw[[#This Row],[Kolumna1]]=0,"n","m"))</f>
        <v>n</v>
      </c>
      <c r="AB369" s="1">
        <v>42025</v>
      </c>
      <c r="AC369" s="2" t="s">
        <v>741</v>
      </c>
      <c r="AD369" s="2" t="s">
        <v>742</v>
      </c>
      <c r="AE369">
        <v>2.1800000000000002</v>
      </c>
      <c r="AF369">
        <v>24179</v>
      </c>
      <c r="AG369">
        <v>53260</v>
      </c>
      <c r="AH369">
        <v>19987000</v>
      </c>
      <c r="AI369" s="2">
        <f>IF(AND(gpw_3[[#This Row],[wolumen]]=0,gpw_3[[#This Row],[obrot]]=0),gpw_3[[#This Row],[kurs_zamkniecia]],gpw_3[[#This Row],[obrot]]/gpw_3[[#This Row],[wolumen]])</f>
        <v>2.2027379130650564</v>
      </c>
      <c r="AK369" t="str">
        <f>LEFT(gpw_3[[#This Row],[ISIN]],2)</f>
        <v>PL</v>
      </c>
      <c r="AL369">
        <f>gpw_3[[#This Row],[kurs_zamkniecia]]*gpw_3[[#This Row],[pakiet_wig]]</f>
        <v>43571660</v>
      </c>
      <c r="AM369" s="2">
        <f>1000</f>
        <v>1000</v>
      </c>
      <c r="AN369" s="2">
        <f t="shared" si="22"/>
        <v>96.428137390000003</v>
      </c>
      <c r="AO369" s="2">
        <f t="shared" si="23"/>
        <v>57140000</v>
      </c>
      <c r="AP369" s="2">
        <f>gpw_3[[#This Row],[M]]/(gpw_3[[#This Row],[Mb]]*gpw_3[[#This Row],[K]])*gpw_3[[#This Row],[Wb]]</f>
        <v>7.9078803941300038</v>
      </c>
      <c r="AQ369" s="2"/>
      <c r="AR369" s="2" t="str">
        <f>IF(gpw_3[[#This Row],[Kolumna1]]&gt;0,"r",IF(gpw_3[[#This Row],[Kolumna1]]=0,"n","m"))</f>
        <v>n</v>
      </c>
    </row>
    <row r="370" spans="1:44" x14ac:dyDescent="0.25">
      <c r="A370" s="1">
        <v>42025</v>
      </c>
      <c r="B370" s="2" t="s">
        <v>743</v>
      </c>
      <c r="C370" s="2" t="s">
        <v>744</v>
      </c>
      <c r="D370">
        <v>6.41</v>
      </c>
      <c r="E370">
        <v>4717</v>
      </c>
      <c r="F370">
        <v>30250</v>
      </c>
      <c r="G370">
        <v>12912000</v>
      </c>
      <c r="H370" s="2">
        <f>IF(AND(gpw[[#This Row],[wolumen]]=0,gpw[[#This Row],[obrot]]=0),gpw[[#This Row],[kurs_zamkniecia]],gpw[[#This Row],[obrot]]/gpw[[#This Row],[wolumen]])</f>
        <v>6.4129743481026074</v>
      </c>
      <c r="J370" t="str">
        <f>LEFT(gpw[[#This Row],[ISIN]],2)</f>
        <v>PL</v>
      </c>
      <c r="K370">
        <f>gpw[[#This Row],[kurs_zamkniecia]]*gpw[[#This Row],[pakiet_wig]]</f>
        <v>82765920</v>
      </c>
      <c r="L370" s="2">
        <f>1000</f>
        <v>1000</v>
      </c>
      <c r="M370" s="2">
        <f t="shared" si="20"/>
        <v>96.428137390000003</v>
      </c>
      <c r="N370" s="2">
        <f t="shared" si="21"/>
        <v>57140000</v>
      </c>
      <c r="O370" s="2">
        <f>gpw[[#This Row],[M]]/(gpw[[#This Row],[Mb]]*gpw[[#This Row],[K]])*gpw[[#This Row],[Wb]]</f>
        <v>15.021300452407193</v>
      </c>
      <c r="P370" s="2"/>
      <c r="Q370" s="2" t="str">
        <f>IF(gpw[[#This Row],[Kolumna1]]&gt;0,"r",IF(gpw[[#This Row],[Kolumna1]]=0,"n","m"))</f>
        <v>n</v>
      </c>
      <c r="AB370" s="1">
        <v>42025</v>
      </c>
      <c r="AC370" s="2" t="s">
        <v>743</v>
      </c>
      <c r="AD370" s="2" t="s">
        <v>744</v>
      </c>
      <c r="AE370">
        <v>6.41</v>
      </c>
      <c r="AF370">
        <v>4717</v>
      </c>
      <c r="AG370">
        <v>30250</v>
      </c>
      <c r="AH370">
        <v>12912000</v>
      </c>
      <c r="AI370" s="2">
        <f>IF(AND(gpw_3[[#This Row],[wolumen]]=0,gpw_3[[#This Row],[obrot]]=0),gpw_3[[#This Row],[kurs_zamkniecia]],gpw_3[[#This Row],[obrot]]/gpw_3[[#This Row],[wolumen]])</f>
        <v>6.4129743481026074</v>
      </c>
      <c r="AK370" t="str">
        <f>LEFT(gpw_3[[#This Row],[ISIN]],2)</f>
        <v>PL</v>
      </c>
      <c r="AL370">
        <f>gpw_3[[#This Row],[kurs_zamkniecia]]*gpw_3[[#This Row],[pakiet_wig]]</f>
        <v>82765920</v>
      </c>
      <c r="AM370" s="2">
        <f>1000</f>
        <v>1000</v>
      </c>
      <c r="AN370" s="2">
        <f t="shared" si="22"/>
        <v>96.428137390000003</v>
      </c>
      <c r="AO370" s="2">
        <f t="shared" si="23"/>
        <v>57140000</v>
      </c>
      <c r="AP370" s="2">
        <f>gpw_3[[#This Row],[M]]/(gpw_3[[#This Row],[Mb]]*gpw_3[[#This Row],[K]])*gpw_3[[#This Row],[Wb]]</f>
        <v>15.021300452407193</v>
      </c>
      <c r="AQ370" s="2"/>
      <c r="AR370" s="2" t="str">
        <f>IF(gpw_3[[#This Row],[Kolumna1]]&gt;0,"r",IF(gpw_3[[#This Row],[Kolumna1]]=0,"n","m"))</f>
        <v>n</v>
      </c>
    </row>
    <row r="371" spans="1:44" x14ac:dyDescent="0.25">
      <c r="A371" s="1">
        <v>42025</v>
      </c>
      <c r="B371" s="2" t="s">
        <v>745</v>
      </c>
      <c r="C371" s="2" t="s">
        <v>746</v>
      </c>
      <c r="D371">
        <v>1.98</v>
      </c>
      <c r="E371">
        <v>18975</v>
      </c>
      <c r="F371">
        <v>38040</v>
      </c>
      <c r="G371">
        <v>13353000</v>
      </c>
      <c r="H371" s="2">
        <f>IF(AND(gpw[[#This Row],[wolumen]]=0,gpw[[#This Row],[obrot]]=0),gpw[[#This Row],[kurs_zamkniecia]],gpw[[#This Row],[obrot]]/gpw[[#This Row],[wolumen]])</f>
        <v>2.0047430830039525</v>
      </c>
      <c r="J371" t="str">
        <f>LEFT(gpw[[#This Row],[ISIN]],2)</f>
        <v>PL</v>
      </c>
      <c r="K371">
        <f>gpw[[#This Row],[kurs_zamkniecia]]*gpw[[#This Row],[pakiet_wig]]</f>
        <v>26438940</v>
      </c>
      <c r="L371" s="2">
        <f>1000</f>
        <v>1000</v>
      </c>
      <c r="M371" s="2">
        <f t="shared" si="20"/>
        <v>96.428137390000003</v>
      </c>
      <c r="N371" s="2">
        <f t="shared" si="21"/>
        <v>57140000</v>
      </c>
      <c r="O371" s="2">
        <f>gpw[[#This Row],[M]]/(gpw[[#This Row],[Mb]]*gpw[[#This Row],[K]])*gpw[[#This Row],[Wb]]</f>
        <v>4.7984395193476566</v>
      </c>
      <c r="P371" s="2"/>
      <c r="Q371" s="2" t="str">
        <f>IF(gpw[[#This Row],[Kolumna1]]&gt;0,"r",IF(gpw[[#This Row],[Kolumna1]]=0,"n","m"))</f>
        <v>n</v>
      </c>
      <c r="AB371" s="1">
        <v>42025</v>
      </c>
      <c r="AC371" s="2" t="s">
        <v>745</v>
      </c>
      <c r="AD371" s="2" t="s">
        <v>746</v>
      </c>
      <c r="AE371">
        <v>1.98</v>
      </c>
      <c r="AF371">
        <v>18975</v>
      </c>
      <c r="AG371">
        <v>38040</v>
      </c>
      <c r="AH371">
        <v>13353000</v>
      </c>
      <c r="AI371" s="2">
        <f>IF(AND(gpw_3[[#This Row],[wolumen]]=0,gpw_3[[#This Row],[obrot]]=0),gpw_3[[#This Row],[kurs_zamkniecia]],gpw_3[[#This Row],[obrot]]/gpw_3[[#This Row],[wolumen]])</f>
        <v>2.0047430830039525</v>
      </c>
      <c r="AK371" t="str">
        <f>LEFT(gpw_3[[#This Row],[ISIN]],2)</f>
        <v>PL</v>
      </c>
      <c r="AL371">
        <f>gpw_3[[#This Row],[kurs_zamkniecia]]*gpw_3[[#This Row],[pakiet_wig]]</f>
        <v>26438940</v>
      </c>
      <c r="AM371" s="2">
        <f>1000</f>
        <v>1000</v>
      </c>
      <c r="AN371" s="2">
        <f t="shared" si="22"/>
        <v>96.428137390000003</v>
      </c>
      <c r="AO371" s="2">
        <f t="shared" si="23"/>
        <v>57140000</v>
      </c>
      <c r="AP371" s="2">
        <f>gpw_3[[#This Row],[M]]/(gpw_3[[#This Row],[Mb]]*gpw_3[[#This Row],[K]])*gpw_3[[#This Row],[Wb]]</f>
        <v>4.7984395193476566</v>
      </c>
      <c r="AQ371" s="2"/>
      <c r="AR371" s="2" t="str">
        <f>IF(gpw_3[[#This Row],[Kolumna1]]&gt;0,"r",IF(gpw_3[[#This Row],[Kolumna1]]=0,"n","m"))</f>
        <v>n</v>
      </c>
    </row>
    <row r="372" spans="1:44" x14ac:dyDescent="0.25">
      <c r="A372" s="1">
        <v>42025</v>
      </c>
      <c r="B372" s="2" t="s">
        <v>747</v>
      </c>
      <c r="C372" s="2" t="s">
        <v>748</v>
      </c>
      <c r="D372">
        <v>5.75</v>
      </c>
      <c r="E372">
        <v>8</v>
      </c>
      <c r="F372">
        <v>50</v>
      </c>
      <c r="G372">
        <v>0</v>
      </c>
      <c r="H372" s="2">
        <f>IF(AND(gpw[[#This Row],[wolumen]]=0,gpw[[#This Row],[obrot]]=0),gpw[[#This Row],[kurs_zamkniecia]],gpw[[#This Row],[obrot]]/gpw[[#This Row],[wolumen]])</f>
        <v>6.25</v>
      </c>
      <c r="J372" t="str">
        <f>LEFT(gpw[[#This Row],[ISIN]],2)</f>
        <v>PL</v>
      </c>
      <c r="K372">
        <f>gpw[[#This Row],[kurs_zamkniecia]]*gpw[[#This Row],[pakiet_wig]]</f>
        <v>0</v>
      </c>
      <c r="L372" s="2">
        <f>1000</f>
        <v>1000</v>
      </c>
      <c r="M372" s="2">
        <f t="shared" si="20"/>
        <v>96.428137390000003</v>
      </c>
      <c r="N372" s="2">
        <f t="shared" si="21"/>
        <v>57140000</v>
      </c>
      <c r="O372" s="2">
        <f>gpw[[#This Row],[M]]/(gpw[[#This Row],[Mb]]*gpw[[#This Row],[K]])*gpw[[#This Row],[Wb]]</f>
        <v>0</v>
      </c>
      <c r="P372" s="2"/>
      <c r="Q372" s="2" t="str">
        <f>IF(gpw[[#This Row],[Kolumna1]]&gt;0,"r",IF(gpw[[#This Row],[Kolumna1]]=0,"n","m"))</f>
        <v>n</v>
      </c>
      <c r="AB372" s="1">
        <v>42025</v>
      </c>
      <c r="AC372" s="2" t="s">
        <v>747</v>
      </c>
      <c r="AD372" s="2" t="s">
        <v>748</v>
      </c>
      <c r="AE372">
        <v>5.75</v>
      </c>
      <c r="AF372">
        <v>8</v>
      </c>
      <c r="AG372">
        <v>50</v>
      </c>
      <c r="AH372">
        <v>0</v>
      </c>
      <c r="AI372" s="2">
        <f>IF(AND(gpw_3[[#This Row],[wolumen]]=0,gpw_3[[#This Row],[obrot]]=0),gpw_3[[#This Row],[kurs_zamkniecia]],gpw_3[[#This Row],[obrot]]/gpw_3[[#This Row],[wolumen]])</f>
        <v>6.25</v>
      </c>
      <c r="AK372" t="str">
        <f>LEFT(gpw_3[[#This Row],[ISIN]],2)</f>
        <v>PL</v>
      </c>
      <c r="AL372">
        <f>gpw_3[[#This Row],[kurs_zamkniecia]]*gpw_3[[#This Row],[pakiet_wig]]</f>
        <v>0</v>
      </c>
      <c r="AM372" s="2">
        <f>1000</f>
        <v>1000</v>
      </c>
      <c r="AN372" s="2">
        <f t="shared" si="22"/>
        <v>96.428137390000003</v>
      </c>
      <c r="AO372" s="2">
        <f t="shared" si="23"/>
        <v>57140000</v>
      </c>
      <c r="AP372" s="2">
        <f>gpw_3[[#This Row],[M]]/(gpw_3[[#This Row],[Mb]]*gpw_3[[#This Row],[K]])*gpw_3[[#This Row],[Wb]]</f>
        <v>0</v>
      </c>
      <c r="AQ372" s="2"/>
      <c r="AR372" s="2" t="str">
        <f>IF(gpw_3[[#This Row],[Kolumna1]]&gt;0,"r",IF(gpw_3[[#This Row],[Kolumna1]]=0,"n","m"))</f>
        <v>n</v>
      </c>
    </row>
    <row r="373" spans="1:44" x14ac:dyDescent="0.25">
      <c r="A373" s="1">
        <v>42025</v>
      </c>
      <c r="B373" s="2" t="s">
        <v>749</v>
      </c>
      <c r="C373" s="2" t="s">
        <v>750</v>
      </c>
      <c r="D373">
        <v>0.04</v>
      </c>
      <c r="E373">
        <v>13925</v>
      </c>
      <c r="F373">
        <v>440</v>
      </c>
      <c r="G373">
        <v>6100000</v>
      </c>
      <c r="H373" s="2">
        <f>IF(AND(gpw[[#This Row],[wolumen]]=0,gpw[[#This Row],[obrot]]=0),gpw[[#This Row],[kurs_zamkniecia]],gpw[[#This Row],[obrot]]/gpw[[#This Row],[wolumen]])</f>
        <v>3.1597845601436268E-2</v>
      </c>
      <c r="J373" t="str">
        <f>LEFT(gpw[[#This Row],[ISIN]],2)</f>
        <v>PL</v>
      </c>
      <c r="K373">
        <f>gpw[[#This Row],[kurs_zamkniecia]]*gpw[[#This Row],[pakiet_wig]]</f>
        <v>244000</v>
      </c>
      <c r="L373" s="2">
        <f>1000</f>
        <v>1000</v>
      </c>
      <c r="M373" s="2">
        <f t="shared" si="20"/>
        <v>96.428137390000003</v>
      </c>
      <c r="N373" s="2">
        <f t="shared" si="21"/>
        <v>57140000</v>
      </c>
      <c r="O373" s="2">
        <f>gpw[[#This Row],[M]]/(gpw[[#This Row],[Mb]]*gpw[[#This Row],[K]])*gpw[[#This Row],[Wb]]</f>
        <v>4.4283894994308709E-2</v>
      </c>
      <c r="P373" s="2"/>
      <c r="Q373" s="2" t="str">
        <f>IF(gpw[[#This Row],[Kolumna1]]&gt;0,"r",IF(gpw[[#This Row],[Kolumna1]]=0,"n","m"))</f>
        <v>n</v>
      </c>
      <c r="AB373" s="1">
        <v>42025</v>
      </c>
      <c r="AC373" s="2" t="s">
        <v>749</v>
      </c>
      <c r="AD373" s="2" t="s">
        <v>750</v>
      </c>
      <c r="AE373">
        <v>0.04</v>
      </c>
      <c r="AF373">
        <v>13925</v>
      </c>
      <c r="AG373">
        <v>440</v>
      </c>
      <c r="AH373">
        <v>6100000</v>
      </c>
      <c r="AI373" s="2">
        <f>IF(AND(gpw_3[[#This Row],[wolumen]]=0,gpw_3[[#This Row],[obrot]]=0),gpw_3[[#This Row],[kurs_zamkniecia]],gpw_3[[#This Row],[obrot]]/gpw_3[[#This Row],[wolumen]])</f>
        <v>3.1597845601436268E-2</v>
      </c>
      <c r="AK373" t="str">
        <f>LEFT(gpw_3[[#This Row],[ISIN]],2)</f>
        <v>PL</v>
      </c>
      <c r="AL373">
        <f>gpw_3[[#This Row],[kurs_zamkniecia]]*gpw_3[[#This Row],[pakiet_wig]]</f>
        <v>244000</v>
      </c>
      <c r="AM373" s="2">
        <f>1000</f>
        <v>1000</v>
      </c>
      <c r="AN373" s="2">
        <f t="shared" si="22"/>
        <v>96.428137390000003</v>
      </c>
      <c r="AO373" s="2">
        <f t="shared" si="23"/>
        <v>57140000</v>
      </c>
      <c r="AP373" s="2">
        <f>gpw_3[[#This Row],[M]]/(gpw_3[[#This Row],[Mb]]*gpw_3[[#This Row],[K]])*gpw_3[[#This Row],[Wb]]</f>
        <v>4.4283894994308709E-2</v>
      </c>
      <c r="AQ373" s="2"/>
      <c r="AR373" s="2" t="str">
        <f>IF(gpw_3[[#This Row],[Kolumna1]]&gt;0,"r",IF(gpw_3[[#This Row],[Kolumna1]]=0,"n","m"))</f>
        <v>n</v>
      </c>
    </row>
    <row r="374" spans="1:44" x14ac:dyDescent="0.25">
      <c r="A374" s="1">
        <v>42025</v>
      </c>
      <c r="B374" s="2" t="s">
        <v>751</v>
      </c>
      <c r="C374" s="2" t="s">
        <v>752</v>
      </c>
      <c r="D374">
        <v>0.69</v>
      </c>
      <c r="E374">
        <v>127</v>
      </c>
      <c r="F374">
        <v>90</v>
      </c>
      <c r="G374">
        <v>0</v>
      </c>
      <c r="H374" s="2">
        <f>IF(AND(gpw[[#This Row],[wolumen]]=0,gpw[[#This Row],[obrot]]=0),gpw[[#This Row],[kurs_zamkniecia]],gpw[[#This Row],[obrot]]/gpw[[#This Row],[wolumen]])</f>
        <v>0.70866141732283461</v>
      </c>
      <c r="J374" t="str">
        <f>LEFT(gpw[[#This Row],[ISIN]],2)</f>
        <v>SE</v>
      </c>
      <c r="K374">
        <f>gpw[[#This Row],[kurs_zamkniecia]]*gpw[[#This Row],[pakiet_wig]]</f>
        <v>0</v>
      </c>
      <c r="L374" s="2">
        <f>1000</f>
        <v>1000</v>
      </c>
      <c r="M374" s="2">
        <f t="shared" si="20"/>
        <v>96.428137390000003</v>
      </c>
      <c r="N374" s="2">
        <f t="shared" si="21"/>
        <v>57140000</v>
      </c>
      <c r="O374" s="2">
        <f>gpw[[#This Row],[M]]/(gpw[[#This Row],[Mb]]*gpw[[#This Row],[K]])*gpw[[#This Row],[Wb]]</f>
        <v>0</v>
      </c>
      <c r="P374" s="2"/>
      <c r="Q374" s="2" t="str">
        <f>IF(gpw[[#This Row],[Kolumna1]]&gt;0,"r",IF(gpw[[#This Row],[Kolumna1]]=0,"n","m"))</f>
        <v>n</v>
      </c>
      <c r="AB374" s="1">
        <v>42025</v>
      </c>
      <c r="AC374" s="2" t="s">
        <v>751</v>
      </c>
      <c r="AD374" s="2" t="s">
        <v>752</v>
      </c>
      <c r="AE374">
        <v>0.69</v>
      </c>
      <c r="AF374">
        <v>127</v>
      </c>
      <c r="AG374">
        <v>90</v>
      </c>
      <c r="AH374">
        <v>0</v>
      </c>
      <c r="AI374" s="2">
        <f>IF(AND(gpw_3[[#This Row],[wolumen]]=0,gpw_3[[#This Row],[obrot]]=0),gpw_3[[#This Row],[kurs_zamkniecia]],gpw_3[[#This Row],[obrot]]/gpw_3[[#This Row],[wolumen]])</f>
        <v>0.70866141732283461</v>
      </c>
      <c r="AK374" t="str">
        <f>LEFT(gpw_3[[#This Row],[ISIN]],2)</f>
        <v>SE</v>
      </c>
      <c r="AL374">
        <f>gpw_3[[#This Row],[kurs_zamkniecia]]*gpw_3[[#This Row],[pakiet_wig]]</f>
        <v>0</v>
      </c>
      <c r="AM374" s="2">
        <f>1000</f>
        <v>1000</v>
      </c>
      <c r="AN374" s="2">
        <f t="shared" si="22"/>
        <v>96.428137390000003</v>
      </c>
      <c r="AO374" s="2">
        <f t="shared" si="23"/>
        <v>57140000</v>
      </c>
      <c r="AP374" s="2">
        <f>gpw_3[[#This Row],[M]]/(gpw_3[[#This Row],[Mb]]*gpw_3[[#This Row],[K]])*gpw_3[[#This Row],[Wb]]</f>
        <v>0</v>
      </c>
      <c r="AQ374" s="2"/>
      <c r="AR374" s="2" t="str">
        <f>IF(gpw_3[[#This Row],[Kolumna1]]&gt;0,"r",IF(gpw_3[[#This Row],[Kolumna1]]=0,"n","m"))</f>
        <v>n</v>
      </c>
    </row>
    <row r="375" spans="1:44" x14ac:dyDescent="0.25">
      <c r="A375" s="1">
        <v>42025</v>
      </c>
      <c r="B375" s="2" t="s">
        <v>753</v>
      </c>
      <c r="C375" s="2" t="s">
        <v>754</v>
      </c>
      <c r="D375">
        <v>5.85</v>
      </c>
      <c r="E375">
        <v>2831</v>
      </c>
      <c r="F375">
        <v>16150</v>
      </c>
      <c r="G375">
        <v>5343000</v>
      </c>
      <c r="H375" s="2">
        <f>IF(AND(gpw[[#This Row],[wolumen]]=0,gpw[[#This Row],[obrot]]=0),gpw[[#This Row],[kurs_zamkniecia]],gpw[[#This Row],[obrot]]/gpw[[#This Row],[wolumen]])</f>
        <v>5.7046979865771812</v>
      </c>
      <c r="J375" t="str">
        <f>LEFT(gpw[[#This Row],[ISIN]],2)</f>
        <v>PL</v>
      </c>
      <c r="K375">
        <f>gpw[[#This Row],[kurs_zamkniecia]]*gpw[[#This Row],[pakiet_wig]]</f>
        <v>31256549.999999996</v>
      </c>
      <c r="L375" s="2">
        <f>1000</f>
        <v>1000</v>
      </c>
      <c r="M375" s="2">
        <f t="shared" si="20"/>
        <v>96.428137390000003</v>
      </c>
      <c r="N375" s="2">
        <f t="shared" si="21"/>
        <v>57140000</v>
      </c>
      <c r="O375" s="2">
        <f>gpw[[#This Row],[M]]/(gpw[[#This Row],[Mb]]*gpw[[#This Row],[K]])*gpw[[#This Row],[Wb]]</f>
        <v>5.672794172476884</v>
      </c>
      <c r="P375" s="2"/>
      <c r="Q375" s="2" t="str">
        <f>IF(gpw[[#This Row],[Kolumna1]]&gt;0,"r",IF(gpw[[#This Row],[Kolumna1]]=0,"n","m"))</f>
        <v>n</v>
      </c>
      <c r="AB375" s="1">
        <v>42025</v>
      </c>
      <c r="AC375" s="2" t="s">
        <v>753</v>
      </c>
      <c r="AD375" s="2" t="s">
        <v>754</v>
      </c>
      <c r="AE375">
        <v>5.85</v>
      </c>
      <c r="AF375">
        <v>2831</v>
      </c>
      <c r="AG375">
        <v>16150</v>
      </c>
      <c r="AH375">
        <v>5343000</v>
      </c>
      <c r="AI375" s="2">
        <f>IF(AND(gpw_3[[#This Row],[wolumen]]=0,gpw_3[[#This Row],[obrot]]=0),gpw_3[[#This Row],[kurs_zamkniecia]],gpw_3[[#This Row],[obrot]]/gpw_3[[#This Row],[wolumen]])</f>
        <v>5.7046979865771812</v>
      </c>
      <c r="AK375" t="str">
        <f>LEFT(gpw_3[[#This Row],[ISIN]],2)</f>
        <v>PL</v>
      </c>
      <c r="AL375">
        <f>gpw_3[[#This Row],[kurs_zamkniecia]]*gpw_3[[#This Row],[pakiet_wig]]</f>
        <v>31256549.999999996</v>
      </c>
      <c r="AM375" s="2">
        <f>1000</f>
        <v>1000</v>
      </c>
      <c r="AN375" s="2">
        <f t="shared" si="22"/>
        <v>96.428137390000003</v>
      </c>
      <c r="AO375" s="2">
        <f t="shared" si="23"/>
        <v>57140000</v>
      </c>
      <c r="AP375" s="2">
        <f>gpw_3[[#This Row],[M]]/(gpw_3[[#This Row],[Mb]]*gpw_3[[#This Row],[K]])*gpw_3[[#This Row],[Wb]]</f>
        <v>5.672794172476884</v>
      </c>
      <c r="AQ375" s="2"/>
      <c r="AR375" s="2" t="str">
        <f>IF(gpw_3[[#This Row],[Kolumna1]]&gt;0,"r",IF(gpw_3[[#This Row],[Kolumna1]]=0,"n","m"))</f>
        <v>n</v>
      </c>
    </row>
    <row r="376" spans="1:44" x14ac:dyDescent="0.25">
      <c r="A376" s="1">
        <v>42025</v>
      </c>
      <c r="B376" s="2" t="s">
        <v>755</v>
      </c>
      <c r="C376" s="2" t="s">
        <v>756</v>
      </c>
      <c r="D376">
        <v>12.1</v>
      </c>
      <c r="E376">
        <v>266</v>
      </c>
      <c r="F376">
        <v>3160</v>
      </c>
      <c r="G376">
        <v>1451000</v>
      </c>
      <c r="H376" s="2">
        <f>IF(AND(gpw[[#This Row],[wolumen]]=0,gpw[[#This Row],[obrot]]=0),gpw[[#This Row],[kurs_zamkniecia]],gpw[[#This Row],[obrot]]/gpw[[#This Row],[wolumen]])</f>
        <v>11.8796992481203</v>
      </c>
      <c r="J376" t="str">
        <f>LEFT(gpw[[#This Row],[ISIN]],2)</f>
        <v>PL</v>
      </c>
      <c r="K376">
        <f>gpw[[#This Row],[kurs_zamkniecia]]*gpw[[#This Row],[pakiet_wig]]</f>
        <v>17557100</v>
      </c>
      <c r="L376" s="2">
        <f>1000</f>
        <v>1000</v>
      </c>
      <c r="M376" s="2">
        <f t="shared" si="20"/>
        <v>96.428137390000003</v>
      </c>
      <c r="N376" s="2">
        <f t="shared" si="21"/>
        <v>57140000</v>
      </c>
      <c r="O376" s="2">
        <f>gpw[[#This Row],[M]]/(gpw[[#This Row],[Mb]]*gpw[[#This Row],[K]])*gpw[[#This Row],[Wb]]</f>
        <v>3.1864621836253173</v>
      </c>
      <c r="P376" s="2"/>
      <c r="Q376" s="2" t="str">
        <f>IF(gpw[[#This Row],[Kolumna1]]&gt;0,"r",IF(gpw[[#This Row],[Kolumna1]]=0,"n","m"))</f>
        <v>n</v>
      </c>
      <c r="AB376" s="1">
        <v>42025</v>
      </c>
      <c r="AC376" s="2" t="s">
        <v>755</v>
      </c>
      <c r="AD376" s="2" t="s">
        <v>756</v>
      </c>
      <c r="AE376">
        <v>12.1</v>
      </c>
      <c r="AF376">
        <v>266</v>
      </c>
      <c r="AG376">
        <v>3160</v>
      </c>
      <c r="AH376">
        <v>1451000</v>
      </c>
      <c r="AI376" s="2">
        <f>IF(AND(gpw_3[[#This Row],[wolumen]]=0,gpw_3[[#This Row],[obrot]]=0),gpw_3[[#This Row],[kurs_zamkniecia]],gpw_3[[#This Row],[obrot]]/gpw_3[[#This Row],[wolumen]])</f>
        <v>11.8796992481203</v>
      </c>
      <c r="AK376" t="str">
        <f>LEFT(gpw_3[[#This Row],[ISIN]],2)</f>
        <v>PL</v>
      </c>
      <c r="AL376">
        <f>gpw_3[[#This Row],[kurs_zamkniecia]]*gpw_3[[#This Row],[pakiet_wig]]</f>
        <v>17557100</v>
      </c>
      <c r="AM376" s="2">
        <f>1000</f>
        <v>1000</v>
      </c>
      <c r="AN376" s="2">
        <f t="shared" si="22"/>
        <v>96.428137390000003</v>
      </c>
      <c r="AO376" s="2">
        <f t="shared" si="23"/>
        <v>57140000</v>
      </c>
      <c r="AP376" s="2">
        <f>gpw_3[[#This Row],[M]]/(gpw_3[[#This Row],[Mb]]*gpw_3[[#This Row],[K]])*gpw_3[[#This Row],[Wb]]</f>
        <v>3.1864621836253173</v>
      </c>
      <c r="AQ376" s="2"/>
      <c r="AR376" s="2" t="str">
        <f>IF(gpw_3[[#This Row],[Kolumna1]]&gt;0,"r",IF(gpw_3[[#This Row],[Kolumna1]]=0,"n","m"))</f>
        <v>n</v>
      </c>
    </row>
    <row r="377" spans="1:44" x14ac:dyDescent="0.25">
      <c r="A377" s="1">
        <v>42025</v>
      </c>
      <c r="B377" s="2" t="s">
        <v>757</v>
      </c>
      <c r="C377" s="2" t="s">
        <v>758</v>
      </c>
      <c r="D377">
        <v>2.38</v>
      </c>
      <c r="E377">
        <v>23039</v>
      </c>
      <c r="F377">
        <v>53120</v>
      </c>
      <c r="G377">
        <v>3055000</v>
      </c>
      <c r="H377" s="2">
        <f>IF(AND(gpw[[#This Row],[wolumen]]=0,gpw[[#This Row],[obrot]]=0),gpw[[#This Row],[kurs_zamkniecia]],gpw[[#This Row],[obrot]]/gpw[[#This Row],[wolumen]])</f>
        <v>2.3056556274143842</v>
      </c>
      <c r="J377" t="str">
        <f>LEFT(gpw[[#This Row],[ISIN]],2)</f>
        <v>PL</v>
      </c>
      <c r="K377">
        <f>gpw[[#This Row],[kurs_zamkniecia]]*gpw[[#This Row],[pakiet_wig]]</f>
        <v>7270900</v>
      </c>
      <c r="L377" s="2">
        <f>1000</f>
        <v>1000</v>
      </c>
      <c r="M377" s="2">
        <f t="shared" si="20"/>
        <v>96.428137390000003</v>
      </c>
      <c r="N377" s="2">
        <f t="shared" si="21"/>
        <v>57140000</v>
      </c>
      <c r="O377" s="2">
        <f>gpw[[#This Row],[M]]/(gpw[[#This Row],[Mb]]*gpw[[#This Row],[K]])*gpw[[#This Row],[Wb]]</f>
        <v>1.3196056234185212</v>
      </c>
      <c r="P377" s="2"/>
      <c r="Q377" s="2" t="str">
        <f>IF(gpw[[#This Row],[Kolumna1]]&gt;0,"r",IF(gpw[[#This Row],[Kolumna1]]=0,"n","m"))</f>
        <v>n</v>
      </c>
      <c r="AB377" s="1">
        <v>42025</v>
      </c>
      <c r="AC377" s="2" t="s">
        <v>757</v>
      </c>
      <c r="AD377" s="2" t="s">
        <v>758</v>
      </c>
      <c r="AE377">
        <v>2.38</v>
      </c>
      <c r="AF377">
        <v>23039</v>
      </c>
      <c r="AG377">
        <v>53120</v>
      </c>
      <c r="AH377">
        <v>3055000</v>
      </c>
      <c r="AI377" s="2">
        <f>IF(AND(gpw_3[[#This Row],[wolumen]]=0,gpw_3[[#This Row],[obrot]]=0),gpw_3[[#This Row],[kurs_zamkniecia]],gpw_3[[#This Row],[obrot]]/gpw_3[[#This Row],[wolumen]])</f>
        <v>2.3056556274143842</v>
      </c>
      <c r="AK377" t="str">
        <f>LEFT(gpw_3[[#This Row],[ISIN]],2)</f>
        <v>PL</v>
      </c>
      <c r="AL377">
        <f>gpw_3[[#This Row],[kurs_zamkniecia]]*gpw_3[[#This Row],[pakiet_wig]]</f>
        <v>7270900</v>
      </c>
      <c r="AM377" s="2">
        <f>1000</f>
        <v>1000</v>
      </c>
      <c r="AN377" s="2">
        <f t="shared" si="22"/>
        <v>96.428137390000003</v>
      </c>
      <c r="AO377" s="2">
        <f t="shared" si="23"/>
        <v>57140000</v>
      </c>
      <c r="AP377" s="2">
        <f>gpw_3[[#This Row],[M]]/(gpw_3[[#This Row],[Mb]]*gpw_3[[#This Row],[K]])*gpw_3[[#This Row],[Wb]]</f>
        <v>1.3196056234185212</v>
      </c>
      <c r="AQ377" s="2"/>
      <c r="AR377" s="2" t="str">
        <f>IF(gpw_3[[#This Row],[Kolumna1]]&gt;0,"r",IF(gpw_3[[#This Row],[Kolumna1]]=0,"n","m"))</f>
        <v>n</v>
      </c>
    </row>
    <row r="378" spans="1:44" x14ac:dyDescent="0.25">
      <c r="A378" s="1">
        <v>42025</v>
      </c>
      <c r="B378" s="2" t="s">
        <v>759</v>
      </c>
      <c r="C378" s="2" t="s">
        <v>760</v>
      </c>
      <c r="D378">
        <v>2.1800000000000002</v>
      </c>
      <c r="E378">
        <v>27934</v>
      </c>
      <c r="F378">
        <v>60390</v>
      </c>
      <c r="G378">
        <v>121599000</v>
      </c>
      <c r="H378" s="2">
        <f>IF(AND(gpw[[#This Row],[wolumen]]=0,gpw[[#This Row],[obrot]]=0),gpw[[#This Row],[kurs_zamkniecia]],gpw[[#This Row],[obrot]]/gpw[[#This Row],[wolumen]])</f>
        <v>2.161881578005298</v>
      </c>
      <c r="J378" t="str">
        <f>LEFT(gpw[[#This Row],[ISIN]],2)</f>
        <v>PL</v>
      </c>
      <c r="K378">
        <f>gpw[[#This Row],[kurs_zamkniecia]]*gpw[[#This Row],[pakiet_wig]]</f>
        <v>265085820.00000003</v>
      </c>
      <c r="L378" s="2">
        <f>1000</f>
        <v>1000</v>
      </c>
      <c r="M378" s="2">
        <f t="shared" si="20"/>
        <v>96.428137390000003</v>
      </c>
      <c r="N378" s="2">
        <f t="shared" si="21"/>
        <v>57140000</v>
      </c>
      <c r="O378" s="2">
        <f>gpw[[#This Row],[M]]/(gpw[[#This Row],[Mb]]*gpw[[#This Row],[K]])*gpw[[#This Row],[Wb]]</f>
        <v>48.110789415410743</v>
      </c>
      <c r="P378" s="2"/>
      <c r="Q378" s="2" t="str">
        <f>IF(gpw[[#This Row],[Kolumna1]]&gt;0,"r",IF(gpw[[#This Row],[Kolumna1]]=0,"n","m"))</f>
        <v>n</v>
      </c>
      <c r="AB378" s="1">
        <v>42025</v>
      </c>
      <c r="AC378" s="2" t="s">
        <v>759</v>
      </c>
      <c r="AD378" s="2" t="s">
        <v>760</v>
      </c>
      <c r="AE378">
        <v>2.1800000000000002</v>
      </c>
      <c r="AF378">
        <v>27934</v>
      </c>
      <c r="AG378">
        <v>60390</v>
      </c>
      <c r="AH378">
        <v>121599000</v>
      </c>
      <c r="AI378" s="2">
        <f>IF(AND(gpw_3[[#This Row],[wolumen]]=0,gpw_3[[#This Row],[obrot]]=0),gpw_3[[#This Row],[kurs_zamkniecia]],gpw_3[[#This Row],[obrot]]/gpw_3[[#This Row],[wolumen]])</f>
        <v>2.161881578005298</v>
      </c>
      <c r="AK378" t="str">
        <f>LEFT(gpw_3[[#This Row],[ISIN]],2)</f>
        <v>PL</v>
      </c>
      <c r="AL378">
        <f>gpw_3[[#This Row],[kurs_zamkniecia]]*gpw_3[[#This Row],[pakiet_wig]]</f>
        <v>265085820.00000003</v>
      </c>
      <c r="AM378" s="2">
        <f>1000</f>
        <v>1000</v>
      </c>
      <c r="AN378" s="2">
        <f t="shared" si="22"/>
        <v>96.428137390000003</v>
      </c>
      <c r="AO378" s="2">
        <f t="shared" si="23"/>
        <v>57140000</v>
      </c>
      <c r="AP378" s="2">
        <f>gpw_3[[#This Row],[M]]/(gpw_3[[#This Row],[Mb]]*gpw_3[[#This Row],[K]])*gpw_3[[#This Row],[Wb]]</f>
        <v>48.110789415410743</v>
      </c>
      <c r="AQ378" s="2"/>
      <c r="AR378" s="2" t="str">
        <f>IF(gpw_3[[#This Row],[Kolumna1]]&gt;0,"r",IF(gpw_3[[#This Row],[Kolumna1]]=0,"n","m"))</f>
        <v>n</v>
      </c>
    </row>
    <row r="379" spans="1:44" x14ac:dyDescent="0.25">
      <c r="A379" s="1">
        <v>42025</v>
      </c>
      <c r="B379" s="2" t="s">
        <v>761</v>
      </c>
      <c r="C379" s="2" t="s">
        <v>762</v>
      </c>
      <c r="D379">
        <v>1.45</v>
      </c>
      <c r="E379">
        <v>4388</v>
      </c>
      <c r="F379">
        <v>6460</v>
      </c>
      <c r="G379">
        <v>55661000</v>
      </c>
      <c r="H379" s="2">
        <f>IF(AND(gpw[[#This Row],[wolumen]]=0,gpw[[#This Row],[obrot]]=0),gpw[[#This Row],[kurs_zamkniecia]],gpw[[#This Row],[obrot]]/gpw[[#This Row],[wolumen]])</f>
        <v>1.4721969006381039</v>
      </c>
      <c r="J379" t="str">
        <f>LEFT(gpw[[#This Row],[ISIN]],2)</f>
        <v>NL</v>
      </c>
      <c r="K379">
        <f>gpw[[#This Row],[kurs_zamkniecia]]*gpw[[#This Row],[pakiet_wig]]</f>
        <v>80708450</v>
      </c>
      <c r="L379" s="2">
        <f>1000</f>
        <v>1000</v>
      </c>
      <c r="M379" s="2">
        <f t="shared" si="20"/>
        <v>96.428137390000003</v>
      </c>
      <c r="N379" s="2">
        <f t="shared" si="21"/>
        <v>57140000</v>
      </c>
      <c r="O379" s="2">
        <f>gpw[[#This Row],[M]]/(gpw[[#This Row],[Mb]]*gpw[[#This Row],[K]])*gpw[[#This Row],[Wb]]</f>
        <v>14.647887397350059</v>
      </c>
      <c r="P379" s="2"/>
      <c r="Q379" s="2" t="str">
        <f>IF(gpw[[#This Row],[Kolumna1]]&gt;0,"r",IF(gpw[[#This Row],[Kolumna1]]=0,"n","m"))</f>
        <v>n</v>
      </c>
      <c r="AB379" s="1">
        <v>42025</v>
      </c>
      <c r="AC379" s="2" t="s">
        <v>761</v>
      </c>
      <c r="AD379" s="2" t="s">
        <v>762</v>
      </c>
      <c r="AE379">
        <v>1.45</v>
      </c>
      <c r="AF379">
        <v>4388</v>
      </c>
      <c r="AG379">
        <v>6460</v>
      </c>
      <c r="AH379">
        <v>55661000</v>
      </c>
      <c r="AI379" s="2">
        <f>IF(AND(gpw_3[[#This Row],[wolumen]]=0,gpw_3[[#This Row],[obrot]]=0),gpw_3[[#This Row],[kurs_zamkniecia]],gpw_3[[#This Row],[obrot]]/gpw_3[[#This Row],[wolumen]])</f>
        <v>1.4721969006381039</v>
      </c>
      <c r="AK379" t="str">
        <f>LEFT(gpw_3[[#This Row],[ISIN]],2)</f>
        <v>NL</v>
      </c>
      <c r="AL379">
        <f>gpw_3[[#This Row],[kurs_zamkniecia]]*gpw_3[[#This Row],[pakiet_wig]]</f>
        <v>80708450</v>
      </c>
      <c r="AM379" s="2">
        <f>1000</f>
        <v>1000</v>
      </c>
      <c r="AN379" s="2">
        <f t="shared" si="22"/>
        <v>96.428137390000003</v>
      </c>
      <c r="AO379" s="2">
        <f t="shared" si="23"/>
        <v>57140000</v>
      </c>
      <c r="AP379" s="2">
        <f>gpw_3[[#This Row],[M]]/(gpw_3[[#This Row],[Mb]]*gpw_3[[#This Row],[K]])*gpw_3[[#This Row],[Wb]]</f>
        <v>14.647887397350059</v>
      </c>
      <c r="AQ379" s="2"/>
      <c r="AR379" s="2" t="str">
        <f>IF(gpw_3[[#This Row],[Kolumna1]]&gt;0,"r",IF(gpw_3[[#This Row],[Kolumna1]]=0,"n","m"))</f>
        <v>n</v>
      </c>
    </row>
    <row r="380" spans="1:44" x14ac:dyDescent="0.25">
      <c r="A380" s="1">
        <v>42025</v>
      </c>
      <c r="B380" s="2" t="s">
        <v>763</v>
      </c>
      <c r="C380" s="2" t="s">
        <v>764</v>
      </c>
      <c r="D380">
        <v>16.3</v>
      </c>
      <c r="E380">
        <v>110</v>
      </c>
      <c r="F380">
        <v>1790</v>
      </c>
      <c r="G380">
        <v>2220000</v>
      </c>
      <c r="H380" s="2">
        <f>IF(AND(gpw[[#This Row],[wolumen]]=0,gpw[[#This Row],[obrot]]=0),gpw[[#This Row],[kurs_zamkniecia]],gpw[[#This Row],[obrot]]/gpw[[#This Row],[wolumen]])</f>
        <v>16.272727272727273</v>
      </c>
      <c r="J380" t="str">
        <f>LEFT(gpw[[#This Row],[ISIN]],2)</f>
        <v>PL</v>
      </c>
      <c r="K380">
        <f>gpw[[#This Row],[kurs_zamkniecia]]*gpw[[#This Row],[pakiet_wig]]</f>
        <v>36186000</v>
      </c>
      <c r="L380" s="2">
        <f>1000</f>
        <v>1000</v>
      </c>
      <c r="M380" s="2">
        <f t="shared" si="20"/>
        <v>96.428137390000003</v>
      </c>
      <c r="N380" s="2">
        <f t="shared" si="21"/>
        <v>57140000</v>
      </c>
      <c r="O380" s="2">
        <f>gpw[[#This Row],[M]]/(gpw[[#This Row],[Mb]]*gpw[[#This Row],[K]])*gpw[[#This Row],[Wb]]</f>
        <v>6.5674468207543235</v>
      </c>
      <c r="P380" s="2"/>
      <c r="Q380" s="2" t="str">
        <f>IF(gpw[[#This Row],[Kolumna1]]&gt;0,"r",IF(gpw[[#This Row],[Kolumna1]]=0,"n","m"))</f>
        <v>n</v>
      </c>
      <c r="AB380" s="1">
        <v>42025</v>
      </c>
      <c r="AC380" s="2" t="s">
        <v>763</v>
      </c>
      <c r="AD380" s="2" t="s">
        <v>764</v>
      </c>
      <c r="AE380">
        <v>16.3</v>
      </c>
      <c r="AF380">
        <v>110</v>
      </c>
      <c r="AG380">
        <v>1790</v>
      </c>
      <c r="AH380">
        <v>2220000</v>
      </c>
      <c r="AI380" s="2">
        <f>IF(AND(gpw_3[[#This Row],[wolumen]]=0,gpw_3[[#This Row],[obrot]]=0),gpw_3[[#This Row],[kurs_zamkniecia]],gpw_3[[#This Row],[obrot]]/gpw_3[[#This Row],[wolumen]])</f>
        <v>16.272727272727273</v>
      </c>
      <c r="AK380" t="str">
        <f>LEFT(gpw_3[[#This Row],[ISIN]],2)</f>
        <v>PL</v>
      </c>
      <c r="AL380">
        <f>gpw_3[[#This Row],[kurs_zamkniecia]]*gpw_3[[#This Row],[pakiet_wig]]</f>
        <v>36186000</v>
      </c>
      <c r="AM380" s="2">
        <f>1000</f>
        <v>1000</v>
      </c>
      <c r="AN380" s="2">
        <f t="shared" si="22"/>
        <v>96.428137390000003</v>
      </c>
      <c r="AO380" s="2">
        <f t="shared" si="23"/>
        <v>57140000</v>
      </c>
      <c r="AP380" s="2">
        <f>gpw_3[[#This Row],[M]]/(gpw_3[[#This Row],[Mb]]*gpw_3[[#This Row],[K]])*gpw_3[[#This Row],[Wb]]</f>
        <v>6.5674468207543235</v>
      </c>
      <c r="AQ380" s="2"/>
      <c r="AR380" s="2" t="str">
        <f>IF(gpw_3[[#This Row],[Kolumna1]]&gt;0,"r",IF(gpw_3[[#This Row],[Kolumna1]]=0,"n","m"))</f>
        <v>n</v>
      </c>
    </row>
    <row r="381" spans="1:44" x14ac:dyDescent="0.25">
      <c r="A381" s="1">
        <v>42025</v>
      </c>
      <c r="B381" s="2" t="s">
        <v>765</v>
      </c>
      <c r="C381" s="2" t="s">
        <v>766</v>
      </c>
      <c r="D381">
        <v>1.41</v>
      </c>
      <c r="E381">
        <v>7680</v>
      </c>
      <c r="F381">
        <v>10770</v>
      </c>
      <c r="G381">
        <v>0</v>
      </c>
      <c r="H381" s="2">
        <f>IF(AND(gpw[[#This Row],[wolumen]]=0,gpw[[#This Row],[obrot]]=0),gpw[[#This Row],[kurs_zamkniecia]],gpw[[#This Row],[obrot]]/gpw[[#This Row],[wolumen]])</f>
        <v>1.40234375</v>
      </c>
      <c r="J381" t="str">
        <f>LEFT(gpw[[#This Row],[ISIN]],2)</f>
        <v>PL</v>
      </c>
      <c r="K381">
        <f>gpw[[#This Row],[kurs_zamkniecia]]*gpw[[#This Row],[pakiet_wig]]</f>
        <v>0</v>
      </c>
      <c r="L381" s="2">
        <f>1000</f>
        <v>1000</v>
      </c>
      <c r="M381" s="2">
        <f t="shared" si="20"/>
        <v>96.428137390000003</v>
      </c>
      <c r="N381" s="2">
        <f t="shared" si="21"/>
        <v>57140000</v>
      </c>
      <c r="O381" s="2">
        <f>gpw[[#This Row],[M]]/(gpw[[#This Row],[Mb]]*gpw[[#This Row],[K]])*gpw[[#This Row],[Wb]]</f>
        <v>0</v>
      </c>
      <c r="P381" s="2"/>
      <c r="Q381" s="2" t="str">
        <f>IF(gpw[[#This Row],[Kolumna1]]&gt;0,"r",IF(gpw[[#This Row],[Kolumna1]]=0,"n","m"))</f>
        <v>n</v>
      </c>
      <c r="AB381" s="1">
        <v>42025</v>
      </c>
      <c r="AC381" s="2" t="s">
        <v>765</v>
      </c>
      <c r="AD381" s="2" t="s">
        <v>766</v>
      </c>
      <c r="AE381">
        <v>1.41</v>
      </c>
      <c r="AF381">
        <v>7680</v>
      </c>
      <c r="AG381">
        <v>10770</v>
      </c>
      <c r="AH381">
        <v>0</v>
      </c>
      <c r="AI381" s="2">
        <f>IF(AND(gpw_3[[#This Row],[wolumen]]=0,gpw_3[[#This Row],[obrot]]=0),gpw_3[[#This Row],[kurs_zamkniecia]],gpw_3[[#This Row],[obrot]]/gpw_3[[#This Row],[wolumen]])</f>
        <v>1.40234375</v>
      </c>
      <c r="AK381" t="str">
        <f>LEFT(gpw_3[[#This Row],[ISIN]],2)</f>
        <v>PL</v>
      </c>
      <c r="AL381">
        <f>gpw_3[[#This Row],[kurs_zamkniecia]]*gpw_3[[#This Row],[pakiet_wig]]</f>
        <v>0</v>
      </c>
      <c r="AM381" s="2">
        <f>1000</f>
        <v>1000</v>
      </c>
      <c r="AN381" s="2">
        <f t="shared" si="22"/>
        <v>96.428137390000003</v>
      </c>
      <c r="AO381" s="2">
        <f t="shared" si="23"/>
        <v>57140000</v>
      </c>
      <c r="AP381" s="2">
        <f>gpw_3[[#This Row],[M]]/(gpw_3[[#This Row],[Mb]]*gpw_3[[#This Row],[K]])*gpw_3[[#This Row],[Wb]]</f>
        <v>0</v>
      </c>
      <c r="AQ381" s="2"/>
      <c r="AR381" s="2" t="str">
        <f>IF(gpw_3[[#This Row],[Kolumna1]]&gt;0,"r",IF(gpw_3[[#This Row],[Kolumna1]]=0,"n","m"))</f>
        <v>n</v>
      </c>
    </row>
    <row r="382" spans="1:44" x14ac:dyDescent="0.25">
      <c r="A382" s="1">
        <v>42025</v>
      </c>
      <c r="B382" s="2" t="s">
        <v>767</v>
      </c>
      <c r="C382" s="2" t="s">
        <v>768</v>
      </c>
      <c r="D382">
        <v>1.72</v>
      </c>
      <c r="E382">
        <v>2005</v>
      </c>
      <c r="F382">
        <v>3450</v>
      </c>
      <c r="G382">
        <v>2747000</v>
      </c>
      <c r="H382" s="2">
        <f>IF(AND(gpw[[#This Row],[wolumen]]=0,gpw[[#This Row],[obrot]]=0),gpw[[#This Row],[kurs_zamkniecia]],gpw[[#This Row],[obrot]]/gpw[[#This Row],[wolumen]])</f>
        <v>1.7206982543640899</v>
      </c>
      <c r="J382" t="str">
        <f>LEFT(gpw[[#This Row],[ISIN]],2)</f>
        <v>PL</v>
      </c>
      <c r="K382">
        <f>gpw[[#This Row],[kurs_zamkniecia]]*gpw[[#This Row],[pakiet_wig]]</f>
        <v>4724840</v>
      </c>
      <c r="L382" s="2">
        <f>1000</f>
        <v>1000</v>
      </c>
      <c r="M382" s="2">
        <f t="shared" si="20"/>
        <v>96.428137390000003</v>
      </c>
      <c r="N382" s="2">
        <f t="shared" si="21"/>
        <v>57140000</v>
      </c>
      <c r="O382" s="2">
        <f>gpw[[#This Row],[M]]/(gpw[[#This Row],[Mb]]*gpw[[#This Row],[K]])*gpw[[#This Row],[Wb]]</f>
        <v>0.85751769846274406</v>
      </c>
      <c r="P382" s="2"/>
      <c r="Q382" s="2" t="str">
        <f>IF(gpw[[#This Row],[Kolumna1]]&gt;0,"r",IF(gpw[[#This Row],[Kolumna1]]=0,"n","m"))</f>
        <v>n</v>
      </c>
      <c r="AB382" s="1">
        <v>42025</v>
      </c>
      <c r="AC382" s="2" t="s">
        <v>767</v>
      </c>
      <c r="AD382" s="2" t="s">
        <v>768</v>
      </c>
      <c r="AE382">
        <v>1.72</v>
      </c>
      <c r="AF382">
        <v>2005</v>
      </c>
      <c r="AG382">
        <v>3450</v>
      </c>
      <c r="AH382">
        <v>2747000</v>
      </c>
      <c r="AI382" s="2">
        <f>IF(AND(gpw_3[[#This Row],[wolumen]]=0,gpw_3[[#This Row],[obrot]]=0),gpw_3[[#This Row],[kurs_zamkniecia]],gpw_3[[#This Row],[obrot]]/gpw_3[[#This Row],[wolumen]])</f>
        <v>1.7206982543640899</v>
      </c>
      <c r="AK382" t="str">
        <f>LEFT(gpw_3[[#This Row],[ISIN]],2)</f>
        <v>PL</v>
      </c>
      <c r="AL382">
        <f>gpw_3[[#This Row],[kurs_zamkniecia]]*gpw_3[[#This Row],[pakiet_wig]]</f>
        <v>4724840</v>
      </c>
      <c r="AM382" s="2">
        <f>1000</f>
        <v>1000</v>
      </c>
      <c r="AN382" s="2">
        <f t="shared" si="22"/>
        <v>96.428137390000003</v>
      </c>
      <c r="AO382" s="2">
        <f t="shared" si="23"/>
        <v>57140000</v>
      </c>
      <c r="AP382" s="2">
        <f>gpw_3[[#This Row],[M]]/(gpw_3[[#This Row],[Mb]]*gpw_3[[#This Row],[K]])*gpw_3[[#This Row],[Wb]]</f>
        <v>0.85751769846274406</v>
      </c>
      <c r="AQ382" s="2"/>
      <c r="AR382" s="2" t="str">
        <f>IF(gpw_3[[#This Row],[Kolumna1]]&gt;0,"r",IF(gpw_3[[#This Row],[Kolumna1]]=0,"n","m"))</f>
        <v>n</v>
      </c>
    </row>
    <row r="383" spans="1:44" x14ac:dyDescent="0.25">
      <c r="A383" s="1">
        <v>42025</v>
      </c>
      <c r="B383" s="2" t="s">
        <v>769</v>
      </c>
      <c r="C383" s="2" t="s">
        <v>770</v>
      </c>
      <c r="D383">
        <v>0.79</v>
      </c>
      <c r="E383">
        <v>0</v>
      </c>
      <c r="F383">
        <v>0</v>
      </c>
      <c r="G383">
        <v>0</v>
      </c>
      <c r="H383" s="2">
        <f>IF(AND(gpw[[#This Row],[wolumen]]=0,gpw[[#This Row],[obrot]]=0),gpw[[#This Row],[kurs_zamkniecia]],gpw[[#This Row],[obrot]]/gpw[[#This Row],[wolumen]])</f>
        <v>0.79</v>
      </c>
      <c r="J383" t="str">
        <f>LEFT(gpw[[#This Row],[ISIN]],2)</f>
        <v>LU</v>
      </c>
      <c r="K383">
        <f>gpw[[#This Row],[kurs_zamkniecia]]*gpw[[#This Row],[pakiet_wig]]</f>
        <v>0</v>
      </c>
      <c r="L383" s="2">
        <f>1000</f>
        <v>1000</v>
      </c>
      <c r="M383" s="2">
        <f t="shared" si="20"/>
        <v>96.428137390000003</v>
      </c>
      <c r="N383" s="2">
        <f t="shared" si="21"/>
        <v>57140000</v>
      </c>
      <c r="O383" s="2">
        <f>gpw[[#This Row],[M]]/(gpw[[#This Row],[Mb]]*gpw[[#This Row],[K]])*gpw[[#This Row],[Wb]]</f>
        <v>0</v>
      </c>
      <c r="P383" s="2"/>
      <c r="Q383" s="2" t="str">
        <f>IF(gpw[[#This Row],[Kolumna1]]&gt;0,"r",IF(gpw[[#This Row],[Kolumna1]]=0,"n","m"))</f>
        <v>n</v>
      </c>
      <c r="AB383" s="1">
        <v>42025</v>
      </c>
      <c r="AC383" s="2" t="s">
        <v>769</v>
      </c>
      <c r="AD383" s="2" t="s">
        <v>770</v>
      </c>
      <c r="AE383">
        <v>0.79</v>
      </c>
      <c r="AF383">
        <v>0</v>
      </c>
      <c r="AG383">
        <v>0</v>
      </c>
      <c r="AH383">
        <v>0</v>
      </c>
      <c r="AI383" s="2">
        <f>IF(AND(gpw_3[[#This Row],[wolumen]]=0,gpw_3[[#This Row],[obrot]]=0),gpw_3[[#This Row],[kurs_zamkniecia]],gpw_3[[#This Row],[obrot]]/gpw_3[[#This Row],[wolumen]])</f>
        <v>0.79</v>
      </c>
      <c r="AK383" t="str">
        <f>LEFT(gpw_3[[#This Row],[ISIN]],2)</f>
        <v>LU</v>
      </c>
      <c r="AL383">
        <f>gpw_3[[#This Row],[kurs_zamkniecia]]*gpw_3[[#This Row],[pakiet_wig]]</f>
        <v>0</v>
      </c>
      <c r="AM383" s="2">
        <f>1000</f>
        <v>1000</v>
      </c>
      <c r="AN383" s="2">
        <f t="shared" si="22"/>
        <v>96.428137390000003</v>
      </c>
      <c r="AO383" s="2">
        <f t="shared" si="23"/>
        <v>57140000</v>
      </c>
      <c r="AP383" s="2">
        <f>gpw_3[[#This Row],[M]]/(gpw_3[[#This Row],[Mb]]*gpw_3[[#This Row],[K]])*gpw_3[[#This Row],[Wb]]</f>
        <v>0</v>
      </c>
      <c r="AQ383" s="2"/>
      <c r="AR383" s="2" t="str">
        <f>IF(gpw_3[[#This Row],[Kolumna1]]&gt;0,"r",IF(gpw_3[[#This Row],[Kolumna1]]=0,"n","m"))</f>
        <v>n</v>
      </c>
    </row>
    <row r="384" spans="1:44" x14ac:dyDescent="0.25">
      <c r="A384" s="1">
        <v>42025</v>
      </c>
      <c r="B384" s="2" t="s">
        <v>771</v>
      </c>
      <c r="C384" s="2" t="s">
        <v>772</v>
      </c>
      <c r="D384">
        <v>53.55</v>
      </c>
      <c r="E384">
        <v>43658</v>
      </c>
      <c r="F384">
        <v>2260100</v>
      </c>
      <c r="G384">
        <v>23914000</v>
      </c>
      <c r="H384" s="2">
        <f>IF(AND(gpw[[#This Row],[wolumen]]=0,gpw[[#This Row],[obrot]]=0),gpw[[#This Row],[kurs_zamkniecia]],gpw[[#This Row],[obrot]]/gpw[[#This Row],[wolumen]])</f>
        <v>51.76828988959641</v>
      </c>
      <c r="J384" t="str">
        <f>LEFT(gpw[[#This Row],[ISIN]],2)</f>
        <v>PL</v>
      </c>
      <c r="K384">
        <f>gpw[[#This Row],[kurs_zamkniecia]]*gpw[[#This Row],[pakiet_wig]]</f>
        <v>1280594700</v>
      </c>
      <c r="L384" s="2">
        <f>1000</f>
        <v>1000</v>
      </c>
      <c r="M384" s="2">
        <f t="shared" si="20"/>
        <v>96.428137390000003</v>
      </c>
      <c r="N384" s="2">
        <f t="shared" si="21"/>
        <v>57140000</v>
      </c>
      <c r="O384" s="2">
        <f>gpw[[#This Row],[M]]/(gpw[[#This Row],[Mb]]*gpw[[#This Row],[K]])*gpw[[#This Row],[Wb]]</f>
        <v>232.41689026667319</v>
      </c>
      <c r="P384" s="2"/>
      <c r="Q384" s="2" t="str">
        <f>IF(gpw[[#This Row],[Kolumna1]]&gt;0,"r",IF(gpw[[#This Row],[Kolumna1]]=0,"n","m"))</f>
        <v>n</v>
      </c>
      <c r="AB384" s="1">
        <v>42025</v>
      </c>
      <c r="AC384" s="2" t="s">
        <v>771</v>
      </c>
      <c r="AD384" s="2" t="s">
        <v>772</v>
      </c>
      <c r="AE384">
        <v>53.55</v>
      </c>
      <c r="AF384">
        <v>43658</v>
      </c>
      <c r="AG384">
        <v>2260100</v>
      </c>
      <c r="AH384">
        <v>23914000</v>
      </c>
      <c r="AI384" s="2">
        <f>IF(AND(gpw_3[[#This Row],[wolumen]]=0,gpw_3[[#This Row],[obrot]]=0),gpw_3[[#This Row],[kurs_zamkniecia]],gpw_3[[#This Row],[obrot]]/gpw_3[[#This Row],[wolumen]])</f>
        <v>51.76828988959641</v>
      </c>
      <c r="AK384" t="str">
        <f>LEFT(gpw_3[[#This Row],[ISIN]],2)</f>
        <v>PL</v>
      </c>
      <c r="AL384">
        <f>gpw_3[[#This Row],[kurs_zamkniecia]]*gpw_3[[#This Row],[pakiet_wig]]</f>
        <v>1280594700</v>
      </c>
      <c r="AM384" s="2">
        <f>1000</f>
        <v>1000</v>
      </c>
      <c r="AN384" s="2">
        <f t="shared" si="22"/>
        <v>96.428137390000003</v>
      </c>
      <c r="AO384" s="2">
        <f t="shared" si="23"/>
        <v>57140000</v>
      </c>
      <c r="AP384" s="2">
        <f>gpw_3[[#This Row],[M]]/(gpw_3[[#This Row],[Mb]]*gpw_3[[#This Row],[K]])*gpw_3[[#This Row],[Wb]]</f>
        <v>232.41689026667319</v>
      </c>
      <c r="AQ384" s="2"/>
      <c r="AR384" s="2" t="str">
        <f>IF(gpw_3[[#This Row],[Kolumna1]]&gt;0,"r",IF(gpw_3[[#This Row],[Kolumna1]]=0,"n","m"))</f>
        <v>n</v>
      </c>
    </row>
    <row r="385" spans="1:44" x14ac:dyDescent="0.25">
      <c r="A385" s="1">
        <v>42025</v>
      </c>
      <c r="B385" s="2" t="s">
        <v>773</v>
      </c>
      <c r="C385" s="2" t="s">
        <v>774</v>
      </c>
      <c r="D385">
        <v>25.35</v>
      </c>
      <c r="E385">
        <v>352</v>
      </c>
      <c r="F385">
        <v>9020</v>
      </c>
      <c r="G385">
        <v>0</v>
      </c>
      <c r="H385" s="2">
        <f>IF(AND(gpw[[#This Row],[wolumen]]=0,gpw[[#This Row],[obrot]]=0),gpw[[#This Row],[kurs_zamkniecia]],gpw[[#This Row],[obrot]]/gpw[[#This Row],[wolumen]])</f>
        <v>25.625</v>
      </c>
      <c r="J385" t="str">
        <f>LEFT(gpw[[#This Row],[ISIN]],2)</f>
        <v>ES</v>
      </c>
      <c r="K385">
        <f>gpw[[#This Row],[kurs_zamkniecia]]*gpw[[#This Row],[pakiet_wig]]</f>
        <v>0</v>
      </c>
      <c r="L385" s="2">
        <f>1000</f>
        <v>1000</v>
      </c>
      <c r="M385" s="2">
        <f t="shared" si="20"/>
        <v>96.428137390000003</v>
      </c>
      <c r="N385" s="2">
        <f t="shared" si="21"/>
        <v>57140000</v>
      </c>
      <c r="O385" s="2">
        <f>gpw[[#This Row],[M]]/(gpw[[#This Row],[Mb]]*gpw[[#This Row],[K]])*gpw[[#This Row],[Wb]]</f>
        <v>0</v>
      </c>
      <c r="P385" s="2"/>
      <c r="Q385" s="2" t="str">
        <f>IF(gpw[[#This Row],[Kolumna1]]&gt;0,"r",IF(gpw[[#This Row],[Kolumna1]]=0,"n","m"))</f>
        <v>n</v>
      </c>
      <c r="AB385" s="1">
        <v>42025</v>
      </c>
      <c r="AC385" s="2" t="s">
        <v>773</v>
      </c>
      <c r="AD385" s="2" t="s">
        <v>774</v>
      </c>
      <c r="AE385">
        <v>25.35</v>
      </c>
      <c r="AF385">
        <v>352</v>
      </c>
      <c r="AG385">
        <v>9020</v>
      </c>
      <c r="AH385">
        <v>0</v>
      </c>
      <c r="AI385" s="2">
        <f>IF(AND(gpw_3[[#This Row],[wolumen]]=0,gpw_3[[#This Row],[obrot]]=0),gpw_3[[#This Row],[kurs_zamkniecia]],gpw_3[[#This Row],[obrot]]/gpw_3[[#This Row],[wolumen]])</f>
        <v>25.625</v>
      </c>
      <c r="AK385" t="str">
        <f>LEFT(gpw_3[[#This Row],[ISIN]],2)</f>
        <v>ES</v>
      </c>
      <c r="AL385">
        <f>gpw_3[[#This Row],[kurs_zamkniecia]]*gpw_3[[#This Row],[pakiet_wig]]</f>
        <v>0</v>
      </c>
      <c r="AM385" s="2">
        <f>1000</f>
        <v>1000</v>
      </c>
      <c r="AN385" s="2">
        <f t="shared" si="22"/>
        <v>96.428137390000003</v>
      </c>
      <c r="AO385" s="2">
        <f t="shared" si="23"/>
        <v>57140000</v>
      </c>
      <c r="AP385" s="2">
        <f>gpw_3[[#This Row],[M]]/(gpw_3[[#This Row],[Mb]]*gpw_3[[#This Row],[K]])*gpw_3[[#This Row],[Wb]]</f>
        <v>0</v>
      </c>
      <c r="AQ385" s="2"/>
      <c r="AR385" s="2" t="str">
        <f>IF(gpw_3[[#This Row],[Kolumna1]]&gt;0,"r",IF(gpw_3[[#This Row],[Kolumna1]]=0,"n","m"))</f>
        <v>n</v>
      </c>
    </row>
    <row r="386" spans="1:44" x14ac:dyDescent="0.25">
      <c r="A386" s="1">
        <v>42025</v>
      </c>
      <c r="B386" s="2" t="s">
        <v>775</v>
      </c>
      <c r="C386" s="2" t="s">
        <v>776</v>
      </c>
      <c r="D386">
        <v>0.19</v>
      </c>
      <c r="E386">
        <v>3633</v>
      </c>
      <c r="F386">
        <v>690</v>
      </c>
      <c r="G386">
        <v>0</v>
      </c>
      <c r="H386" s="2">
        <f>IF(AND(gpw[[#This Row],[wolumen]]=0,gpw[[#This Row],[obrot]]=0),gpw[[#This Row],[kurs_zamkniecia]],gpw[[#This Row],[obrot]]/gpw[[#This Row],[wolumen]])</f>
        <v>0.18992568125516102</v>
      </c>
      <c r="J386" t="str">
        <f>LEFT(gpw[[#This Row],[ISIN]],2)</f>
        <v>PL</v>
      </c>
      <c r="K386">
        <f>gpw[[#This Row],[kurs_zamkniecia]]*gpw[[#This Row],[pakiet_wig]]</f>
        <v>0</v>
      </c>
      <c r="L386" s="2">
        <f>1000</f>
        <v>1000</v>
      </c>
      <c r="M386" s="2">
        <f t="shared" ref="M386:M449" si="24">96.42813739</f>
        <v>96.428137390000003</v>
      </c>
      <c r="N386" s="2">
        <f t="shared" ref="N386:N449" si="25">57140000</f>
        <v>57140000</v>
      </c>
      <c r="O386" s="2">
        <f>gpw[[#This Row],[M]]/(gpw[[#This Row],[Mb]]*gpw[[#This Row],[K]])*gpw[[#This Row],[Wb]]</f>
        <v>0</v>
      </c>
      <c r="P386" s="2"/>
      <c r="Q386" s="2" t="str">
        <f>IF(gpw[[#This Row],[Kolumna1]]&gt;0,"r",IF(gpw[[#This Row],[Kolumna1]]=0,"n","m"))</f>
        <v>n</v>
      </c>
      <c r="AB386" s="1">
        <v>42025</v>
      </c>
      <c r="AC386" s="2" t="s">
        <v>775</v>
      </c>
      <c r="AD386" s="2" t="s">
        <v>776</v>
      </c>
      <c r="AE386">
        <v>0.19</v>
      </c>
      <c r="AF386">
        <v>3633</v>
      </c>
      <c r="AG386">
        <v>690</v>
      </c>
      <c r="AH386">
        <v>0</v>
      </c>
      <c r="AI386" s="2">
        <f>IF(AND(gpw_3[[#This Row],[wolumen]]=0,gpw_3[[#This Row],[obrot]]=0),gpw_3[[#This Row],[kurs_zamkniecia]],gpw_3[[#This Row],[obrot]]/gpw_3[[#This Row],[wolumen]])</f>
        <v>0.18992568125516102</v>
      </c>
      <c r="AK386" t="str">
        <f>LEFT(gpw_3[[#This Row],[ISIN]],2)</f>
        <v>PL</v>
      </c>
      <c r="AL386">
        <f>gpw_3[[#This Row],[kurs_zamkniecia]]*gpw_3[[#This Row],[pakiet_wig]]</f>
        <v>0</v>
      </c>
      <c r="AM386" s="2">
        <f>1000</f>
        <v>1000</v>
      </c>
      <c r="AN386" s="2">
        <f t="shared" ref="AN386:AN449" si="26">96.42813739</f>
        <v>96.428137390000003</v>
      </c>
      <c r="AO386" s="2">
        <f t="shared" ref="AO386:AO449" si="27">57140000</f>
        <v>57140000</v>
      </c>
      <c r="AP386" s="2">
        <f>gpw_3[[#This Row],[M]]/(gpw_3[[#This Row],[Mb]]*gpw_3[[#This Row],[K]])*gpw_3[[#This Row],[Wb]]</f>
        <v>0</v>
      </c>
      <c r="AQ386" s="2"/>
      <c r="AR386" s="2" t="str">
        <f>IF(gpw_3[[#This Row],[Kolumna1]]&gt;0,"r",IF(gpw_3[[#This Row],[Kolumna1]]=0,"n","m"))</f>
        <v>n</v>
      </c>
    </row>
    <row r="387" spans="1:44" x14ac:dyDescent="0.25">
      <c r="A387" s="1">
        <v>42025</v>
      </c>
      <c r="B387" s="2" t="s">
        <v>777</v>
      </c>
      <c r="C387" s="2" t="s">
        <v>778</v>
      </c>
      <c r="D387">
        <v>1.9</v>
      </c>
      <c r="E387">
        <v>50</v>
      </c>
      <c r="F387">
        <v>100</v>
      </c>
      <c r="G387">
        <v>3496000</v>
      </c>
      <c r="H387" s="2">
        <f>IF(AND(gpw[[#This Row],[wolumen]]=0,gpw[[#This Row],[obrot]]=0),gpw[[#This Row],[kurs_zamkniecia]],gpw[[#This Row],[obrot]]/gpw[[#This Row],[wolumen]])</f>
        <v>2</v>
      </c>
      <c r="J387" t="str">
        <f>LEFT(gpw[[#This Row],[ISIN]],2)</f>
        <v>PL</v>
      </c>
      <c r="K387">
        <f>gpw[[#This Row],[kurs_zamkniecia]]*gpw[[#This Row],[pakiet_wig]]</f>
        <v>6642400</v>
      </c>
      <c r="L387" s="2">
        <f>1000</f>
        <v>1000</v>
      </c>
      <c r="M387" s="2">
        <f t="shared" si="24"/>
        <v>96.428137390000003</v>
      </c>
      <c r="N387" s="2">
        <f t="shared" si="25"/>
        <v>57140000</v>
      </c>
      <c r="O387" s="2">
        <f>gpw[[#This Row],[M]]/(gpw[[#This Row],[Mb]]*gpw[[#This Row],[K]])*gpw[[#This Row],[Wb]]</f>
        <v>1.2055382955335907</v>
      </c>
      <c r="P387" s="2"/>
      <c r="Q387" s="2" t="str">
        <f>IF(gpw[[#This Row],[Kolumna1]]&gt;0,"r",IF(gpw[[#This Row],[Kolumna1]]=0,"n","m"))</f>
        <v>n</v>
      </c>
      <c r="AB387" s="1">
        <v>42025</v>
      </c>
      <c r="AC387" s="2" t="s">
        <v>777</v>
      </c>
      <c r="AD387" s="2" t="s">
        <v>778</v>
      </c>
      <c r="AE387">
        <v>1.9</v>
      </c>
      <c r="AF387">
        <v>50</v>
      </c>
      <c r="AG387">
        <v>100</v>
      </c>
      <c r="AH387">
        <v>3496000</v>
      </c>
      <c r="AI387" s="2">
        <f>IF(AND(gpw_3[[#This Row],[wolumen]]=0,gpw_3[[#This Row],[obrot]]=0),gpw_3[[#This Row],[kurs_zamkniecia]],gpw_3[[#This Row],[obrot]]/gpw_3[[#This Row],[wolumen]])</f>
        <v>2</v>
      </c>
      <c r="AK387" t="str">
        <f>LEFT(gpw_3[[#This Row],[ISIN]],2)</f>
        <v>PL</v>
      </c>
      <c r="AL387">
        <f>gpw_3[[#This Row],[kurs_zamkniecia]]*gpw_3[[#This Row],[pakiet_wig]]</f>
        <v>6642400</v>
      </c>
      <c r="AM387" s="2">
        <f>1000</f>
        <v>1000</v>
      </c>
      <c r="AN387" s="2">
        <f t="shared" si="26"/>
        <v>96.428137390000003</v>
      </c>
      <c r="AO387" s="2">
        <f t="shared" si="27"/>
        <v>57140000</v>
      </c>
      <c r="AP387" s="2">
        <f>gpw_3[[#This Row],[M]]/(gpw_3[[#This Row],[Mb]]*gpw_3[[#This Row],[K]])*gpw_3[[#This Row],[Wb]]</f>
        <v>1.2055382955335907</v>
      </c>
      <c r="AQ387" s="2"/>
      <c r="AR387" s="2" t="str">
        <f>IF(gpw_3[[#This Row],[Kolumna1]]&gt;0,"r",IF(gpw_3[[#This Row],[Kolumna1]]=0,"n","m"))</f>
        <v>n</v>
      </c>
    </row>
    <row r="388" spans="1:44" x14ac:dyDescent="0.25">
      <c r="A388" s="1">
        <v>42025</v>
      </c>
      <c r="B388" s="2" t="s">
        <v>779</v>
      </c>
      <c r="C388" s="2" t="s">
        <v>780</v>
      </c>
      <c r="D388">
        <v>23.41</v>
      </c>
      <c r="E388">
        <v>203</v>
      </c>
      <c r="F388">
        <v>4750</v>
      </c>
      <c r="G388">
        <v>5187000</v>
      </c>
      <c r="H388" s="2">
        <f>IF(AND(gpw[[#This Row],[wolumen]]=0,gpw[[#This Row],[obrot]]=0),gpw[[#This Row],[kurs_zamkniecia]],gpw[[#This Row],[obrot]]/gpw[[#This Row],[wolumen]])</f>
        <v>23.399014778325125</v>
      </c>
      <c r="J388" t="str">
        <f>LEFT(gpw[[#This Row],[ISIN]],2)</f>
        <v>PL</v>
      </c>
      <c r="K388">
        <f>gpw[[#This Row],[kurs_zamkniecia]]*gpw[[#This Row],[pakiet_wig]]</f>
        <v>121427670</v>
      </c>
      <c r="L388" s="2">
        <f>1000</f>
        <v>1000</v>
      </c>
      <c r="M388" s="2">
        <f t="shared" si="24"/>
        <v>96.428137390000003</v>
      </c>
      <c r="N388" s="2">
        <f t="shared" si="25"/>
        <v>57140000</v>
      </c>
      <c r="O388" s="2">
        <f>gpw[[#This Row],[M]]/(gpw[[#This Row],[Mb]]*gpw[[#This Row],[K]])*gpw[[#This Row],[Wb]]</f>
        <v>22.038074539686761</v>
      </c>
      <c r="P388" s="2"/>
      <c r="Q388" s="2" t="str">
        <f>IF(gpw[[#This Row],[Kolumna1]]&gt;0,"r",IF(gpw[[#This Row],[Kolumna1]]=0,"n","m"))</f>
        <v>n</v>
      </c>
      <c r="AB388" s="1">
        <v>42025</v>
      </c>
      <c r="AC388" s="2" t="s">
        <v>779</v>
      </c>
      <c r="AD388" s="2" t="s">
        <v>780</v>
      </c>
      <c r="AE388">
        <v>23.41</v>
      </c>
      <c r="AF388">
        <v>203</v>
      </c>
      <c r="AG388">
        <v>4750</v>
      </c>
      <c r="AH388">
        <v>5187000</v>
      </c>
      <c r="AI388" s="2">
        <f>IF(AND(gpw_3[[#This Row],[wolumen]]=0,gpw_3[[#This Row],[obrot]]=0),gpw_3[[#This Row],[kurs_zamkniecia]],gpw_3[[#This Row],[obrot]]/gpw_3[[#This Row],[wolumen]])</f>
        <v>23.399014778325125</v>
      </c>
      <c r="AK388" t="str">
        <f>LEFT(gpw_3[[#This Row],[ISIN]],2)</f>
        <v>PL</v>
      </c>
      <c r="AL388">
        <f>gpw_3[[#This Row],[kurs_zamkniecia]]*gpw_3[[#This Row],[pakiet_wig]]</f>
        <v>121427670</v>
      </c>
      <c r="AM388" s="2">
        <f>1000</f>
        <v>1000</v>
      </c>
      <c r="AN388" s="2">
        <f t="shared" si="26"/>
        <v>96.428137390000003</v>
      </c>
      <c r="AO388" s="2">
        <f t="shared" si="27"/>
        <v>57140000</v>
      </c>
      <c r="AP388" s="2">
        <f>gpw_3[[#This Row],[M]]/(gpw_3[[#This Row],[Mb]]*gpw_3[[#This Row],[K]])*gpw_3[[#This Row],[Wb]]</f>
        <v>22.038074539686761</v>
      </c>
      <c r="AQ388" s="2"/>
      <c r="AR388" s="2" t="str">
        <f>IF(gpw_3[[#This Row],[Kolumna1]]&gt;0,"r",IF(gpw_3[[#This Row],[Kolumna1]]=0,"n","m"))</f>
        <v>n</v>
      </c>
    </row>
    <row r="389" spans="1:44" x14ac:dyDescent="0.25">
      <c r="A389" s="1">
        <v>42025</v>
      </c>
      <c r="B389" s="2" t="s">
        <v>781</v>
      </c>
      <c r="C389" s="2" t="s">
        <v>782</v>
      </c>
      <c r="D389">
        <v>6.2</v>
      </c>
      <c r="E389">
        <v>20</v>
      </c>
      <c r="F389">
        <v>120</v>
      </c>
      <c r="G389">
        <v>2500000</v>
      </c>
      <c r="H389" s="2">
        <f>IF(AND(gpw[[#This Row],[wolumen]]=0,gpw[[#This Row],[obrot]]=0),gpw[[#This Row],[kurs_zamkniecia]],gpw[[#This Row],[obrot]]/gpw[[#This Row],[wolumen]])</f>
        <v>6</v>
      </c>
      <c r="J389" t="str">
        <f>LEFT(gpw[[#This Row],[ISIN]],2)</f>
        <v>PL</v>
      </c>
      <c r="K389">
        <f>gpw[[#This Row],[kurs_zamkniecia]]*gpw[[#This Row],[pakiet_wig]]</f>
        <v>15500000</v>
      </c>
      <c r="L389" s="2">
        <f>1000</f>
        <v>1000</v>
      </c>
      <c r="M389" s="2">
        <f t="shared" si="24"/>
        <v>96.428137390000003</v>
      </c>
      <c r="N389" s="2">
        <f t="shared" si="25"/>
        <v>57140000</v>
      </c>
      <c r="O389" s="2">
        <f>gpw[[#This Row],[M]]/(gpw[[#This Row],[Mb]]*gpw[[#This Row],[K]])*gpw[[#This Row],[Wb]]</f>
        <v>2.813116280376168</v>
      </c>
      <c r="P389" s="2"/>
      <c r="Q389" s="2" t="str">
        <f>IF(gpw[[#This Row],[Kolumna1]]&gt;0,"r",IF(gpw[[#This Row],[Kolumna1]]=0,"n","m"))</f>
        <v>n</v>
      </c>
      <c r="AB389" s="1">
        <v>42025</v>
      </c>
      <c r="AC389" s="2" t="s">
        <v>781</v>
      </c>
      <c r="AD389" s="2" t="s">
        <v>782</v>
      </c>
      <c r="AE389">
        <v>6.2</v>
      </c>
      <c r="AF389">
        <v>20</v>
      </c>
      <c r="AG389">
        <v>120</v>
      </c>
      <c r="AH389">
        <v>2500000</v>
      </c>
      <c r="AI389" s="2">
        <f>IF(AND(gpw_3[[#This Row],[wolumen]]=0,gpw_3[[#This Row],[obrot]]=0),gpw_3[[#This Row],[kurs_zamkniecia]],gpw_3[[#This Row],[obrot]]/gpw_3[[#This Row],[wolumen]])</f>
        <v>6</v>
      </c>
      <c r="AK389" t="str">
        <f>LEFT(gpw_3[[#This Row],[ISIN]],2)</f>
        <v>PL</v>
      </c>
      <c r="AL389">
        <f>gpw_3[[#This Row],[kurs_zamkniecia]]*gpw_3[[#This Row],[pakiet_wig]]</f>
        <v>15500000</v>
      </c>
      <c r="AM389" s="2">
        <f>1000</f>
        <v>1000</v>
      </c>
      <c r="AN389" s="2">
        <f t="shared" si="26"/>
        <v>96.428137390000003</v>
      </c>
      <c r="AO389" s="2">
        <f t="shared" si="27"/>
        <v>57140000</v>
      </c>
      <c r="AP389" s="2">
        <f>gpw_3[[#This Row],[M]]/(gpw_3[[#This Row],[Mb]]*gpw_3[[#This Row],[K]])*gpw_3[[#This Row],[Wb]]</f>
        <v>2.813116280376168</v>
      </c>
      <c r="AQ389" s="2"/>
      <c r="AR389" s="2" t="str">
        <f>IF(gpw_3[[#This Row],[Kolumna1]]&gt;0,"r",IF(gpw_3[[#This Row],[Kolumna1]]=0,"n","m"))</f>
        <v>n</v>
      </c>
    </row>
    <row r="390" spans="1:44" x14ac:dyDescent="0.25">
      <c r="A390" s="1">
        <v>42025</v>
      </c>
      <c r="B390" s="2" t="s">
        <v>783</v>
      </c>
      <c r="C390" s="2" t="s">
        <v>784</v>
      </c>
      <c r="D390">
        <v>16.54</v>
      </c>
      <c r="E390">
        <v>1005</v>
      </c>
      <c r="F390">
        <v>16560</v>
      </c>
      <c r="G390">
        <v>5246000</v>
      </c>
      <c r="H390" s="2">
        <f>IF(AND(gpw[[#This Row],[wolumen]]=0,gpw[[#This Row],[obrot]]=0),gpw[[#This Row],[kurs_zamkniecia]],gpw[[#This Row],[obrot]]/gpw[[#This Row],[wolumen]])</f>
        <v>16.477611940298509</v>
      </c>
      <c r="J390" t="str">
        <f>LEFT(gpw[[#This Row],[ISIN]],2)</f>
        <v>PL</v>
      </c>
      <c r="K390">
        <f>gpw[[#This Row],[kurs_zamkniecia]]*gpw[[#This Row],[pakiet_wig]]</f>
        <v>86768840</v>
      </c>
      <c r="L390" s="2">
        <f>1000</f>
        <v>1000</v>
      </c>
      <c r="M390" s="2">
        <f t="shared" si="24"/>
        <v>96.428137390000003</v>
      </c>
      <c r="N390" s="2">
        <f t="shared" si="25"/>
        <v>57140000</v>
      </c>
      <c r="O390" s="2">
        <f>gpw[[#This Row],[M]]/(gpw[[#This Row],[Mb]]*gpw[[#This Row],[K]])*gpw[[#This Row],[Wb]]</f>
        <v>15.747795898926119</v>
      </c>
      <c r="P390" s="2"/>
      <c r="Q390" s="2" t="str">
        <f>IF(gpw[[#This Row],[Kolumna1]]&gt;0,"r",IF(gpw[[#This Row],[Kolumna1]]=0,"n","m"))</f>
        <v>n</v>
      </c>
      <c r="AB390" s="1">
        <v>42025</v>
      </c>
      <c r="AC390" s="2" t="s">
        <v>783</v>
      </c>
      <c r="AD390" s="2" t="s">
        <v>784</v>
      </c>
      <c r="AE390">
        <v>16.54</v>
      </c>
      <c r="AF390">
        <v>1005</v>
      </c>
      <c r="AG390">
        <v>16560</v>
      </c>
      <c r="AH390">
        <v>5246000</v>
      </c>
      <c r="AI390" s="2">
        <f>IF(AND(gpw_3[[#This Row],[wolumen]]=0,gpw_3[[#This Row],[obrot]]=0),gpw_3[[#This Row],[kurs_zamkniecia]],gpw_3[[#This Row],[obrot]]/gpw_3[[#This Row],[wolumen]])</f>
        <v>16.477611940298509</v>
      </c>
      <c r="AK390" t="str">
        <f>LEFT(gpw_3[[#This Row],[ISIN]],2)</f>
        <v>PL</v>
      </c>
      <c r="AL390">
        <f>gpw_3[[#This Row],[kurs_zamkniecia]]*gpw_3[[#This Row],[pakiet_wig]]</f>
        <v>86768840</v>
      </c>
      <c r="AM390" s="2">
        <f>1000</f>
        <v>1000</v>
      </c>
      <c r="AN390" s="2">
        <f t="shared" si="26"/>
        <v>96.428137390000003</v>
      </c>
      <c r="AO390" s="2">
        <f t="shared" si="27"/>
        <v>57140000</v>
      </c>
      <c r="AP390" s="2">
        <f>gpw_3[[#This Row],[M]]/(gpw_3[[#This Row],[Mb]]*gpw_3[[#This Row],[K]])*gpw_3[[#This Row],[Wb]]</f>
        <v>15.747795898926119</v>
      </c>
      <c r="AQ390" s="2"/>
      <c r="AR390" s="2" t="str">
        <f>IF(gpw_3[[#This Row],[Kolumna1]]&gt;0,"r",IF(gpw_3[[#This Row],[Kolumna1]]=0,"n","m"))</f>
        <v>n</v>
      </c>
    </row>
    <row r="391" spans="1:44" x14ac:dyDescent="0.25">
      <c r="A391" s="1">
        <v>42025</v>
      </c>
      <c r="B391" s="2" t="s">
        <v>785</v>
      </c>
      <c r="C391" s="2" t="s">
        <v>786</v>
      </c>
      <c r="D391">
        <v>15.75</v>
      </c>
      <c r="E391">
        <v>1452</v>
      </c>
      <c r="F391">
        <v>22400</v>
      </c>
      <c r="G391">
        <v>3182000</v>
      </c>
      <c r="H391" s="2">
        <f>IF(AND(gpw[[#This Row],[wolumen]]=0,gpw[[#This Row],[obrot]]=0),gpw[[#This Row],[kurs_zamkniecia]],gpw[[#This Row],[obrot]]/gpw[[#This Row],[wolumen]])</f>
        <v>15.426997245179063</v>
      </c>
      <c r="J391" t="str">
        <f>LEFT(gpw[[#This Row],[ISIN]],2)</f>
        <v>PL</v>
      </c>
      <c r="K391">
        <f>gpw[[#This Row],[kurs_zamkniecia]]*gpw[[#This Row],[pakiet_wig]]</f>
        <v>50116500</v>
      </c>
      <c r="L391" s="2">
        <f>1000</f>
        <v>1000</v>
      </c>
      <c r="M391" s="2">
        <f t="shared" si="24"/>
        <v>96.428137390000003</v>
      </c>
      <c r="N391" s="2">
        <f t="shared" si="25"/>
        <v>57140000</v>
      </c>
      <c r="O391" s="2">
        <f>gpw[[#This Row],[M]]/(gpw[[#This Row],[Mb]]*gpw[[#This Row],[K]])*gpw[[#This Row],[Wb]]</f>
        <v>9.095712391320788</v>
      </c>
      <c r="P391" s="2"/>
      <c r="Q391" s="2" t="str">
        <f>IF(gpw[[#This Row],[Kolumna1]]&gt;0,"r",IF(gpw[[#This Row],[Kolumna1]]=0,"n","m"))</f>
        <v>n</v>
      </c>
      <c r="AB391" s="1">
        <v>42025</v>
      </c>
      <c r="AC391" s="2" t="s">
        <v>785</v>
      </c>
      <c r="AD391" s="2" t="s">
        <v>786</v>
      </c>
      <c r="AE391">
        <v>15.75</v>
      </c>
      <c r="AF391">
        <v>1452</v>
      </c>
      <c r="AG391">
        <v>22400</v>
      </c>
      <c r="AH391">
        <v>3182000</v>
      </c>
      <c r="AI391" s="2">
        <f>IF(AND(gpw_3[[#This Row],[wolumen]]=0,gpw_3[[#This Row],[obrot]]=0),gpw_3[[#This Row],[kurs_zamkniecia]],gpw_3[[#This Row],[obrot]]/gpw_3[[#This Row],[wolumen]])</f>
        <v>15.426997245179063</v>
      </c>
      <c r="AK391" t="str">
        <f>LEFT(gpw_3[[#This Row],[ISIN]],2)</f>
        <v>PL</v>
      </c>
      <c r="AL391">
        <f>gpw_3[[#This Row],[kurs_zamkniecia]]*gpw_3[[#This Row],[pakiet_wig]]</f>
        <v>50116500</v>
      </c>
      <c r="AM391" s="2">
        <f>1000</f>
        <v>1000</v>
      </c>
      <c r="AN391" s="2">
        <f t="shared" si="26"/>
        <v>96.428137390000003</v>
      </c>
      <c r="AO391" s="2">
        <f t="shared" si="27"/>
        <v>57140000</v>
      </c>
      <c r="AP391" s="2">
        <f>gpw_3[[#This Row],[M]]/(gpw_3[[#This Row],[Mb]]*gpw_3[[#This Row],[K]])*gpw_3[[#This Row],[Wb]]</f>
        <v>9.095712391320788</v>
      </c>
      <c r="AQ391" s="2"/>
      <c r="AR391" s="2" t="str">
        <f>IF(gpw_3[[#This Row],[Kolumna1]]&gt;0,"r",IF(gpw_3[[#This Row],[Kolumna1]]=0,"n","m"))</f>
        <v>n</v>
      </c>
    </row>
    <row r="392" spans="1:44" x14ac:dyDescent="0.25">
      <c r="A392" s="1">
        <v>42025</v>
      </c>
      <c r="B392" s="2" t="s">
        <v>787</v>
      </c>
      <c r="C392" s="2" t="s">
        <v>788</v>
      </c>
      <c r="D392">
        <v>3.35</v>
      </c>
      <c r="E392">
        <v>121741</v>
      </c>
      <c r="F392">
        <v>410370</v>
      </c>
      <c r="G392">
        <v>32839000</v>
      </c>
      <c r="H392" s="2">
        <f>IF(AND(gpw[[#This Row],[wolumen]]=0,gpw[[#This Row],[obrot]]=0),gpw[[#This Row],[kurs_zamkniecia]],gpw[[#This Row],[obrot]]/gpw[[#This Row],[wolumen]])</f>
        <v>3.3708446620284045</v>
      </c>
      <c r="J392" t="str">
        <f>LEFT(gpw[[#This Row],[ISIN]],2)</f>
        <v>CA</v>
      </c>
      <c r="K392">
        <f>gpw[[#This Row],[kurs_zamkniecia]]*gpw[[#This Row],[pakiet_wig]]</f>
        <v>110010650</v>
      </c>
      <c r="L392" s="2">
        <f>1000</f>
        <v>1000</v>
      </c>
      <c r="M392" s="2">
        <f t="shared" si="24"/>
        <v>96.428137390000003</v>
      </c>
      <c r="N392" s="2">
        <f t="shared" si="25"/>
        <v>57140000</v>
      </c>
      <c r="O392" s="2">
        <f>gpw[[#This Row],[M]]/(gpw[[#This Row],[Mb]]*gpw[[#This Row],[K]])*gpw[[#This Row],[Wb]]</f>
        <v>19.965983905146096</v>
      </c>
      <c r="P392" s="2"/>
      <c r="Q392" s="2" t="str">
        <f>IF(gpw[[#This Row],[Kolumna1]]&gt;0,"r",IF(gpw[[#This Row],[Kolumna1]]=0,"n","m"))</f>
        <v>n</v>
      </c>
      <c r="AB392" s="1">
        <v>42025</v>
      </c>
      <c r="AC392" s="2" t="s">
        <v>787</v>
      </c>
      <c r="AD392" s="2" t="s">
        <v>788</v>
      </c>
      <c r="AE392">
        <v>3.35</v>
      </c>
      <c r="AF392">
        <v>121741</v>
      </c>
      <c r="AG392">
        <v>410370</v>
      </c>
      <c r="AH392">
        <v>32839000</v>
      </c>
      <c r="AI392" s="2">
        <f>IF(AND(gpw_3[[#This Row],[wolumen]]=0,gpw_3[[#This Row],[obrot]]=0),gpw_3[[#This Row],[kurs_zamkniecia]],gpw_3[[#This Row],[obrot]]/gpw_3[[#This Row],[wolumen]])</f>
        <v>3.3708446620284045</v>
      </c>
      <c r="AK392" t="str">
        <f>LEFT(gpw_3[[#This Row],[ISIN]],2)</f>
        <v>CA</v>
      </c>
      <c r="AL392">
        <f>gpw_3[[#This Row],[kurs_zamkniecia]]*gpw_3[[#This Row],[pakiet_wig]]</f>
        <v>110010650</v>
      </c>
      <c r="AM392" s="2">
        <f>1000</f>
        <v>1000</v>
      </c>
      <c r="AN392" s="2">
        <f t="shared" si="26"/>
        <v>96.428137390000003</v>
      </c>
      <c r="AO392" s="2">
        <f t="shared" si="27"/>
        <v>57140000</v>
      </c>
      <c r="AP392" s="2">
        <f>gpw_3[[#This Row],[M]]/(gpw_3[[#This Row],[Mb]]*gpw_3[[#This Row],[K]])*gpw_3[[#This Row],[Wb]]</f>
        <v>19.965983905146096</v>
      </c>
      <c r="AQ392" s="2"/>
      <c r="AR392" s="2" t="str">
        <f>IF(gpw_3[[#This Row],[Kolumna1]]&gt;0,"r",IF(gpw_3[[#This Row],[Kolumna1]]=0,"n","m"))</f>
        <v>n</v>
      </c>
    </row>
    <row r="393" spans="1:44" x14ac:dyDescent="0.25">
      <c r="A393" s="1">
        <v>42025</v>
      </c>
      <c r="B393" s="2" t="s">
        <v>789</v>
      </c>
      <c r="C393" s="2" t="s">
        <v>790</v>
      </c>
      <c r="D393">
        <v>1.88</v>
      </c>
      <c r="E393">
        <v>33353</v>
      </c>
      <c r="F393">
        <v>64320</v>
      </c>
      <c r="G393">
        <v>18377000</v>
      </c>
      <c r="H393" s="2">
        <f>IF(AND(gpw[[#This Row],[wolumen]]=0,gpw[[#This Row],[obrot]]=0),gpw[[#This Row],[kurs_zamkniecia]],gpw[[#This Row],[obrot]]/gpw[[#This Row],[wolumen]])</f>
        <v>1.9284622072976945</v>
      </c>
      <c r="J393" t="str">
        <f>LEFT(gpw[[#This Row],[ISIN]],2)</f>
        <v>PL</v>
      </c>
      <c r="K393">
        <f>gpw[[#This Row],[kurs_zamkniecia]]*gpw[[#This Row],[pakiet_wig]]</f>
        <v>34548760</v>
      </c>
      <c r="L393" s="2">
        <f>1000</f>
        <v>1000</v>
      </c>
      <c r="M393" s="2">
        <f t="shared" si="24"/>
        <v>96.428137390000003</v>
      </c>
      <c r="N393" s="2">
        <f t="shared" si="25"/>
        <v>57140000</v>
      </c>
      <c r="O393" s="2">
        <f>gpw[[#This Row],[M]]/(gpw[[#This Row],[Mb]]*gpw[[#This Row],[K]])*gpw[[#This Row],[Wb]]</f>
        <v>6.2703018853425121</v>
      </c>
      <c r="P393" s="2"/>
      <c r="Q393" s="2" t="str">
        <f>IF(gpw[[#This Row],[Kolumna1]]&gt;0,"r",IF(gpw[[#This Row],[Kolumna1]]=0,"n","m"))</f>
        <v>n</v>
      </c>
      <c r="AB393" s="1">
        <v>42025</v>
      </c>
      <c r="AC393" s="2" t="s">
        <v>789</v>
      </c>
      <c r="AD393" s="2" t="s">
        <v>790</v>
      </c>
      <c r="AE393">
        <v>1.88</v>
      </c>
      <c r="AF393">
        <v>33353</v>
      </c>
      <c r="AG393">
        <v>64320</v>
      </c>
      <c r="AH393">
        <v>18377000</v>
      </c>
      <c r="AI393" s="2">
        <f>IF(AND(gpw_3[[#This Row],[wolumen]]=0,gpw_3[[#This Row],[obrot]]=0),gpw_3[[#This Row],[kurs_zamkniecia]],gpw_3[[#This Row],[obrot]]/gpw_3[[#This Row],[wolumen]])</f>
        <v>1.9284622072976945</v>
      </c>
      <c r="AK393" t="str">
        <f>LEFT(gpw_3[[#This Row],[ISIN]],2)</f>
        <v>PL</v>
      </c>
      <c r="AL393">
        <f>gpw_3[[#This Row],[kurs_zamkniecia]]*gpw_3[[#This Row],[pakiet_wig]]</f>
        <v>34548760</v>
      </c>
      <c r="AM393" s="2">
        <f>1000</f>
        <v>1000</v>
      </c>
      <c r="AN393" s="2">
        <f t="shared" si="26"/>
        <v>96.428137390000003</v>
      </c>
      <c r="AO393" s="2">
        <f t="shared" si="27"/>
        <v>57140000</v>
      </c>
      <c r="AP393" s="2">
        <f>gpw_3[[#This Row],[M]]/(gpw_3[[#This Row],[Mb]]*gpw_3[[#This Row],[K]])*gpw_3[[#This Row],[Wb]]</f>
        <v>6.2703018853425121</v>
      </c>
      <c r="AQ393" s="2"/>
      <c r="AR393" s="2" t="str">
        <f>IF(gpw_3[[#This Row],[Kolumna1]]&gt;0,"r",IF(gpw_3[[#This Row],[Kolumna1]]=0,"n","m"))</f>
        <v>n</v>
      </c>
    </row>
    <row r="394" spans="1:44" x14ac:dyDescent="0.25">
      <c r="A394" s="1">
        <v>42025</v>
      </c>
      <c r="B394" s="2" t="s">
        <v>791</v>
      </c>
      <c r="C394" s="2" t="s">
        <v>792</v>
      </c>
      <c r="D394">
        <v>5.26</v>
      </c>
      <c r="E394">
        <v>0</v>
      </c>
      <c r="F394">
        <v>0</v>
      </c>
      <c r="G394">
        <v>5448000</v>
      </c>
      <c r="H394" s="2">
        <f>IF(AND(gpw[[#This Row],[wolumen]]=0,gpw[[#This Row],[obrot]]=0),gpw[[#This Row],[kurs_zamkniecia]],gpw[[#This Row],[obrot]]/gpw[[#This Row],[wolumen]])</f>
        <v>5.26</v>
      </c>
      <c r="J394" t="str">
        <f>LEFT(gpw[[#This Row],[ISIN]],2)</f>
        <v>EE</v>
      </c>
      <c r="K394">
        <f>gpw[[#This Row],[kurs_zamkniecia]]*gpw[[#This Row],[pakiet_wig]]</f>
        <v>28656480</v>
      </c>
      <c r="L394" s="2">
        <f>1000</f>
        <v>1000</v>
      </c>
      <c r="M394" s="2">
        <f t="shared" si="24"/>
        <v>96.428137390000003</v>
      </c>
      <c r="N394" s="2">
        <f t="shared" si="25"/>
        <v>57140000</v>
      </c>
      <c r="O394" s="2">
        <f>gpw[[#This Row],[M]]/(gpw[[#This Row],[Mb]]*gpw[[#This Row],[K]])*gpw[[#This Row],[Wb]]</f>
        <v>5.2009038984692939</v>
      </c>
      <c r="P394" s="2"/>
      <c r="Q394" s="2" t="str">
        <f>IF(gpw[[#This Row],[Kolumna1]]&gt;0,"r",IF(gpw[[#This Row],[Kolumna1]]=0,"n","m"))</f>
        <v>n</v>
      </c>
      <c r="AB394" s="1">
        <v>42025</v>
      </c>
      <c r="AC394" s="2" t="s">
        <v>791</v>
      </c>
      <c r="AD394" s="2" t="s">
        <v>792</v>
      </c>
      <c r="AE394">
        <v>5.26</v>
      </c>
      <c r="AF394">
        <v>0</v>
      </c>
      <c r="AG394">
        <v>0</v>
      </c>
      <c r="AH394">
        <v>5448000</v>
      </c>
      <c r="AI394" s="2">
        <f>IF(AND(gpw_3[[#This Row],[wolumen]]=0,gpw_3[[#This Row],[obrot]]=0),gpw_3[[#This Row],[kurs_zamkniecia]],gpw_3[[#This Row],[obrot]]/gpw_3[[#This Row],[wolumen]])</f>
        <v>5.26</v>
      </c>
      <c r="AK394" t="str">
        <f>LEFT(gpw_3[[#This Row],[ISIN]],2)</f>
        <v>EE</v>
      </c>
      <c r="AL394">
        <f>gpw_3[[#This Row],[kurs_zamkniecia]]*gpw_3[[#This Row],[pakiet_wig]]</f>
        <v>28656480</v>
      </c>
      <c r="AM394" s="2">
        <f>1000</f>
        <v>1000</v>
      </c>
      <c r="AN394" s="2">
        <f t="shared" si="26"/>
        <v>96.428137390000003</v>
      </c>
      <c r="AO394" s="2">
        <f t="shared" si="27"/>
        <v>57140000</v>
      </c>
      <c r="AP394" s="2">
        <f>gpw_3[[#This Row],[M]]/(gpw_3[[#This Row],[Mb]]*gpw_3[[#This Row],[K]])*gpw_3[[#This Row],[Wb]]</f>
        <v>5.2009038984692939</v>
      </c>
      <c r="AQ394" s="2"/>
      <c r="AR394" s="2" t="str">
        <f>IF(gpw_3[[#This Row],[Kolumna1]]&gt;0,"r",IF(gpw_3[[#This Row],[Kolumna1]]=0,"n","m"))</f>
        <v>n</v>
      </c>
    </row>
    <row r="395" spans="1:44" x14ac:dyDescent="0.25">
      <c r="A395" s="1">
        <v>42025</v>
      </c>
      <c r="B395" s="2" t="s">
        <v>793</v>
      </c>
      <c r="C395" s="2" t="s">
        <v>794</v>
      </c>
      <c r="D395">
        <v>9.5500000000000007</v>
      </c>
      <c r="E395">
        <v>400</v>
      </c>
      <c r="F395">
        <v>3820</v>
      </c>
      <c r="G395">
        <v>1962000</v>
      </c>
      <c r="H395" s="2">
        <f>IF(AND(gpw[[#This Row],[wolumen]]=0,gpw[[#This Row],[obrot]]=0),gpw[[#This Row],[kurs_zamkniecia]],gpw[[#This Row],[obrot]]/gpw[[#This Row],[wolumen]])</f>
        <v>9.5500000000000007</v>
      </c>
      <c r="J395" t="str">
        <f>LEFT(gpw[[#This Row],[ISIN]],2)</f>
        <v>PL</v>
      </c>
      <c r="K395">
        <f>gpw[[#This Row],[kurs_zamkniecia]]*gpw[[#This Row],[pakiet_wig]]</f>
        <v>18737100</v>
      </c>
      <c r="L395" s="2">
        <f>1000</f>
        <v>1000</v>
      </c>
      <c r="M395" s="2">
        <f t="shared" si="24"/>
        <v>96.428137390000003</v>
      </c>
      <c r="N395" s="2">
        <f t="shared" si="25"/>
        <v>57140000</v>
      </c>
      <c r="O395" s="2">
        <f>gpw[[#This Row],[M]]/(gpw[[#This Row],[Mb]]*gpw[[#This Row],[K]])*gpw[[#This Row],[Wb]]</f>
        <v>3.4006220036797612</v>
      </c>
      <c r="P395" s="2"/>
      <c r="Q395" s="2" t="str">
        <f>IF(gpw[[#This Row],[Kolumna1]]&gt;0,"r",IF(gpw[[#This Row],[Kolumna1]]=0,"n","m"))</f>
        <v>n</v>
      </c>
      <c r="AB395" s="1">
        <v>42025</v>
      </c>
      <c r="AC395" s="2" t="s">
        <v>793</v>
      </c>
      <c r="AD395" s="2" t="s">
        <v>794</v>
      </c>
      <c r="AE395">
        <v>9.5500000000000007</v>
      </c>
      <c r="AF395">
        <v>400</v>
      </c>
      <c r="AG395">
        <v>3820</v>
      </c>
      <c r="AH395">
        <v>1962000</v>
      </c>
      <c r="AI395" s="2">
        <f>IF(AND(gpw_3[[#This Row],[wolumen]]=0,gpw_3[[#This Row],[obrot]]=0),gpw_3[[#This Row],[kurs_zamkniecia]],gpw_3[[#This Row],[obrot]]/gpw_3[[#This Row],[wolumen]])</f>
        <v>9.5500000000000007</v>
      </c>
      <c r="AK395" t="str">
        <f>LEFT(gpw_3[[#This Row],[ISIN]],2)</f>
        <v>PL</v>
      </c>
      <c r="AL395">
        <f>gpw_3[[#This Row],[kurs_zamkniecia]]*gpw_3[[#This Row],[pakiet_wig]]</f>
        <v>18737100</v>
      </c>
      <c r="AM395" s="2">
        <f>1000</f>
        <v>1000</v>
      </c>
      <c r="AN395" s="2">
        <f t="shared" si="26"/>
        <v>96.428137390000003</v>
      </c>
      <c r="AO395" s="2">
        <f t="shared" si="27"/>
        <v>57140000</v>
      </c>
      <c r="AP395" s="2">
        <f>gpw_3[[#This Row],[M]]/(gpw_3[[#This Row],[Mb]]*gpw_3[[#This Row],[K]])*gpw_3[[#This Row],[Wb]]</f>
        <v>3.4006220036797612</v>
      </c>
      <c r="AQ395" s="2"/>
      <c r="AR395" s="2" t="str">
        <f>IF(gpw_3[[#This Row],[Kolumna1]]&gt;0,"r",IF(gpw_3[[#This Row],[Kolumna1]]=0,"n","m"))</f>
        <v>n</v>
      </c>
    </row>
    <row r="396" spans="1:44" x14ac:dyDescent="0.25">
      <c r="A396" s="1">
        <v>42025</v>
      </c>
      <c r="B396" s="2" t="s">
        <v>795</v>
      </c>
      <c r="C396" s="2" t="s">
        <v>796</v>
      </c>
      <c r="D396">
        <v>32.1</v>
      </c>
      <c r="E396">
        <v>75</v>
      </c>
      <c r="F396">
        <v>2440</v>
      </c>
      <c r="G396">
        <v>1729000</v>
      </c>
      <c r="H396" s="2">
        <f>IF(AND(gpw[[#This Row],[wolumen]]=0,gpw[[#This Row],[obrot]]=0),gpw[[#This Row],[kurs_zamkniecia]],gpw[[#This Row],[obrot]]/gpw[[#This Row],[wolumen]])</f>
        <v>32.533333333333331</v>
      </c>
      <c r="J396" t="str">
        <f>LEFT(gpw[[#This Row],[ISIN]],2)</f>
        <v>PL</v>
      </c>
      <c r="K396">
        <f>gpw[[#This Row],[kurs_zamkniecia]]*gpw[[#This Row],[pakiet_wig]]</f>
        <v>55500900</v>
      </c>
      <c r="L396" s="2">
        <f>1000</f>
        <v>1000</v>
      </c>
      <c r="M396" s="2">
        <f t="shared" si="24"/>
        <v>96.428137390000003</v>
      </c>
      <c r="N396" s="2">
        <f t="shared" si="25"/>
        <v>57140000</v>
      </c>
      <c r="O396" s="2">
        <f>gpw[[#This Row],[M]]/(gpw[[#This Row],[Mb]]*gpw[[#This Row],[K]])*gpw[[#This Row],[Wb]]</f>
        <v>10.072934539711589</v>
      </c>
      <c r="P396" s="2"/>
      <c r="Q396" s="2" t="str">
        <f>IF(gpw[[#This Row],[Kolumna1]]&gt;0,"r",IF(gpw[[#This Row],[Kolumna1]]=0,"n","m"))</f>
        <v>n</v>
      </c>
      <c r="AB396" s="1">
        <v>42025</v>
      </c>
      <c r="AC396" s="2" t="s">
        <v>795</v>
      </c>
      <c r="AD396" s="2" t="s">
        <v>796</v>
      </c>
      <c r="AE396">
        <v>32.1</v>
      </c>
      <c r="AF396">
        <v>75</v>
      </c>
      <c r="AG396">
        <v>2440</v>
      </c>
      <c r="AH396">
        <v>1729000</v>
      </c>
      <c r="AI396" s="2">
        <f>IF(AND(gpw_3[[#This Row],[wolumen]]=0,gpw_3[[#This Row],[obrot]]=0),gpw_3[[#This Row],[kurs_zamkniecia]],gpw_3[[#This Row],[obrot]]/gpw_3[[#This Row],[wolumen]])</f>
        <v>32.533333333333331</v>
      </c>
      <c r="AK396" t="str">
        <f>LEFT(gpw_3[[#This Row],[ISIN]],2)</f>
        <v>PL</v>
      </c>
      <c r="AL396">
        <f>gpw_3[[#This Row],[kurs_zamkniecia]]*gpw_3[[#This Row],[pakiet_wig]]</f>
        <v>55500900</v>
      </c>
      <c r="AM396" s="2">
        <f>1000</f>
        <v>1000</v>
      </c>
      <c r="AN396" s="2">
        <f t="shared" si="26"/>
        <v>96.428137390000003</v>
      </c>
      <c r="AO396" s="2">
        <f t="shared" si="27"/>
        <v>57140000</v>
      </c>
      <c r="AP396" s="2">
        <f>gpw_3[[#This Row],[M]]/(gpw_3[[#This Row],[Mb]]*gpw_3[[#This Row],[K]])*gpw_3[[#This Row],[Wb]]</f>
        <v>10.072934539711589</v>
      </c>
      <c r="AQ396" s="2"/>
      <c r="AR396" s="2" t="str">
        <f>IF(gpw_3[[#This Row],[Kolumna1]]&gt;0,"r",IF(gpw_3[[#This Row],[Kolumna1]]=0,"n","m"))</f>
        <v>n</v>
      </c>
    </row>
    <row r="397" spans="1:44" x14ac:dyDescent="0.25">
      <c r="A397" s="1">
        <v>42025</v>
      </c>
      <c r="B397" s="2" t="s">
        <v>797</v>
      </c>
      <c r="C397" s="2" t="s">
        <v>798</v>
      </c>
      <c r="D397">
        <v>1.83</v>
      </c>
      <c r="E397">
        <v>13615</v>
      </c>
      <c r="F397">
        <v>25270</v>
      </c>
      <c r="G397">
        <v>0</v>
      </c>
      <c r="H397" s="2">
        <f>IF(AND(gpw[[#This Row],[wolumen]]=0,gpw[[#This Row],[obrot]]=0),gpw[[#This Row],[kurs_zamkniecia]],gpw[[#This Row],[obrot]]/gpw[[#This Row],[wolumen]])</f>
        <v>1.8560411311053984</v>
      </c>
      <c r="J397" t="str">
        <f>LEFT(gpw[[#This Row],[ISIN]],2)</f>
        <v>PL</v>
      </c>
      <c r="K397">
        <f>gpw[[#This Row],[kurs_zamkniecia]]*gpw[[#This Row],[pakiet_wig]]</f>
        <v>0</v>
      </c>
      <c r="L397" s="2">
        <f>1000</f>
        <v>1000</v>
      </c>
      <c r="M397" s="2">
        <f t="shared" si="24"/>
        <v>96.428137390000003</v>
      </c>
      <c r="N397" s="2">
        <f t="shared" si="25"/>
        <v>57140000</v>
      </c>
      <c r="O397" s="2">
        <f>gpw[[#This Row],[M]]/(gpw[[#This Row],[Mb]]*gpw[[#This Row],[K]])*gpw[[#This Row],[Wb]]</f>
        <v>0</v>
      </c>
      <c r="P397" s="2"/>
      <c r="Q397" s="2" t="str">
        <f>IF(gpw[[#This Row],[Kolumna1]]&gt;0,"r",IF(gpw[[#This Row],[Kolumna1]]=0,"n","m"))</f>
        <v>n</v>
      </c>
      <c r="AB397" s="1">
        <v>42025</v>
      </c>
      <c r="AC397" s="2" t="s">
        <v>797</v>
      </c>
      <c r="AD397" s="2" t="s">
        <v>798</v>
      </c>
      <c r="AE397">
        <v>1.83</v>
      </c>
      <c r="AF397">
        <v>13615</v>
      </c>
      <c r="AG397">
        <v>25270</v>
      </c>
      <c r="AH397">
        <v>0</v>
      </c>
      <c r="AI397" s="2">
        <f>IF(AND(gpw_3[[#This Row],[wolumen]]=0,gpw_3[[#This Row],[obrot]]=0),gpw_3[[#This Row],[kurs_zamkniecia]],gpw_3[[#This Row],[obrot]]/gpw_3[[#This Row],[wolumen]])</f>
        <v>1.8560411311053984</v>
      </c>
      <c r="AK397" t="str">
        <f>LEFT(gpw_3[[#This Row],[ISIN]],2)</f>
        <v>PL</v>
      </c>
      <c r="AL397">
        <f>gpw_3[[#This Row],[kurs_zamkniecia]]*gpw_3[[#This Row],[pakiet_wig]]</f>
        <v>0</v>
      </c>
      <c r="AM397" s="2">
        <f>1000</f>
        <v>1000</v>
      </c>
      <c r="AN397" s="2">
        <f t="shared" si="26"/>
        <v>96.428137390000003</v>
      </c>
      <c r="AO397" s="2">
        <f t="shared" si="27"/>
        <v>57140000</v>
      </c>
      <c r="AP397" s="2">
        <f>gpw_3[[#This Row],[M]]/(gpw_3[[#This Row],[Mb]]*gpw_3[[#This Row],[K]])*gpw_3[[#This Row],[Wb]]</f>
        <v>0</v>
      </c>
      <c r="AQ397" s="2"/>
      <c r="AR397" s="2" t="str">
        <f>IF(gpw_3[[#This Row],[Kolumna1]]&gt;0,"r",IF(gpw_3[[#This Row],[Kolumna1]]=0,"n","m"))</f>
        <v>n</v>
      </c>
    </row>
    <row r="398" spans="1:44" x14ac:dyDescent="0.25">
      <c r="A398" s="1">
        <v>42025</v>
      </c>
      <c r="B398" s="2" t="s">
        <v>799</v>
      </c>
      <c r="C398" s="2" t="s">
        <v>800</v>
      </c>
      <c r="D398">
        <v>1.06</v>
      </c>
      <c r="E398">
        <v>131014</v>
      </c>
      <c r="F398">
        <v>136550</v>
      </c>
      <c r="G398">
        <v>31508000</v>
      </c>
      <c r="H398" s="2">
        <f>IF(AND(gpw[[#This Row],[wolumen]]=0,gpw[[#This Row],[obrot]]=0),gpw[[#This Row],[kurs_zamkniecia]],gpw[[#This Row],[obrot]]/gpw[[#This Row],[wolumen]])</f>
        <v>1.0422550261804082</v>
      </c>
      <c r="J398" t="str">
        <f>LEFT(gpw[[#This Row],[ISIN]],2)</f>
        <v>PL</v>
      </c>
      <c r="K398">
        <f>gpw[[#This Row],[kurs_zamkniecia]]*gpw[[#This Row],[pakiet_wig]]</f>
        <v>33398480</v>
      </c>
      <c r="L398" s="2">
        <f>1000</f>
        <v>1000</v>
      </c>
      <c r="M398" s="2">
        <f t="shared" si="24"/>
        <v>96.428137390000003</v>
      </c>
      <c r="N398" s="2">
        <f t="shared" si="25"/>
        <v>57140000</v>
      </c>
      <c r="O398" s="2">
        <f>gpw[[#This Row],[M]]/(gpw[[#This Row],[Mb]]*gpw[[#This Row],[K]])*gpw[[#This Row],[Wb]]</f>
        <v>6.0615359888914728</v>
      </c>
      <c r="P398" s="2"/>
      <c r="Q398" s="2" t="str">
        <f>IF(gpw[[#This Row],[Kolumna1]]&gt;0,"r",IF(gpw[[#This Row],[Kolumna1]]=0,"n","m"))</f>
        <v>n</v>
      </c>
      <c r="AB398" s="1">
        <v>42025</v>
      </c>
      <c r="AC398" s="2" t="s">
        <v>799</v>
      </c>
      <c r="AD398" s="2" t="s">
        <v>800</v>
      </c>
      <c r="AE398">
        <v>1.06</v>
      </c>
      <c r="AF398">
        <v>131014</v>
      </c>
      <c r="AG398">
        <v>136550</v>
      </c>
      <c r="AH398">
        <v>31508000</v>
      </c>
      <c r="AI398" s="2">
        <f>IF(AND(gpw_3[[#This Row],[wolumen]]=0,gpw_3[[#This Row],[obrot]]=0),gpw_3[[#This Row],[kurs_zamkniecia]],gpw_3[[#This Row],[obrot]]/gpw_3[[#This Row],[wolumen]])</f>
        <v>1.0422550261804082</v>
      </c>
      <c r="AK398" t="str">
        <f>LEFT(gpw_3[[#This Row],[ISIN]],2)</f>
        <v>PL</v>
      </c>
      <c r="AL398">
        <f>gpw_3[[#This Row],[kurs_zamkniecia]]*gpw_3[[#This Row],[pakiet_wig]]</f>
        <v>33398480</v>
      </c>
      <c r="AM398" s="2">
        <f>1000</f>
        <v>1000</v>
      </c>
      <c r="AN398" s="2">
        <f t="shared" si="26"/>
        <v>96.428137390000003</v>
      </c>
      <c r="AO398" s="2">
        <f t="shared" si="27"/>
        <v>57140000</v>
      </c>
      <c r="AP398" s="2">
        <f>gpw_3[[#This Row],[M]]/(gpw_3[[#This Row],[Mb]]*gpw_3[[#This Row],[K]])*gpw_3[[#This Row],[Wb]]</f>
        <v>6.0615359888914728</v>
      </c>
      <c r="AQ398" s="2"/>
      <c r="AR398" s="2" t="str">
        <f>IF(gpw_3[[#This Row],[Kolumna1]]&gt;0,"r",IF(gpw_3[[#This Row],[Kolumna1]]=0,"n","m"))</f>
        <v>n</v>
      </c>
    </row>
    <row r="399" spans="1:44" x14ac:dyDescent="0.25">
      <c r="A399" s="1">
        <v>42025</v>
      </c>
      <c r="B399" s="2" t="s">
        <v>801</v>
      </c>
      <c r="C399" s="2" t="s">
        <v>802</v>
      </c>
      <c r="D399">
        <v>0.53</v>
      </c>
      <c r="E399">
        <v>46752</v>
      </c>
      <c r="F399">
        <v>25570</v>
      </c>
      <c r="G399">
        <v>0</v>
      </c>
      <c r="H399" s="2">
        <f>IF(AND(gpw[[#This Row],[wolumen]]=0,gpw[[#This Row],[obrot]]=0),gpw[[#This Row],[kurs_zamkniecia]],gpw[[#This Row],[obrot]]/gpw[[#This Row],[wolumen]])</f>
        <v>0.5469284736481862</v>
      </c>
      <c r="J399" t="str">
        <f>LEFT(gpw[[#This Row],[ISIN]],2)</f>
        <v>PL</v>
      </c>
      <c r="K399">
        <f>gpw[[#This Row],[kurs_zamkniecia]]*gpw[[#This Row],[pakiet_wig]]</f>
        <v>0</v>
      </c>
      <c r="L399" s="2">
        <f>1000</f>
        <v>1000</v>
      </c>
      <c r="M399" s="2">
        <f t="shared" si="24"/>
        <v>96.428137390000003</v>
      </c>
      <c r="N399" s="2">
        <f t="shared" si="25"/>
        <v>57140000</v>
      </c>
      <c r="O399" s="2">
        <f>gpw[[#This Row],[M]]/(gpw[[#This Row],[Mb]]*gpw[[#This Row],[K]])*gpw[[#This Row],[Wb]]</f>
        <v>0</v>
      </c>
      <c r="P399" s="2"/>
      <c r="Q399" s="2" t="str">
        <f>IF(gpw[[#This Row],[Kolumna1]]&gt;0,"r",IF(gpw[[#This Row],[Kolumna1]]=0,"n","m"))</f>
        <v>n</v>
      </c>
      <c r="AB399" s="1">
        <v>42025</v>
      </c>
      <c r="AC399" s="2" t="s">
        <v>801</v>
      </c>
      <c r="AD399" s="2" t="s">
        <v>802</v>
      </c>
      <c r="AE399">
        <v>0.53</v>
      </c>
      <c r="AF399">
        <v>46752</v>
      </c>
      <c r="AG399">
        <v>25570</v>
      </c>
      <c r="AH399">
        <v>0</v>
      </c>
      <c r="AI399" s="2">
        <f>IF(AND(gpw_3[[#This Row],[wolumen]]=0,gpw_3[[#This Row],[obrot]]=0),gpw_3[[#This Row],[kurs_zamkniecia]],gpw_3[[#This Row],[obrot]]/gpw_3[[#This Row],[wolumen]])</f>
        <v>0.5469284736481862</v>
      </c>
      <c r="AK399" t="str">
        <f>LEFT(gpw_3[[#This Row],[ISIN]],2)</f>
        <v>PL</v>
      </c>
      <c r="AL399">
        <f>gpw_3[[#This Row],[kurs_zamkniecia]]*gpw_3[[#This Row],[pakiet_wig]]</f>
        <v>0</v>
      </c>
      <c r="AM399" s="2">
        <f>1000</f>
        <v>1000</v>
      </c>
      <c r="AN399" s="2">
        <f t="shared" si="26"/>
        <v>96.428137390000003</v>
      </c>
      <c r="AO399" s="2">
        <f t="shared" si="27"/>
        <v>57140000</v>
      </c>
      <c r="AP399" s="2">
        <f>gpw_3[[#This Row],[M]]/(gpw_3[[#This Row],[Mb]]*gpw_3[[#This Row],[K]])*gpw_3[[#This Row],[Wb]]</f>
        <v>0</v>
      </c>
      <c r="AQ399" s="2"/>
      <c r="AR399" s="2" t="str">
        <f>IF(gpw_3[[#This Row],[Kolumna1]]&gt;0,"r",IF(gpw_3[[#This Row],[Kolumna1]]=0,"n","m"))</f>
        <v>n</v>
      </c>
    </row>
    <row r="400" spans="1:44" x14ac:dyDescent="0.25">
      <c r="A400" s="1">
        <v>42025</v>
      </c>
      <c r="B400" s="2" t="s">
        <v>803</v>
      </c>
      <c r="C400" s="2" t="s">
        <v>804</v>
      </c>
      <c r="D400">
        <v>3</v>
      </c>
      <c r="E400">
        <v>2162</v>
      </c>
      <c r="F400">
        <v>6320</v>
      </c>
      <c r="G400">
        <v>0</v>
      </c>
      <c r="H400" s="2">
        <f>IF(AND(gpw[[#This Row],[wolumen]]=0,gpw[[#This Row],[obrot]]=0),gpw[[#This Row],[kurs_zamkniecia]],gpw[[#This Row],[obrot]]/gpw[[#This Row],[wolumen]])</f>
        <v>2.9232192414431082</v>
      </c>
      <c r="J400" t="str">
        <f>LEFT(gpw[[#This Row],[ISIN]],2)</f>
        <v>PL</v>
      </c>
      <c r="K400">
        <f>gpw[[#This Row],[kurs_zamkniecia]]*gpw[[#This Row],[pakiet_wig]]</f>
        <v>0</v>
      </c>
      <c r="L400" s="2">
        <f>1000</f>
        <v>1000</v>
      </c>
      <c r="M400" s="2">
        <f t="shared" si="24"/>
        <v>96.428137390000003</v>
      </c>
      <c r="N400" s="2">
        <f t="shared" si="25"/>
        <v>57140000</v>
      </c>
      <c r="O400" s="2">
        <f>gpw[[#This Row],[M]]/(gpw[[#This Row],[Mb]]*gpw[[#This Row],[K]])*gpw[[#This Row],[Wb]]</f>
        <v>0</v>
      </c>
      <c r="P400" s="2"/>
      <c r="Q400" s="2" t="str">
        <f>IF(gpw[[#This Row],[Kolumna1]]&gt;0,"r",IF(gpw[[#This Row],[Kolumna1]]=0,"n","m"))</f>
        <v>n</v>
      </c>
      <c r="AB400" s="1">
        <v>42025</v>
      </c>
      <c r="AC400" s="2" t="s">
        <v>803</v>
      </c>
      <c r="AD400" s="2" t="s">
        <v>804</v>
      </c>
      <c r="AE400">
        <v>3</v>
      </c>
      <c r="AF400">
        <v>2162</v>
      </c>
      <c r="AG400">
        <v>6320</v>
      </c>
      <c r="AH400">
        <v>0</v>
      </c>
      <c r="AI400" s="2">
        <f>IF(AND(gpw_3[[#This Row],[wolumen]]=0,gpw_3[[#This Row],[obrot]]=0),gpw_3[[#This Row],[kurs_zamkniecia]],gpw_3[[#This Row],[obrot]]/gpw_3[[#This Row],[wolumen]])</f>
        <v>2.9232192414431082</v>
      </c>
      <c r="AK400" t="str">
        <f>LEFT(gpw_3[[#This Row],[ISIN]],2)</f>
        <v>PL</v>
      </c>
      <c r="AL400">
        <f>gpw_3[[#This Row],[kurs_zamkniecia]]*gpw_3[[#This Row],[pakiet_wig]]</f>
        <v>0</v>
      </c>
      <c r="AM400" s="2">
        <f>1000</f>
        <v>1000</v>
      </c>
      <c r="AN400" s="2">
        <f t="shared" si="26"/>
        <v>96.428137390000003</v>
      </c>
      <c r="AO400" s="2">
        <f t="shared" si="27"/>
        <v>57140000</v>
      </c>
      <c r="AP400" s="2">
        <f>gpw_3[[#This Row],[M]]/(gpw_3[[#This Row],[Mb]]*gpw_3[[#This Row],[K]])*gpw_3[[#This Row],[Wb]]</f>
        <v>0</v>
      </c>
      <c r="AQ400" s="2"/>
      <c r="AR400" s="2" t="str">
        <f>IF(gpw_3[[#This Row],[Kolumna1]]&gt;0,"r",IF(gpw_3[[#This Row],[Kolumna1]]=0,"n","m"))</f>
        <v>n</v>
      </c>
    </row>
    <row r="401" spans="1:44" x14ac:dyDescent="0.25">
      <c r="A401" s="1">
        <v>42025</v>
      </c>
      <c r="B401" s="2" t="s">
        <v>805</v>
      </c>
      <c r="C401" s="2" t="s">
        <v>806</v>
      </c>
      <c r="D401">
        <v>12.25</v>
      </c>
      <c r="E401">
        <v>41889</v>
      </c>
      <c r="F401">
        <v>513200</v>
      </c>
      <c r="G401">
        <v>9601000</v>
      </c>
      <c r="H401" s="2">
        <f>IF(AND(gpw[[#This Row],[wolumen]]=0,gpw[[#This Row],[obrot]]=0),gpw[[#This Row],[kurs_zamkniecia]],gpw[[#This Row],[obrot]]/gpw[[#This Row],[wolumen]])</f>
        <v>12.251426388789419</v>
      </c>
      <c r="J401" t="str">
        <f>LEFT(gpw[[#This Row],[ISIN]],2)</f>
        <v>PL</v>
      </c>
      <c r="K401">
        <f>gpw[[#This Row],[kurs_zamkniecia]]*gpw[[#This Row],[pakiet_wig]]</f>
        <v>117612250</v>
      </c>
      <c r="L401" s="2">
        <f>1000</f>
        <v>1000</v>
      </c>
      <c r="M401" s="2">
        <f t="shared" si="24"/>
        <v>96.428137390000003</v>
      </c>
      <c r="N401" s="2">
        <f t="shared" si="25"/>
        <v>57140000</v>
      </c>
      <c r="O401" s="2">
        <f>gpw[[#This Row],[M]]/(gpw[[#This Row],[Mb]]*gpw[[#This Row],[K]])*gpw[[#This Row],[Wb]]</f>
        <v>21.345608725591738</v>
      </c>
      <c r="P401" s="2"/>
      <c r="Q401" s="2" t="str">
        <f>IF(gpw[[#This Row],[Kolumna1]]&gt;0,"r",IF(gpw[[#This Row],[Kolumna1]]=0,"n","m"))</f>
        <v>n</v>
      </c>
      <c r="AB401" s="1">
        <v>42025</v>
      </c>
      <c r="AC401" s="2" t="s">
        <v>805</v>
      </c>
      <c r="AD401" s="2" t="s">
        <v>806</v>
      </c>
      <c r="AE401">
        <v>12.25</v>
      </c>
      <c r="AF401">
        <v>41889</v>
      </c>
      <c r="AG401">
        <v>513200</v>
      </c>
      <c r="AH401">
        <v>9601000</v>
      </c>
      <c r="AI401" s="2">
        <f>IF(AND(gpw_3[[#This Row],[wolumen]]=0,gpw_3[[#This Row],[obrot]]=0),gpw_3[[#This Row],[kurs_zamkniecia]],gpw_3[[#This Row],[obrot]]/gpw_3[[#This Row],[wolumen]])</f>
        <v>12.251426388789419</v>
      </c>
      <c r="AK401" t="str">
        <f>LEFT(gpw_3[[#This Row],[ISIN]],2)</f>
        <v>PL</v>
      </c>
      <c r="AL401">
        <f>gpw_3[[#This Row],[kurs_zamkniecia]]*gpw_3[[#This Row],[pakiet_wig]]</f>
        <v>117612250</v>
      </c>
      <c r="AM401" s="2">
        <f>1000</f>
        <v>1000</v>
      </c>
      <c r="AN401" s="2">
        <f t="shared" si="26"/>
        <v>96.428137390000003</v>
      </c>
      <c r="AO401" s="2">
        <f t="shared" si="27"/>
        <v>57140000</v>
      </c>
      <c r="AP401" s="2">
        <f>gpw_3[[#This Row],[M]]/(gpw_3[[#This Row],[Mb]]*gpw_3[[#This Row],[K]])*gpw_3[[#This Row],[Wb]]</f>
        <v>21.345608725591738</v>
      </c>
      <c r="AQ401" s="2"/>
      <c r="AR401" s="2" t="str">
        <f>IF(gpw_3[[#This Row],[Kolumna1]]&gt;0,"r",IF(gpw_3[[#This Row],[Kolumna1]]=0,"n","m"))</f>
        <v>n</v>
      </c>
    </row>
    <row r="402" spans="1:44" x14ac:dyDescent="0.25">
      <c r="A402" s="1">
        <v>42025</v>
      </c>
      <c r="B402" s="2" t="s">
        <v>807</v>
      </c>
      <c r="C402" s="2" t="s">
        <v>808</v>
      </c>
      <c r="D402">
        <v>40.35</v>
      </c>
      <c r="E402">
        <v>422</v>
      </c>
      <c r="F402">
        <v>17440</v>
      </c>
      <c r="G402">
        <v>5026000</v>
      </c>
      <c r="H402" s="2">
        <f>IF(AND(gpw[[#This Row],[wolumen]]=0,gpw[[#This Row],[obrot]]=0),gpw[[#This Row],[kurs_zamkniecia]],gpw[[#This Row],[obrot]]/gpw[[#This Row],[wolumen]])</f>
        <v>41.327014218009481</v>
      </c>
      <c r="J402" t="str">
        <f>LEFT(gpw[[#This Row],[ISIN]],2)</f>
        <v>PL</v>
      </c>
      <c r="K402">
        <f>gpw[[#This Row],[kurs_zamkniecia]]*gpw[[#This Row],[pakiet_wig]]</f>
        <v>202799100</v>
      </c>
      <c r="L402" s="2">
        <f>1000</f>
        <v>1000</v>
      </c>
      <c r="M402" s="2">
        <f t="shared" si="24"/>
        <v>96.428137390000003</v>
      </c>
      <c r="N402" s="2">
        <f t="shared" si="25"/>
        <v>57140000</v>
      </c>
      <c r="O402" s="2">
        <f>gpw[[#This Row],[M]]/(gpw[[#This Row],[Mb]]*gpw[[#This Row],[K]])*gpw[[#This Row],[Wb]]</f>
        <v>36.806287087460291</v>
      </c>
      <c r="P402" s="2"/>
      <c r="Q402" s="2" t="str">
        <f>IF(gpw[[#This Row],[Kolumna1]]&gt;0,"r",IF(gpw[[#This Row],[Kolumna1]]=0,"n","m"))</f>
        <v>n</v>
      </c>
      <c r="AB402" s="1">
        <v>42025</v>
      </c>
      <c r="AC402" s="2" t="s">
        <v>807</v>
      </c>
      <c r="AD402" s="2" t="s">
        <v>808</v>
      </c>
      <c r="AE402">
        <v>40.35</v>
      </c>
      <c r="AF402">
        <v>422</v>
      </c>
      <c r="AG402">
        <v>17440</v>
      </c>
      <c r="AH402">
        <v>5026000</v>
      </c>
      <c r="AI402" s="2">
        <f>IF(AND(gpw_3[[#This Row],[wolumen]]=0,gpw_3[[#This Row],[obrot]]=0),gpw_3[[#This Row],[kurs_zamkniecia]],gpw_3[[#This Row],[obrot]]/gpw_3[[#This Row],[wolumen]])</f>
        <v>41.327014218009481</v>
      </c>
      <c r="AK402" t="str">
        <f>LEFT(gpw_3[[#This Row],[ISIN]],2)</f>
        <v>PL</v>
      </c>
      <c r="AL402">
        <f>gpw_3[[#This Row],[kurs_zamkniecia]]*gpw_3[[#This Row],[pakiet_wig]]</f>
        <v>202799100</v>
      </c>
      <c r="AM402" s="2">
        <f>1000</f>
        <v>1000</v>
      </c>
      <c r="AN402" s="2">
        <f t="shared" si="26"/>
        <v>96.428137390000003</v>
      </c>
      <c r="AO402" s="2">
        <f t="shared" si="27"/>
        <v>57140000</v>
      </c>
      <c r="AP402" s="2">
        <f>gpw_3[[#This Row],[M]]/(gpw_3[[#This Row],[Mb]]*gpw_3[[#This Row],[K]])*gpw_3[[#This Row],[Wb]]</f>
        <v>36.806287087460291</v>
      </c>
      <c r="AQ402" s="2"/>
      <c r="AR402" s="2" t="str">
        <f>IF(gpw_3[[#This Row],[Kolumna1]]&gt;0,"r",IF(gpw_3[[#This Row],[Kolumna1]]=0,"n","m"))</f>
        <v>n</v>
      </c>
    </row>
    <row r="403" spans="1:44" x14ac:dyDescent="0.25">
      <c r="A403" s="1">
        <v>42025</v>
      </c>
      <c r="B403" s="2" t="s">
        <v>809</v>
      </c>
      <c r="C403" s="2" t="s">
        <v>810</v>
      </c>
      <c r="D403">
        <v>43</v>
      </c>
      <c r="E403">
        <v>76</v>
      </c>
      <c r="F403">
        <v>3270</v>
      </c>
      <c r="G403">
        <v>176000</v>
      </c>
      <c r="H403" s="2">
        <f>IF(AND(gpw[[#This Row],[wolumen]]=0,gpw[[#This Row],[obrot]]=0),gpw[[#This Row],[kurs_zamkniecia]],gpw[[#This Row],[obrot]]/gpw[[#This Row],[wolumen]])</f>
        <v>43.026315789473685</v>
      </c>
      <c r="J403" t="str">
        <f>LEFT(gpw[[#This Row],[ISIN]],2)</f>
        <v>FR</v>
      </c>
      <c r="K403">
        <f>gpw[[#This Row],[kurs_zamkniecia]]*gpw[[#This Row],[pakiet_wig]]</f>
        <v>7568000</v>
      </c>
      <c r="L403" s="2">
        <f>1000</f>
        <v>1000</v>
      </c>
      <c r="M403" s="2">
        <f t="shared" si="24"/>
        <v>96.428137390000003</v>
      </c>
      <c r="N403" s="2">
        <f t="shared" si="25"/>
        <v>57140000</v>
      </c>
      <c r="O403" s="2">
        <f>gpw[[#This Row],[M]]/(gpw[[#This Row],[Mb]]*gpw[[#This Row],[K]])*gpw[[#This Row],[Wb]]</f>
        <v>1.3735267103152797</v>
      </c>
      <c r="P403" s="2"/>
      <c r="Q403" s="2" t="str">
        <f>IF(gpw[[#This Row],[Kolumna1]]&gt;0,"r",IF(gpw[[#This Row],[Kolumna1]]=0,"n","m"))</f>
        <v>n</v>
      </c>
      <c r="AB403" s="1">
        <v>42025</v>
      </c>
      <c r="AC403" s="2" t="s">
        <v>809</v>
      </c>
      <c r="AD403" s="2" t="s">
        <v>810</v>
      </c>
      <c r="AE403">
        <v>43</v>
      </c>
      <c r="AF403">
        <v>76</v>
      </c>
      <c r="AG403">
        <v>3270</v>
      </c>
      <c r="AH403">
        <v>176000</v>
      </c>
      <c r="AI403" s="2">
        <f>IF(AND(gpw_3[[#This Row],[wolumen]]=0,gpw_3[[#This Row],[obrot]]=0),gpw_3[[#This Row],[kurs_zamkniecia]],gpw_3[[#This Row],[obrot]]/gpw_3[[#This Row],[wolumen]])</f>
        <v>43.026315789473685</v>
      </c>
      <c r="AK403" t="str">
        <f>LEFT(gpw_3[[#This Row],[ISIN]],2)</f>
        <v>FR</v>
      </c>
      <c r="AL403">
        <f>gpw_3[[#This Row],[kurs_zamkniecia]]*gpw_3[[#This Row],[pakiet_wig]]</f>
        <v>7568000</v>
      </c>
      <c r="AM403" s="2">
        <f>1000</f>
        <v>1000</v>
      </c>
      <c r="AN403" s="2">
        <f t="shared" si="26"/>
        <v>96.428137390000003</v>
      </c>
      <c r="AO403" s="2">
        <f t="shared" si="27"/>
        <v>57140000</v>
      </c>
      <c r="AP403" s="2">
        <f>gpw_3[[#This Row],[M]]/(gpw_3[[#This Row],[Mb]]*gpw_3[[#This Row],[K]])*gpw_3[[#This Row],[Wb]]</f>
        <v>1.3735267103152797</v>
      </c>
      <c r="AQ403" s="2"/>
      <c r="AR403" s="2" t="str">
        <f>IF(gpw_3[[#This Row],[Kolumna1]]&gt;0,"r",IF(gpw_3[[#This Row],[Kolumna1]]=0,"n","m"))</f>
        <v>n</v>
      </c>
    </row>
    <row r="404" spans="1:44" x14ac:dyDescent="0.25">
      <c r="A404" s="1">
        <v>42025</v>
      </c>
      <c r="B404" s="2" t="s">
        <v>811</v>
      </c>
      <c r="C404" s="2" t="s">
        <v>812</v>
      </c>
      <c r="D404">
        <v>2.6</v>
      </c>
      <c r="E404">
        <v>11025</v>
      </c>
      <c r="F404">
        <v>29010</v>
      </c>
      <c r="G404">
        <v>12010000</v>
      </c>
      <c r="H404" s="2">
        <f>IF(AND(gpw[[#This Row],[wolumen]]=0,gpw[[#This Row],[obrot]]=0),gpw[[#This Row],[kurs_zamkniecia]],gpw[[#This Row],[obrot]]/gpw[[#This Row],[wolumen]])</f>
        <v>2.6312925170068029</v>
      </c>
      <c r="J404" t="str">
        <f>LEFT(gpw[[#This Row],[ISIN]],2)</f>
        <v>PL</v>
      </c>
      <c r="K404">
        <f>gpw[[#This Row],[kurs_zamkniecia]]*gpw[[#This Row],[pakiet_wig]]</f>
        <v>31226000</v>
      </c>
      <c r="L404" s="2">
        <f>1000</f>
        <v>1000</v>
      </c>
      <c r="M404" s="2">
        <f t="shared" si="24"/>
        <v>96.428137390000003</v>
      </c>
      <c r="N404" s="2">
        <f t="shared" si="25"/>
        <v>57140000</v>
      </c>
      <c r="O404" s="2">
        <f>gpw[[#This Row],[M]]/(gpw[[#This Row],[Mb]]*gpw[[#This Row],[K]])*gpw[[#This Row],[Wb]]</f>
        <v>5.6672496110339496</v>
      </c>
      <c r="P404" s="2"/>
      <c r="Q404" s="2" t="str">
        <f>IF(gpw[[#This Row],[Kolumna1]]&gt;0,"r",IF(gpw[[#This Row],[Kolumna1]]=0,"n","m"))</f>
        <v>n</v>
      </c>
      <c r="AB404" s="1">
        <v>42025</v>
      </c>
      <c r="AC404" s="2" t="s">
        <v>811</v>
      </c>
      <c r="AD404" s="2" t="s">
        <v>812</v>
      </c>
      <c r="AE404">
        <v>2.6</v>
      </c>
      <c r="AF404">
        <v>11025</v>
      </c>
      <c r="AG404">
        <v>29010</v>
      </c>
      <c r="AH404">
        <v>12010000</v>
      </c>
      <c r="AI404" s="2">
        <f>IF(AND(gpw_3[[#This Row],[wolumen]]=0,gpw_3[[#This Row],[obrot]]=0),gpw_3[[#This Row],[kurs_zamkniecia]],gpw_3[[#This Row],[obrot]]/gpw_3[[#This Row],[wolumen]])</f>
        <v>2.6312925170068029</v>
      </c>
      <c r="AK404" t="str">
        <f>LEFT(gpw_3[[#This Row],[ISIN]],2)</f>
        <v>PL</v>
      </c>
      <c r="AL404">
        <f>gpw_3[[#This Row],[kurs_zamkniecia]]*gpw_3[[#This Row],[pakiet_wig]]</f>
        <v>31226000</v>
      </c>
      <c r="AM404" s="2">
        <f>1000</f>
        <v>1000</v>
      </c>
      <c r="AN404" s="2">
        <f t="shared" si="26"/>
        <v>96.428137390000003</v>
      </c>
      <c r="AO404" s="2">
        <f t="shared" si="27"/>
        <v>57140000</v>
      </c>
      <c r="AP404" s="2">
        <f>gpw_3[[#This Row],[M]]/(gpw_3[[#This Row],[Mb]]*gpw_3[[#This Row],[K]])*gpw_3[[#This Row],[Wb]]</f>
        <v>5.6672496110339496</v>
      </c>
      <c r="AQ404" s="2"/>
      <c r="AR404" s="2" t="str">
        <f>IF(gpw_3[[#This Row],[Kolumna1]]&gt;0,"r",IF(gpw_3[[#This Row],[Kolumna1]]=0,"n","m"))</f>
        <v>n</v>
      </c>
    </row>
    <row r="405" spans="1:44" x14ac:dyDescent="0.25">
      <c r="A405" s="1">
        <v>42025</v>
      </c>
      <c r="B405" s="2" t="s">
        <v>813</v>
      </c>
      <c r="C405" s="2" t="s">
        <v>814</v>
      </c>
      <c r="D405">
        <v>7.9</v>
      </c>
      <c r="E405">
        <v>1057</v>
      </c>
      <c r="F405">
        <v>8360</v>
      </c>
      <c r="G405">
        <v>4755000</v>
      </c>
      <c r="H405" s="2">
        <f>IF(AND(gpw[[#This Row],[wolumen]]=0,gpw[[#This Row],[obrot]]=0),gpw[[#This Row],[kurs_zamkniecia]],gpw[[#This Row],[obrot]]/gpw[[#This Row],[wolumen]])</f>
        <v>7.9091769157994323</v>
      </c>
      <c r="J405" t="str">
        <f>LEFT(gpw[[#This Row],[ISIN]],2)</f>
        <v>PL</v>
      </c>
      <c r="K405">
        <f>gpw[[#This Row],[kurs_zamkniecia]]*gpw[[#This Row],[pakiet_wig]]</f>
        <v>37564500</v>
      </c>
      <c r="L405" s="2">
        <f>1000</f>
        <v>1000</v>
      </c>
      <c r="M405" s="2">
        <f t="shared" si="24"/>
        <v>96.428137390000003</v>
      </c>
      <c r="N405" s="2">
        <f t="shared" si="25"/>
        <v>57140000</v>
      </c>
      <c r="O405" s="2">
        <f>gpw[[#This Row],[M]]/(gpw[[#This Row],[Mb]]*gpw[[#This Row],[K]])*gpw[[#This Row],[Wb]]</f>
        <v>6.8176326783348751</v>
      </c>
      <c r="P405" s="2"/>
      <c r="Q405" s="2" t="str">
        <f>IF(gpw[[#This Row],[Kolumna1]]&gt;0,"r",IF(gpw[[#This Row],[Kolumna1]]=0,"n","m"))</f>
        <v>n</v>
      </c>
      <c r="AB405" s="1">
        <v>42025</v>
      </c>
      <c r="AC405" s="2" t="s">
        <v>813</v>
      </c>
      <c r="AD405" s="2" t="s">
        <v>814</v>
      </c>
      <c r="AE405">
        <v>7.9</v>
      </c>
      <c r="AF405">
        <v>1057</v>
      </c>
      <c r="AG405">
        <v>8360</v>
      </c>
      <c r="AH405">
        <v>4755000</v>
      </c>
      <c r="AI405" s="2">
        <f>IF(AND(gpw_3[[#This Row],[wolumen]]=0,gpw_3[[#This Row],[obrot]]=0),gpw_3[[#This Row],[kurs_zamkniecia]],gpw_3[[#This Row],[obrot]]/gpw_3[[#This Row],[wolumen]])</f>
        <v>7.9091769157994323</v>
      </c>
      <c r="AK405" t="str">
        <f>LEFT(gpw_3[[#This Row],[ISIN]],2)</f>
        <v>PL</v>
      </c>
      <c r="AL405">
        <f>gpw_3[[#This Row],[kurs_zamkniecia]]*gpw_3[[#This Row],[pakiet_wig]]</f>
        <v>37564500</v>
      </c>
      <c r="AM405" s="2">
        <f>1000</f>
        <v>1000</v>
      </c>
      <c r="AN405" s="2">
        <f t="shared" si="26"/>
        <v>96.428137390000003</v>
      </c>
      <c r="AO405" s="2">
        <f t="shared" si="27"/>
        <v>57140000</v>
      </c>
      <c r="AP405" s="2">
        <f>gpw_3[[#This Row],[M]]/(gpw_3[[#This Row],[Mb]]*gpw_3[[#This Row],[K]])*gpw_3[[#This Row],[Wb]]</f>
        <v>6.8176326783348751</v>
      </c>
      <c r="AQ405" s="2"/>
      <c r="AR405" s="2" t="str">
        <f>IF(gpw_3[[#This Row],[Kolumna1]]&gt;0,"r",IF(gpw_3[[#This Row],[Kolumna1]]=0,"n","m"))</f>
        <v>n</v>
      </c>
    </row>
    <row r="406" spans="1:44" x14ac:dyDescent="0.25">
      <c r="A406" s="1">
        <v>42025</v>
      </c>
      <c r="B406" s="2" t="s">
        <v>815</v>
      </c>
      <c r="C406" s="2" t="s">
        <v>816</v>
      </c>
      <c r="D406">
        <v>8.4</v>
      </c>
      <c r="E406">
        <v>54</v>
      </c>
      <c r="F406">
        <v>450</v>
      </c>
      <c r="G406">
        <v>12000</v>
      </c>
      <c r="H406" s="2">
        <f>IF(AND(gpw[[#This Row],[wolumen]]=0,gpw[[#This Row],[obrot]]=0),gpw[[#This Row],[kurs_zamkniecia]],gpw[[#This Row],[obrot]]/gpw[[#This Row],[wolumen]])</f>
        <v>8.3333333333333339</v>
      </c>
      <c r="J406" t="str">
        <f>LEFT(gpw[[#This Row],[ISIN]],2)</f>
        <v>BG</v>
      </c>
      <c r="K406">
        <f>gpw[[#This Row],[kurs_zamkniecia]]*gpw[[#This Row],[pakiet_wig]]</f>
        <v>100800</v>
      </c>
      <c r="L406" s="2">
        <f>1000</f>
        <v>1000</v>
      </c>
      <c r="M406" s="2">
        <f t="shared" si="24"/>
        <v>96.428137390000003</v>
      </c>
      <c r="N406" s="2">
        <f t="shared" si="25"/>
        <v>57140000</v>
      </c>
      <c r="O406" s="2">
        <f>gpw[[#This Row],[M]]/(gpw[[#This Row],[Mb]]*gpw[[#This Row],[K]])*gpw[[#This Row],[Wb]]</f>
        <v>1.8294330391091466E-2</v>
      </c>
      <c r="P406" s="2"/>
      <c r="Q406" s="2" t="str">
        <f>IF(gpw[[#This Row],[Kolumna1]]&gt;0,"r",IF(gpw[[#This Row],[Kolumna1]]=0,"n","m"))</f>
        <v>n</v>
      </c>
      <c r="AB406" s="1">
        <v>42025</v>
      </c>
      <c r="AC406" s="2" t="s">
        <v>815</v>
      </c>
      <c r="AD406" s="2" t="s">
        <v>816</v>
      </c>
      <c r="AE406">
        <v>8.4</v>
      </c>
      <c r="AF406">
        <v>54</v>
      </c>
      <c r="AG406">
        <v>450</v>
      </c>
      <c r="AH406">
        <v>12000</v>
      </c>
      <c r="AI406" s="2">
        <f>IF(AND(gpw_3[[#This Row],[wolumen]]=0,gpw_3[[#This Row],[obrot]]=0),gpw_3[[#This Row],[kurs_zamkniecia]],gpw_3[[#This Row],[obrot]]/gpw_3[[#This Row],[wolumen]])</f>
        <v>8.3333333333333339</v>
      </c>
      <c r="AK406" t="str">
        <f>LEFT(gpw_3[[#This Row],[ISIN]],2)</f>
        <v>BG</v>
      </c>
      <c r="AL406">
        <f>gpw_3[[#This Row],[kurs_zamkniecia]]*gpw_3[[#This Row],[pakiet_wig]]</f>
        <v>100800</v>
      </c>
      <c r="AM406" s="2">
        <f>1000</f>
        <v>1000</v>
      </c>
      <c r="AN406" s="2">
        <f t="shared" si="26"/>
        <v>96.428137390000003</v>
      </c>
      <c r="AO406" s="2">
        <f t="shared" si="27"/>
        <v>57140000</v>
      </c>
      <c r="AP406" s="2">
        <f>gpw_3[[#This Row],[M]]/(gpw_3[[#This Row],[Mb]]*gpw_3[[#This Row],[K]])*gpw_3[[#This Row],[Wb]]</f>
        <v>1.8294330391091466E-2</v>
      </c>
      <c r="AQ406" s="2"/>
      <c r="AR406" s="2" t="str">
        <f>IF(gpw_3[[#This Row],[Kolumna1]]&gt;0,"r",IF(gpw_3[[#This Row],[Kolumna1]]=0,"n","m"))</f>
        <v>n</v>
      </c>
    </row>
    <row r="407" spans="1:44" x14ac:dyDescent="0.25">
      <c r="A407" s="1">
        <v>42025</v>
      </c>
      <c r="B407" s="2" t="s">
        <v>817</v>
      </c>
      <c r="C407" s="2" t="s">
        <v>818</v>
      </c>
      <c r="D407">
        <v>2.66</v>
      </c>
      <c r="E407">
        <v>16449</v>
      </c>
      <c r="F407">
        <v>43980</v>
      </c>
      <c r="G407">
        <v>97338000</v>
      </c>
      <c r="H407" s="2">
        <f>IF(AND(gpw[[#This Row],[wolumen]]=0,gpw[[#This Row],[obrot]]=0),gpw[[#This Row],[kurs_zamkniecia]],gpw[[#This Row],[obrot]]/gpw[[#This Row],[wolumen]])</f>
        <v>2.673718767098304</v>
      </c>
      <c r="J407" t="str">
        <f>LEFT(gpw[[#This Row],[ISIN]],2)</f>
        <v>PL</v>
      </c>
      <c r="K407">
        <f>gpw[[#This Row],[kurs_zamkniecia]]*gpw[[#This Row],[pakiet_wig]]</f>
        <v>258919080</v>
      </c>
      <c r="L407" s="2">
        <f>1000</f>
        <v>1000</v>
      </c>
      <c r="M407" s="2">
        <f t="shared" si="24"/>
        <v>96.428137390000003</v>
      </c>
      <c r="N407" s="2">
        <f t="shared" si="25"/>
        <v>57140000</v>
      </c>
      <c r="O407" s="2">
        <f>gpw[[#This Row],[M]]/(gpw[[#This Row],[Mb]]*gpw[[#This Row],[K]])*gpw[[#This Row],[Wb]]</f>
        <v>46.991579306323835</v>
      </c>
      <c r="P407" s="2"/>
      <c r="Q407" s="2" t="str">
        <f>IF(gpw[[#This Row],[Kolumna1]]&gt;0,"r",IF(gpw[[#This Row],[Kolumna1]]=0,"n","m"))</f>
        <v>n</v>
      </c>
      <c r="AB407" s="1">
        <v>42025</v>
      </c>
      <c r="AC407" s="2" t="s">
        <v>817</v>
      </c>
      <c r="AD407" s="2" t="s">
        <v>818</v>
      </c>
      <c r="AE407">
        <v>2.66</v>
      </c>
      <c r="AF407">
        <v>16449</v>
      </c>
      <c r="AG407">
        <v>43980</v>
      </c>
      <c r="AH407">
        <v>97338000</v>
      </c>
      <c r="AI407" s="2">
        <f>IF(AND(gpw_3[[#This Row],[wolumen]]=0,gpw_3[[#This Row],[obrot]]=0),gpw_3[[#This Row],[kurs_zamkniecia]],gpw_3[[#This Row],[obrot]]/gpw_3[[#This Row],[wolumen]])</f>
        <v>2.673718767098304</v>
      </c>
      <c r="AK407" t="str">
        <f>LEFT(gpw_3[[#This Row],[ISIN]],2)</f>
        <v>PL</v>
      </c>
      <c r="AL407">
        <f>gpw_3[[#This Row],[kurs_zamkniecia]]*gpw_3[[#This Row],[pakiet_wig]]</f>
        <v>258919080</v>
      </c>
      <c r="AM407" s="2">
        <f>1000</f>
        <v>1000</v>
      </c>
      <c r="AN407" s="2">
        <f t="shared" si="26"/>
        <v>96.428137390000003</v>
      </c>
      <c r="AO407" s="2">
        <f t="shared" si="27"/>
        <v>57140000</v>
      </c>
      <c r="AP407" s="2">
        <f>gpw_3[[#This Row],[M]]/(gpw_3[[#This Row],[Mb]]*gpw_3[[#This Row],[K]])*gpw_3[[#This Row],[Wb]]</f>
        <v>46.991579306323835</v>
      </c>
      <c r="AQ407" s="2"/>
      <c r="AR407" s="2" t="str">
        <f>IF(gpw_3[[#This Row],[Kolumna1]]&gt;0,"r",IF(gpw_3[[#This Row],[Kolumna1]]=0,"n","m"))</f>
        <v>n</v>
      </c>
    </row>
    <row r="408" spans="1:44" x14ac:dyDescent="0.25">
      <c r="A408" s="1">
        <v>42025</v>
      </c>
      <c r="B408" s="2" t="s">
        <v>819</v>
      </c>
      <c r="C408" s="2" t="s">
        <v>820</v>
      </c>
      <c r="D408">
        <v>338.75</v>
      </c>
      <c r="E408">
        <v>164</v>
      </c>
      <c r="F408">
        <v>54790</v>
      </c>
      <c r="G408">
        <v>1810000</v>
      </c>
      <c r="H408" s="2">
        <f>IF(AND(gpw[[#This Row],[wolumen]]=0,gpw[[#This Row],[obrot]]=0),gpw[[#This Row],[kurs_zamkniecia]],gpw[[#This Row],[obrot]]/gpw[[#This Row],[wolumen]])</f>
        <v>334.08536585365852</v>
      </c>
      <c r="J408" t="str">
        <f>LEFT(gpw[[#This Row],[ISIN]],2)</f>
        <v>PL</v>
      </c>
      <c r="K408">
        <f>gpw[[#This Row],[kurs_zamkniecia]]*gpw[[#This Row],[pakiet_wig]]</f>
        <v>613137500</v>
      </c>
      <c r="L408" s="2">
        <f>1000</f>
        <v>1000</v>
      </c>
      <c r="M408" s="2">
        <f t="shared" si="24"/>
        <v>96.428137390000003</v>
      </c>
      <c r="N408" s="2">
        <f t="shared" si="25"/>
        <v>57140000</v>
      </c>
      <c r="O408" s="2">
        <f>gpw[[#This Row],[M]]/(gpw[[#This Row],[Mb]]*gpw[[#This Row],[K]])*gpw[[#This Row],[Wb]]</f>
        <v>111.27916666833178</v>
      </c>
      <c r="P408" s="2"/>
      <c r="Q408" s="2" t="str">
        <f>IF(gpw[[#This Row],[Kolumna1]]&gt;0,"r",IF(gpw[[#This Row],[Kolumna1]]=0,"n","m"))</f>
        <v>n</v>
      </c>
      <c r="AB408" s="1">
        <v>42025</v>
      </c>
      <c r="AC408" s="2" t="s">
        <v>819</v>
      </c>
      <c r="AD408" s="2" t="s">
        <v>820</v>
      </c>
      <c r="AE408">
        <v>338.75</v>
      </c>
      <c r="AF408">
        <v>164</v>
      </c>
      <c r="AG408">
        <v>54790</v>
      </c>
      <c r="AH408">
        <v>1810000</v>
      </c>
      <c r="AI408" s="2">
        <f>IF(AND(gpw_3[[#This Row],[wolumen]]=0,gpw_3[[#This Row],[obrot]]=0),gpw_3[[#This Row],[kurs_zamkniecia]],gpw_3[[#This Row],[obrot]]/gpw_3[[#This Row],[wolumen]])</f>
        <v>334.08536585365852</v>
      </c>
      <c r="AK408" t="str">
        <f>LEFT(gpw_3[[#This Row],[ISIN]],2)</f>
        <v>PL</v>
      </c>
      <c r="AL408">
        <f>gpw_3[[#This Row],[kurs_zamkniecia]]*gpw_3[[#This Row],[pakiet_wig]]</f>
        <v>613137500</v>
      </c>
      <c r="AM408" s="2">
        <f>1000</f>
        <v>1000</v>
      </c>
      <c r="AN408" s="2">
        <f t="shared" si="26"/>
        <v>96.428137390000003</v>
      </c>
      <c r="AO408" s="2">
        <f t="shared" si="27"/>
        <v>57140000</v>
      </c>
      <c r="AP408" s="2">
        <f>gpw_3[[#This Row],[M]]/(gpw_3[[#This Row],[Mb]]*gpw_3[[#This Row],[K]])*gpw_3[[#This Row],[Wb]]</f>
        <v>111.27916666833178</v>
      </c>
      <c r="AQ408" s="2"/>
      <c r="AR408" s="2" t="str">
        <f>IF(gpw_3[[#This Row],[Kolumna1]]&gt;0,"r",IF(gpw_3[[#This Row],[Kolumna1]]=0,"n","m"))</f>
        <v>n</v>
      </c>
    </row>
    <row r="409" spans="1:44" x14ac:dyDescent="0.25">
      <c r="A409" s="1">
        <v>42025</v>
      </c>
      <c r="B409" s="2" t="s">
        <v>821</v>
      </c>
      <c r="C409" s="2" t="s">
        <v>822</v>
      </c>
      <c r="D409">
        <v>12.68</v>
      </c>
      <c r="E409">
        <v>830</v>
      </c>
      <c r="F409">
        <v>10540</v>
      </c>
      <c r="G409">
        <v>7716000</v>
      </c>
      <c r="H409" s="2">
        <f>IF(AND(gpw[[#This Row],[wolumen]]=0,gpw[[#This Row],[obrot]]=0),gpw[[#This Row],[kurs_zamkniecia]],gpw[[#This Row],[obrot]]/gpw[[#This Row],[wolumen]])</f>
        <v>12.698795180722891</v>
      </c>
      <c r="J409" t="str">
        <f>LEFT(gpw[[#This Row],[ISIN]],2)</f>
        <v>PL</v>
      </c>
      <c r="K409">
        <f>gpw[[#This Row],[kurs_zamkniecia]]*gpw[[#This Row],[pakiet_wig]]</f>
        <v>97838880</v>
      </c>
      <c r="L409" s="2">
        <f>1000</f>
        <v>1000</v>
      </c>
      <c r="M409" s="2">
        <f t="shared" si="24"/>
        <v>96.428137390000003</v>
      </c>
      <c r="N409" s="2">
        <f t="shared" si="25"/>
        <v>57140000</v>
      </c>
      <c r="O409" s="2">
        <f>gpw[[#This Row],[M]]/(gpw[[#This Row],[Mb]]*gpw[[#This Row],[K]])*gpw[[#This Row],[Wb]]</f>
        <v>17.756912656888403</v>
      </c>
      <c r="P409" s="2"/>
      <c r="Q409" s="2" t="str">
        <f>IF(gpw[[#This Row],[Kolumna1]]&gt;0,"r",IF(gpw[[#This Row],[Kolumna1]]=0,"n","m"))</f>
        <v>n</v>
      </c>
      <c r="AB409" s="1">
        <v>42025</v>
      </c>
      <c r="AC409" s="2" t="s">
        <v>821</v>
      </c>
      <c r="AD409" s="2" t="s">
        <v>822</v>
      </c>
      <c r="AE409">
        <v>12.68</v>
      </c>
      <c r="AF409">
        <v>830</v>
      </c>
      <c r="AG409">
        <v>10540</v>
      </c>
      <c r="AH409">
        <v>7716000</v>
      </c>
      <c r="AI409" s="2">
        <f>IF(AND(gpw_3[[#This Row],[wolumen]]=0,gpw_3[[#This Row],[obrot]]=0),gpw_3[[#This Row],[kurs_zamkniecia]],gpw_3[[#This Row],[obrot]]/gpw_3[[#This Row],[wolumen]])</f>
        <v>12.698795180722891</v>
      </c>
      <c r="AK409" t="str">
        <f>LEFT(gpw_3[[#This Row],[ISIN]],2)</f>
        <v>PL</v>
      </c>
      <c r="AL409">
        <f>gpw_3[[#This Row],[kurs_zamkniecia]]*gpw_3[[#This Row],[pakiet_wig]]</f>
        <v>97838880</v>
      </c>
      <c r="AM409" s="2">
        <f>1000</f>
        <v>1000</v>
      </c>
      <c r="AN409" s="2">
        <f t="shared" si="26"/>
        <v>96.428137390000003</v>
      </c>
      <c r="AO409" s="2">
        <f t="shared" si="27"/>
        <v>57140000</v>
      </c>
      <c r="AP409" s="2">
        <f>gpw_3[[#This Row],[M]]/(gpw_3[[#This Row],[Mb]]*gpw_3[[#This Row],[K]])*gpw_3[[#This Row],[Wb]]</f>
        <v>17.756912656888403</v>
      </c>
      <c r="AQ409" s="2"/>
      <c r="AR409" s="2" t="str">
        <f>IF(gpw_3[[#This Row],[Kolumna1]]&gt;0,"r",IF(gpw_3[[#This Row],[Kolumna1]]=0,"n","m"))</f>
        <v>n</v>
      </c>
    </row>
    <row r="410" spans="1:44" x14ac:dyDescent="0.25">
      <c r="A410" s="1">
        <v>42025</v>
      </c>
      <c r="B410" s="2" t="s">
        <v>823</v>
      </c>
      <c r="C410" s="2" t="s">
        <v>824</v>
      </c>
      <c r="D410">
        <v>10.1</v>
      </c>
      <c r="E410">
        <v>557</v>
      </c>
      <c r="F410">
        <v>5790</v>
      </c>
      <c r="G410">
        <v>1791000</v>
      </c>
      <c r="H410" s="2">
        <f>IF(AND(gpw[[#This Row],[wolumen]]=0,gpw[[#This Row],[obrot]]=0),gpw[[#This Row],[kurs_zamkniecia]],gpw[[#This Row],[obrot]]/gpw[[#This Row],[wolumen]])</f>
        <v>10.394973070017953</v>
      </c>
      <c r="J410" t="str">
        <f>LEFT(gpw[[#This Row],[ISIN]],2)</f>
        <v>PL</v>
      </c>
      <c r="K410">
        <f>gpw[[#This Row],[kurs_zamkniecia]]*gpw[[#This Row],[pakiet_wig]]</f>
        <v>18089100</v>
      </c>
      <c r="L410" s="2">
        <f>1000</f>
        <v>1000</v>
      </c>
      <c r="M410" s="2">
        <f t="shared" si="24"/>
        <v>96.428137390000003</v>
      </c>
      <c r="N410" s="2">
        <f t="shared" si="25"/>
        <v>57140000</v>
      </c>
      <c r="O410" s="2">
        <f>gpw[[#This Row],[M]]/(gpw[[#This Row],[Mb]]*gpw[[#This Row],[K]])*gpw[[#This Row],[Wb]]</f>
        <v>3.2830155940227446</v>
      </c>
      <c r="P410" s="2"/>
      <c r="Q410" s="2" t="str">
        <f>IF(gpw[[#This Row],[Kolumna1]]&gt;0,"r",IF(gpw[[#This Row],[Kolumna1]]=0,"n","m"))</f>
        <v>n</v>
      </c>
      <c r="AB410" s="1">
        <v>42025</v>
      </c>
      <c r="AC410" s="2" t="s">
        <v>823</v>
      </c>
      <c r="AD410" s="2" t="s">
        <v>824</v>
      </c>
      <c r="AE410">
        <v>10.1</v>
      </c>
      <c r="AF410">
        <v>557</v>
      </c>
      <c r="AG410">
        <v>5790</v>
      </c>
      <c r="AH410">
        <v>1791000</v>
      </c>
      <c r="AI410" s="2">
        <f>IF(AND(gpw_3[[#This Row],[wolumen]]=0,gpw_3[[#This Row],[obrot]]=0),gpw_3[[#This Row],[kurs_zamkniecia]],gpw_3[[#This Row],[obrot]]/gpw_3[[#This Row],[wolumen]])</f>
        <v>10.394973070017953</v>
      </c>
      <c r="AK410" t="str">
        <f>LEFT(gpw_3[[#This Row],[ISIN]],2)</f>
        <v>PL</v>
      </c>
      <c r="AL410">
        <f>gpw_3[[#This Row],[kurs_zamkniecia]]*gpw_3[[#This Row],[pakiet_wig]]</f>
        <v>18089100</v>
      </c>
      <c r="AM410" s="2">
        <f>1000</f>
        <v>1000</v>
      </c>
      <c r="AN410" s="2">
        <f t="shared" si="26"/>
        <v>96.428137390000003</v>
      </c>
      <c r="AO410" s="2">
        <f t="shared" si="27"/>
        <v>57140000</v>
      </c>
      <c r="AP410" s="2">
        <f>gpw_3[[#This Row],[M]]/(gpw_3[[#This Row],[Mb]]*gpw_3[[#This Row],[K]])*gpw_3[[#This Row],[Wb]]</f>
        <v>3.2830155940227446</v>
      </c>
      <c r="AQ410" s="2"/>
      <c r="AR410" s="2" t="str">
        <f>IF(gpw_3[[#This Row],[Kolumna1]]&gt;0,"r",IF(gpw_3[[#This Row],[Kolumna1]]=0,"n","m"))</f>
        <v>n</v>
      </c>
    </row>
    <row r="411" spans="1:44" x14ac:dyDescent="0.25">
      <c r="A411" s="1">
        <v>42025</v>
      </c>
      <c r="B411" s="2" t="s">
        <v>825</v>
      </c>
      <c r="C411" s="2" t="s">
        <v>826</v>
      </c>
      <c r="D411">
        <v>2.25</v>
      </c>
      <c r="E411">
        <v>27899</v>
      </c>
      <c r="F411">
        <v>63960</v>
      </c>
      <c r="G411">
        <v>0</v>
      </c>
      <c r="H411" s="2">
        <f>IF(AND(gpw[[#This Row],[wolumen]]=0,gpw[[#This Row],[obrot]]=0),gpw[[#This Row],[kurs_zamkniecia]],gpw[[#This Row],[obrot]]/gpw[[#This Row],[wolumen]])</f>
        <v>2.2925552887200258</v>
      </c>
      <c r="J411" t="str">
        <f>LEFT(gpw[[#This Row],[ISIN]],2)</f>
        <v>PL</v>
      </c>
      <c r="K411">
        <f>gpw[[#This Row],[kurs_zamkniecia]]*gpw[[#This Row],[pakiet_wig]]</f>
        <v>0</v>
      </c>
      <c r="L411" s="2">
        <f>1000</f>
        <v>1000</v>
      </c>
      <c r="M411" s="2">
        <f t="shared" si="24"/>
        <v>96.428137390000003</v>
      </c>
      <c r="N411" s="2">
        <f t="shared" si="25"/>
        <v>57140000</v>
      </c>
      <c r="O411" s="2">
        <f>gpw[[#This Row],[M]]/(gpw[[#This Row],[Mb]]*gpw[[#This Row],[K]])*gpw[[#This Row],[Wb]]</f>
        <v>0</v>
      </c>
      <c r="P411" s="2"/>
      <c r="Q411" s="2" t="str">
        <f>IF(gpw[[#This Row],[Kolumna1]]&gt;0,"r",IF(gpw[[#This Row],[Kolumna1]]=0,"n","m"))</f>
        <v>n</v>
      </c>
      <c r="AB411" s="1">
        <v>42025</v>
      </c>
      <c r="AC411" s="2" t="s">
        <v>825</v>
      </c>
      <c r="AD411" s="2" t="s">
        <v>826</v>
      </c>
      <c r="AE411">
        <v>2.25</v>
      </c>
      <c r="AF411">
        <v>27899</v>
      </c>
      <c r="AG411">
        <v>63960</v>
      </c>
      <c r="AH411">
        <v>0</v>
      </c>
      <c r="AI411" s="2">
        <f>IF(AND(gpw_3[[#This Row],[wolumen]]=0,gpw_3[[#This Row],[obrot]]=0),gpw_3[[#This Row],[kurs_zamkniecia]],gpw_3[[#This Row],[obrot]]/gpw_3[[#This Row],[wolumen]])</f>
        <v>2.2925552887200258</v>
      </c>
      <c r="AK411" t="str">
        <f>LEFT(gpw_3[[#This Row],[ISIN]],2)</f>
        <v>PL</v>
      </c>
      <c r="AL411">
        <f>gpw_3[[#This Row],[kurs_zamkniecia]]*gpw_3[[#This Row],[pakiet_wig]]</f>
        <v>0</v>
      </c>
      <c r="AM411" s="2">
        <f>1000</f>
        <v>1000</v>
      </c>
      <c r="AN411" s="2">
        <f t="shared" si="26"/>
        <v>96.428137390000003</v>
      </c>
      <c r="AO411" s="2">
        <f t="shared" si="27"/>
        <v>57140000</v>
      </c>
      <c r="AP411" s="2">
        <f>gpw_3[[#This Row],[M]]/(gpw_3[[#This Row],[Mb]]*gpw_3[[#This Row],[K]])*gpw_3[[#This Row],[Wb]]</f>
        <v>0</v>
      </c>
      <c r="AQ411" s="2"/>
      <c r="AR411" s="2" t="str">
        <f>IF(gpw_3[[#This Row],[Kolumna1]]&gt;0,"r",IF(gpw_3[[#This Row],[Kolumna1]]=0,"n","m"))</f>
        <v>n</v>
      </c>
    </row>
    <row r="412" spans="1:44" x14ac:dyDescent="0.25">
      <c r="A412" s="1">
        <v>42025</v>
      </c>
      <c r="B412" s="2" t="s">
        <v>827</v>
      </c>
      <c r="C412" s="2" t="s">
        <v>828</v>
      </c>
      <c r="D412">
        <v>13.3</v>
      </c>
      <c r="E412">
        <v>1937</v>
      </c>
      <c r="F412">
        <v>25630</v>
      </c>
      <c r="G412">
        <v>925000</v>
      </c>
      <c r="H412" s="2">
        <f>IF(AND(gpw[[#This Row],[wolumen]]=0,gpw[[#This Row],[obrot]]=0),gpw[[#This Row],[kurs_zamkniecia]],gpw[[#This Row],[obrot]]/gpw[[#This Row],[wolumen]])</f>
        <v>13.231801755291688</v>
      </c>
      <c r="J412" t="str">
        <f>LEFT(gpw[[#This Row],[ISIN]],2)</f>
        <v>PL</v>
      </c>
      <c r="K412">
        <f>gpw[[#This Row],[kurs_zamkniecia]]*gpw[[#This Row],[pakiet_wig]]</f>
        <v>12302500</v>
      </c>
      <c r="L412" s="2">
        <f>1000</f>
        <v>1000</v>
      </c>
      <c r="M412" s="2">
        <f t="shared" si="24"/>
        <v>96.428137390000003</v>
      </c>
      <c r="N412" s="2">
        <f t="shared" si="25"/>
        <v>57140000</v>
      </c>
      <c r="O412" s="2">
        <f>gpw[[#This Row],[M]]/(gpw[[#This Row],[Mb]]*gpw[[#This Row],[K]])*gpw[[#This Row],[Wb]]</f>
        <v>2.2327976154405036</v>
      </c>
      <c r="P412" s="2"/>
      <c r="Q412" s="2" t="str">
        <f>IF(gpw[[#This Row],[Kolumna1]]&gt;0,"r",IF(gpw[[#This Row],[Kolumna1]]=0,"n","m"))</f>
        <v>n</v>
      </c>
      <c r="AB412" s="1">
        <v>42025</v>
      </c>
      <c r="AC412" s="2" t="s">
        <v>827</v>
      </c>
      <c r="AD412" s="2" t="s">
        <v>828</v>
      </c>
      <c r="AE412">
        <v>13.3</v>
      </c>
      <c r="AF412">
        <v>1937</v>
      </c>
      <c r="AG412">
        <v>25630</v>
      </c>
      <c r="AH412">
        <v>925000</v>
      </c>
      <c r="AI412" s="2">
        <f>IF(AND(gpw_3[[#This Row],[wolumen]]=0,gpw_3[[#This Row],[obrot]]=0),gpw_3[[#This Row],[kurs_zamkniecia]],gpw_3[[#This Row],[obrot]]/gpw_3[[#This Row],[wolumen]])</f>
        <v>13.231801755291688</v>
      </c>
      <c r="AK412" t="str">
        <f>LEFT(gpw_3[[#This Row],[ISIN]],2)</f>
        <v>PL</v>
      </c>
      <c r="AL412">
        <f>gpw_3[[#This Row],[kurs_zamkniecia]]*gpw_3[[#This Row],[pakiet_wig]]</f>
        <v>12302500</v>
      </c>
      <c r="AM412" s="2">
        <f>1000</f>
        <v>1000</v>
      </c>
      <c r="AN412" s="2">
        <f t="shared" si="26"/>
        <v>96.428137390000003</v>
      </c>
      <c r="AO412" s="2">
        <f t="shared" si="27"/>
        <v>57140000</v>
      </c>
      <c r="AP412" s="2">
        <f>gpw_3[[#This Row],[M]]/(gpw_3[[#This Row],[Mb]]*gpw_3[[#This Row],[K]])*gpw_3[[#This Row],[Wb]]</f>
        <v>2.2327976154405036</v>
      </c>
      <c r="AQ412" s="2"/>
      <c r="AR412" s="2" t="str">
        <f>IF(gpw_3[[#This Row],[Kolumna1]]&gt;0,"r",IF(gpw_3[[#This Row],[Kolumna1]]=0,"n","m"))</f>
        <v>n</v>
      </c>
    </row>
    <row r="413" spans="1:44" x14ac:dyDescent="0.25">
      <c r="A413" s="1">
        <v>42025</v>
      </c>
      <c r="B413" s="2" t="s">
        <v>829</v>
      </c>
      <c r="C413" s="2" t="s">
        <v>830</v>
      </c>
      <c r="D413">
        <v>0.22</v>
      </c>
      <c r="E413">
        <v>20450</v>
      </c>
      <c r="F413">
        <v>4650</v>
      </c>
      <c r="G413">
        <v>0</v>
      </c>
      <c r="H413" s="2">
        <f>IF(AND(gpw[[#This Row],[wolumen]]=0,gpw[[#This Row],[obrot]]=0),gpw[[#This Row],[kurs_zamkniecia]],gpw[[#This Row],[obrot]]/gpw[[#This Row],[wolumen]])</f>
        <v>0.22738386308068459</v>
      </c>
      <c r="J413" t="str">
        <f>LEFT(gpw[[#This Row],[ISIN]],2)</f>
        <v>PL</v>
      </c>
      <c r="K413">
        <f>gpw[[#This Row],[kurs_zamkniecia]]*gpw[[#This Row],[pakiet_wig]]</f>
        <v>0</v>
      </c>
      <c r="L413" s="2">
        <f>1000</f>
        <v>1000</v>
      </c>
      <c r="M413" s="2">
        <f t="shared" si="24"/>
        <v>96.428137390000003</v>
      </c>
      <c r="N413" s="2">
        <f t="shared" si="25"/>
        <v>57140000</v>
      </c>
      <c r="O413" s="2">
        <f>gpw[[#This Row],[M]]/(gpw[[#This Row],[Mb]]*gpw[[#This Row],[K]])*gpw[[#This Row],[Wb]]</f>
        <v>0</v>
      </c>
      <c r="P413" s="2"/>
      <c r="Q413" s="2" t="str">
        <f>IF(gpw[[#This Row],[Kolumna1]]&gt;0,"r",IF(gpw[[#This Row],[Kolumna1]]=0,"n","m"))</f>
        <v>n</v>
      </c>
      <c r="AB413" s="1">
        <v>42025</v>
      </c>
      <c r="AC413" s="2" t="s">
        <v>829</v>
      </c>
      <c r="AD413" s="2" t="s">
        <v>830</v>
      </c>
      <c r="AE413">
        <v>0.22</v>
      </c>
      <c r="AF413">
        <v>20450</v>
      </c>
      <c r="AG413">
        <v>4650</v>
      </c>
      <c r="AH413">
        <v>0</v>
      </c>
      <c r="AI413" s="2">
        <f>IF(AND(gpw_3[[#This Row],[wolumen]]=0,gpw_3[[#This Row],[obrot]]=0),gpw_3[[#This Row],[kurs_zamkniecia]],gpw_3[[#This Row],[obrot]]/gpw_3[[#This Row],[wolumen]])</f>
        <v>0.22738386308068459</v>
      </c>
      <c r="AK413" t="str">
        <f>LEFT(gpw_3[[#This Row],[ISIN]],2)</f>
        <v>PL</v>
      </c>
      <c r="AL413">
        <f>gpw_3[[#This Row],[kurs_zamkniecia]]*gpw_3[[#This Row],[pakiet_wig]]</f>
        <v>0</v>
      </c>
      <c r="AM413" s="2">
        <f>1000</f>
        <v>1000</v>
      </c>
      <c r="AN413" s="2">
        <f t="shared" si="26"/>
        <v>96.428137390000003</v>
      </c>
      <c r="AO413" s="2">
        <f t="shared" si="27"/>
        <v>57140000</v>
      </c>
      <c r="AP413" s="2">
        <f>gpw_3[[#This Row],[M]]/(gpw_3[[#This Row],[Mb]]*gpw_3[[#This Row],[K]])*gpw_3[[#This Row],[Wb]]</f>
        <v>0</v>
      </c>
      <c r="AQ413" s="2"/>
      <c r="AR413" s="2" t="str">
        <f>IF(gpw_3[[#This Row],[Kolumna1]]&gt;0,"r",IF(gpw_3[[#This Row],[Kolumna1]]=0,"n","m"))</f>
        <v>n</v>
      </c>
    </row>
    <row r="414" spans="1:44" x14ac:dyDescent="0.25">
      <c r="A414" s="1">
        <v>42025</v>
      </c>
      <c r="B414" s="2" t="s">
        <v>831</v>
      </c>
      <c r="C414" s="2" t="s">
        <v>832</v>
      </c>
      <c r="D414">
        <v>13.19</v>
      </c>
      <c r="E414">
        <v>3923</v>
      </c>
      <c r="F414">
        <v>51280</v>
      </c>
      <c r="G414">
        <v>11886000</v>
      </c>
      <c r="H414" s="2">
        <f>IF(AND(gpw[[#This Row],[wolumen]]=0,gpw[[#This Row],[obrot]]=0),gpw[[#This Row],[kurs_zamkniecia]],gpw[[#This Row],[obrot]]/gpw[[#This Row],[wolumen]])</f>
        <v>13.071628855467754</v>
      </c>
      <c r="J414" t="str">
        <f>LEFT(gpw[[#This Row],[ISIN]],2)</f>
        <v>PL</v>
      </c>
      <c r="K414">
        <f>gpw[[#This Row],[kurs_zamkniecia]]*gpw[[#This Row],[pakiet_wig]]</f>
        <v>156776340</v>
      </c>
      <c r="L414" s="2">
        <f>1000</f>
        <v>1000</v>
      </c>
      <c r="M414" s="2">
        <f t="shared" si="24"/>
        <v>96.428137390000003</v>
      </c>
      <c r="N414" s="2">
        <f t="shared" si="25"/>
        <v>57140000</v>
      </c>
      <c r="O414" s="2">
        <f>gpw[[#This Row],[M]]/(gpw[[#This Row],[Mb]]*gpw[[#This Row],[K]])*gpw[[#This Row],[Wb]]</f>
        <v>28.453553189147705</v>
      </c>
      <c r="P414" s="2"/>
      <c r="Q414" s="2" t="str">
        <f>IF(gpw[[#This Row],[Kolumna1]]&gt;0,"r",IF(gpw[[#This Row],[Kolumna1]]=0,"n","m"))</f>
        <v>n</v>
      </c>
      <c r="AB414" s="1">
        <v>42025</v>
      </c>
      <c r="AC414" s="2" t="s">
        <v>831</v>
      </c>
      <c r="AD414" s="2" t="s">
        <v>832</v>
      </c>
      <c r="AE414">
        <v>13.19</v>
      </c>
      <c r="AF414">
        <v>3923</v>
      </c>
      <c r="AG414">
        <v>51280</v>
      </c>
      <c r="AH414">
        <v>11886000</v>
      </c>
      <c r="AI414" s="2">
        <f>IF(AND(gpw_3[[#This Row],[wolumen]]=0,gpw_3[[#This Row],[obrot]]=0),gpw_3[[#This Row],[kurs_zamkniecia]],gpw_3[[#This Row],[obrot]]/gpw_3[[#This Row],[wolumen]])</f>
        <v>13.071628855467754</v>
      </c>
      <c r="AK414" t="str">
        <f>LEFT(gpw_3[[#This Row],[ISIN]],2)</f>
        <v>PL</v>
      </c>
      <c r="AL414">
        <f>gpw_3[[#This Row],[kurs_zamkniecia]]*gpw_3[[#This Row],[pakiet_wig]]</f>
        <v>156776340</v>
      </c>
      <c r="AM414" s="2">
        <f>1000</f>
        <v>1000</v>
      </c>
      <c r="AN414" s="2">
        <f t="shared" si="26"/>
        <v>96.428137390000003</v>
      </c>
      <c r="AO414" s="2">
        <f t="shared" si="27"/>
        <v>57140000</v>
      </c>
      <c r="AP414" s="2">
        <f>gpw_3[[#This Row],[M]]/(gpw_3[[#This Row],[Mb]]*gpw_3[[#This Row],[K]])*gpw_3[[#This Row],[Wb]]</f>
        <v>28.453553189147705</v>
      </c>
      <c r="AQ414" s="2"/>
      <c r="AR414" s="2" t="str">
        <f>IF(gpw_3[[#This Row],[Kolumna1]]&gt;0,"r",IF(gpw_3[[#This Row],[Kolumna1]]=0,"n","m"))</f>
        <v>n</v>
      </c>
    </row>
    <row r="415" spans="1:44" x14ac:dyDescent="0.25">
      <c r="A415" s="1">
        <v>42025</v>
      </c>
      <c r="B415" s="2" t="s">
        <v>833</v>
      </c>
      <c r="C415" s="2" t="s">
        <v>834</v>
      </c>
      <c r="D415">
        <v>21.6</v>
      </c>
      <c r="E415">
        <v>2871</v>
      </c>
      <c r="F415">
        <v>61830</v>
      </c>
      <c r="G415">
        <v>5947000</v>
      </c>
      <c r="H415" s="2">
        <f>IF(AND(gpw[[#This Row],[wolumen]]=0,gpw[[#This Row],[obrot]]=0),gpw[[#This Row],[kurs_zamkniecia]],gpw[[#This Row],[obrot]]/gpw[[#This Row],[wolumen]])</f>
        <v>21.536050156739812</v>
      </c>
      <c r="J415" t="str">
        <f>LEFT(gpw[[#This Row],[ISIN]],2)</f>
        <v>PL</v>
      </c>
      <c r="K415">
        <f>gpw[[#This Row],[kurs_zamkniecia]]*gpw[[#This Row],[pakiet_wig]]</f>
        <v>128455200.00000001</v>
      </c>
      <c r="L415" s="2">
        <f>1000</f>
        <v>1000</v>
      </c>
      <c r="M415" s="2">
        <f t="shared" si="24"/>
        <v>96.428137390000003</v>
      </c>
      <c r="N415" s="2">
        <f t="shared" si="25"/>
        <v>57140000</v>
      </c>
      <c r="O415" s="2">
        <f>gpw[[#This Row],[M]]/(gpw[[#This Row],[Mb]]*gpw[[#This Row],[K]])*gpw[[#This Row],[Wb]]</f>
        <v>23.313510607675919</v>
      </c>
      <c r="P415" s="2"/>
      <c r="Q415" s="2" t="str">
        <f>IF(gpw[[#This Row],[Kolumna1]]&gt;0,"r",IF(gpw[[#This Row],[Kolumna1]]=0,"n","m"))</f>
        <v>n</v>
      </c>
      <c r="AB415" s="1">
        <v>42025</v>
      </c>
      <c r="AC415" s="2" t="s">
        <v>833</v>
      </c>
      <c r="AD415" s="2" t="s">
        <v>834</v>
      </c>
      <c r="AE415">
        <v>21.6</v>
      </c>
      <c r="AF415">
        <v>2871</v>
      </c>
      <c r="AG415">
        <v>61830</v>
      </c>
      <c r="AH415">
        <v>5947000</v>
      </c>
      <c r="AI415" s="2">
        <f>IF(AND(gpw_3[[#This Row],[wolumen]]=0,gpw_3[[#This Row],[obrot]]=0),gpw_3[[#This Row],[kurs_zamkniecia]],gpw_3[[#This Row],[obrot]]/gpw_3[[#This Row],[wolumen]])</f>
        <v>21.536050156739812</v>
      </c>
      <c r="AK415" t="str">
        <f>LEFT(gpw_3[[#This Row],[ISIN]],2)</f>
        <v>PL</v>
      </c>
      <c r="AL415">
        <f>gpw_3[[#This Row],[kurs_zamkniecia]]*gpw_3[[#This Row],[pakiet_wig]]</f>
        <v>128455200.00000001</v>
      </c>
      <c r="AM415" s="2">
        <f>1000</f>
        <v>1000</v>
      </c>
      <c r="AN415" s="2">
        <f t="shared" si="26"/>
        <v>96.428137390000003</v>
      </c>
      <c r="AO415" s="2">
        <f t="shared" si="27"/>
        <v>57140000</v>
      </c>
      <c r="AP415" s="2">
        <f>gpw_3[[#This Row],[M]]/(gpw_3[[#This Row],[Mb]]*gpw_3[[#This Row],[K]])*gpw_3[[#This Row],[Wb]]</f>
        <v>23.313510607675919</v>
      </c>
      <c r="AQ415" s="2"/>
      <c r="AR415" s="2" t="str">
        <f>IF(gpw_3[[#This Row],[Kolumna1]]&gt;0,"r",IF(gpw_3[[#This Row],[Kolumna1]]=0,"n","m"))</f>
        <v>n</v>
      </c>
    </row>
    <row r="416" spans="1:44" x14ac:dyDescent="0.25">
      <c r="A416" s="1">
        <v>42025</v>
      </c>
      <c r="B416" s="2" t="s">
        <v>835</v>
      </c>
      <c r="C416" s="2" t="s">
        <v>836</v>
      </c>
      <c r="D416">
        <v>3.97</v>
      </c>
      <c r="E416">
        <v>682646</v>
      </c>
      <c r="F416">
        <v>2722930</v>
      </c>
      <c r="G416">
        <v>496690000</v>
      </c>
      <c r="H416" s="2">
        <f>IF(AND(gpw[[#This Row],[wolumen]]=0,gpw[[#This Row],[obrot]]=0),gpw[[#This Row],[kurs_zamkniecia]],gpw[[#This Row],[obrot]]/gpw[[#This Row],[wolumen]])</f>
        <v>3.9887877465040447</v>
      </c>
      <c r="J416" t="str">
        <f>LEFT(gpw[[#This Row],[ISIN]],2)</f>
        <v>PL</v>
      </c>
      <c r="K416">
        <f>gpw[[#This Row],[kurs_zamkniecia]]*gpw[[#This Row],[pakiet_wig]]</f>
        <v>1971859300</v>
      </c>
      <c r="L416" s="2">
        <f>1000</f>
        <v>1000</v>
      </c>
      <c r="M416" s="2">
        <f t="shared" si="24"/>
        <v>96.428137390000003</v>
      </c>
      <c r="N416" s="2">
        <f t="shared" si="25"/>
        <v>57140000</v>
      </c>
      <c r="O416" s="2">
        <f>gpw[[#This Row],[M]]/(gpw[[#This Row],[Mb]]*gpw[[#This Row],[K]])*gpw[[#This Row],[Wb]]</f>
        <v>357.87545157684866</v>
      </c>
      <c r="P416" s="2"/>
      <c r="Q416" s="2" t="str">
        <f>IF(gpw[[#This Row],[Kolumna1]]&gt;0,"r",IF(gpw[[#This Row],[Kolumna1]]=0,"n","m"))</f>
        <v>n</v>
      </c>
      <c r="AB416" s="1">
        <v>42025</v>
      </c>
      <c r="AC416" s="2" t="s">
        <v>835</v>
      </c>
      <c r="AD416" s="2" t="s">
        <v>836</v>
      </c>
      <c r="AE416">
        <v>3.97</v>
      </c>
      <c r="AF416">
        <v>682646</v>
      </c>
      <c r="AG416">
        <v>2722930</v>
      </c>
      <c r="AH416">
        <v>496690000</v>
      </c>
      <c r="AI416" s="2">
        <f>IF(AND(gpw_3[[#This Row],[wolumen]]=0,gpw_3[[#This Row],[obrot]]=0),gpw_3[[#This Row],[kurs_zamkniecia]],gpw_3[[#This Row],[obrot]]/gpw_3[[#This Row],[wolumen]])</f>
        <v>3.9887877465040447</v>
      </c>
      <c r="AK416" t="str">
        <f>LEFT(gpw_3[[#This Row],[ISIN]],2)</f>
        <v>PL</v>
      </c>
      <c r="AL416">
        <f>gpw_3[[#This Row],[kurs_zamkniecia]]*gpw_3[[#This Row],[pakiet_wig]]</f>
        <v>1971859300</v>
      </c>
      <c r="AM416" s="2">
        <f>1000</f>
        <v>1000</v>
      </c>
      <c r="AN416" s="2">
        <f t="shared" si="26"/>
        <v>96.428137390000003</v>
      </c>
      <c r="AO416" s="2">
        <f t="shared" si="27"/>
        <v>57140000</v>
      </c>
      <c r="AP416" s="2">
        <f>gpw_3[[#This Row],[M]]/(gpw_3[[#This Row],[Mb]]*gpw_3[[#This Row],[K]])*gpw_3[[#This Row],[Wb]]</f>
        <v>357.87545157684866</v>
      </c>
      <c r="AQ416" s="2"/>
      <c r="AR416" s="2" t="str">
        <f>IF(gpw_3[[#This Row],[Kolumna1]]&gt;0,"r",IF(gpw_3[[#This Row],[Kolumna1]]=0,"n","m"))</f>
        <v>n</v>
      </c>
    </row>
    <row r="417" spans="1:44" x14ac:dyDescent="0.25">
      <c r="A417" s="1">
        <v>42025</v>
      </c>
      <c r="B417" s="2" t="s">
        <v>837</v>
      </c>
      <c r="C417" s="2" t="s">
        <v>838</v>
      </c>
      <c r="D417">
        <v>109</v>
      </c>
      <c r="E417">
        <v>0</v>
      </c>
      <c r="F417">
        <v>0</v>
      </c>
      <c r="G417">
        <v>142000</v>
      </c>
      <c r="H417" s="2">
        <f>IF(AND(gpw[[#This Row],[wolumen]]=0,gpw[[#This Row],[obrot]]=0),gpw[[#This Row],[kurs_zamkniecia]],gpw[[#This Row],[obrot]]/gpw[[#This Row],[wolumen]])</f>
        <v>109</v>
      </c>
      <c r="J417" t="str">
        <f>LEFT(gpw[[#This Row],[ISIN]],2)</f>
        <v>DE</v>
      </c>
      <c r="K417">
        <f>gpw[[#This Row],[kurs_zamkniecia]]*gpw[[#This Row],[pakiet_wig]]</f>
        <v>15478000</v>
      </c>
      <c r="L417" s="2">
        <f>1000</f>
        <v>1000</v>
      </c>
      <c r="M417" s="2">
        <f t="shared" si="24"/>
        <v>96.428137390000003</v>
      </c>
      <c r="N417" s="2">
        <f t="shared" si="25"/>
        <v>57140000</v>
      </c>
      <c r="O417" s="2">
        <f>gpw[[#This Row],[M]]/(gpw[[#This Row],[Mb]]*gpw[[#This Row],[K]])*gpw[[#This Row],[Wb]]</f>
        <v>2.8091234701717633</v>
      </c>
      <c r="P417" s="2"/>
      <c r="Q417" s="2" t="str">
        <f>IF(gpw[[#This Row],[Kolumna1]]&gt;0,"r",IF(gpw[[#This Row],[Kolumna1]]=0,"n","m"))</f>
        <v>n</v>
      </c>
      <c r="AB417" s="1">
        <v>42025</v>
      </c>
      <c r="AC417" s="2" t="s">
        <v>837</v>
      </c>
      <c r="AD417" s="2" t="s">
        <v>838</v>
      </c>
      <c r="AE417">
        <v>109</v>
      </c>
      <c r="AF417">
        <v>0</v>
      </c>
      <c r="AG417">
        <v>0</v>
      </c>
      <c r="AH417">
        <v>142000</v>
      </c>
      <c r="AI417" s="2">
        <f>IF(AND(gpw_3[[#This Row],[wolumen]]=0,gpw_3[[#This Row],[obrot]]=0),gpw_3[[#This Row],[kurs_zamkniecia]],gpw_3[[#This Row],[obrot]]/gpw_3[[#This Row],[wolumen]])</f>
        <v>109</v>
      </c>
      <c r="AK417" t="str">
        <f>LEFT(gpw_3[[#This Row],[ISIN]],2)</f>
        <v>DE</v>
      </c>
      <c r="AL417">
        <f>gpw_3[[#This Row],[kurs_zamkniecia]]*gpw_3[[#This Row],[pakiet_wig]]</f>
        <v>15478000</v>
      </c>
      <c r="AM417" s="2">
        <f>1000</f>
        <v>1000</v>
      </c>
      <c r="AN417" s="2">
        <f t="shared" si="26"/>
        <v>96.428137390000003</v>
      </c>
      <c r="AO417" s="2">
        <f t="shared" si="27"/>
        <v>57140000</v>
      </c>
      <c r="AP417" s="2">
        <f>gpw_3[[#This Row],[M]]/(gpw_3[[#This Row],[Mb]]*gpw_3[[#This Row],[K]])*gpw_3[[#This Row],[Wb]]</f>
        <v>2.8091234701717633</v>
      </c>
      <c r="AQ417" s="2"/>
      <c r="AR417" s="2" t="str">
        <f>IF(gpw_3[[#This Row],[Kolumna1]]&gt;0,"r",IF(gpw_3[[#This Row],[Kolumna1]]=0,"n","m"))</f>
        <v>n</v>
      </c>
    </row>
    <row r="418" spans="1:44" x14ac:dyDescent="0.25">
      <c r="A418" s="1">
        <v>42025</v>
      </c>
      <c r="B418" s="2" t="s">
        <v>839</v>
      </c>
      <c r="C418" s="2" t="s">
        <v>840</v>
      </c>
      <c r="D418">
        <v>22.2</v>
      </c>
      <c r="E418">
        <v>382</v>
      </c>
      <c r="F418">
        <v>8440</v>
      </c>
      <c r="G418">
        <v>730000</v>
      </c>
      <c r="H418" s="2">
        <f>IF(AND(gpw[[#This Row],[wolumen]]=0,gpw[[#This Row],[obrot]]=0),gpw[[#This Row],[kurs_zamkniecia]],gpw[[#This Row],[obrot]]/gpw[[#This Row],[wolumen]])</f>
        <v>22.094240837696336</v>
      </c>
      <c r="J418" t="str">
        <f>LEFT(gpw[[#This Row],[ISIN]],2)</f>
        <v>PL</v>
      </c>
      <c r="K418">
        <f>gpw[[#This Row],[kurs_zamkniecia]]*gpw[[#This Row],[pakiet_wig]]</f>
        <v>16206000</v>
      </c>
      <c r="L418" s="2">
        <f>1000</f>
        <v>1000</v>
      </c>
      <c r="M418" s="2">
        <f t="shared" si="24"/>
        <v>96.428137390000003</v>
      </c>
      <c r="N418" s="2">
        <f t="shared" si="25"/>
        <v>57140000</v>
      </c>
      <c r="O418" s="2">
        <f>gpw[[#This Row],[M]]/(gpw[[#This Row],[Mb]]*gpw[[#This Row],[K]])*gpw[[#This Row],[Wb]]</f>
        <v>2.9412491896629791</v>
      </c>
      <c r="P418" s="2"/>
      <c r="Q418" s="2" t="str">
        <f>IF(gpw[[#This Row],[Kolumna1]]&gt;0,"r",IF(gpw[[#This Row],[Kolumna1]]=0,"n","m"))</f>
        <v>n</v>
      </c>
      <c r="AB418" s="1">
        <v>42025</v>
      </c>
      <c r="AC418" s="2" t="s">
        <v>839</v>
      </c>
      <c r="AD418" s="2" t="s">
        <v>840</v>
      </c>
      <c r="AE418">
        <v>22.2</v>
      </c>
      <c r="AF418">
        <v>382</v>
      </c>
      <c r="AG418">
        <v>8440</v>
      </c>
      <c r="AH418">
        <v>730000</v>
      </c>
      <c r="AI418" s="2">
        <f>IF(AND(gpw_3[[#This Row],[wolumen]]=0,gpw_3[[#This Row],[obrot]]=0),gpw_3[[#This Row],[kurs_zamkniecia]],gpw_3[[#This Row],[obrot]]/gpw_3[[#This Row],[wolumen]])</f>
        <v>22.094240837696336</v>
      </c>
      <c r="AK418" t="str">
        <f>LEFT(gpw_3[[#This Row],[ISIN]],2)</f>
        <v>PL</v>
      </c>
      <c r="AL418">
        <f>gpw_3[[#This Row],[kurs_zamkniecia]]*gpw_3[[#This Row],[pakiet_wig]]</f>
        <v>16206000</v>
      </c>
      <c r="AM418" s="2">
        <f>1000</f>
        <v>1000</v>
      </c>
      <c r="AN418" s="2">
        <f t="shared" si="26"/>
        <v>96.428137390000003</v>
      </c>
      <c r="AO418" s="2">
        <f t="shared" si="27"/>
        <v>57140000</v>
      </c>
      <c r="AP418" s="2">
        <f>gpw_3[[#This Row],[M]]/(gpw_3[[#This Row],[Mb]]*gpw_3[[#This Row],[K]])*gpw_3[[#This Row],[Wb]]</f>
        <v>2.9412491896629791</v>
      </c>
      <c r="AQ418" s="2"/>
      <c r="AR418" s="2" t="str">
        <f>IF(gpw_3[[#This Row],[Kolumna1]]&gt;0,"r",IF(gpw_3[[#This Row],[Kolumna1]]=0,"n","m"))</f>
        <v>n</v>
      </c>
    </row>
    <row r="419" spans="1:44" x14ac:dyDescent="0.25">
      <c r="A419" s="1">
        <v>42025</v>
      </c>
      <c r="B419" s="2" t="s">
        <v>841</v>
      </c>
      <c r="C419" s="2" t="s">
        <v>842</v>
      </c>
      <c r="D419">
        <v>12.35</v>
      </c>
      <c r="E419">
        <v>642</v>
      </c>
      <c r="F419">
        <v>7930</v>
      </c>
      <c r="G419">
        <v>7000000</v>
      </c>
      <c r="H419" s="2">
        <f>IF(AND(gpw[[#This Row],[wolumen]]=0,gpw[[#This Row],[obrot]]=0),gpw[[#This Row],[kurs_zamkniecia]],gpw[[#This Row],[obrot]]/gpw[[#This Row],[wolumen]])</f>
        <v>12.35202492211838</v>
      </c>
      <c r="J419" t="str">
        <f>LEFT(gpw[[#This Row],[ISIN]],2)</f>
        <v>PL</v>
      </c>
      <c r="K419">
        <f>gpw[[#This Row],[kurs_zamkniecia]]*gpw[[#This Row],[pakiet_wig]]</f>
        <v>86450000</v>
      </c>
      <c r="L419" s="2">
        <f>1000</f>
        <v>1000</v>
      </c>
      <c r="M419" s="2">
        <f t="shared" si="24"/>
        <v>96.428137390000003</v>
      </c>
      <c r="N419" s="2">
        <f t="shared" si="25"/>
        <v>57140000</v>
      </c>
      <c r="O419" s="2">
        <f>gpw[[#This Row],[M]]/(gpw[[#This Row],[Mb]]*gpw[[#This Row],[K]])*gpw[[#This Row],[Wb]]</f>
        <v>15.689929189581918</v>
      </c>
      <c r="P419" s="2"/>
      <c r="Q419" s="2" t="str">
        <f>IF(gpw[[#This Row],[Kolumna1]]&gt;0,"r",IF(gpw[[#This Row],[Kolumna1]]=0,"n","m"))</f>
        <v>n</v>
      </c>
      <c r="AB419" s="1">
        <v>42025</v>
      </c>
      <c r="AC419" s="2" t="s">
        <v>841</v>
      </c>
      <c r="AD419" s="2" t="s">
        <v>842</v>
      </c>
      <c r="AE419">
        <v>12.35</v>
      </c>
      <c r="AF419">
        <v>642</v>
      </c>
      <c r="AG419">
        <v>7930</v>
      </c>
      <c r="AH419">
        <v>7000000</v>
      </c>
      <c r="AI419" s="2">
        <f>IF(AND(gpw_3[[#This Row],[wolumen]]=0,gpw_3[[#This Row],[obrot]]=0),gpw_3[[#This Row],[kurs_zamkniecia]],gpw_3[[#This Row],[obrot]]/gpw_3[[#This Row],[wolumen]])</f>
        <v>12.35202492211838</v>
      </c>
      <c r="AK419" t="str">
        <f>LEFT(gpw_3[[#This Row],[ISIN]],2)</f>
        <v>PL</v>
      </c>
      <c r="AL419">
        <f>gpw_3[[#This Row],[kurs_zamkniecia]]*gpw_3[[#This Row],[pakiet_wig]]</f>
        <v>86450000</v>
      </c>
      <c r="AM419" s="2">
        <f>1000</f>
        <v>1000</v>
      </c>
      <c r="AN419" s="2">
        <f t="shared" si="26"/>
        <v>96.428137390000003</v>
      </c>
      <c r="AO419" s="2">
        <f t="shared" si="27"/>
        <v>57140000</v>
      </c>
      <c r="AP419" s="2">
        <f>gpw_3[[#This Row],[M]]/(gpw_3[[#This Row],[Mb]]*gpw_3[[#This Row],[K]])*gpw_3[[#This Row],[Wb]]</f>
        <v>15.689929189581918</v>
      </c>
      <c r="AQ419" s="2"/>
      <c r="AR419" s="2" t="str">
        <f>IF(gpw_3[[#This Row],[Kolumna1]]&gt;0,"r",IF(gpw_3[[#This Row],[Kolumna1]]=0,"n","m"))</f>
        <v>n</v>
      </c>
    </row>
    <row r="420" spans="1:44" x14ac:dyDescent="0.25">
      <c r="A420" s="1">
        <v>42025</v>
      </c>
      <c r="B420" s="2" t="s">
        <v>843</v>
      </c>
      <c r="C420" s="2" t="s">
        <v>844</v>
      </c>
      <c r="D420">
        <v>87</v>
      </c>
      <c r="E420">
        <v>0</v>
      </c>
      <c r="F420">
        <v>0</v>
      </c>
      <c r="G420">
        <v>84000</v>
      </c>
      <c r="H420" s="2">
        <f>IF(AND(gpw[[#This Row],[wolumen]]=0,gpw[[#This Row],[obrot]]=0),gpw[[#This Row],[kurs_zamkniecia]],gpw[[#This Row],[obrot]]/gpw[[#This Row],[wolumen]])</f>
        <v>87</v>
      </c>
      <c r="J420" t="str">
        <f>LEFT(gpw[[#This Row],[ISIN]],2)</f>
        <v>SK</v>
      </c>
      <c r="K420">
        <f>gpw[[#This Row],[kurs_zamkniecia]]*gpw[[#This Row],[pakiet_wig]]</f>
        <v>7308000</v>
      </c>
      <c r="L420" s="2">
        <f>1000</f>
        <v>1000</v>
      </c>
      <c r="M420" s="2">
        <f t="shared" si="24"/>
        <v>96.428137390000003</v>
      </c>
      <c r="N420" s="2">
        <f t="shared" si="25"/>
        <v>57140000</v>
      </c>
      <c r="O420" s="2">
        <f>gpw[[#This Row],[M]]/(gpw[[#This Row],[Mb]]*gpw[[#This Row],[K]])*gpw[[#This Row],[Wb]]</f>
        <v>1.3263389533541314</v>
      </c>
      <c r="P420" s="2"/>
      <c r="Q420" s="2" t="str">
        <f>IF(gpw[[#This Row],[Kolumna1]]&gt;0,"r",IF(gpw[[#This Row],[Kolumna1]]=0,"n","m"))</f>
        <v>n</v>
      </c>
      <c r="AB420" s="1">
        <v>42025</v>
      </c>
      <c r="AC420" s="2" t="s">
        <v>843</v>
      </c>
      <c r="AD420" s="2" t="s">
        <v>844</v>
      </c>
      <c r="AE420">
        <v>87</v>
      </c>
      <c r="AF420">
        <v>0</v>
      </c>
      <c r="AG420">
        <v>0</v>
      </c>
      <c r="AH420">
        <v>84000</v>
      </c>
      <c r="AI420" s="2">
        <f>IF(AND(gpw_3[[#This Row],[wolumen]]=0,gpw_3[[#This Row],[obrot]]=0),gpw_3[[#This Row],[kurs_zamkniecia]],gpw_3[[#This Row],[obrot]]/gpw_3[[#This Row],[wolumen]])</f>
        <v>87</v>
      </c>
      <c r="AK420" t="str">
        <f>LEFT(gpw_3[[#This Row],[ISIN]],2)</f>
        <v>SK</v>
      </c>
      <c r="AL420">
        <f>gpw_3[[#This Row],[kurs_zamkniecia]]*gpw_3[[#This Row],[pakiet_wig]]</f>
        <v>7308000</v>
      </c>
      <c r="AM420" s="2">
        <f>1000</f>
        <v>1000</v>
      </c>
      <c r="AN420" s="2">
        <f t="shared" si="26"/>
        <v>96.428137390000003</v>
      </c>
      <c r="AO420" s="2">
        <f t="shared" si="27"/>
        <v>57140000</v>
      </c>
      <c r="AP420" s="2">
        <f>gpw_3[[#This Row],[M]]/(gpw_3[[#This Row],[Mb]]*gpw_3[[#This Row],[K]])*gpw_3[[#This Row],[Wb]]</f>
        <v>1.3263389533541314</v>
      </c>
      <c r="AQ420" s="2"/>
      <c r="AR420" s="2" t="str">
        <f>IF(gpw_3[[#This Row],[Kolumna1]]&gt;0,"r",IF(gpw_3[[#This Row],[Kolumna1]]=0,"n","m"))</f>
        <v>n</v>
      </c>
    </row>
    <row r="421" spans="1:44" x14ac:dyDescent="0.25">
      <c r="A421" s="1">
        <v>42025</v>
      </c>
      <c r="B421" s="2" t="s">
        <v>845</v>
      </c>
      <c r="C421" s="2" t="s">
        <v>846</v>
      </c>
      <c r="D421">
        <v>4.95</v>
      </c>
      <c r="E421">
        <v>2248960</v>
      </c>
      <c r="F421">
        <v>11012910</v>
      </c>
      <c r="G421">
        <v>1043590000</v>
      </c>
      <c r="H421" s="2">
        <f>IF(AND(gpw[[#This Row],[wolumen]]=0,gpw[[#This Row],[obrot]]=0),gpw[[#This Row],[kurs_zamkniecia]],gpw[[#This Row],[obrot]]/gpw[[#This Row],[wolumen]])</f>
        <v>4.8968901180990327</v>
      </c>
      <c r="J421" t="str">
        <f>LEFT(gpw[[#This Row],[ISIN]],2)</f>
        <v>PL</v>
      </c>
      <c r="K421">
        <f>gpw[[#This Row],[kurs_zamkniecia]]*gpw[[#This Row],[pakiet_wig]]</f>
        <v>5165770500</v>
      </c>
      <c r="L421" s="2">
        <f>1000</f>
        <v>1000</v>
      </c>
      <c r="M421" s="2">
        <f t="shared" si="24"/>
        <v>96.428137390000003</v>
      </c>
      <c r="N421" s="2">
        <f t="shared" si="25"/>
        <v>57140000</v>
      </c>
      <c r="O421" s="2">
        <f>gpw[[#This Row],[M]]/(gpw[[#This Row],[Mb]]*gpw[[#This Row],[K]])*gpw[[#This Row],[Wb]]</f>
        <v>937.54278027335079</v>
      </c>
      <c r="P421" s="2"/>
      <c r="Q421" s="2" t="str">
        <f>IF(gpw[[#This Row],[Kolumna1]]&gt;0,"r",IF(gpw[[#This Row],[Kolumna1]]=0,"n","m"))</f>
        <v>n</v>
      </c>
      <c r="AB421" s="1">
        <v>42025</v>
      </c>
      <c r="AC421" s="2" t="s">
        <v>845</v>
      </c>
      <c r="AD421" s="2" t="s">
        <v>846</v>
      </c>
      <c r="AE421">
        <v>4.95</v>
      </c>
      <c r="AF421">
        <v>2248960</v>
      </c>
      <c r="AG421">
        <v>11012910</v>
      </c>
      <c r="AH421">
        <v>1043590000</v>
      </c>
      <c r="AI421" s="2">
        <f>IF(AND(gpw_3[[#This Row],[wolumen]]=0,gpw_3[[#This Row],[obrot]]=0),gpw_3[[#This Row],[kurs_zamkniecia]],gpw_3[[#This Row],[obrot]]/gpw_3[[#This Row],[wolumen]])</f>
        <v>4.8968901180990327</v>
      </c>
      <c r="AK421" t="str">
        <f>LEFT(gpw_3[[#This Row],[ISIN]],2)</f>
        <v>PL</v>
      </c>
      <c r="AL421">
        <f>gpw_3[[#This Row],[kurs_zamkniecia]]*gpw_3[[#This Row],[pakiet_wig]]</f>
        <v>5165770500</v>
      </c>
      <c r="AM421" s="2">
        <f>1000</f>
        <v>1000</v>
      </c>
      <c r="AN421" s="2">
        <f t="shared" si="26"/>
        <v>96.428137390000003</v>
      </c>
      <c r="AO421" s="2">
        <f t="shared" si="27"/>
        <v>57140000</v>
      </c>
      <c r="AP421" s="2">
        <f>gpw_3[[#This Row],[M]]/(gpw_3[[#This Row],[Mb]]*gpw_3[[#This Row],[K]])*gpw_3[[#This Row],[Wb]]</f>
        <v>937.54278027335079</v>
      </c>
      <c r="AQ421" s="2"/>
      <c r="AR421" s="2" t="str">
        <f>IF(gpw_3[[#This Row],[Kolumna1]]&gt;0,"r",IF(gpw_3[[#This Row],[Kolumna1]]=0,"n","m"))</f>
        <v>n</v>
      </c>
    </row>
    <row r="422" spans="1:44" x14ac:dyDescent="0.25">
      <c r="A422" s="1">
        <v>42025</v>
      </c>
      <c r="B422" s="2" t="s">
        <v>847</v>
      </c>
      <c r="C422" s="2" t="s">
        <v>848</v>
      </c>
      <c r="D422">
        <v>0.7</v>
      </c>
      <c r="E422">
        <v>1746</v>
      </c>
      <c r="F422">
        <v>1220</v>
      </c>
      <c r="G422">
        <v>0</v>
      </c>
      <c r="H422" s="2">
        <f>IF(AND(gpw[[#This Row],[wolumen]]=0,gpw[[#This Row],[obrot]]=0),gpw[[#This Row],[kurs_zamkniecia]],gpw[[#This Row],[obrot]]/gpw[[#This Row],[wolumen]])</f>
        <v>0.69873997709049251</v>
      </c>
      <c r="J422" t="str">
        <f>LEFT(gpw[[#This Row],[ISIN]],2)</f>
        <v>PL</v>
      </c>
      <c r="K422">
        <f>gpw[[#This Row],[kurs_zamkniecia]]*gpw[[#This Row],[pakiet_wig]]</f>
        <v>0</v>
      </c>
      <c r="L422" s="2">
        <f>1000</f>
        <v>1000</v>
      </c>
      <c r="M422" s="2">
        <f t="shared" si="24"/>
        <v>96.428137390000003</v>
      </c>
      <c r="N422" s="2">
        <f t="shared" si="25"/>
        <v>57140000</v>
      </c>
      <c r="O422" s="2">
        <f>gpw[[#This Row],[M]]/(gpw[[#This Row],[Mb]]*gpw[[#This Row],[K]])*gpw[[#This Row],[Wb]]</f>
        <v>0</v>
      </c>
      <c r="P422" s="2"/>
      <c r="Q422" s="2" t="str">
        <f>IF(gpw[[#This Row],[Kolumna1]]&gt;0,"r",IF(gpw[[#This Row],[Kolumna1]]=0,"n","m"))</f>
        <v>n</v>
      </c>
      <c r="AB422" s="1">
        <v>42025</v>
      </c>
      <c r="AC422" s="2" t="s">
        <v>847</v>
      </c>
      <c r="AD422" s="2" t="s">
        <v>848</v>
      </c>
      <c r="AE422">
        <v>0.7</v>
      </c>
      <c r="AF422">
        <v>1746</v>
      </c>
      <c r="AG422">
        <v>1220</v>
      </c>
      <c r="AH422">
        <v>0</v>
      </c>
      <c r="AI422" s="2">
        <f>IF(AND(gpw_3[[#This Row],[wolumen]]=0,gpw_3[[#This Row],[obrot]]=0),gpw_3[[#This Row],[kurs_zamkniecia]],gpw_3[[#This Row],[obrot]]/gpw_3[[#This Row],[wolumen]])</f>
        <v>0.69873997709049251</v>
      </c>
      <c r="AK422" t="str">
        <f>LEFT(gpw_3[[#This Row],[ISIN]],2)</f>
        <v>PL</v>
      </c>
      <c r="AL422">
        <f>gpw_3[[#This Row],[kurs_zamkniecia]]*gpw_3[[#This Row],[pakiet_wig]]</f>
        <v>0</v>
      </c>
      <c r="AM422" s="2">
        <f>1000</f>
        <v>1000</v>
      </c>
      <c r="AN422" s="2">
        <f t="shared" si="26"/>
        <v>96.428137390000003</v>
      </c>
      <c r="AO422" s="2">
        <f t="shared" si="27"/>
        <v>57140000</v>
      </c>
      <c r="AP422" s="2">
        <f>gpw_3[[#This Row],[M]]/(gpw_3[[#This Row],[Mb]]*gpw_3[[#This Row],[K]])*gpw_3[[#This Row],[Wb]]</f>
        <v>0</v>
      </c>
      <c r="AQ422" s="2"/>
      <c r="AR422" s="2" t="str">
        <f>IF(gpw_3[[#This Row],[Kolumna1]]&gt;0,"r",IF(gpw_3[[#This Row],[Kolumna1]]=0,"n","m"))</f>
        <v>n</v>
      </c>
    </row>
    <row r="423" spans="1:44" x14ac:dyDescent="0.25">
      <c r="A423" s="1">
        <v>42025</v>
      </c>
      <c r="B423" s="2" t="s">
        <v>849</v>
      </c>
      <c r="C423" s="2" t="s">
        <v>850</v>
      </c>
      <c r="D423">
        <v>9.59</v>
      </c>
      <c r="E423">
        <v>1523</v>
      </c>
      <c r="F423">
        <v>14300</v>
      </c>
      <c r="G423">
        <v>2847000</v>
      </c>
      <c r="H423" s="2">
        <f>IF(AND(gpw[[#This Row],[wolumen]]=0,gpw[[#This Row],[obrot]]=0),gpw[[#This Row],[kurs_zamkniecia]],gpw[[#This Row],[obrot]]/gpw[[#This Row],[wolumen]])</f>
        <v>9.3893630991464221</v>
      </c>
      <c r="J423" t="str">
        <f>LEFT(gpw[[#This Row],[ISIN]],2)</f>
        <v>PL</v>
      </c>
      <c r="K423">
        <f>gpw[[#This Row],[kurs_zamkniecia]]*gpw[[#This Row],[pakiet_wig]]</f>
        <v>27302730</v>
      </c>
      <c r="L423" s="2">
        <f>1000</f>
        <v>1000</v>
      </c>
      <c r="M423" s="2">
        <f t="shared" si="24"/>
        <v>96.428137390000003</v>
      </c>
      <c r="N423" s="2">
        <f t="shared" si="25"/>
        <v>57140000</v>
      </c>
      <c r="O423" s="2">
        <f>gpw[[#This Row],[M]]/(gpw[[#This Row],[Mb]]*gpw[[#This Row],[K]])*gpw[[#This Row],[Wb]]</f>
        <v>4.9552099523686977</v>
      </c>
      <c r="P423" s="2"/>
      <c r="Q423" s="2" t="str">
        <f>IF(gpw[[#This Row],[Kolumna1]]&gt;0,"r",IF(gpw[[#This Row],[Kolumna1]]=0,"n","m"))</f>
        <v>n</v>
      </c>
      <c r="AB423" s="1">
        <v>42025</v>
      </c>
      <c r="AC423" s="2" t="s">
        <v>849</v>
      </c>
      <c r="AD423" s="2" t="s">
        <v>850</v>
      </c>
      <c r="AE423">
        <v>9.59</v>
      </c>
      <c r="AF423">
        <v>1523</v>
      </c>
      <c r="AG423">
        <v>14300</v>
      </c>
      <c r="AH423">
        <v>2847000</v>
      </c>
      <c r="AI423" s="2">
        <f>IF(AND(gpw_3[[#This Row],[wolumen]]=0,gpw_3[[#This Row],[obrot]]=0),gpw_3[[#This Row],[kurs_zamkniecia]],gpw_3[[#This Row],[obrot]]/gpw_3[[#This Row],[wolumen]])</f>
        <v>9.3893630991464221</v>
      </c>
      <c r="AK423" t="str">
        <f>LEFT(gpw_3[[#This Row],[ISIN]],2)</f>
        <v>PL</v>
      </c>
      <c r="AL423">
        <f>gpw_3[[#This Row],[kurs_zamkniecia]]*gpw_3[[#This Row],[pakiet_wig]]</f>
        <v>27302730</v>
      </c>
      <c r="AM423" s="2">
        <f>1000</f>
        <v>1000</v>
      </c>
      <c r="AN423" s="2">
        <f t="shared" si="26"/>
        <v>96.428137390000003</v>
      </c>
      <c r="AO423" s="2">
        <f t="shared" si="27"/>
        <v>57140000</v>
      </c>
      <c r="AP423" s="2">
        <f>gpw_3[[#This Row],[M]]/(gpw_3[[#This Row],[Mb]]*gpw_3[[#This Row],[K]])*gpw_3[[#This Row],[Wb]]</f>
        <v>4.9552099523686977</v>
      </c>
      <c r="AQ423" s="2"/>
      <c r="AR423" s="2" t="str">
        <f>IF(gpw_3[[#This Row],[Kolumna1]]&gt;0,"r",IF(gpw_3[[#This Row],[Kolumna1]]=0,"n","m"))</f>
        <v>n</v>
      </c>
    </row>
    <row r="424" spans="1:44" x14ac:dyDescent="0.25">
      <c r="A424" s="1">
        <v>42025</v>
      </c>
      <c r="B424" s="2" t="s">
        <v>851</v>
      </c>
      <c r="C424" s="2" t="s">
        <v>852</v>
      </c>
      <c r="D424">
        <v>16.48</v>
      </c>
      <c r="E424">
        <v>135</v>
      </c>
      <c r="F424">
        <v>2190</v>
      </c>
      <c r="G424">
        <v>448000</v>
      </c>
      <c r="H424" s="2">
        <f>IF(AND(gpw[[#This Row],[wolumen]]=0,gpw[[#This Row],[obrot]]=0),gpw[[#This Row],[kurs_zamkniecia]],gpw[[#This Row],[obrot]]/gpw[[#This Row],[wolumen]])</f>
        <v>16.222222222222221</v>
      </c>
      <c r="J424" t="str">
        <f>LEFT(gpw[[#This Row],[ISIN]],2)</f>
        <v>PL</v>
      </c>
      <c r="K424">
        <f>gpw[[#This Row],[kurs_zamkniecia]]*gpw[[#This Row],[pakiet_wig]]</f>
        <v>7383040</v>
      </c>
      <c r="L424" s="2">
        <f>1000</f>
        <v>1000</v>
      </c>
      <c r="M424" s="2">
        <f t="shared" si="24"/>
        <v>96.428137390000003</v>
      </c>
      <c r="N424" s="2">
        <f t="shared" si="25"/>
        <v>57140000</v>
      </c>
      <c r="O424" s="2">
        <f>gpw[[#This Row],[M]]/(gpw[[#This Row],[Mb]]*gpw[[#This Row],[K]])*gpw[[#This Row],[Wb]]</f>
        <v>1.3399580659786103</v>
      </c>
      <c r="P424" s="2"/>
      <c r="Q424" s="2" t="str">
        <f>IF(gpw[[#This Row],[Kolumna1]]&gt;0,"r",IF(gpw[[#This Row],[Kolumna1]]=0,"n","m"))</f>
        <v>n</v>
      </c>
      <c r="AB424" s="1">
        <v>42025</v>
      </c>
      <c r="AC424" s="2" t="s">
        <v>851</v>
      </c>
      <c r="AD424" s="2" t="s">
        <v>852</v>
      </c>
      <c r="AE424">
        <v>16.48</v>
      </c>
      <c r="AF424">
        <v>135</v>
      </c>
      <c r="AG424">
        <v>2190</v>
      </c>
      <c r="AH424">
        <v>448000</v>
      </c>
      <c r="AI424" s="2">
        <f>IF(AND(gpw_3[[#This Row],[wolumen]]=0,gpw_3[[#This Row],[obrot]]=0),gpw_3[[#This Row],[kurs_zamkniecia]],gpw_3[[#This Row],[obrot]]/gpw_3[[#This Row],[wolumen]])</f>
        <v>16.222222222222221</v>
      </c>
      <c r="AK424" t="str">
        <f>LEFT(gpw_3[[#This Row],[ISIN]],2)</f>
        <v>PL</v>
      </c>
      <c r="AL424">
        <f>gpw_3[[#This Row],[kurs_zamkniecia]]*gpw_3[[#This Row],[pakiet_wig]]</f>
        <v>7383040</v>
      </c>
      <c r="AM424" s="2">
        <f>1000</f>
        <v>1000</v>
      </c>
      <c r="AN424" s="2">
        <f t="shared" si="26"/>
        <v>96.428137390000003</v>
      </c>
      <c r="AO424" s="2">
        <f t="shared" si="27"/>
        <v>57140000</v>
      </c>
      <c r="AP424" s="2">
        <f>gpw_3[[#This Row],[M]]/(gpw_3[[#This Row],[Mb]]*gpw_3[[#This Row],[K]])*gpw_3[[#This Row],[Wb]]</f>
        <v>1.3399580659786103</v>
      </c>
      <c r="AQ424" s="2"/>
      <c r="AR424" s="2" t="str">
        <f>IF(gpw_3[[#This Row],[Kolumna1]]&gt;0,"r",IF(gpw_3[[#This Row],[Kolumna1]]=0,"n","m"))</f>
        <v>n</v>
      </c>
    </row>
    <row r="425" spans="1:44" x14ac:dyDescent="0.25">
      <c r="A425" s="1">
        <v>42025</v>
      </c>
      <c r="B425" s="2" t="s">
        <v>853</v>
      </c>
      <c r="C425" s="2" t="s">
        <v>854</v>
      </c>
      <c r="D425">
        <v>4.5</v>
      </c>
      <c r="E425">
        <v>2819</v>
      </c>
      <c r="F425">
        <v>12730</v>
      </c>
      <c r="G425">
        <v>19158000</v>
      </c>
      <c r="H425" s="2">
        <f>IF(AND(gpw[[#This Row],[wolumen]]=0,gpw[[#This Row],[obrot]]=0),gpw[[#This Row],[kurs_zamkniecia]],gpw[[#This Row],[obrot]]/gpw[[#This Row],[wolumen]])</f>
        <v>4.51578573962398</v>
      </c>
      <c r="J425" t="str">
        <f>LEFT(gpw[[#This Row],[ISIN]],2)</f>
        <v>PL</v>
      </c>
      <c r="K425">
        <f>gpw[[#This Row],[kurs_zamkniecia]]*gpw[[#This Row],[pakiet_wig]]</f>
        <v>86211000</v>
      </c>
      <c r="L425" s="2">
        <f>1000</f>
        <v>1000</v>
      </c>
      <c r="M425" s="2">
        <f t="shared" si="24"/>
        <v>96.428137390000003</v>
      </c>
      <c r="N425" s="2">
        <f t="shared" si="25"/>
        <v>57140000</v>
      </c>
      <c r="O425" s="2">
        <f>gpw[[#This Row],[M]]/(gpw[[#This Row],[Mb]]*gpw[[#This Row],[K]])*gpw[[#This Row],[Wb]]</f>
        <v>15.646552751452246</v>
      </c>
      <c r="P425" s="2"/>
      <c r="Q425" s="2" t="str">
        <f>IF(gpw[[#This Row],[Kolumna1]]&gt;0,"r",IF(gpw[[#This Row],[Kolumna1]]=0,"n","m"))</f>
        <v>n</v>
      </c>
      <c r="AB425" s="1">
        <v>42025</v>
      </c>
      <c r="AC425" s="2" t="s">
        <v>853</v>
      </c>
      <c r="AD425" s="2" t="s">
        <v>854</v>
      </c>
      <c r="AE425">
        <v>4.5</v>
      </c>
      <c r="AF425">
        <v>2819</v>
      </c>
      <c r="AG425">
        <v>12730</v>
      </c>
      <c r="AH425">
        <v>19158000</v>
      </c>
      <c r="AI425" s="2">
        <f>IF(AND(gpw_3[[#This Row],[wolumen]]=0,gpw_3[[#This Row],[obrot]]=0),gpw_3[[#This Row],[kurs_zamkniecia]],gpw_3[[#This Row],[obrot]]/gpw_3[[#This Row],[wolumen]])</f>
        <v>4.51578573962398</v>
      </c>
      <c r="AK425" t="str">
        <f>LEFT(gpw_3[[#This Row],[ISIN]],2)</f>
        <v>PL</v>
      </c>
      <c r="AL425">
        <f>gpw_3[[#This Row],[kurs_zamkniecia]]*gpw_3[[#This Row],[pakiet_wig]]</f>
        <v>86211000</v>
      </c>
      <c r="AM425" s="2">
        <f>1000</f>
        <v>1000</v>
      </c>
      <c r="AN425" s="2">
        <f t="shared" si="26"/>
        <v>96.428137390000003</v>
      </c>
      <c r="AO425" s="2">
        <f t="shared" si="27"/>
        <v>57140000</v>
      </c>
      <c r="AP425" s="2">
        <f>gpw_3[[#This Row],[M]]/(gpw_3[[#This Row],[Mb]]*gpw_3[[#This Row],[K]])*gpw_3[[#This Row],[Wb]]</f>
        <v>15.646552751452246</v>
      </c>
      <c r="AQ425" s="2"/>
      <c r="AR425" s="2" t="str">
        <f>IF(gpw_3[[#This Row],[Kolumna1]]&gt;0,"r",IF(gpw_3[[#This Row],[Kolumna1]]=0,"n","m"))</f>
        <v>n</v>
      </c>
    </row>
    <row r="426" spans="1:44" x14ac:dyDescent="0.25">
      <c r="A426" s="1">
        <v>42025</v>
      </c>
      <c r="B426" s="2" t="s">
        <v>855</v>
      </c>
      <c r="C426" s="2" t="s">
        <v>856</v>
      </c>
      <c r="D426">
        <v>3.65</v>
      </c>
      <c r="E426">
        <v>2106</v>
      </c>
      <c r="F426">
        <v>7630</v>
      </c>
      <c r="G426">
        <v>6157000</v>
      </c>
      <c r="H426" s="2">
        <f>IF(AND(gpw[[#This Row],[wolumen]]=0,gpw[[#This Row],[obrot]]=0),gpw[[#This Row],[kurs_zamkniecia]],gpw[[#This Row],[obrot]]/gpw[[#This Row],[wolumen]])</f>
        <v>3.6229819563152899</v>
      </c>
      <c r="J426" t="str">
        <f>LEFT(gpw[[#This Row],[ISIN]],2)</f>
        <v>PL</v>
      </c>
      <c r="K426">
        <f>gpw[[#This Row],[kurs_zamkniecia]]*gpw[[#This Row],[pakiet_wig]]</f>
        <v>22473050</v>
      </c>
      <c r="L426" s="2">
        <f>1000</f>
        <v>1000</v>
      </c>
      <c r="M426" s="2">
        <f t="shared" si="24"/>
        <v>96.428137390000003</v>
      </c>
      <c r="N426" s="2">
        <f t="shared" si="25"/>
        <v>57140000</v>
      </c>
      <c r="O426" s="2">
        <f>gpw[[#This Row],[M]]/(gpw[[#This Row],[Mb]]*gpw[[#This Row],[K]])*gpw[[#This Row],[Wb]]</f>
        <v>4.0786646983682351</v>
      </c>
      <c r="P426" s="2"/>
      <c r="Q426" s="2" t="str">
        <f>IF(gpw[[#This Row],[Kolumna1]]&gt;0,"r",IF(gpw[[#This Row],[Kolumna1]]=0,"n","m"))</f>
        <v>n</v>
      </c>
      <c r="AB426" s="1">
        <v>42025</v>
      </c>
      <c r="AC426" s="2" t="s">
        <v>855</v>
      </c>
      <c r="AD426" s="2" t="s">
        <v>856</v>
      </c>
      <c r="AE426">
        <v>3.65</v>
      </c>
      <c r="AF426">
        <v>2106</v>
      </c>
      <c r="AG426">
        <v>7630</v>
      </c>
      <c r="AH426">
        <v>6157000</v>
      </c>
      <c r="AI426" s="2">
        <f>IF(AND(gpw_3[[#This Row],[wolumen]]=0,gpw_3[[#This Row],[obrot]]=0),gpw_3[[#This Row],[kurs_zamkniecia]],gpw_3[[#This Row],[obrot]]/gpw_3[[#This Row],[wolumen]])</f>
        <v>3.6229819563152899</v>
      </c>
      <c r="AK426" t="str">
        <f>LEFT(gpw_3[[#This Row],[ISIN]],2)</f>
        <v>PL</v>
      </c>
      <c r="AL426">
        <f>gpw_3[[#This Row],[kurs_zamkniecia]]*gpw_3[[#This Row],[pakiet_wig]]</f>
        <v>22473050</v>
      </c>
      <c r="AM426" s="2">
        <f>1000</f>
        <v>1000</v>
      </c>
      <c r="AN426" s="2">
        <f t="shared" si="26"/>
        <v>96.428137390000003</v>
      </c>
      <c r="AO426" s="2">
        <f t="shared" si="27"/>
        <v>57140000</v>
      </c>
      <c r="AP426" s="2">
        <f>gpw_3[[#This Row],[M]]/(gpw_3[[#This Row],[Mb]]*gpw_3[[#This Row],[K]])*gpw_3[[#This Row],[Wb]]</f>
        <v>4.0786646983682351</v>
      </c>
      <c r="AQ426" s="2"/>
      <c r="AR426" s="2" t="str">
        <f>IF(gpw_3[[#This Row],[Kolumna1]]&gt;0,"r",IF(gpw_3[[#This Row],[Kolumna1]]=0,"n","m"))</f>
        <v>n</v>
      </c>
    </row>
    <row r="427" spans="1:44" x14ac:dyDescent="0.25">
      <c r="A427" s="1">
        <v>42025</v>
      </c>
      <c r="B427" s="2" t="s">
        <v>857</v>
      </c>
      <c r="C427" s="2" t="s">
        <v>858</v>
      </c>
      <c r="D427">
        <v>6.8</v>
      </c>
      <c r="E427">
        <v>7469</v>
      </c>
      <c r="F427">
        <v>49800</v>
      </c>
      <c r="G427">
        <v>3969000</v>
      </c>
      <c r="H427" s="2">
        <f>IF(AND(gpw[[#This Row],[wolumen]]=0,gpw[[#This Row],[obrot]]=0),gpw[[#This Row],[kurs_zamkniecia]],gpw[[#This Row],[obrot]]/gpw[[#This Row],[wolumen]])</f>
        <v>6.6675592448788326</v>
      </c>
      <c r="J427" t="str">
        <f>LEFT(gpw[[#This Row],[ISIN]],2)</f>
        <v>PL</v>
      </c>
      <c r="K427">
        <f>gpw[[#This Row],[kurs_zamkniecia]]*gpw[[#This Row],[pakiet_wig]]</f>
        <v>26989200</v>
      </c>
      <c r="L427" s="2">
        <f>1000</f>
        <v>1000</v>
      </c>
      <c r="M427" s="2">
        <f t="shared" si="24"/>
        <v>96.428137390000003</v>
      </c>
      <c r="N427" s="2">
        <f t="shared" si="25"/>
        <v>57140000</v>
      </c>
      <c r="O427" s="2">
        <f>gpw[[#This Row],[M]]/(gpw[[#This Row],[Mb]]*gpw[[#This Row],[K]])*gpw[[#This Row],[Wb]]</f>
        <v>4.8983069622147397</v>
      </c>
      <c r="P427" s="2"/>
      <c r="Q427" s="2" t="str">
        <f>IF(gpw[[#This Row],[Kolumna1]]&gt;0,"r",IF(gpw[[#This Row],[Kolumna1]]=0,"n","m"))</f>
        <v>n</v>
      </c>
      <c r="AB427" s="1">
        <v>42025</v>
      </c>
      <c r="AC427" s="2" t="s">
        <v>857</v>
      </c>
      <c r="AD427" s="2" t="s">
        <v>858</v>
      </c>
      <c r="AE427">
        <v>6.8</v>
      </c>
      <c r="AF427">
        <v>7469</v>
      </c>
      <c r="AG427">
        <v>49800</v>
      </c>
      <c r="AH427">
        <v>3969000</v>
      </c>
      <c r="AI427" s="2">
        <f>IF(AND(gpw_3[[#This Row],[wolumen]]=0,gpw_3[[#This Row],[obrot]]=0),gpw_3[[#This Row],[kurs_zamkniecia]],gpw_3[[#This Row],[obrot]]/gpw_3[[#This Row],[wolumen]])</f>
        <v>6.6675592448788326</v>
      </c>
      <c r="AK427" t="str">
        <f>LEFT(gpw_3[[#This Row],[ISIN]],2)</f>
        <v>PL</v>
      </c>
      <c r="AL427">
        <f>gpw_3[[#This Row],[kurs_zamkniecia]]*gpw_3[[#This Row],[pakiet_wig]]</f>
        <v>26989200</v>
      </c>
      <c r="AM427" s="2">
        <f>1000</f>
        <v>1000</v>
      </c>
      <c r="AN427" s="2">
        <f t="shared" si="26"/>
        <v>96.428137390000003</v>
      </c>
      <c r="AO427" s="2">
        <f t="shared" si="27"/>
        <v>57140000</v>
      </c>
      <c r="AP427" s="2">
        <f>gpw_3[[#This Row],[M]]/(gpw_3[[#This Row],[Mb]]*gpw_3[[#This Row],[K]])*gpw_3[[#This Row],[Wb]]</f>
        <v>4.8983069622147397</v>
      </c>
      <c r="AQ427" s="2"/>
      <c r="AR427" s="2" t="str">
        <f>IF(gpw_3[[#This Row],[Kolumna1]]&gt;0,"r",IF(gpw_3[[#This Row],[Kolumna1]]=0,"n","m"))</f>
        <v>n</v>
      </c>
    </row>
    <row r="428" spans="1:44" x14ac:dyDescent="0.25">
      <c r="A428" s="1">
        <v>42025</v>
      </c>
      <c r="B428" s="2" t="s">
        <v>859</v>
      </c>
      <c r="C428" s="2" t="s">
        <v>860</v>
      </c>
      <c r="D428">
        <v>6.2</v>
      </c>
      <c r="E428">
        <v>2492</v>
      </c>
      <c r="F428">
        <v>15490</v>
      </c>
      <c r="G428">
        <v>15008000</v>
      </c>
      <c r="H428" s="2">
        <f>IF(AND(gpw[[#This Row],[wolumen]]=0,gpw[[#This Row],[obrot]]=0),gpw[[#This Row],[kurs_zamkniecia]],gpw[[#This Row],[obrot]]/gpw[[#This Row],[wolumen]])</f>
        <v>6.2158908507223112</v>
      </c>
      <c r="J428" t="str">
        <f>LEFT(gpw[[#This Row],[ISIN]],2)</f>
        <v>PL</v>
      </c>
      <c r="K428">
        <f>gpw[[#This Row],[kurs_zamkniecia]]*gpw[[#This Row],[pakiet_wig]]</f>
        <v>93049600</v>
      </c>
      <c r="L428" s="2">
        <f>1000</f>
        <v>1000</v>
      </c>
      <c r="M428" s="2">
        <f t="shared" si="24"/>
        <v>96.428137390000003</v>
      </c>
      <c r="N428" s="2">
        <f t="shared" si="25"/>
        <v>57140000</v>
      </c>
      <c r="O428" s="2">
        <f>gpw[[#This Row],[M]]/(gpw[[#This Row],[Mb]]*gpw[[#This Row],[K]])*gpw[[#This Row],[Wb]]</f>
        <v>16.887699654354211</v>
      </c>
      <c r="P428" s="2"/>
      <c r="Q428" s="2" t="str">
        <f>IF(gpw[[#This Row],[Kolumna1]]&gt;0,"r",IF(gpw[[#This Row],[Kolumna1]]=0,"n","m"))</f>
        <v>n</v>
      </c>
      <c r="AB428" s="1">
        <v>42025</v>
      </c>
      <c r="AC428" s="2" t="s">
        <v>859</v>
      </c>
      <c r="AD428" s="2" t="s">
        <v>860</v>
      </c>
      <c r="AE428">
        <v>6.2</v>
      </c>
      <c r="AF428">
        <v>2492</v>
      </c>
      <c r="AG428">
        <v>15490</v>
      </c>
      <c r="AH428">
        <v>15008000</v>
      </c>
      <c r="AI428" s="2">
        <f>IF(AND(gpw_3[[#This Row],[wolumen]]=0,gpw_3[[#This Row],[obrot]]=0),gpw_3[[#This Row],[kurs_zamkniecia]],gpw_3[[#This Row],[obrot]]/gpw_3[[#This Row],[wolumen]])</f>
        <v>6.2158908507223112</v>
      </c>
      <c r="AK428" t="str">
        <f>LEFT(gpw_3[[#This Row],[ISIN]],2)</f>
        <v>PL</v>
      </c>
      <c r="AL428">
        <f>gpw_3[[#This Row],[kurs_zamkniecia]]*gpw_3[[#This Row],[pakiet_wig]]</f>
        <v>93049600</v>
      </c>
      <c r="AM428" s="2">
        <f>1000</f>
        <v>1000</v>
      </c>
      <c r="AN428" s="2">
        <f t="shared" si="26"/>
        <v>96.428137390000003</v>
      </c>
      <c r="AO428" s="2">
        <f t="shared" si="27"/>
        <v>57140000</v>
      </c>
      <c r="AP428" s="2">
        <f>gpw_3[[#This Row],[M]]/(gpw_3[[#This Row],[Mb]]*gpw_3[[#This Row],[K]])*gpw_3[[#This Row],[Wb]]</f>
        <v>16.887699654354211</v>
      </c>
      <c r="AQ428" s="2"/>
      <c r="AR428" s="2" t="str">
        <f>IF(gpw_3[[#This Row],[Kolumna1]]&gt;0,"r",IF(gpw_3[[#This Row],[Kolumna1]]=0,"n","m"))</f>
        <v>n</v>
      </c>
    </row>
    <row r="429" spans="1:44" x14ac:dyDescent="0.25">
      <c r="A429" s="1">
        <v>42025</v>
      </c>
      <c r="B429" s="2" t="s">
        <v>861</v>
      </c>
      <c r="C429" s="2" t="s">
        <v>862</v>
      </c>
      <c r="D429">
        <v>9.57</v>
      </c>
      <c r="E429">
        <v>288</v>
      </c>
      <c r="F429">
        <v>2740</v>
      </c>
      <c r="G429">
        <v>14241000</v>
      </c>
      <c r="H429" s="2">
        <f>IF(AND(gpw[[#This Row],[wolumen]]=0,gpw[[#This Row],[obrot]]=0),gpw[[#This Row],[kurs_zamkniecia]],gpw[[#This Row],[obrot]]/gpw[[#This Row],[wolumen]])</f>
        <v>9.5138888888888893</v>
      </c>
      <c r="J429" t="str">
        <f>LEFT(gpw[[#This Row],[ISIN]],2)</f>
        <v>PL</v>
      </c>
      <c r="K429">
        <f>gpw[[#This Row],[kurs_zamkniecia]]*gpw[[#This Row],[pakiet_wig]]</f>
        <v>136286370</v>
      </c>
      <c r="L429" s="2">
        <f>1000</f>
        <v>1000</v>
      </c>
      <c r="M429" s="2">
        <f t="shared" si="24"/>
        <v>96.428137390000003</v>
      </c>
      <c r="N429" s="2">
        <f t="shared" si="25"/>
        <v>57140000</v>
      </c>
      <c r="O429" s="2">
        <f>gpw[[#This Row],[M]]/(gpw[[#This Row],[Mb]]*gpw[[#This Row],[K]])*gpw[[#This Row],[Wb]]</f>
        <v>24.734800402604527</v>
      </c>
      <c r="P429" s="2"/>
      <c r="Q429" s="2" t="str">
        <f>IF(gpw[[#This Row],[Kolumna1]]&gt;0,"r",IF(gpw[[#This Row],[Kolumna1]]=0,"n","m"))</f>
        <v>n</v>
      </c>
      <c r="AB429" s="1">
        <v>42025</v>
      </c>
      <c r="AC429" s="2" t="s">
        <v>861</v>
      </c>
      <c r="AD429" s="2" t="s">
        <v>862</v>
      </c>
      <c r="AE429">
        <v>9.57</v>
      </c>
      <c r="AF429">
        <v>288</v>
      </c>
      <c r="AG429">
        <v>2740</v>
      </c>
      <c r="AH429">
        <v>14241000</v>
      </c>
      <c r="AI429" s="2">
        <f>IF(AND(gpw_3[[#This Row],[wolumen]]=0,gpw_3[[#This Row],[obrot]]=0),gpw_3[[#This Row],[kurs_zamkniecia]],gpw_3[[#This Row],[obrot]]/gpw_3[[#This Row],[wolumen]])</f>
        <v>9.5138888888888893</v>
      </c>
      <c r="AK429" t="str">
        <f>LEFT(gpw_3[[#This Row],[ISIN]],2)</f>
        <v>PL</v>
      </c>
      <c r="AL429">
        <f>gpw_3[[#This Row],[kurs_zamkniecia]]*gpw_3[[#This Row],[pakiet_wig]]</f>
        <v>136286370</v>
      </c>
      <c r="AM429" s="2">
        <f>1000</f>
        <v>1000</v>
      </c>
      <c r="AN429" s="2">
        <f t="shared" si="26"/>
        <v>96.428137390000003</v>
      </c>
      <c r="AO429" s="2">
        <f t="shared" si="27"/>
        <v>57140000</v>
      </c>
      <c r="AP429" s="2">
        <f>gpw_3[[#This Row],[M]]/(gpw_3[[#This Row],[Mb]]*gpw_3[[#This Row],[K]])*gpw_3[[#This Row],[Wb]]</f>
        <v>24.734800402604527</v>
      </c>
      <c r="AQ429" s="2"/>
      <c r="AR429" s="2" t="str">
        <f>IF(gpw_3[[#This Row],[Kolumna1]]&gt;0,"r",IF(gpw_3[[#This Row],[Kolumna1]]=0,"n","m"))</f>
        <v>n</v>
      </c>
    </row>
    <row r="430" spans="1:44" x14ac:dyDescent="0.25">
      <c r="A430" s="1">
        <v>42025</v>
      </c>
      <c r="B430" s="2" t="s">
        <v>863</v>
      </c>
      <c r="C430" s="2" t="s">
        <v>864</v>
      </c>
      <c r="D430">
        <v>4.53</v>
      </c>
      <c r="E430">
        <v>12</v>
      </c>
      <c r="F430">
        <v>50</v>
      </c>
      <c r="G430">
        <v>11716000</v>
      </c>
      <c r="H430" s="2">
        <f>IF(AND(gpw[[#This Row],[wolumen]]=0,gpw[[#This Row],[obrot]]=0),gpw[[#This Row],[kurs_zamkniecia]],gpw[[#This Row],[obrot]]/gpw[[#This Row],[wolumen]])</f>
        <v>4.166666666666667</v>
      </c>
      <c r="J430" t="str">
        <f>LEFT(gpw[[#This Row],[ISIN]],2)</f>
        <v>PL</v>
      </c>
      <c r="K430">
        <f>gpw[[#This Row],[kurs_zamkniecia]]*gpw[[#This Row],[pakiet_wig]]</f>
        <v>53073480</v>
      </c>
      <c r="L430" s="2">
        <f>1000</f>
        <v>1000</v>
      </c>
      <c r="M430" s="2">
        <f t="shared" si="24"/>
        <v>96.428137390000003</v>
      </c>
      <c r="N430" s="2">
        <f t="shared" si="25"/>
        <v>57140000</v>
      </c>
      <c r="O430" s="2">
        <f>gpw[[#This Row],[M]]/(gpw[[#This Row],[Mb]]*gpw[[#This Row],[K]])*gpw[[#This Row],[Wb]]</f>
        <v>9.6323787512399317</v>
      </c>
      <c r="P430" s="2"/>
      <c r="Q430" s="2" t="str">
        <f>IF(gpw[[#This Row],[Kolumna1]]&gt;0,"r",IF(gpw[[#This Row],[Kolumna1]]=0,"n","m"))</f>
        <v>n</v>
      </c>
      <c r="AB430" s="1">
        <v>42025</v>
      </c>
      <c r="AC430" s="2" t="s">
        <v>863</v>
      </c>
      <c r="AD430" s="2" t="s">
        <v>864</v>
      </c>
      <c r="AE430">
        <v>4.53</v>
      </c>
      <c r="AF430">
        <v>12</v>
      </c>
      <c r="AG430">
        <v>50</v>
      </c>
      <c r="AH430">
        <v>11716000</v>
      </c>
      <c r="AI430" s="2">
        <f>IF(AND(gpw_3[[#This Row],[wolumen]]=0,gpw_3[[#This Row],[obrot]]=0),gpw_3[[#This Row],[kurs_zamkniecia]],gpw_3[[#This Row],[obrot]]/gpw_3[[#This Row],[wolumen]])</f>
        <v>4.166666666666667</v>
      </c>
      <c r="AK430" t="str">
        <f>LEFT(gpw_3[[#This Row],[ISIN]],2)</f>
        <v>PL</v>
      </c>
      <c r="AL430">
        <f>gpw_3[[#This Row],[kurs_zamkniecia]]*gpw_3[[#This Row],[pakiet_wig]]</f>
        <v>53073480</v>
      </c>
      <c r="AM430" s="2">
        <f>1000</f>
        <v>1000</v>
      </c>
      <c r="AN430" s="2">
        <f t="shared" si="26"/>
        <v>96.428137390000003</v>
      </c>
      <c r="AO430" s="2">
        <f t="shared" si="27"/>
        <v>57140000</v>
      </c>
      <c r="AP430" s="2">
        <f>gpw_3[[#This Row],[M]]/(gpw_3[[#This Row],[Mb]]*gpw_3[[#This Row],[K]])*gpw_3[[#This Row],[Wb]]</f>
        <v>9.6323787512399317</v>
      </c>
      <c r="AQ430" s="2"/>
      <c r="AR430" s="2" t="str">
        <f>IF(gpw_3[[#This Row],[Kolumna1]]&gt;0,"r",IF(gpw_3[[#This Row],[Kolumna1]]=0,"n","m"))</f>
        <v>n</v>
      </c>
    </row>
    <row r="431" spans="1:44" x14ac:dyDescent="0.25">
      <c r="A431" s="1">
        <v>42025</v>
      </c>
      <c r="B431" s="2" t="s">
        <v>865</v>
      </c>
      <c r="C431" s="2" t="s">
        <v>866</v>
      </c>
      <c r="D431">
        <v>8.85</v>
      </c>
      <c r="E431">
        <v>315031</v>
      </c>
      <c r="F431">
        <v>2768260</v>
      </c>
      <c r="G431">
        <v>36592000</v>
      </c>
      <c r="H431" s="2">
        <f>IF(AND(gpw[[#This Row],[wolumen]]=0,gpw[[#This Row],[obrot]]=0),gpw[[#This Row],[kurs_zamkniecia]],gpw[[#This Row],[obrot]]/gpw[[#This Row],[wolumen]])</f>
        <v>8.7872622059416372</v>
      </c>
      <c r="J431" t="str">
        <f>LEFT(gpw[[#This Row],[ISIN]],2)</f>
        <v>PL</v>
      </c>
      <c r="K431">
        <f>gpw[[#This Row],[kurs_zamkniecia]]*gpw[[#This Row],[pakiet_wig]]</f>
        <v>323839200</v>
      </c>
      <c r="L431" s="2">
        <f>1000</f>
        <v>1000</v>
      </c>
      <c r="M431" s="2">
        <f t="shared" si="24"/>
        <v>96.428137390000003</v>
      </c>
      <c r="N431" s="2">
        <f t="shared" si="25"/>
        <v>57140000</v>
      </c>
      <c r="O431" s="2">
        <f>gpw[[#This Row],[M]]/(gpw[[#This Row],[Mb]]*gpw[[#This Row],[K]])*gpw[[#This Row],[Wb]]</f>
        <v>58.774021015741546</v>
      </c>
      <c r="P431" s="2"/>
      <c r="Q431" s="2" t="str">
        <f>IF(gpw[[#This Row],[Kolumna1]]&gt;0,"r",IF(gpw[[#This Row],[Kolumna1]]=0,"n","m"))</f>
        <v>n</v>
      </c>
      <c r="AB431" s="1">
        <v>42025</v>
      </c>
      <c r="AC431" s="2" t="s">
        <v>865</v>
      </c>
      <c r="AD431" s="2" t="s">
        <v>866</v>
      </c>
      <c r="AE431">
        <v>8.85</v>
      </c>
      <c r="AF431">
        <v>315031</v>
      </c>
      <c r="AG431">
        <v>2768260</v>
      </c>
      <c r="AH431">
        <v>36592000</v>
      </c>
      <c r="AI431" s="2">
        <f>IF(AND(gpw_3[[#This Row],[wolumen]]=0,gpw_3[[#This Row],[obrot]]=0),gpw_3[[#This Row],[kurs_zamkniecia]],gpw_3[[#This Row],[obrot]]/gpw_3[[#This Row],[wolumen]])</f>
        <v>8.7872622059416372</v>
      </c>
      <c r="AK431" t="str">
        <f>LEFT(gpw_3[[#This Row],[ISIN]],2)</f>
        <v>PL</v>
      </c>
      <c r="AL431">
        <f>gpw_3[[#This Row],[kurs_zamkniecia]]*gpw_3[[#This Row],[pakiet_wig]]</f>
        <v>323839200</v>
      </c>
      <c r="AM431" s="2">
        <f>1000</f>
        <v>1000</v>
      </c>
      <c r="AN431" s="2">
        <f t="shared" si="26"/>
        <v>96.428137390000003</v>
      </c>
      <c r="AO431" s="2">
        <f t="shared" si="27"/>
        <v>57140000</v>
      </c>
      <c r="AP431" s="2">
        <f>gpw_3[[#This Row],[M]]/(gpw_3[[#This Row],[Mb]]*gpw_3[[#This Row],[K]])*gpw_3[[#This Row],[Wb]]</f>
        <v>58.774021015741546</v>
      </c>
      <c r="AQ431" s="2"/>
      <c r="AR431" s="2" t="str">
        <f>IF(gpw_3[[#This Row],[Kolumna1]]&gt;0,"r",IF(gpw_3[[#This Row],[Kolumna1]]=0,"n","m"))</f>
        <v>n</v>
      </c>
    </row>
    <row r="432" spans="1:44" x14ac:dyDescent="0.25">
      <c r="A432" s="1">
        <v>42025</v>
      </c>
      <c r="B432" s="2" t="s">
        <v>867</v>
      </c>
      <c r="C432" s="2" t="s">
        <v>868</v>
      </c>
      <c r="D432">
        <v>4.2699999999999996</v>
      </c>
      <c r="E432">
        <v>0</v>
      </c>
      <c r="F432">
        <v>0</v>
      </c>
      <c r="G432">
        <v>2580000</v>
      </c>
      <c r="H432" s="2">
        <f>IF(AND(gpw[[#This Row],[wolumen]]=0,gpw[[#This Row],[obrot]]=0),gpw[[#This Row],[kurs_zamkniecia]],gpw[[#This Row],[obrot]]/gpw[[#This Row],[wolumen]])</f>
        <v>4.2699999999999996</v>
      </c>
      <c r="J432" t="str">
        <f>LEFT(gpw[[#This Row],[ISIN]],2)</f>
        <v>PL</v>
      </c>
      <c r="K432">
        <f>gpw[[#This Row],[kurs_zamkniecia]]*gpw[[#This Row],[pakiet_wig]]</f>
        <v>11016599.999999998</v>
      </c>
      <c r="L432" s="2">
        <f>1000</f>
        <v>1000</v>
      </c>
      <c r="M432" s="2">
        <f t="shared" si="24"/>
        <v>96.428137390000003</v>
      </c>
      <c r="N432" s="2">
        <f t="shared" si="25"/>
        <v>57140000</v>
      </c>
      <c r="O432" s="2">
        <f>gpw[[#This Row],[M]]/(gpw[[#This Row],[Mb]]*gpw[[#This Row],[K]])*gpw[[#This Row],[Wb]]</f>
        <v>1.999417858993038</v>
      </c>
      <c r="P432" s="2"/>
      <c r="Q432" s="2" t="str">
        <f>IF(gpw[[#This Row],[Kolumna1]]&gt;0,"r",IF(gpw[[#This Row],[Kolumna1]]=0,"n","m"))</f>
        <v>n</v>
      </c>
      <c r="AB432" s="1">
        <v>42025</v>
      </c>
      <c r="AC432" s="2" t="s">
        <v>867</v>
      </c>
      <c r="AD432" s="2" t="s">
        <v>868</v>
      </c>
      <c r="AE432">
        <v>4.2699999999999996</v>
      </c>
      <c r="AF432">
        <v>0</v>
      </c>
      <c r="AG432">
        <v>0</v>
      </c>
      <c r="AH432">
        <v>2580000</v>
      </c>
      <c r="AI432" s="2">
        <f>IF(AND(gpw_3[[#This Row],[wolumen]]=0,gpw_3[[#This Row],[obrot]]=0),gpw_3[[#This Row],[kurs_zamkniecia]],gpw_3[[#This Row],[obrot]]/gpw_3[[#This Row],[wolumen]])</f>
        <v>4.2699999999999996</v>
      </c>
      <c r="AK432" t="str">
        <f>LEFT(gpw_3[[#This Row],[ISIN]],2)</f>
        <v>PL</v>
      </c>
      <c r="AL432">
        <f>gpw_3[[#This Row],[kurs_zamkniecia]]*gpw_3[[#This Row],[pakiet_wig]]</f>
        <v>11016599.999999998</v>
      </c>
      <c r="AM432" s="2">
        <f>1000</f>
        <v>1000</v>
      </c>
      <c r="AN432" s="2">
        <f t="shared" si="26"/>
        <v>96.428137390000003</v>
      </c>
      <c r="AO432" s="2">
        <f t="shared" si="27"/>
        <v>57140000</v>
      </c>
      <c r="AP432" s="2">
        <f>gpw_3[[#This Row],[M]]/(gpw_3[[#This Row],[Mb]]*gpw_3[[#This Row],[K]])*gpw_3[[#This Row],[Wb]]</f>
        <v>1.999417858993038</v>
      </c>
      <c r="AQ432" s="2"/>
      <c r="AR432" s="2" t="str">
        <f>IF(gpw_3[[#This Row],[Kolumna1]]&gt;0,"r",IF(gpw_3[[#This Row],[Kolumna1]]=0,"n","m"))</f>
        <v>n</v>
      </c>
    </row>
    <row r="433" spans="1:44" x14ac:dyDescent="0.25">
      <c r="A433" s="1">
        <v>42025</v>
      </c>
      <c r="B433" s="2" t="s">
        <v>869</v>
      </c>
      <c r="C433" s="2" t="s">
        <v>870</v>
      </c>
      <c r="D433">
        <v>3.96</v>
      </c>
      <c r="E433">
        <v>0</v>
      </c>
      <c r="F433">
        <v>0</v>
      </c>
      <c r="G433">
        <v>0</v>
      </c>
      <c r="H433" s="2">
        <f>IF(AND(gpw[[#This Row],[wolumen]]=0,gpw[[#This Row],[obrot]]=0),gpw[[#This Row],[kurs_zamkniecia]],gpw[[#This Row],[obrot]]/gpw[[#This Row],[wolumen]])</f>
        <v>3.96</v>
      </c>
      <c r="J433" t="str">
        <f>LEFT(gpw[[#This Row],[ISIN]],2)</f>
        <v>PL</v>
      </c>
      <c r="K433">
        <f>gpw[[#This Row],[kurs_zamkniecia]]*gpw[[#This Row],[pakiet_wig]]</f>
        <v>0</v>
      </c>
      <c r="L433" s="2">
        <f>1000</f>
        <v>1000</v>
      </c>
      <c r="M433" s="2">
        <f t="shared" si="24"/>
        <v>96.428137390000003</v>
      </c>
      <c r="N433" s="2">
        <f t="shared" si="25"/>
        <v>57140000</v>
      </c>
      <c r="O433" s="2">
        <f>gpw[[#This Row],[M]]/(gpw[[#This Row],[Mb]]*gpw[[#This Row],[K]])*gpw[[#This Row],[Wb]]</f>
        <v>0</v>
      </c>
      <c r="P433" s="2"/>
      <c r="Q433" s="2" t="str">
        <f>IF(gpw[[#This Row],[Kolumna1]]&gt;0,"r",IF(gpw[[#This Row],[Kolumna1]]=0,"n","m"))</f>
        <v>n</v>
      </c>
      <c r="AB433" s="1">
        <v>42025</v>
      </c>
      <c r="AC433" s="2" t="s">
        <v>869</v>
      </c>
      <c r="AD433" s="2" t="s">
        <v>870</v>
      </c>
      <c r="AE433">
        <v>3.96</v>
      </c>
      <c r="AF433">
        <v>0</v>
      </c>
      <c r="AG433">
        <v>0</v>
      </c>
      <c r="AH433">
        <v>0</v>
      </c>
      <c r="AI433" s="2">
        <f>IF(AND(gpw_3[[#This Row],[wolumen]]=0,gpw_3[[#This Row],[obrot]]=0),gpw_3[[#This Row],[kurs_zamkniecia]],gpw_3[[#This Row],[obrot]]/gpw_3[[#This Row],[wolumen]])</f>
        <v>3.96</v>
      </c>
      <c r="AK433" t="str">
        <f>LEFT(gpw_3[[#This Row],[ISIN]],2)</f>
        <v>PL</v>
      </c>
      <c r="AL433">
        <f>gpw_3[[#This Row],[kurs_zamkniecia]]*gpw_3[[#This Row],[pakiet_wig]]</f>
        <v>0</v>
      </c>
      <c r="AM433" s="2">
        <f>1000</f>
        <v>1000</v>
      </c>
      <c r="AN433" s="2">
        <f t="shared" si="26"/>
        <v>96.428137390000003</v>
      </c>
      <c r="AO433" s="2">
        <f t="shared" si="27"/>
        <v>57140000</v>
      </c>
      <c r="AP433" s="2">
        <f>gpw_3[[#This Row],[M]]/(gpw_3[[#This Row],[Mb]]*gpw_3[[#This Row],[K]])*gpw_3[[#This Row],[Wb]]</f>
        <v>0</v>
      </c>
      <c r="AQ433" s="2"/>
      <c r="AR433" s="2" t="str">
        <f>IF(gpw_3[[#This Row],[Kolumna1]]&gt;0,"r",IF(gpw_3[[#This Row],[Kolumna1]]=0,"n","m"))</f>
        <v>n</v>
      </c>
    </row>
    <row r="434" spans="1:44" x14ac:dyDescent="0.25">
      <c r="A434" s="1">
        <v>42025</v>
      </c>
      <c r="B434" s="2" t="s">
        <v>871</v>
      </c>
      <c r="C434" s="2" t="s">
        <v>872</v>
      </c>
      <c r="D434">
        <v>1.95</v>
      </c>
      <c r="E434">
        <v>112</v>
      </c>
      <c r="F434">
        <v>220</v>
      </c>
      <c r="G434">
        <v>3297000</v>
      </c>
      <c r="H434" s="2">
        <f>IF(AND(gpw[[#This Row],[wolumen]]=0,gpw[[#This Row],[obrot]]=0),gpw[[#This Row],[kurs_zamkniecia]],gpw[[#This Row],[obrot]]/gpw[[#This Row],[wolumen]])</f>
        <v>1.9642857142857142</v>
      </c>
      <c r="J434" t="str">
        <f>LEFT(gpw[[#This Row],[ISIN]],2)</f>
        <v>PL</v>
      </c>
      <c r="K434">
        <f>gpw[[#This Row],[kurs_zamkniecia]]*gpw[[#This Row],[pakiet_wig]]</f>
        <v>6429150</v>
      </c>
      <c r="L434" s="2">
        <f>1000</f>
        <v>1000</v>
      </c>
      <c r="M434" s="2">
        <f t="shared" si="24"/>
        <v>96.428137390000003</v>
      </c>
      <c r="N434" s="2">
        <f t="shared" si="25"/>
        <v>57140000</v>
      </c>
      <c r="O434" s="2">
        <f>gpw[[#This Row],[M]]/(gpw[[#This Row],[Mb]]*gpw[[#This Row],[K]])*gpw[[#This Row],[Wb]]</f>
        <v>1.1668352602568026</v>
      </c>
      <c r="P434" s="2"/>
      <c r="Q434" s="2" t="str">
        <f>IF(gpw[[#This Row],[Kolumna1]]&gt;0,"r",IF(gpw[[#This Row],[Kolumna1]]=0,"n","m"))</f>
        <v>n</v>
      </c>
      <c r="AB434" s="1">
        <v>42025</v>
      </c>
      <c r="AC434" s="2" t="s">
        <v>871</v>
      </c>
      <c r="AD434" s="2" t="s">
        <v>872</v>
      </c>
      <c r="AE434">
        <v>1.95</v>
      </c>
      <c r="AF434">
        <v>112</v>
      </c>
      <c r="AG434">
        <v>220</v>
      </c>
      <c r="AH434">
        <v>3297000</v>
      </c>
      <c r="AI434" s="2">
        <f>IF(AND(gpw_3[[#This Row],[wolumen]]=0,gpw_3[[#This Row],[obrot]]=0),gpw_3[[#This Row],[kurs_zamkniecia]],gpw_3[[#This Row],[obrot]]/gpw_3[[#This Row],[wolumen]])</f>
        <v>1.9642857142857142</v>
      </c>
      <c r="AK434" t="str">
        <f>LEFT(gpw_3[[#This Row],[ISIN]],2)</f>
        <v>PL</v>
      </c>
      <c r="AL434">
        <f>gpw_3[[#This Row],[kurs_zamkniecia]]*gpw_3[[#This Row],[pakiet_wig]]</f>
        <v>6429150</v>
      </c>
      <c r="AM434" s="2">
        <f>1000</f>
        <v>1000</v>
      </c>
      <c r="AN434" s="2">
        <f t="shared" si="26"/>
        <v>96.428137390000003</v>
      </c>
      <c r="AO434" s="2">
        <f t="shared" si="27"/>
        <v>57140000</v>
      </c>
      <c r="AP434" s="2">
        <f>gpw_3[[#This Row],[M]]/(gpw_3[[#This Row],[Mb]]*gpw_3[[#This Row],[K]])*gpw_3[[#This Row],[Wb]]</f>
        <v>1.1668352602568026</v>
      </c>
      <c r="AQ434" s="2"/>
      <c r="AR434" s="2" t="str">
        <f>IF(gpw_3[[#This Row],[Kolumna1]]&gt;0,"r",IF(gpw_3[[#This Row],[Kolumna1]]=0,"n","m"))</f>
        <v>n</v>
      </c>
    </row>
    <row r="435" spans="1:44" x14ac:dyDescent="0.25">
      <c r="A435" s="1">
        <v>42025</v>
      </c>
      <c r="B435" s="2" t="s">
        <v>873</v>
      </c>
      <c r="C435" s="2" t="s">
        <v>874</v>
      </c>
      <c r="D435">
        <v>17.48</v>
      </c>
      <c r="E435">
        <v>72400</v>
      </c>
      <c r="F435">
        <v>1275520</v>
      </c>
      <c r="G435">
        <v>163100000</v>
      </c>
      <c r="H435" s="2">
        <f>IF(AND(gpw[[#This Row],[wolumen]]=0,gpw[[#This Row],[obrot]]=0),gpw[[#This Row],[kurs_zamkniecia]],gpw[[#This Row],[obrot]]/gpw[[#This Row],[wolumen]])</f>
        <v>17.617679558011051</v>
      </c>
      <c r="J435" t="str">
        <f>LEFT(gpw[[#This Row],[ISIN]],2)</f>
        <v>PL</v>
      </c>
      <c r="K435">
        <f>gpw[[#This Row],[kurs_zamkniecia]]*gpw[[#This Row],[pakiet_wig]]</f>
        <v>2850988000</v>
      </c>
      <c r="L435" s="2">
        <f>1000</f>
        <v>1000</v>
      </c>
      <c r="M435" s="2">
        <f t="shared" si="24"/>
        <v>96.428137390000003</v>
      </c>
      <c r="N435" s="2">
        <f t="shared" si="25"/>
        <v>57140000</v>
      </c>
      <c r="O435" s="2">
        <f>gpw[[#This Row],[M]]/(gpw[[#This Row],[Mb]]*gpw[[#This Row],[K]])*gpw[[#This Row],[Wb]]</f>
        <v>517.42972631981229</v>
      </c>
      <c r="P435" s="2"/>
      <c r="Q435" s="2" t="str">
        <f>IF(gpw[[#This Row],[Kolumna1]]&gt;0,"r",IF(gpw[[#This Row],[Kolumna1]]=0,"n","m"))</f>
        <v>n</v>
      </c>
      <c r="AB435" s="1">
        <v>42025</v>
      </c>
      <c r="AC435" s="2" t="s">
        <v>873</v>
      </c>
      <c r="AD435" s="2" t="s">
        <v>874</v>
      </c>
      <c r="AE435">
        <v>17.48</v>
      </c>
      <c r="AF435">
        <v>72400</v>
      </c>
      <c r="AG435">
        <v>1275520</v>
      </c>
      <c r="AH435">
        <v>163100000</v>
      </c>
      <c r="AI435" s="2">
        <f>IF(AND(gpw_3[[#This Row],[wolumen]]=0,gpw_3[[#This Row],[obrot]]=0),gpw_3[[#This Row],[kurs_zamkniecia]],gpw_3[[#This Row],[obrot]]/gpw_3[[#This Row],[wolumen]])</f>
        <v>17.617679558011051</v>
      </c>
      <c r="AK435" t="str">
        <f>LEFT(gpw_3[[#This Row],[ISIN]],2)</f>
        <v>PL</v>
      </c>
      <c r="AL435">
        <f>gpw_3[[#This Row],[kurs_zamkniecia]]*gpw_3[[#This Row],[pakiet_wig]]</f>
        <v>2850988000</v>
      </c>
      <c r="AM435" s="2">
        <f>1000</f>
        <v>1000</v>
      </c>
      <c r="AN435" s="2">
        <f t="shared" si="26"/>
        <v>96.428137390000003</v>
      </c>
      <c r="AO435" s="2">
        <f t="shared" si="27"/>
        <v>57140000</v>
      </c>
      <c r="AP435" s="2">
        <f>gpw_3[[#This Row],[M]]/(gpw_3[[#This Row],[Mb]]*gpw_3[[#This Row],[K]])*gpw_3[[#This Row],[Wb]]</f>
        <v>517.42972631981229</v>
      </c>
      <c r="AQ435" s="2"/>
      <c r="AR435" s="2" t="str">
        <f>IF(gpw_3[[#This Row],[Kolumna1]]&gt;0,"r",IF(gpw_3[[#This Row],[Kolumna1]]=0,"n","m"))</f>
        <v>n</v>
      </c>
    </row>
    <row r="436" spans="1:44" x14ac:dyDescent="0.25">
      <c r="A436" s="1">
        <v>42025</v>
      </c>
      <c r="B436" s="2" t="s">
        <v>875</v>
      </c>
      <c r="C436" s="2" t="s">
        <v>876</v>
      </c>
      <c r="D436">
        <v>56.69</v>
      </c>
      <c r="E436">
        <v>0</v>
      </c>
      <c r="F436">
        <v>0</v>
      </c>
      <c r="G436">
        <v>1288000</v>
      </c>
      <c r="H436" s="2">
        <f>IF(AND(gpw[[#This Row],[wolumen]]=0,gpw[[#This Row],[obrot]]=0),gpw[[#This Row],[kurs_zamkniecia]],gpw[[#This Row],[obrot]]/gpw[[#This Row],[wolumen]])</f>
        <v>56.69</v>
      </c>
      <c r="J436" t="str">
        <f>LEFT(gpw[[#This Row],[ISIN]],2)</f>
        <v>PL</v>
      </c>
      <c r="K436">
        <f>gpw[[#This Row],[kurs_zamkniecia]]*gpw[[#This Row],[pakiet_wig]]</f>
        <v>73016720</v>
      </c>
      <c r="L436" s="2">
        <f>1000</f>
        <v>1000</v>
      </c>
      <c r="M436" s="2">
        <f t="shared" si="24"/>
        <v>96.428137390000003</v>
      </c>
      <c r="N436" s="2">
        <f t="shared" si="25"/>
        <v>57140000</v>
      </c>
      <c r="O436" s="2">
        <f>gpw[[#This Row],[M]]/(gpw[[#This Row],[Mb]]*gpw[[#This Row],[K]])*gpw[[#This Row],[Wb]]</f>
        <v>13.251904759462462</v>
      </c>
      <c r="P436" s="2"/>
      <c r="Q436" s="2" t="str">
        <f>IF(gpw[[#This Row],[Kolumna1]]&gt;0,"r",IF(gpw[[#This Row],[Kolumna1]]=0,"n","m"))</f>
        <v>n</v>
      </c>
      <c r="AB436" s="1">
        <v>42025</v>
      </c>
      <c r="AC436" s="2" t="s">
        <v>875</v>
      </c>
      <c r="AD436" s="2" t="s">
        <v>876</v>
      </c>
      <c r="AE436">
        <v>56.69</v>
      </c>
      <c r="AF436">
        <v>0</v>
      </c>
      <c r="AG436">
        <v>0</v>
      </c>
      <c r="AH436">
        <v>1288000</v>
      </c>
      <c r="AI436" s="2">
        <f>IF(AND(gpw_3[[#This Row],[wolumen]]=0,gpw_3[[#This Row],[obrot]]=0),gpw_3[[#This Row],[kurs_zamkniecia]],gpw_3[[#This Row],[obrot]]/gpw_3[[#This Row],[wolumen]])</f>
        <v>56.69</v>
      </c>
      <c r="AK436" t="str">
        <f>LEFT(gpw_3[[#This Row],[ISIN]],2)</f>
        <v>PL</v>
      </c>
      <c r="AL436">
        <f>gpw_3[[#This Row],[kurs_zamkniecia]]*gpw_3[[#This Row],[pakiet_wig]]</f>
        <v>73016720</v>
      </c>
      <c r="AM436" s="2">
        <f>1000</f>
        <v>1000</v>
      </c>
      <c r="AN436" s="2">
        <f t="shared" si="26"/>
        <v>96.428137390000003</v>
      </c>
      <c r="AO436" s="2">
        <f t="shared" si="27"/>
        <v>57140000</v>
      </c>
      <c r="AP436" s="2">
        <f>gpw_3[[#This Row],[M]]/(gpw_3[[#This Row],[Mb]]*gpw_3[[#This Row],[K]])*gpw_3[[#This Row],[Wb]]</f>
        <v>13.251904759462462</v>
      </c>
      <c r="AQ436" s="2"/>
      <c r="AR436" s="2" t="str">
        <f>IF(gpw_3[[#This Row],[Kolumna1]]&gt;0,"r",IF(gpw_3[[#This Row],[Kolumna1]]=0,"n","m"))</f>
        <v>n</v>
      </c>
    </row>
    <row r="437" spans="1:44" x14ac:dyDescent="0.25">
      <c r="A437" s="1">
        <v>42025</v>
      </c>
      <c r="B437" s="2" t="s">
        <v>877</v>
      </c>
      <c r="C437" s="2" t="s">
        <v>878</v>
      </c>
      <c r="D437">
        <v>8.59</v>
      </c>
      <c r="E437">
        <v>13535</v>
      </c>
      <c r="F437">
        <v>115040</v>
      </c>
      <c r="G437">
        <v>14002000</v>
      </c>
      <c r="H437" s="2">
        <f>IF(AND(gpw[[#This Row],[wolumen]]=0,gpw[[#This Row],[obrot]]=0),gpw[[#This Row],[kurs_zamkniecia]],gpw[[#This Row],[obrot]]/gpw[[#This Row],[wolumen]])</f>
        <v>8.499445881049132</v>
      </c>
      <c r="J437" t="str">
        <f>LEFT(gpw[[#This Row],[ISIN]],2)</f>
        <v>PL</v>
      </c>
      <c r="K437">
        <f>gpw[[#This Row],[kurs_zamkniecia]]*gpw[[#This Row],[pakiet_wig]]</f>
        <v>120277180</v>
      </c>
      <c r="L437" s="2">
        <f>1000</f>
        <v>1000</v>
      </c>
      <c r="M437" s="2">
        <f t="shared" si="24"/>
        <v>96.428137390000003</v>
      </c>
      <c r="N437" s="2">
        <f t="shared" si="25"/>
        <v>57140000</v>
      </c>
      <c r="O437" s="2">
        <f>gpw[[#This Row],[M]]/(gpw[[#This Row],[Mb]]*gpw[[#This Row],[K]])*gpw[[#This Row],[Wb]]</f>
        <v>21.829270530047406</v>
      </c>
      <c r="P437" s="2"/>
      <c r="Q437" s="2" t="str">
        <f>IF(gpw[[#This Row],[Kolumna1]]&gt;0,"r",IF(gpw[[#This Row],[Kolumna1]]=0,"n","m"))</f>
        <v>n</v>
      </c>
      <c r="AB437" s="1">
        <v>42025</v>
      </c>
      <c r="AC437" s="2" t="s">
        <v>877</v>
      </c>
      <c r="AD437" s="2" t="s">
        <v>878</v>
      </c>
      <c r="AE437">
        <v>8.59</v>
      </c>
      <c r="AF437">
        <v>13535</v>
      </c>
      <c r="AG437">
        <v>115040</v>
      </c>
      <c r="AH437">
        <v>14002000</v>
      </c>
      <c r="AI437" s="2">
        <f>IF(AND(gpw_3[[#This Row],[wolumen]]=0,gpw_3[[#This Row],[obrot]]=0),gpw_3[[#This Row],[kurs_zamkniecia]],gpw_3[[#This Row],[obrot]]/gpw_3[[#This Row],[wolumen]])</f>
        <v>8.499445881049132</v>
      </c>
      <c r="AK437" t="str">
        <f>LEFT(gpw_3[[#This Row],[ISIN]],2)</f>
        <v>PL</v>
      </c>
      <c r="AL437">
        <f>gpw_3[[#This Row],[kurs_zamkniecia]]*gpw_3[[#This Row],[pakiet_wig]]</f>
        <v>120277180</v>
      </c>
      <c r="AM437" s="2">
        <f>1000</f>
        <v>1000</v>
      </c>
      <c r="AN437" s="2">
        <f t="shared" si="26"/>
        <v>96.428137390000003</v>
      </c>
      <c r="AO437" s="2">
        <f t="shared" si="27"/>
        <v>57140000</v>
      </c>
      <c r="AP437" s="2">
        <f>gpw_3[[#This Row],[M]]/(gpw_3[[#This Row],[Mb]]*gpw_3[[#This Row],[K]])*gpw_3[[#This Row],[Wb]]</f>
        <v>21.829270530047406</v>
      </c>
      <c r="AQ437" s="2"/>
      <c r="AR437" s="2" t="str">
        <f>IF(gpw_3[[#This Row],[Kolumna1]]&gt;0,"r",IF(gpw_3[[#This Row],[Kolumna1]]=0,"n","m"))</f>
        <v>n</v>
      </c>
    </row>
    <row r="438" spans="1:44" x14ac:dyDescent="0.25">
      <c r="A438" s="1">
        <v>42025</v>
      </c>
      <c r="B438" s="2" t="s">
        <v>879</v>
      </c>
      <c r="C438" s="2" t="s">
        <v>880</v>
      </c>
      <c r="D438">
        <v>23.4</v>
      </c>
      <c r="E438">
        <v>519</v>
      </c>
      <c r="F438">
        <v>12140</v>
      </c>
      <c r="G438">
        <v>28378000</v>
      </c>
      <c r="H438" s="2">
        <f>IF(AND(gpw[[#This Row],[wolumen]]=0,gpw[[#This Row],[obrot]]=0),gpw[[#This Row],[kurs_zamkniecia]],gpw[[#This Row],[obrot]]/gpw[[#This Row],[wolumen]])</f>
        <v>23.391136801541425</v>
      </c>
      <c r="J438" t="str">
        <f>LEFT(gpw[[#This Row],[ISIN]],2)</f>
        <v>IT</v>
      </c>
      <c r="K438">
        <f>gpw[[#This Row],[kurs_zamkniecia]]*gpw[[#This Row],[pakiet_wig]]</f>
        <v>664045200</v>
      </c>
      <c r="L438" s="2">
        <f>1000</f>
        <v>1000</v>
      </c>
      <c r="M438" s="2">
        <f t="shared" si="24"/>
        <v>96.428137390000003</v>
      </c>
      <c r="N438" s="2">
        <f t="shared" si="25"/>
        <v>57140000</v>
      </c>
      <c r="O438" s="2">
        <f>gpw[[#This Row],[M]]/(gpw[[#This Row],[Mb]]*gpw[[#This Row],[K]])*gpw[[#This Row],[Wb]]</f>
        <v>120.51847503391281</v>
      </c>
      <c r="P438" s="2"/>
      <c r="Q438" s="2" t="str">
        <f>IF(gpw[[#This Row],[Kolumna1]]&gt;0,"r",IF(gpw[[#This Row],[Kolumna1]]=0,"n","m"))</f>
        <v>n</v>
      </c>
      <c r="AB438" s="1">
        <v>42025</v>
      </c>
      <c r="AC438" s="2" t="s">
        <v>879</v>
      </c>
      <c r="AD438" s="2" t="s">
        <v>880</v>
      </c>
      <c r="AE438">
        <v>23.4</v>
      </c>
      <c r="AF438">
        <v>519</v>
      </c>
      <c r="AG438">
        <v>12140</v>
      </c>
      <c r="AH438">
        <v>28378000</v>
      </c>
      <c r="AI438" s="2">
        <f>IF(AND(gpw_3[[#This Row],[wolumen]]=0,gpw_3[[#This Row],[obrot]]=0),gpw_3[[#This Row],[kurs_zamkniecia]],gpw_3[[#This Row],[obrot]]/gpw_3[[#This Row],[wolumen]])</f>
        <v>23.391136801541425</v>
      </c>
      <c r="AK438" t="str">
        <f>LEFT(gpw_3[[#This Row],[ISIN]],2)</f>
        <v>IT</v>
      </c>
      <c r="AL438">
        <f>gpw_3[[#This Row],[kurs_zamkniecia]]*gpw_3[[#This Row],[pakiet_wig]]</f>
        <v>664045200</v>
      </c>
      <c r="AM438" s="2">
        <f>1000</f>
        <v>1000</v>
      </c>
      <c r="AN438" s="2">
        <f t="shared" si="26"/>
        <v>96.428137390000003</v>
      </c>
      <c r="AO438" s="2">
        <f t="shared" si="27"/>
        <v>57140000</v>
      </c>
      <c r="AP438" s="2">
        <f>gpw_3[[#This Row],[M]]/(gpw_3[[#This Row],[Mb]]*gpw_3[[#This Row],[K]])*gpw_3[[#This Row],[Wb]]</f>
        <v>120.51847503391281</v>
      </c>
      <c r="AQ438" s="2"/>
      <c r="AR438" s="2" t="str">
        <f>IF(gpw_3[[#This Row],[Kolumna1]]&gt;0,"r",IF(gpw_3[[#This Row],[Kolumna1]]=0,"n","m"))</f>
        <v>n</v>
      </c>
    </row>
    <row r="439" spans="1:44" x14ac:dyDescent="0.25">
      <c r="A439" s="1">
        <v>42025</v>
      </c>
      <c r="B439" s="2" t="s">
        <v>881</v>
      </c>
      <c r="C439" s="2" t="s">
        <v>882</v>
      </c>
      <c r="D439">
        <v>2.38</v>
      </c>
      <c r="E439">
        <v>200</v>
      </c>
      <c r="F439">
        <v>480</v>
      </c>
      <c r="G439">
        <v>0</v>
      </c>
      <c r="H439" s="2">
        <f>IF(AND(gpw[[#This Row],[wolumen]]=0,gpw[[#This Row],[obrot]]=0),gpw[[#This Row],[kurs_zamkniecia]],gpw[[#This Row],[obrot]]/gpw[[#This Row],[wolumen]])</f>
        <v>2.4</v>
      </c>
      <c r="J439" t="str">
        <f>LEFT(gpw[[#This Row],[ISIN]],2)</f>
        <v>PL</v>
      </c>
      <c r="K439">
        <f>gpw[[#This Row],[kurs_zamkniecia]]*gpw[[#This Row],[pakiet_wig]]</f>
        <v>0</v>
      </c>
      <c r="L439" s="2">
        <f>1000</f>
        <v>1000</v>
      </c>
      <c r="M439" s="2">
        <f t="shared" si="24"/>
        <v>96.428137390000003</v>
      </c>
      <c r="N439" s="2">
        <f t="shared" si="25"/>
        <v>57140000</v>
      </c>
      <c r="O439" s="2">
        <f>gpw[[#This Row],[M]]/(gpw[[#This Row],[Mb]]*gpw[[#This Row],[K]])*gpw[[#This Row],[Wb]]</f>
        <v>0</v>
      </c>
      <c r="P439" s="2"/>
      <c r="Q439" s="2" t="str">
        <f>IF(gpw[[#This Row],[Kolumna1]]&gt;0,"r",IF(gpw[[#This Row],[Kolumna1]]=0,"n","m"))</f>
        <v>n</v>
      </c>
      <c r="AB439" s="1">
        <v>42025</v>
      </c>
      <c r="AC439" s="2" t="s">
        <v>881</v>
      </c>
      <c r="AD439" s="2" t="s">
        <v>882</v>
      </c>
      <c r="AE439">
        <v>2.38</v>
      </c>
      <c r="AF439">
        <v>200</v>
      </c>
      <c r="AG439">
        <v>480</v>
      </c>
      <c r="AH439">
        <v>0</v>
      </c>
      <c r="AI439" s="2">
        <f>IF(AND(gpw_3[[#This Row],[wolumen]]=0,gpw_3[[#This Row],[obrot]]=0),gpw_3[[#This Row],[kurs_zamkniecia]],gpw_3[[#This Row],[obrot]]/gpw_3[[#This Row],[wolumen]])</f>
        <v>2.4</v>
      </c>
      <c r="AK439" t="str">
        <f>LEFT(gpw_3[[#This Row],[ISIN]],2)</f>
        <v>PL</v>
      </c>
      <c r="AL439">
        <f>gpw_3[[#This Row],[kurs_zamkniecia]]*gpw_3[[#This Row],[pakiet_wig]]</f>
        <v>0</v>
      </c>
      <c r="AM439" s="2">
        <f>1000</f>
        <v>1000</v>
      </c>
      <c r="AN439" s="2">
        <f t="shared" si="26"/>
        <v>96.428137390000003</v>
      </c>
      <c r="AO439" s="2">
        <f t="shared" si="27"/>
        <v>57140000</v>
      </c>
      <c r="AP439" s="2">
        <f>gpw_3[[#This Row],[M]]/(gpw_3[[#This Row],[Mb]]*gpw_3[[#This Row],[K]])*gpw_3[[#This Row],[Wb]]</f>
        <v>0</v>
      </c>
      <c r="AQ439" s="2"/>
      <c r="AR439" s="2" t="str">
        <f>IF(gpw_3[[#This Row],[Kolumna1]]&gt;0,"r",IF(gpw_3[[#This Row],[Kolumna1]]=0,"n","m"))</f>
        <v>n</v>
      </c>
    </row>
    <row r="440" spans="1:44" x14ac:dyDescent="0.25">
      <c r="A440" s="1">
        <v>42025</v>
      </c>
      <c r="B440" s="2" t="s">
        <v>883</v>
      </c>
      <c r="C440" s="2" t="s">
        <v>884</v>
      </c>
      <c r="D440">
        <v>2.0699999999999998</v>
      </c>
      <c r="E440">
        <v>32307</v>
      </c>
      <c r="F440">
        <v>66900</v>
      </c>
      <c r="G440">
        <v>20551000</v>
      </c>
      <c r="H440" s="2">
        <f>IF(AND(gpw[[#This Row],[wolumen]]=0,gpw[[#This Row],[obrot]]=0),gpw[[#This Row],[kurs_zamkniecia]],gpw[[#This Row],[obrot]]/gpw[[#This Row],[wolumen]])</f>
        <v>2.0707586591141238</v>
      </c>
      <c r="J440" t="str">
        <f>LEFT(gpw[[#This Row],[ISIN]],2)</f>
        <v>PL</v>
      </c>
      <c r="K440">
        <f>gpw[[#This Row],[kurs_zamkniecia]]*gpw[[#This Row],[pakiet_wig]]</f>
        <v>42540570</v>
      </c>
      <c r="L440" s="2">
        <f>1000</f>
        <v>1000</v>
      </c>
      <c r="M440" s="2">
        <f t="shared" si="24"/>
        <v>96.428137390000003</v>
      </c>
      <c r="N440" s="2">
        <f t="shared" si="25"/>
        <v>57140000</v>
      </c>
      <c r="O440" s="2">
        <f>gpw[[#This Row],[M]]/(gpw[[#This Row],[Mb]]*gpw[[#This Row],[K]])*gpw[[#This Row],[Wb]]</f>
        <v>7.7207464544181938</v>
      </c>
      <c r="P440" s="2"/>
      <c r="Q440" s="2" t="str">
        <f>IF(gpw[[#This Row],[Kolumna1]]&gt;0,"r",IF(gpw[[#This Row],[Kolumna1]]=0,"n","m"))</f>
        <v>n</v>
      </c>
      <c r="AB440" s="1">
        <v>42025</v>
      </c>
      <c r="AC440" s="2" t="s">
        <v>883</v>
      </c>
      <c r="AD440" s="2" t="s">
        <v>884</v>
      </c>
      <c r="AE440">
        <v>2.0699999999999998</v>
      </c>
      <c r="AF440">
        <v>32307</v>
      </c>
      <c r="AG440">
        <v>66900</v>
      </c>
      <c r="AH440">
        <v>20551000</v>
      </c>
      <c r="AI440" s="2">
        <f>IF(AND(gpw_3[[#This Row],[wolumen]]=0,gpw_3[[#This Row],[obrot]]=0),gpw_3[[#This Row],[kurs_zamkniecia]],gpw_3[[#This Row],[obrot]]/gpw_3[[#This Row],[wolumen]])</f>
        <v>2.0707586591141238</v>
      </c>
      <c r="AK440" t="str">
        <f>LEFT(gpw_3[[#This Row],[ISIN]],2)</f>
        <v>PL</v>
      </c>
      <c r="AL440">
        <f>gpw_3[[#This Row],[kurs_zamkniecia]]*gpw_3[[#This Row],[pakiet_wig]]</f>
        <v>42540570</v>
      </c>
      <c r="AM440" s="2">
        <f>1000</f>
        <v>1000</v>
      </c>
      <c r="AN440" s="2">
        <f t="shared" si="26"/>
        <v>96.428137390000003</v>
      </c>
      <c r="AO440" s="2">
        <f t="shared" si="27"/>
        <v>57140000</v>
      </c>
      <c r="AP440" s="2">
        <f>gpw_3[[#This Row],[M]]/(gpw_3[[#This Row],[Mb]]*gpw_3[[#This Row],[K]])*gpw_3[[#This Row],[Wb]]</f>
        <v>7.7207464544181938</v>
      </c>
      <c r="AQ440" s="2"/>
      <c r="AR440" s="2" t="str">
        <f>IF(gpw_3[[#This Row],[Kolumna1]]&gt;0,"r",IF(gpw_3[[#This Row],[Kolumna1]]=0,"n","m"))</f>
        <v>n</v>
      </c>
    </row>
    <row r="441" spans="1:44" x14ac:dyDescent="0.25">
      <c r="A441" s="1">
        <v>42025</v>
      </c>
      <c r="B441" s="2" t="s">
        <v>885</v>
      </c>
      <c r="C441" s="2" t="s">
        <v>886</v>
      </c>
      <c r="D441">
        <v>2.67</v>
      </c>
      <c r="E441">
        <v>24</v>
      </c>
      <c r="F441">
        <v>60</v>
      </c>
      <c r="G441">
        <v>16914000</v>
      </c>
      <c r="H441" s="2">
        <f>IF(AND(gpw[[#This Row],[wolumen]]=0,gpw[[#This Row],[obrot]]=0),gpw[[#This Row],[kurs_zamkniecia]],gpw[[#This Row],[obrot]]/gpw[[#This Row],[wolumen]])</f>
        <v>2.5</v>
      </c>
      <c r="J441" t="str">
        <f>LEFT(gpw[[#This Row],[ISIN]],2)</f>
        <v>PL</v>
      </c>
      <c r="K441">
        <f>gpw[[#This Row],[kurs_zamkniecia]]*gpw[[#This Row],[pakiet_wig]]</f>
        <v>45160380</v>
      </c>
      <c r="L441" s="2">
        <f>1000</f>
        <v>1000</v>
      </c>
      <c r="M441" s="2">
        <f t="shared" si="24"/>
        <v>96.428137390000003</v>
      </c>
      <c r="N441" s="2">
        <f t="shared" si="25"/>
        <v>57140000</v>
      </c>
      <c r="O441" s="2">
        <f>gpw[[#This Row],[M]]/(gpw[[#This Row],[Mb]]*gpw[[#This Row],[K]])*gpw[[#This Row],[Wb]]</f>
        <v>8.1962193681273732</v>
      </c>
      <c r="P441" s="2"/>
      <c r="Q441" s="2" t="str">
        <f>IF(gpw[[#This Row],[Kolumna1]]&gt;0,"r",IF(gpw[[#This Row],[Kolumna1]]=0,"n","m"))</f>
        <v>n</v>
      </c>
      <c r="AB441" s="1">
        <v>42025</v>
      </c>
      <c r="AC441" s="2" t="s">
        <v>885</v>
      </c>
      <c r="AD441" s="2" t="s">
        <v>886</v>
      </c>
      <c r="AE441">
        <v>2.67</v>
      </c>
      <c r="AF441">
        <v>24</v>
      </c>
      <c r="AG441">
        <v>60</v>
      </c>
      <c r="AH441">
        <v>16914000</v>
      </c>
      <c r="AI441" s="2">
        <f>IF(AND(gpw_3[[#This Row],[wolumen]]=0,gpw_3[[#This Row],[obrot]]=0),gpw_3[[#This Row],[kurs_zamkniecia]],gpw_3[[#This Row],[obrot]]/gpw_3[[#This Row],[wolumen]])</f>
        <v>2.5</v>
      </c>
      <c r="AK441" t="str">
        <f>LEFT(gpw_3[[#This Row],[ISIN]],2)</f>
        <v>PL</v>
      </c>
      <c r="AL441">
        <f>gpw_3[[#This Row],[kurs_zamkniecia]]*gpw_3[[#This Row],[pakiet_wig]]</f>
        <v>45160380</v>
      </c>
      <c r="AM441" s="2">
        <f>1000</f>
        <v>1000</v>
      </c>
      <c r="AN441" s="2">
        <f t="shared" si="26"/>
        <v>96.428137390000003</v>
      </c>
      <c r="AO441" s="2">
        <f t="shared" si="27"/>
        <v>57140000</v>
      </c>
      <c r="AP441" s="2">
        <f>gpw_3[[#This Row],[M]]/(gpw_3[[#This Row],[Mb]]*gpw_3[[#This Row],[K]])*gpw_3[[#This Row],[Wb]]</f>
        <v>8.1962193681273732</v>
      </c>
      <c r="AQ441" s="2"/>
      <c r="AR441" s="2" t="str">
        <f>IF(gpw_3[[#This Row],[Kolumna1]]&gt;0,"r",IF(gpw_3[[#This Row],[Kolumna1]]=0,"n","m"))</f>
        <v>n</v>
      </c>
    </row>
    <row r="442" spans="1:44" x14ac:dyDescent="0.25">
      <c r="A442" s="1">
        <v>42025</v>
      </c>
      <c r="B442" s="2" t="s">
        <v>887</v>
      </c>
      <c r="C442" s="2" t="s">
        <v>888</v>
      </c>
      <c r="D442">
        <v>1.63</v>
      </c>
      <c r="E442">
        <v>0</v>
      </c>
      <c r="F442">
        <v>0</v>
      </c>
      <c r="G442">
        <v>0</v>
      </c>
      <c r="H442" s="2">
        <f>IF(AND(gpw[[#This Row],[wolumen]]=0,gpw[[#This Row],[obrot]]=0),gpw[[#This Row],[kurs_zamkniecia]],gpw[[#This Row],[obrot]]/gpw[[#This Row],[wolumen]])</f>
        <v>1.63</v>
      </c>
      <c r="J442" t="str">
        <f>LEFT(gpw[[#This Row],[ISIN]],2)</f>
        <v>PL</v>
      </c>
      <c r="K442">
        <f>gpw[[#This Row],[kurs_zamkniecia]]*gpw[[#This Row],[pakiet_wig]]</f>
        <v>0</v>
      </c>
      <c r="L442" s="2">
        <f>1000</f>
        <v>1000</v>
      </c>
      <c r="M442" s="2">
        <f t="shared" si="24"/>
        <v>96.428137390000003</v>
      </c>
      <c r="N442" s="2">
        <f t="shared" si="25"/>
        <v>57140000</v>
      </c>
      <c r="O442" s="2">
        <f>gpw[[#This Row],[M]]/(gpw[[#This Row],[Mb]]*gpw[[#This Row],[K]])*gpw[[#This Row],[Wb]]</f>
        <v>0</v>
      </c>
      <c r="P442" s="2"/>
      <c r="Q442" s="2" t="str">
        <f>IF(gpw[[#This Row],[Kolumna1]]&gt;0,"r",IF(gpw[[#This Row],[Kolumna1]]=0,"n","m"))</f>
        <v>n</v>
      </c>
      <c r="AB442" s="1">
        <v>42025</v>
      </c>
      <c r="AC442" s="2" t="s">
        <v>887</v>
      </c>
      <c r="AD442" s="2" t="s">
        <v>888</v>
      </c>
      <c r="AE442">
        <v>1.63</v>
      </c>
      <c r="AF442">
        <v>0</v>
      </c>
      <c r="AG442">
        <v>0</v>
      </c>
      <c r="AH442">
        <v>0</v>
      </c>
      <c r="AI442" s="2">
        <f>IF(AND(gpw_3[[#This Row],[wolumen]]=0,gpw_3[[#This Row],[obrot]]=0),gpw_3[[#This Row],[kurs_zamkniecia]],gpw_3[[#This Row],[obrot]]/gpw_3[[#This Row],[wolumen]])</f>
        <v>1.63</v>
      </c>
      <c r="AK442" t="str">
        <f>LEFT(gpw_3[[#This Row],[ISIN]],2)</f>
        <v>PL</v>
      </c>
      <c r="AL442">
        <f>gpw_3[[#This Row],[kurs_zamkniecia]]*gpw_3[[#This Row],[pakiet_wig]]</f>
        <v>0</v>
      </c>
      <c r="AM442" s="2">
        <f>1000</f>
        <v>1000</v>
      </c>
      <c r="AN442" s="2">
        <f t="shared" si="26"/>
        <v>96.428137390000003</v>
      </c>
      <c r="AO442" s="2">
        <f t="shared" si="27"/>
        <v>57140000</v>
      </c>
      <c r="AP442" s="2">
        <f>gpw_3[[#This Row],[M]]/(gpw_3[[#This Row],[Mb]]*gpw_3[[#This Row],[K]])*gpw_3[[#This Row],[Wb]]</f>
        <v>0</v>
      </c>
      <c r="AQ442" s="2"/>
      <c r="AR442" s="2" t="str">
        <f>IF(gpw_3[[#This Row],[Kolumna1]]&gt;0,"r",IF(gpw_3[[#This Row],[Kolumna1]]=0,"n","m"))</f>
        <v>n</v>
      </c>
    </row>
    <row r="443" spans="1:44" x14ac:dyDescent="0.25">
      <c r="A443" s="1">
        <v>42025</v>
      </c>
      <c r="B443" s="2" t="s">
        <v>889</v>
      </c>
      <c r="C443" s="2" t="s">
        <v>890</v>
      </c>
      <c r="D443">
        <v>193.5</v>
      </c>
      <c r="E443">
        <v>154</v>
      </c>
      <c r="F443">
        <v>29370</v>
      </c>
      <c r="G443">
        <v>370000</v>
      </c>
      <c r="H443" s="2">
        <f>IF(AND(gpw[[#This Row],[wolumen]]=0,gpw[[#This Row],[obrot]]=0),gpw[[#This Row],[kurs_zamkniecia]],gpw[[#This Row],[obrot]]/gpw[[#This Row],[wolumen]])</f>
        <v>190.71428571428572</v>
      </c>
      <c r="J443" t="str">
        <f>LEFT(gpw[[#This Row],[ISIN]],2)</f>
        <v>PL</v>
      </c>
      <c r="K443">
        <f>gpw[[#This Row],[kurs_zamkniecia]]*gpw[[#This Row],[pakiet_wig]]</f>
        <v>71595000</v>
      </c>
      <c r="L443" s="2">
        <f>1000</f>
        <v>1000</v>
      </c>
      <c r="M443" s="2">
        <f t="shared" si="24"/>
        <v>96.428137390000003</v>
      </c>
      <c r="N443" s="2">
        <f t="shared" si="25"/>
        <v>57140000</v>
      </c>
      <c r="O443" s="2">
        <f>gpw[[#This Row],[M]]/(gpw[[#This Row],[Mb]]*gpw[[#This Row],[K]])*gpw[[#This Row],[Wb]]</f>
        <v>12.993874844743983</v>
      </c>
      <c r="P443" s="2"/>
      <c r="Q443" s="2" t="str">
        <f>IF(gpw[[#This Row],[Kolumna1]]&gt;0,"r",IF(gpw[[#This Row],[Kolumna1]]=0,"n","m"))</f>
        <v>n</v>
      </c>
      <c r="AB443" s="1">
        <v>42025</v>
      </c>
      <c r="AC443" s="2" t="s">
        <v>889</v>
      </c>
      <c r="AD443" s="2" t="s">
        <v>890</v>
      </c>
      <c r="AE443">
        <v>193.5</v>
      </c>
      <c r="AF443">
        <v>154</v>
      </c>
      <c r="AG443">
        <v>29370</v>
      </c>
      <c r="AH443">
        <v>370000</v>
      </c>
      <c r="AI443" s="2">
        <f>IF(AND(gpw_3[[#This Row],[wolumen]]=0,gpw_3[[#This Row],[obrot]]=0),gpw_3[[#This Row],[kurs_zamkniecia]],gpw_3[[#This Row],[obrot]]/gpw_3[[#This Row],[wolumen]])</f>
        <v>190.71428571428572</v>
      </c>
      <c r="AK443" t="str">
        <f>LEFT(gpw_3[[#This Row],[ISIN]],2)</f>
        <v>PL</v>
      </c>
      <c r="AL443">
        <f>gpw_3[[#This Row],[kurs_zamkniecia]]*gpw_3[[#This Row],[pakiet_wig]]</f>
        <v>71595000</v>
      </c>
      <c r="AM443" s="2">
        <f>1000</f>
        <v>1000</v>
      </c>
      <c r="AN443" s="2">
        <f t="shared" si="26"/>
        <v>96.428137390000003</v>
      </c>
      <c r="AO443" s="2">
        <f t="shared" si="27"/>
        <v>57140000</v>
      </c>
      <c r="AP443" s="2">
        <f>gpw_3[[#This Row],[M]]/(gpw_3[[#This Row],[Mb]]*gpw_3[[#This Row],[K]])*gpw_3[[#This Row],[Wb]]</f>
        <v>12.993874844743983</v>
      </c>
      <c r="AQ443" s="2"/>
      <c r="AR443" s="2" t="str">
        <f>IF(gpw_3[[#This Row],[Kolumna1]]&gt;0,"r",IF(gpw_3[[#This Row],[Kolumna1]]=0,"n","m"))</f>
        <v>n</v>
      </c>
    </row>
    <row r="444" spans="1:44" x14ac:dyDescent="0.25">
      <c r="A444" s="1">
        <v>42025</v>
      </c>
      <c r="B444" s="2" t="s">
        <v>891</v>
      </c>
      <c r="C444" s="2" t="s">
        <v>892</v>
      </c>
      <c r="D444">
        <v>4.29</v>
      </c>
      <c r="E444">
        <v>4855</v>
      </c>
      <c r="F444">
        <v>20480</v>
      </c>
      <c r="G444">
        <v>4890000</v>
      </c>
      <c r="H444" s="2">
        <f>IF(AND(gpw[[#This Row],[wolumen]]=0,gpw[[#This Row],[obrot]]=0),gpw[[#This Row],[kurs_zamkniecia]],gpw[[#This Row],[obrot]]/gpw[[#This Row],[wolumen]])</f>
        <v>4.2183316168898042</v>
      </c>
      <c r="J444" t="str">
        <f>LEFT(gpw[[#This Row],[ISIN]],2)</f>
        <v>PL</v>
      </c>
      <c r="K444">
        <f>gpw[[#This Row],[kurs_zamkniecia]]*gpw[[#This Row],[pakiet_wig]]</f>
        <v>20978100</v>
      </c>
      <c r="L444" s="2">
        <f>1000</f>
        <v>1000</v>
      </c>
      <c r="M444" s="2">
        <f t="shared" si="24"/>
        <v>96.428137390000003</v>
      </c>
      <c r="N444" s="2">
        <f t="shared" si="25"/>
        <v>57140000</v>
      </c>
      <c r="O444" s="2">
        <f>gpw[[#This Row],[M]]/(gpw[[#This Row],[Mb]]*gpw[[#This Row],[K]])*gpw[[#This Row],[Wb]]</f>
        <v>3.8073441704102766</v>
      </c>
      <c r="P444" s="2"/>
      <c r="Q444" s="2" t="str">
        <f>IF(gpw[[#This Row],[Kolumna1]]&gt;0,"r",IF(gpw[[#This Row],[Kolumna1]]=0,"n","m"))</f>
        <v>n</v>
      </c>
      <c r="AB444" s="1">
        <v>42025</v>
      </c>
      <c r="AC444" s="2" t="s">
        <v>891</v>
      </c>
      <c r="AD444" s="2" t="s">
        <v>892</v>
      </c>
      <c r="AE444">
        <v>4.29</v>
      </c>
      <c r="AF444">
        <v>4855</v>
      </c>
      <c r="AG444">
        <v>20480</v>
      </c>
      <c r="AH444">
        <v>4890000</v>
      </c>
      <c r="AI444" s="2">
        <f>IF(AND(gpw_3[[#This Row],[wolumen]]=0,gpw_3[[#This Row],[obrot]]=0),gpw_3[[#This Row],[kurs_zamkniecia]],gpw_3[[#This Row],[obrot]]/gpw_3[[#This Row],[wolumen]])</f>
        <v>4.2183316168898042</v>
      </c>
      <c r="AK444" t="str">
        <f>LEFT(gpw_3[[#This Row],[ISIN]],2)</f>
        <v>PL</v>
      </c>
      <c r="AL444">
        <f>gpw_3[[#This Row],[kurs_zamkniecia]]*gpw_3[[#This Row],[pakiet_wig]]</f>
        <v>20978100</v>
      </c>
      <c r="AM444" s="2">
        <f>1000</f>
        <v>1000</v>
      </c>
      <c r="AN444" s="2">
        <f t="shared" si="26"/>
        <v>96.428137390000003</v>
      </c>
      <c r="AO444" s="2">
        <f t="shared" si="27"/>
        <v>57140000</v>
      </c>
      <c r="AP444" s="2">
        <f>gpw_3[[#This Row],[M]]/(gpw_3[[#This Row],[Mb]]*gpw_3[[#This Row],[K]])*gpw_3[[#This Row],[Wb]]</f>
        <v>3.8073441704102766</v>
      </c>
      <c r="AQ444" s="2"/>
      <c r="AR444" s="2" t="str">
        <f>IF(gpw_3[[#This Row],[Kolumna1]]&gt;0,"r",IF(gpw_3[[#This Row],[Kolumna1]]=0,"n","m"))</f>
        <v>n</v>
      </c>
    </row>
    <row r="445" spans="1:44" x14ac:dyDescent="0.25">
      <c r="A445" s="1">
        <v>42025</v>
      </c>
      <c r="B445" s="2" t="s">
        <v>893</v>
      </c>
      <c r="C445" s="2" t="s">
        <v>894</v>
      </c>
      <c r="D445">
        <v>9.15</v>
      </c>
      <c r="E445">
        <v>5327</v>
      </c>
      <c r="F445">
        <v>48050</v>
      </c>
      <c r="G445">
        <v>4210000</v>
      </c>
      <c r="H445" s="2">
        <f>IF(AND(gpw[[#This Row],[wolumen]]=0,gpw[[#This Row],[obrot]]=0),gpw[[#This Row],[kurs_zamkniecia]],gpw[[#This Row],[obrot]]/gpw[[#This Row],[wolumen]])</f>
        <v>9.020086352543645</v>
      </c>
      <c r="J445" t="str">
        <f>LEFT(gpw[[#This Row],[ISIN]],2)</f>
        <v>PL</v>
      </c>
      <c r="K445">
        <f>gpw[[#This Row],[kurs_zamkniecia]]*gpw[[#This Row],[pakiet_wig]]</f>
        <v>38521500</v>
      </c>
      <c r="L445" s="2">
        <f>1000</f>
        <v>1000</v>
      </c>
      <c r="M445" s="2">
        <f t="shared" si="24"/>
        <v>96.428137390000003</v>
      </c>
      <c r="N445" s="2">
        <f t="shared" si="25"/>
        <v>57140000</v>
      </c>
      <c r="O445" s="2">
        <f>gpw[[#This Row],[M]]/(gpw[[#This Row],[Mb]]*gpw[[#This Row],[K]])*gpw[[#This Row],[Wb]]</f>
        <v>6.991319922226487</v>
      </c>
      <c r="P445" s="2"/>
      <c r="Q445" s="2" t="str">
        <f>IF(gpw[[#This Row],[Kolumna1]]&gt;0,"r",IF(gpw[[#This Row],[Kolumna1]]=0,"n","m"))</f>
        <v>n</v>
      </c>
      <c r="AB445" s="1">
        <v>42025</v>
      </c>
      <c r="AC445" s="2" t="s">
        <v>893</v>
      </c>
      <c r="AD445" s="2" t="s">
        <v>894</v>
      </c>
      <c r="AE445">
        <v>9.15</v>
      </c>
      <c r="AF445">
        <v>5327</v>
      </c>
      <c r="AG445">
        <v>48050</v>
      </c>
      <c r="AH445">
        <v>4210000</v>
      </c>
      <c r="AI445" s="2">
        <f>IF(AND(gpw_3[[#This Row],[wolumen]]=0,gpw_3[[#This Row],[obrot]]=0),gpw_3[[#This Row],[kurs_zamkniecia]],gpw_3[[#This Row],[obrot]]/gpw_3[[#This Row],[wolumen]])</f>
        <v>9.020086352543645</v>
      </c>
      <c r="AK445" t="str">
        <f>LEFT(gpw_3[[#This Row],[ISIN]],2)</f>
        <v>PL</v>
      </c>
      <c r="AL445">
        <f>gpw_3[[#This Row],[kurs_zamkniecia]]*gpw_3[[#This Row],[pakiet_wig]]</f>
        <v>38521500</v>
      </c>
      <c r="AM445" s="2">
        <f>1000</f>
        <v>1000</v>
      </c>
      <c r="AN445" s="2">
        <f t="shared" si="26"/>
        <v>96.428137390000003</v>
      </c>
      <c r="AO445" s="2">
        <f t="shared" si="27"/>
        <v>57140000</v>
      </c>
      <c r="AP445" s="2">
        <f>gpw_3[[#This Row],[M]]/(gpw_3[[#This Row],[Mb]]*gpw_3[[#This Row],[K]])*gpw_3[[#This Row],[Wb]]</f>
        <v>6.991319922226487</v>
      </c>
      <c r="AQ445" s="2"/>
      <c r="AR445" s="2" t="str">
        <f>IF(gpw_3[[#This Row],[Kolumna1]]&gt;0,"r",IF(gpw_3[[#This Row],[Kolumna1]]=0,"n","m"))</f>
        <v>n</v>
      </c>
    </row>
    <row r="446" spans="1:44" x14ac:dyDescent="0.25">
      <c r="A446" s="1">
        <v>42025</v>
      </c>
      <c r="B446" s="2" t="s">
        <v>895</v>
      </c>
      <c r="C446" s="2" t="s">
        <v>896</v>
      </c>
      <c r="D446">
        <v>1.97</v>
      </c>
      <c r="E446">
        <v>447897</v>
      </c>
      <c r="F446">
        <v>875600</v>
      </c>
      <c r="G446">
        <v>158887000</v>
      </c>
      <c r="H446" s="2">
        <f>IF(AND(gpw[[#This Row],[wolumen]]=0,gpw[[#This Row],[obrot]]=0),gpw[[#This Row],[kurs_zamkniecia]],gpw[[#This Row],[obrot]]/gpw[[#This Row],[wolumen]])</f>
        <v>1.9549137413289217</v>
      </c>
      <c r="J446" t="str">
        <f>LEFT(gpw[[#This Row],[ISIN]],2)</f>
        <v>PL</v>
      </c>
      <c r="K446">
        <f>gpw[[#This Row],[kurs_zamkniecia]]*gpw[[#This Row],[pakiet_wig]]</f>
        <v>313007390</v>
      </c>
      <c r="L446" s="2">
        <f>1000</f>
        <v>1000</v>
      </c>
      <c r="M446" s="2">
        <f t="shared" si="24"/>
        <v>96.428137390000003</v>
      </c>
      <c r="N446" s="2">
        <f t="shared" si="25"/>
        <v>57140000</v>
      </c>
      <c r="O446" s="2">
        <f>gpw[[#This Row],[M]]/(gpw[[#This Row],[Mb]]*gpw[[#This Row],[K]])*gpw[[#This Row],[Wb]]</f>
        <v>56.80814094755177</v>
      </c>
      <c r="P446" s="2"/>
      <c r="Q446" s="2" t="str">
        <f>IF(gpw[[#This Row],[Kolumna1]]&gt;0,"r",IF(gpw[[#This Row],[Kolumna1]]=0,"n","m"))</f>
        <v>n</v>
      </c>
      <c r="AB446" s="1">
        <v>42025</v>
      </c>
      <c r="AC446" s="2" t="s">
        <v>895</v>
      </c>
      <c r="AD446" s="2" t="s">
        <v>896</v>
      </c>
      <c r="AE446">
        <v>1.97</v>
      </c>
      <c r="AF446">
        <v>447897</v>
      </c>
      <c r="AG446">
        <v>875600</v>
      </c>
      <c r="AH446">
        <v>158887000</v>
      </c>
      <c r="AI446" s="2">
        <f>IF(AND(gpw_3[[#This Row],[wolumen]]=0,gpw_3[[#This Row],[obrot]]=0),gpw_3[[#This Row],[kurs_zamkniecia]],gpw_3[[#This Row],[obrot]]/gpw_3[[#This Row],[wolumen]])</f>
        <v>1.9549137413289217</v>
      </c>
      <c r="AK446" t="str">
        <f>LEFT(gpw_3[[#This Row],[ISIN]],2)</f>
        <v>PL</v>
      </c>
      <c r="AL446">
        <f>gpw_3[[#This Row],[kurs_zamkniecia]]*gpw_3[[#This Row],[pakiet_wig]]</f>
        <v>313007390</v>
      </c>
      <c r="AM446" s="2">
        <f>1000</f>
        <v>1000</v>
      </c>
      <c r="AN446" s="2">
        <f t="shared" si="26"/>
        <v>96.428137390000003</v>
      </c>
      <c r="AO446" s="2">
        <f t="shared" si="27"/>
        <v>57140000</v>
      </c>
      <c r="AP446" s="2">
        <f>gpw_3[[#This Row],[M]]/(gpw_3[[#This Row],[Mb]]*gpw_3[[#This Row],[K]])*gpw_3[[#This Row],[Wb]]</f>
        <v>56.80814094755177</v>
      </c>
      <c r="AQ446" s="2"/>
      <c r="AR446" s="2" t="str">
        <f>IF(gpw_3[[#This Row],[Kolumna1]]&gt;0,"r",IF(gpw_3[[#This Row],[Kolumna1]]=0,"n","m"))</f>
        <v>n</v>
      </c>
    </row>
    <row r="447" spans="1:44" x14ac:dyDescent="0.25">
      <c r="A447" s="1">
        <v>42025</v>
      </c>
      <c r="B447" s="2" t="s">
        <v>897</v>
      </c>
      <c r="C447" s="2" t="s">
        <v>898</v>
      </c>
      <c r="D447">
        <v>9.1999999999999993</v>
      </c>
      <c r="E447">
        <v>1236</v>
      </c>
      <c r="F447">
        <v>11310</v>
      </c>
      <c r="G447">
        <v>3957000</v>
      </c>
      <c r="H447" s="2">
        <f>IF(AND(gpw[[#This Row],[wolumen]]=0,gpw[[#This Row],[obrot]]=0),gpw[[#This Row],[kurs_zamkniecia]],gpw[[#This Row],[obrot]]/gpw[[#This Row],[wolumen]])</f>
        <v>9.150485436893204</v>
      </c>
      <c r="J447" t="str">
        <f>LEFT(gpw[[#This Row],[ISIN]],2)</f>
        <v>PL</v>
      </c>
      <c r="K447">
        <f>gpw[[#This Row],[kurs_zamkniecia]]*gpw[[#This Row],[pakiet_wig]]</f>
        <v>36404400</v>
      </c>
      <c r="L447" s="2">
        <f>1000</f>
        <v>1000</v>
      </c>
      <c r="M447" s="2">
        <f t="shared" si="24"/>
        <v>96.428137390000003</v>
      </c>
      <c r="N447" s="2">
        <f t="shared" si="25"/>
        <v>57140000</v>
      </c>
      <c r="O447" s="2">
        <f>gpw[[#This Row],[M]]/(gpw[[#This Row],[Mb]]*gpw[[#This Row],[K]])*gpw[[#This Row],[Wb]]</f>
        <v>6.6070845366016888</v>
      </c>
      <c r="P447" s="2"/>
      <c r="Q447" s="2" t="str">
        <f>IF(gpw[[#This Row],[Kolumna1]]&gt;0,"r",IF(gpw[[#This Row],[Kolumna1]]=0,"n","m"))</f>
        <v>n</v>
      </c>
      <c r="AB447" s="1">
        <v>42025</v>
      </c>
      <c r="AC447" s="2" t="s">
        <v>897</v>
      </c>
      <c r="AD447" s="2" t="s">
        <v>898</v>
      </c>
      <c r="AE447">
        <v>9.1999999999999993</v>
      </c>
      <c r="AF447">
        <v>1236</v>
      </c>
      <c r="AG447">
        <v>11310</v>
      </c>
      <c r="AH447">
        <v>3957000</v>
      </c>
      <c r="AI447" s="2">
        <f>IF(AND(gpw_3[[#This Row],[wolumen]]=0,gpw_3[[#This Row],[obrot]]=0),gpw_3[[#This Row],[kurs_zamkniecia]],gpw_3[[#This Row],[obrot]]/gpw_3[[#This Row],[wolumen]])</f>
        <v>9.150485436893204</v>
      </c>
      <c r="AK447" t="str">
        <f>LEFT(gpw_3[[#This Row],[ISIN]],2)</f>
        <v>PL</v>
      </c>
      <c r="AL447">
        <f>gpw_3[[#This Row],[kurs_zamkniecia]]*gpw_3[[#This Row],[pakiet_wig]]</f>
        <v>36404400</v>
      </c>
      <c r="AM447" s="2">
        <f>1000</f>
        <v>1000</v>
      </c>
      <c r="AN447" s="2">
        <f t="shared" si="26"/>
        <v>96.428137390000003</v>
      </c>
      <c r="AO447" s="2">
        <f t="shared" si="27"/>
        <v>57140000</v>
      </c>
      <c r="AP447" s="2">
        <f>gpw_3[[#This Row],[M]]/(gpw_3[[#This Row],[Mb]]*gpw_3[[#This Row],[K]])*gpw_3[[#This Row],[Wb]]</f>
        <v>6.6070845366016888</v>
      </c>
      <c r="AQ447" s="2"/>
      <c r="AR447" s="2" t="str">
        <f>IF(gpw_3[[#This Row],[Kolumna1]]&gt;0,"r",IF(gpw_3[[#This Row],[Kolumna1]]=0,"n","m"))</f>
        <v>n</v>
      </c>
    </row>
    <row r="448" spans="1:44" x14ac:dyDescent="0.25">
      <c r="A448" s="1">
        <v>42025</v>
      </c>
      <c r="B448" s="2" t="s">
        <v>899</v>
      </c>
      <c r="C448" s="2" t="s">
        <v>900</v>
      </c>
      <c r="D448">
        <v>9.76</v>
      </c>
      <c r="E448">
        <v>3315</v>
      </c>
      <c r="F448">
        <v>32560</v>
      </c>
      <c r="G448">
        <v>5328000</v>
      </c>
      <c r="H448" s="2">
        <f>IF(AND(gpw[[#This Row],[wolumen]]=0,gpw[[#This Row],[obrot]]=0),gpw[[#This Row],[kurs_zamkniecia]],gpw[[#This Row],[obrot]]/gpw[[#This Row],[wolumen]])</f>
        <v>9.8220211161387638</v>
      </c>
      <c r="J448" t="str">
        <f>LEFT(gpw[[#This Row],[ISIN]],2)</f>
        <v>PL</v>
      </c>
      <c r="K448">
        <f>gpw[[#This Row],[kurs_zamkniecia]]*gpw[[#This Row],[pakiet_wig]]</f>
        <v>52001280</v>
      </c>
      <c r="L448" s="2">
        <f>1000</f>
        <v>1000</v>
      </c>
      <c r="M448" s="2">
        <f t="shared" si="24"/>
        <v>96.428137390000003</v>
      </c>
      <c r="N448" s="2">
        <f t="shared" si="25"/>
        <v>57140000</v>
      </c>
      <c r="O448" s="2">
        <f>gpw[[#This Row],[M]]/(gpw[[#This Row],[Mb]]*gpw[[#This Row],[K]])*gpw[[#This Row],[Wb]]</f>
        <v>9.4377837011870724</v>
      </c>
      <c r="P448" s="2"/>
      <c r="Q448" s="2" t="str">
        <f>IF(gpw[[#This Row],[Kolumna1]]&gt;0,"r",IF(gpw[[#This Row],[Kolumna1]]=0,"n","m"))</f>
        <v>n</v>
      </c>
      <c r="AB448" s="1">
        <v>42025</v>
      </c>
      <c r="AC448" s="2" t="s">
        <v>899</v>
      </c>
      <c r="AD448" s="2" t="s">
        <v>900</v>
      </c>
      <c r="AE448">
        <v>9.76</v>
      </c>
      <c r="AF448">
        <v>3315</v>
      </c>
      <c r="AG448">
        <v>32560</v>
      </c>
      <c r="AH448">
        <v>5328000</v>
      </c>
      <c r="AI448" s="2">
        <f>IF(AND(gpw_3[[#This Row],[wolumen]]=0,gpw_3[[#This Row],[obrot]]=0),gpw_3[[#This Row],[kurs_zamkniecia]],gpw_3[[#This Row],[obrot]]/gpw_3[[#This Row],[wolumen]])</f>
        <v>9.8220211161387638</v>
      </c>
      <c r="AK448" t="str">
        <f>LEFT(gpw_3[[#This Row],[ISIN]],2)</f>
        <v>PL</v>
      </c>
      <c r="AL448">
        <f>gpw_3[[#This Row],[kurs_zamkniecia]]*gpw_3[[#This Row],[pakiet_wig]]</f>
        <v>52001280</v>
      </c>
      <c r="AM448" s="2">
        <f>1000</f>
        <v>1000</v>
      </c>
      <c r="AN448" s="2">
        <f t="shared" si="26"/>
        <v>96.428137390000003</v>
      </c>
      <c r="AO448" s="2">
        <f t="shared" si="27"/>
        <v>57140000</v>
      </c>
      <c r="AP448" s="2">
        <f>gpw_3[[#This Row],[M]]/(gpw_3[[#This Row],[Mb]]*gpw_3[[#This Row],[K]])*gpw_3[[#This Row],[Wb]]</f>
        <v>9.4377837011870724</v>
      </c>
      <c r="AQ448" s="2"/>
      <c r="AR448" s="2" t="str">
        <f>IF(gpw_3[[#This Row],[Kolumna1]]&gt;0,"r",IF(gpw_3[[#This Row],[Kolumna1]]=0,"n","m"))</f>
        <v>n</v>
      </c>
    </row>
    <row r="449" spans="1:44" x14ac:dyDescent="0.25">
      <c r="A449" s="1">
        <v>42025</v>
      </c>
      <c r="B449" s="2" t="s">
        <v>901</v>
      </c>
      <c r="C449" s="2" t="s">
        <v>902</v>
      </c>
      <c r="D449">
        <v>4.18</v>
      </c>
      <c r="E449">
        <v>1125</v>
      </c>
      <c r="F449">
        <v>4700</v>
      </c>
      <c r="G449">
        <v>0</v>
      </c>
      <c r="H449" s="2">
        <f>IF(AND(gpw[[#This Row],[wolumen]]=0,gpw[[#This Row],[obrot]]=0),gpw[[#This Row],[kurs_zamkniecia]],gpw[[#This Row],[obrot]]/gpw[[#This Row],[wolumen]])</f>
        <v>4.177777777777778</v>
      </c>
      <c r="J449" t="str">
        <f>LEFT(gpw[[#This Row],[ISIN]],2)</f>
        <v>PL</v>
      </c>
      <c r="K449">
        <f>gpw[[#This Row],[kurs_zamkniecia]]*gpw[[#This Row],[pakiet_wig]]</f>
        <v>0</v>
      </c>
      <c r="L449" s="2">
        <f>1000</f>
        <v>1000</v>
      </c>
      <c r="M449" s="2">
        <f t="shared" si="24"/>
        <v>96.428137390000003</v>
      </c>
      <c r="N449" s="2">
        <f t="shared" si="25"/>
        <v>57140000</v>
      </c>
      <c r="O449" s="2">
        <f>gpw[[#This Row],[M]]/(gpw[[#This Row],[Mb]]*gpw[[#This Row],[K]])*gpw[[#This Row],[Wb]]</f>
        <v>0</v>
      </c>
      <c r="P449" s="2"/>
      <c r="Q449" s="2" t="str">
        <f>IF(gpw[[#This Row],[Kolumna1]]&gt;0,"r",IF(gpw[[#This Row],[Kolumna1]]=0,"n","m"))</f>
        <v>n</v>
      </c>
      <c r="AB449" s="1">
        <v>42025</v>
      </c>
      <c r="AC449" s="2" t="s">
        <v>901</v>
      </c>
      <c r="AD449" s="2" t="s">
        <v>902</v>
      </c>
      <c r="AE449">
        <v>4.18</v>
      </c>
      <c r="AF449">
        <v>1125</v>
      </c>
      <c r="AG449">
        <v>4700</v>
      </c>
      <c r="AH449">
        <v>0</v>
      </c>
      <c r="AI449" s="2">
        <f>IF(AND(gpw_3[[#This Row],[wolumen]]=0,gpw_3[[#This Row],[obrot]]=0),gpw_3[[#This Row],[kurs_zamkniecia]],gpw_3[[#This Row],[obrot]]/gpw_3[[#This Row],[wolumen]])</f>
        <v>4.177777777777778</v>
      </c>
      <c r="AK449" t="str">
        <f>LEFT(gpw_3[[#This Row],[ISIN]],2)</f>
        <v>PL</v>
      </c>
      <c r="AL449">
        <f>gpw_3[[#This Row],[kurs_zamkniecia]]*gpw_3[[#This Row],[pakiet_wig]]</f>
        <v>0</v>
      </c>
      <c r="AM449" s="2">
        <f>1000</f>
        <v>1000</v>
      </c>
      <c r="AN449" s="2">
        <f t="shared" si="26"/>
        <v>96.428137390000003</v>
      </c>
      <c r="AO449" s="2">
        <f t="shared" si="27"/>
        <v>57140000</v>
      </c>
      <c r="AP449" s="2">
        <f>gpw_3[[#This Row],[M]]/(gpw_3[[#This Row],[Mb]]*gpw_3[[#This Row],[K]])*gpw_3[[#This Row],[Wb]]</f>
        <v>0</v>
      </c>
      <c r="AQ449" s="2"/>
      <c r="AR449" s="2" t="str">
        <f>IF(gpw_3[[#This Row],[Kolumna1]]&gt;0,"r",IF(gpw_3[[#This Row],[Kolumna1]]=0,"n","m"))</f>
        <v>n</v>
      </c>
    </row>
    <row r="450" spans="1:44" x14ac:dyDescent="0.25">
      <c r="A450" s="1">
        <v>42025</v>
      </c>
      <c r="B450" s="2" t="s">
        <v>903</v>
      </c>
      <c r="C450" s="2" t="s">
        <v>904</v>
      </c>
      <c r="D450">
        <v>3.14</v>
      </c>
      <c r="E450">
        <v>2461</v>
      </c>
      <c r="F450">
        <v>7730</v>
      </c>
      <c r="G450">
        <v>2113000</v>
      </c>
      <c r="H450" s="2">
        <f>IF(AND(gpw[[#This Row],[wolumen]]=0,gpw[[#This Row],[obrot]]=0),gpw[[#This Row],[kurs_zamkniecia]],gpw[[#This Row],[obrot]]/gpw[[#This Row],[wolumen]])</f>
        <v>3.1409995936611135</v>
      </c>
      <c r="J450" t="str">
        <f>LEFT(gpw[[#This Row],[ISIN]],2)</f>
        <v>PL</v>
      </c>
      <c r="K450">
        <f>gpw[[#This Row],[kurs_zamkniecia]]*gpw[[#This Row],[pakiet_wig]]</f>
        <v>6634820</v>
      </c>
      <c r="L450" s="2">
        <f>1000</f>
        <v>1000</v>
      </c>
      <c r="M450" s="2">
        <f t="shared" ref="M450:M513" si="28">96.42813739</f>
        <v>96.428137390000003</v>
      </c>
      <c r="N450" s="2">
        <f t="shared" ref="N450:N513" si="29">57140000</f>
        <v>57140000</v>
      </c>
      <c r="O450" s="2">
        <f>gpw[[#This Row],[M]]/(gpw[[#This Row],[Mb]]*gpw[[#This Row],[K]])*gpw[[#This Row],[Wb]]</f>
        <v>1.2041625909268006</v>
      </c>
      <c r="P450" s="2"/>
      <c r="Q450" s="2" t="str">
        <f>IF(gpw[[#This Row],[Kolumna1]]&gt;0,"r",IF(gpw[[#This Row],[Kolumna1]]=0,"n","m"))</f>
        <v>n</v>
      </c>
      <c r="AB450" s="1">
        <v>42025</v>
      </c>
      <c r="AC450" s="2" t="s">
        <v>903</v>
      </c>
      <c r="AD450" s="2" t="s">
        <v>904</v>
      </c>
      <c r="AE450">
        <v>3.14</v>
      </c>
      <c r="AF450">
        <v>2461</v>
      </c>
      <c r="AG450">
        <v>7730</v>
      </c>
      <c r="AH450">
        <v>2113000</v>
      </c>
      <c r="AI450" s="2">
        <f>IF(AND(gpw_3[[#This Row],[wolumen]]=0,gpw_3[[#This Row],[obrot]]=0),gpw_3[[#This Row],[kurs_zamkniecia]],gpw_3[[#This Row],[obrot]]/gpw_3[[#This Row],[wolumen]])</f>
        <v>3.1409995936611135</v>
      </c>
      <c r="AK450" t="str">
        <f>LEFT(gpw_3[[#This Row],[ISIN]],2)</f>
        <v>PL</v>
      </c>
      <c r="AL450">
        <f>gpw_3[[#This Row],[kurs_zamkniecia]]*gpw_3[[#This Row],[pakiet_wig]]</f>
        <v>6634820</v>
      </c>
      <c r="AM450" s="2">
        <f>1000</f>
        <v>1000</v>
      </c>
      <c r="AN450" s="2">
        <f t="shared" ref="AN450:AN513" si="30">96.42813739</f>
        <v>96.428137390000003</v>
      </c>
      <c r="AO450" s="2">
        <f t="shared" ref="AO450:AO513" si="31">57140000</f>
        <v>57140000</v>
      </c>
      <c r="AP450" s="2">
        <f>gpw_3[[#This Row],[M]]/(gpw_3[[#This Row],[Mb]]*gpw_3[[#This Row],[K]])*gpw_3[[#This Row],[Wb]]</f>
        <v>1.2041625909268006</v>
      </c>
      <c r="AQ450" s="2"/>
      <c r="AR450" s="2" t="str">
        <f>IF(gpw_3[[#This Row],[Kolumna1]]&gt;0,"r",IF(gpw_3[[#This Row],[Kolumna1]]=0,"n","m"))</f>
        <v>n</v>
      </c>
    </row>
    <row r="451" spans="1:44" x14ac:dyDescent="0.25">
      <c r="A451" s="1">
        <v>42025</v>
      </c>
      <c r="B451" s="2" t="s">
        <v>905</v>
      </c>
      <c r="C451" s="2" t="s">
        <v>906</v>
      </c>
      <c r="D451">
        <v>3.46</v>
      </c>
      <c r="E451">
        <v>105</v>
      </c>
      <c r="F451">
        <v>360</v>
      </c>
      <c r="G451">
        <v>13763000</v>
      </c>
      <c r="H451" s="2">
        <f>IF(AND(gpw[[#This Row],[wolumen]]=0,gpw[[#This Row],[obrot]]=0),gpw[[#This Row],[kurs_zamkniecia]],gpw[[#This Row],[obrot]]/gpw[[#This Row],[wolumen]])</f>
        <v>3.4285714285714284</v>
      </c>
      <c r="J451" t="str">
        <f>LEFT(gpw[[#This Row],[ISIN]],2)</f>
        <v>AT</v>
      </c>
      <c r="K451">
        <f>gpw[[#This Row],[kurs_zamkniecia]]*gpw[[#This Row],[pakiet_wig]]</f>
        <v>47619980</v>
      </c>
      <c r="L451" s="2">
        <f>1000</f>
        <v>1000</v>
      </c>
      <c r="M451" s="2">
        <f t="shared" si="28"/>
        <v>96.428137390000003</v>
      </c>
      <c r="N451" s="2">
        <f t="shared" si="29"/>
        <v>57140000</v>
      </c>
      <c r="O451" s="2">
        <f>gpw[[#This Row],[M]]/(gpw[[#This Row],[Mb]]*gpw[[#This Row],[K]])*gpw[[#This Row],[Wb]]</f>
        <v>8.6426155489798404</v>
      </c>
      <c r="P451" s="2"/>
      <c r="Q451" s="2" t="str">
        <f>IF(gpw[[#This Row],[Kolumna1]]&gt;0,"r",IF(gpw[[#This Row],[Kolumna1]]=0,"n","m"))</f>
        <v>n</v>
      </c>
      <c r="AB451" s="1">
        <v>42025</v>
      </c>
      <c r="AC451" s="2" t="s">
        <v>905</v>
      </c>
      <c r="AD451" s="2" t="s">
        <v>906</v>
      </c>
      <c r="AE451">
        <v>3.46</v>
      </c>
      <c r="AF451">
        <v>105</v>
      </c>
      <c r="AG451">
        <v>360</v>
      </c>
      <c r="AH451">
        <v>13763000</v>
      </c>
      <c r="AI451" s="2">
        <f>IF(AND(gpw_3[[#This Row],[wolumen]]=0,gpw_3[[#This Row],[obrot]]=0),gpw_3[[#This Row],[kurs_zamkniecia]],gpw_3[[#This Row],[obrot]]/gpw_3[[#This Row],[wolumen]])</f>
        <v>3.4285714285714284</v>
      </c>
      <c r="AK451" t="str">
        <f>LEFT(gpw_3[[#This Row],[ISIN]],2)</f>
        <v>AT</v>
      </c>
      <c r="AL451">
        <f>gpw_3[[#This Row],[kurs_zamkniecia]]*gpw_3[[#This Row],[pakiet_wig]]</f>
        <v>47619980</v>
      </c>
      <c r="AM451" s="2">
        <f>1000</f>
        <v>1000</v>
      </c>
      <c r="AN451" s="2">
        <f t="shared" si="30"/>
        <v>96.428137390000003</v>
      </c>
      <c r="AO451" s="2">
        <f t="shared" si="31"/>
        <v>57140000</v>
      </c>
      <c r="AP451" s="2">
        <f>gpw_3[[#This Row],[M]]/(gpw_3[[#This Row],[Mb]]*gpw_3[[#This Row],[K]])*gpw_3[[#This Row],[Wb]]</f>
        <v>8.6426155489798404</v>
      </c>
      <c r="AQ451" s="2"/>
      <c r="AR451" s="2" t="str">
        <f>IF(gpw_3[[#This Row],[Kolumna1]]&gt;0,"r",IF(gpw_3[[#This Row],[Kolumna1]]=0,"n","m"))</f>
        <v>n</v>
      </c>
    </row>
    <row r="452" spans="1:44" x14ac:dyDescent="0.25">
      <c r="A452" s="1">
        <v>42025</v>
      </c>
      <c r="B452" s="2" t="s">
        <v>907</v>
      </c>
      <c r="C452" s="2" t="s">
        <v>908</v>
      </c>
      <c r="D452">
        <v>1.46</v>
      </c>
      <c r="E452">
        <v>10309</v>
      </c>
      <c r="F452">
        <v>14790</v>
      </c>
      <c r="G452">
        <v>17392000</v>
      </c>
      <c r="H452" s="2">
        <f>IF(AND(gpw[[#This Row],[wolumen]]=0,gpw[[#This Row],[obrot]]=0),gpw[[#This Row],[kurs_zamkniecia]],gpw[[#This Row],[obrot]]/gpw[[#This Row],[wolumen]])</f>
        <v>1.4346687360558734</v>
      </c>
      <c r="J452" t="str">
        <f>LEFT(gpw[[#This Row],[ISIN]],2)</f>
        <v>PL</v>
      </c>
      <c r="K452">
        <f>gpw[[#This Row],[kurs_zamkniecia]]*gpw[[#This Row],[pakiet_wig]]</f>
        <v>25392320</v>
      </c>
      <c r="L452" s="2">
        <f>1000</f>
        <v>1000</v>
      </c>
      <c r="M452" s="2">
        <f t="shared" si="28"/>
        <v>96.428137390000003</v>
      </c>
      <c r="N452" s="2">
        <f t="shared" si="29"/>
        <v>57140000</v>
      </c>
      <c r="O452" s="2">
        <f>gpw[[#This Row],[M]]/(gpw[[#This Row],[Mb]]*gpw[[#This Row],[K]])*gpw[[#This Row],[Wb]]</f>
        <v>4.6084870186142828</v>
      </c>
      <c r="P452" s="2"/>
      <c r="Q452" s="2" t="str">
        <f>IF(gpw[[#This Row],[Kolumna1]]&gt;0,"r",IF(gpw[[#This Row],[Kolumna1]]=0,"n","m"))</f>
        <v>n</v>
      </c>
      <c r="AB452" s="1">
        <v>42025</v>
      </c>
      <c r="AC452" s="2" t="s">
        <v>907</v>
      </c>
      <c r="AD452" s="2" t="s">
        <v>908</v>
      </c>
      <c r="AE452">
        <v>1.46</v>
      </c>
      <c r="AF452">
        <v>10309</v>
      </c>
      <c r="AG452">
        <v>14790</v>
      </c>
      <c r="AH452">
        <v>17392000</v>
      </c>
      <c r="AI452" s="2">
        <f>IF(AND(gpw_3[[#This Row],[wolumen]]=0,gpw_3[[#This Row],[obrot]]=0),gpw_3[[#This Row],[kurs_zamkniecia]],gpw_3[[#This Row],[obrot]]/gpw_3[[#This Row],[wolumen]])</f>
        <v>1.4346687360558734</v>
      </c>
      <c r="AK452" t="str">
        <f>LEFT(gpw_3[[#This Row],[ISIN]],2)</f>
        <v>PL</v>
      </c>
      <c r="AL452">
        <f>gpw_3[[#This Row],[kurs_zamkniecia]]*gpw_3[[#This Row],[pakiet_wig]]</f>
        <v>25392320</v>
      </c>
      <c r="AM452" s="2">
        <f>1000</f>
        <v>1000</v>
      </c>
      <c r="AN452" s="2">
        <f t="shared" si="30"/>
        <v>96.428137390000003</v>
      </c>
      <c r="AO452" s="2">
        <f t="shared" si="31"/>
        <v>57140000</v>
      </c>
      <c r="AP452" s="2">
        <f>gpw_3[[#This Row],[M]]/(gpw_3[[#This Row],[Mb]]*gpw_3[[#This Row],[K]])*gpw_3[[#This Row],[Wb]]</f>
        <v>4.6084870186142828</v>
      </c>
      <c r="AQ452" s="2"/>
      <c r="AR452" s="2" t="str">
        <f>IF(gpw_3[[#This Row],[Kolumna1]]&gt;0,"r",IF(gpw_3[[#This Row],[Kolumna1]]=0,"n","m"))</f>
        <v>n</v>
      </c>
    </row>
    <row r="453" spans="1:44" x14ac:dyDescent="0.25">
      <c r="A453" s="1">
        <v>42025</v>
      </c>
      <c r="B453" s="2" t="s">
        <v>909</v>
      </c>
      <c r="C453" s="2" t="s">
        <v>910</v>
      </c>
      <c r="D453">
        <v>955</v>
      </c>
      <c r="E453">
        <v>10799</v>
      </c>
      <c r="F453">
        <v>10367730</v>
      </c>
      <c r="G453">
        <v>717000</v>
      </c>
      <c r="H453" s="2">
        <f>IF(AND(gpw[[#This Row],[wolumen]]=0,gpw[[#This Row],[obrot]]=0),gpw[[#This Row],[kurs_zamkniecia]],gpw[[#This Row],[obrot]]/gpw[[#This Row],[wolumen]])</f>
        <v>960.0638948050746</v>
      </c>
      <c r="J453" t="str">
        <f>LEFT(gpw[[#This Row],[ISIN]],2)</f>
        <v>PL</v>
      </c>
      <c r="K453">
        <f>gpw[[#This Row],[kurs_zamkniecia]]*gpw[[#This Row],[pakiet_wig]]</f>
        <v>684735000</v>
      </c>
      <c r="L453" s="2">
        <f>1000</f>
        <v>1000</v>
      </c>
      <c r="M453" s="2">
        <f t="shared" si="28"/>
        <v>96.428137390000003</v>
      </c>
      <c r="N453" s="2">
        <f t="shared" si="29"/>
        <v>57140000</v>
      </c>
      <c r="O453" s="2">
        <f>gpw[[#This Row],[M]]/(gpw[[#This Row],[Mb]]*gpw[[#This Row],[K]])*gpw[[#This Row],[Wb]]</f>
        <v>124.27349524150809</v>
      </c>
      <c r="P453" s="2"/>
      <c r="Q453" s="2" t="str">
        <f>IF(gpw[[#This Row],[Kolumna1]]&gt;0,"r",IF(gpw[[#This Row],[Kolumna1]]=0,"n","m"))</f>
        <v>n</v>
      </c>
      <c r="AB453" s="1">
        <v>42025</v>
      </c>
      <c r="AC453" s="2" t="s">
        <v>909</v>
      </c>
      <c r="AD453" s="2" t="s">
        <v>910</v>
      </c>
      <c r="AE453">
        <v>955</v>
      </c>
      <c r="AF453">
        <v>10799</v>
      </c>
      <c r="AG453">
        <v>10367730</v>
      </c>
      <c r="AH453">
        <v>717000</v>
      </c>
      <c r="AI453" s="2">
        <f>IF(AND(gpw_3[[#This Row],[wolumen]]=0,gpw_3[[#This Row],[obrot]]=0),gpw_3[[#This Row],[kurs_zamkniecia]],gpw_3[[#This Row],[obrot]]/gpw_3[[#This Row],[wolumen]])</f>
        <v>960.0638948050746</v>
      </c>
      <c r="AK453" t="str">
        <f>LEFT(gpw_3[[#This Row],[ISIN]],2)</f>
        <v>PL</v>
      </c>
      <c r="AL453">
        <f>gpw_3[[#This Row],[kurs_zamkniecia]]*gpw_3[[#This Row],[pakiet_wig]]</f>
        <v>684735000</v>
      </c>
      <c r="AM453" s="2">
        <f>1000</f>
        <v>1000</v>
      </c>
      <c r="AN453" s="2">
        <f t="shared" si="30"/>
        <v>96.428137390000003</v>
      </c>
      <c r="AO453" s="2">
        <f t="shared" si="31"/>
        <v>57140000</v>
      </c>
      <c r="AP453" s="2">
        <f>gpw_3[[#This Row],[M]]/(gpw_3[[#This Row],[Mb]]*gpw_3[[#This Row],[K]])*gpw_3[[#This Row],[Wb]]</f>
        <v>124.27349524150809</v>
      </c>
      <c r="AQ453" s="2"/>
      <c r="AR453" s="2" t="str">
        <f>IF(gpw_3[[#This Row],[Kolumna1]]&gt;0,"r",IF(gpw_3[[#This Row],[Kolumna1]]=0,"n","m"))</f>
        <v>n</v>
      </c>
    </row>
    <row r="454" spans="1:44" x14ac:dyDescent="0.25">
      <c r="A454" s="1">
        <v>42025</v>
      </c>
      <c r="B454" s="2" t="s">
        <v>911</v>
      </c>
      <c r="C454" s="2" t="s">
        <v>912</v>
      </c>
      <c r="D454">
        <v>7.13</v>
      </c>
      <c r="E454">
        <v>2142</v>
      </c>
      <c r="F454">
        <v>15120</v>
      </c>
      <c r="G454">
        <v>0</v>
      </c>
      <c r="H454" s="2">
        <f>IF(AND(gpw[[#This Row],[wolumen]]=0,gpw[[#This Row],[obrot]]=0),gpw[[#This Row],[kurs_zamkniecia]],gpw[[#This Row],[obrot]]/gpw[[#This Row],[wolumen]])</f>
        <v>7.0588235294117645</v>
      </c>
      <c r="J454" t="str">
        <f>LEFT(gpw[[#This Row],[ISIN]],2)</f>
        <v>PL</v>
      </c>
      <c r="K454">
        <f>gpw[[#This Row],[kurs_zamkniecia]]*gpw[[#This Row],[pakiet_wig]]</f>
        <v>0</v>
      </c>
      <c r="L454" s="2">
        <f>1000</f>
        <v>1000</v>
      </c>
      <c r="M454" s="2">
        <f t="shared" si="28"/>
        <v>96.428137390000003</v>
      </c>
      <c r="N454" s="2">
        <f t="shared" si="29"/>
        <v>57140000</v>
      </c>
      <c r="O454" s="2">
        <f>gpw[[#This Row],[M]]/(gpw[[#This Row],[Mb]]*gpw[[#This Row],[K]])*gpw[[#This Row],[Wb]]</f>
        <v>0</v>
      </c>
      <c r="P454" s="2"/>
      <c r="Q454" s="2" t="str">
        <f>IF(gpw[[#This Row],[Kolumna1]]&gt;0,"r",IF(gpw[[#This Row],[Kolumna1]]=0,"n","m"))</f>
        <v>n</v>
      </c>
      <c r="AB454" s="1">
        <v>42025</v>
      </c>
      <c r="AC454" s="2" t="s">
        <v>911</v>
      </c>
      <c r="AD454" s="2" t="s">
        <v>912</v>
      </c>
      <c r="AE454">
        <v>7.13</v>
      </c>
      <c r="AF454">
        <v>2142</v>
      </c>
      <c r="AG454">
        <v>15120</v>
      </c>
      <c r="AH454">
        <v>0</v>
      </c>
      <c r="AI454" s="2">
        <f>IF(AND(gpw_3[[#This Row],[wolumen]]=0,gpw_3[[#This Row],[obrot]]=0),gpw_3[[#This Row],[kurs_zamkniecia]],gpw_3[[#This Row],[obrot]]/gpw_3[[#This Row],[wolumen]])</f>
        <v>7.0588235294117645</v>
      </c>
      <c r="AK454" t="str">
        <f>LEFT(gpw_3[[#This Row],[ISIN]],2)</f>
        <v>PL</v>
      </c>
      <c r="AL454">
        <f>gpw_3[[#This Row],[kurs_zamkniecia]]*gpw_3[[#This Row],[pakiet_wig]]</f>
        <v>0</v>
      </c>
      <c r="AM454" s="2">
        <f>1000</f>
        <v>1000</v>
      </c>
      <c r="AN454" s="2">
        <f t="shared" si="30"/>
        <v>96.428137390000003</v>
      </c>
      <c r="AO454" s="2">
        <f t="shared" si="31"/>
        <v>57140000</v>
      </c>
      <c r="AP454" s="2">
        <f>gpw_3[[#This Row],[M]]/(gpw_3[[#This Row],[Mb]]*gpw_3[[#This Row],[K]])*gpw_3[[#This Row],[Wb]]</f>
        <v>0</v>
      </c>
      <c r="AQ454" s="2"/>
      <c r="AR454" s="2" t="str">
        <f>IF(gpw_3[[#This Row],[Kolumna1]]&gt;0,"r",IF(gpw_3[[#This Row],[Kolumna1]]=0,"n","m"))</f>
        <v>n</v>
      </c>
    </row>
    <row r="455" spans="1:44" x14ac:dyDescent="0.25">
      <c r="A455" s="1">
        <v>42025</v>
      </c>
      <c r="B455" s="2" t="s">
        <v>913</v>
      </c>
      <c r="C455" s="2" t="s">
        <v>914</v>
      </c>
      <c r="D455">
        <v>0.16</v>
      </c>
      <c r="E455">
        <v>7923</v>
      </c>
      <c r="F455">
        <v>1280</v>
      </c>
      <c r="G455">
        <v>0</v>
      </c>
      <c r="H455" s="2">
        <f>IF(AND(gpw[[#This Row],[wolumen]]=0,gpw[[#This Row],[obrot]]=0),gpw[[#This Row],[kurs_zamkniecia]],gpw[[#This Row],[obrot]]/gpw[[#This Row],[wolumen]])</f>
        <v>0.16155496655307333</v>
      </c>
      <c r="J455" t="str">
        <f>LEFT(gpw[[#This Row],[ISIN]],2)</f>
        <v>LU</v>
      </c>
      <c r="K455">
        <f>gpw[[#This Row],[kurs_zamkniecia]]*gpw[[#This Row],[pakiet_wig]]</f>
        <v>0</v>
      </c>
      <c r="L455" s="2">
        <f>1000</f>
        <v>1000</v>
      </c>
      <c r="M455" s="2">
        <f t="shared" si="28"/>
        <v>96.428137390000003</v>
      </c>
      <c r="N455" s="2">
        <f t="shared" si="29"/>
        <v>57140000</v>
      </c>
      <c r="O455" s="2">
        <f>gpw[[#This Row],[M]]/(gpw[[#This Row],[Mb]]*gpw[[#This Row],[K]])*gpw[[#This Row],[Wb]]</f>
        <v>0</v>
      </c>
      <c r="P455" s="2"/>
      <c r="Q455" s="2" t="str">
        <f>IF(gpw[[#This Row],[Kolumna1]]&gt;0,"r",IF(gpw[[#This Row],[Kolumna1]]=0,"n","m"))</f>
        <v>n</v>
      </c>
      <c r="AB455" s="1">
        <v>42025</v>
      </c>
      <c r="AC455" s="2" t="s">
        <v>913</v>
      </c>
      <c r="AD455" s="2" t="s">
        <v>914</v>
      </c>
      <c r="AE455">
        <v>0.16</v>
      </c>
      <c r="AF455">
        <v>7923</v>
      </c>
      <c r="AG455">
        <v>1280</v>
      </c>
      <c r="AH455">
        <v>0</v>
      </c>
      <c r="AI455" s="2">
        <f>IF(AND(gpw_3[[#This Row],[wolumen]]=0,gpw_3[[#This Row],[obrot]]=0),gpw_3[[#This Row],[kurs_zamkniecia]],gpw_3[[#This Row],[obrot]]/gpw_3[[#This Row],[wolumen]])</f>
        <v>0.16155496655307333</v>
      </c>
      <c r="AK455" t="str">
        <f>LEFT(gpw_3[[#This Row],[ISIN]],2)</f>
        <v>LU</v>
      </c>
      <c r="AL455">
        <f>gpw_3[[#This Row],[kurs_zamkniecia]]*gpw_3[[#This Row],[pakiet_wig]]</f>
        <v>0</v>
      </c>
      <c r="AM455" s="2">
        <f>1000</f>
        <v>1000</v>
      </c>
      <c r="AN455" s="2">
        <f t="shared" si="30"/>
        <v>96.428137390000003</v>
      </c>
      <c r="AO455" s="2">
        <f t="shared" si="31"/>
        <v>57140000</v>
      </c>
      <c r="AP455" s="2">
        <f>gpw_3[[#This Row],[M]]/(gpw_3[[#This Row],[Mb]]*gpw_3[[#This Row],[K]])*gpw_3[[#This Row],[Wb]]</f>
        <v>0</v>
      </c>
      <c r="AQ455" s="2"/>
      <c r="AR455" s="2" t="str">
        <f>IF(gpw_3[[#This Row],[Kolumna1]]&gt;0,"r",IF(gpw_3[[#This Row],[Kolumna1]]=0,"n","m"))</f>
        <v>n</v>
      </c>
    </row>
    <row r="456" spans="1:44" x14ac:dyDescent="0.25">
      <c r="A456" s="1">
        <v>42025</v>
      </c>
      <c r="B456" s="2" t="s">
        <v>915</v>
      </c>
      <c r="C456" s="2" t="s">
        <v>916</v>
      </c>
      <c r="D456">
        <v>4.0999999999999996</v>
      </c>
      <c r="E456">
        <v>113649</v>
      </c>
      <c r="F456">
        <v>464150</v>
      </c>
      <c r="G456">
        <v>17549000</v>
      </c>
      <c r="H456" s="2">
        <f>IF(AND(gpw[[#This Row],[wolumen]]=0,gpw[[#This Row],[obrot]]=0),gpw[[#This Row],[kurs_zamkniecia]],gpw[[#This Row],[obrot]]/gpw[[#This Row],[wolumen]])</f>
        <v>4.0840658518772717</v>
      </c>
      <c r="J456" t="str">
        <f>LEFT(gpw[[#This Row],[ISIN]],2)</f>
        <v>PL</v>
      </c>
      <c r="K456">
        <f>gpw[[#This Row],[kurs_zamkniecia]]*gpw[[#This Row],[pakiet_wig]]</f>
        <v>71950900</v>
      </c>
      <c r="L456" s="2">
        <f>1000</f>
        <v>1000</v>
      </c>
      <c r="M456" s="2">
        <f t="shared" si="28"/>
        <v>96.428137390000003</v>
      </c>
      <c r="N456" s="2">
        <f t="shared" si="29"/>
        <v>57140000</v>
      </c>
      <c r="O456" s="2">
        <f>gpw[[#This Row],[M]]/(gpw[[#This Row],[Mb]]*gpw[[#This Row],[K]])*gpw[[#This Row],[Wb]]</f>
        <v>13.058467624368879</v>
      </c>
      <c r="P456" s="2"/>
      <c r="Q456" s="2" t="str">
        <f>IF(gpw[[#This Row],[Kolumna1]]&gt;0,"r",IF(gpw[[#This Row],[Kolumna1]]=0,"n","m"))</f>
        <v>n</v>
      </c>
      <c r="AB456" s="1">
        <v>42025</v>
      </c>
      <c r="AC456" s="2" t="s">
        <v>915</v>
      </c>
      <c r="AD456" s="2" t="s">
        <v>916</v>
      </c>
      <c r="AE456">
        <v>4.0999999999999996</v>
      </c>
      <c r="AF456">
        <v>113649</v>
      </c>
      <c r="AG456">
        <v>464150</v>
      </c>
      <c r="AH456">
        <v>17549000</v>
      </c>
      <c r="AI456" s="2">
        <f>IF(AND(gpw_3[[#This Row],[wolumen]]=0,gpw_3[[#This Row],[obrot]]=0),gpw_3[[#This Row],[kurs_zamkniecia]],gpw_3[[#This Row],[obrot]]/gpw_3[[#This Row],[wolumen]])</f>
        <v>4.0840658518772717</v>
      </c>
      <c r="AK456" t="str">
        <f>LEFT(gpw_3[[#This Row],[ISIN]],2)</f>
        <v>PL</v>
      </c>
      <c r="AL456">
        <f>gpw_3[[#This Row],[kurs_zamkniecia]]*gpw_3[[#This Row],[pakiet_wig]]</f>
        <v>71950900</v>
      </c>
      <c r="AM456" s="2">
        <f>1000</f>
        <v>1000</v>
      </c>
      <c r="AN456" s="2">
        <f t="shared" si="30"/>
        <v>96.428137390000003</v>
      </c>
      <c r="AO456" s="2">
        <f t="shared" si="31"/>
        <v>57140000</v>
      </c>
      <c r="AP456" s="2">
        <f>gpw_3[[#This Row],[M]]/(gpw_3[[#This Row],[Mb]]*gpw_3[[#This Row],[K]])*gpw_3[[#This Row],[Wb]]</f>
        <v>13.058467624368879</v>
      </c>
      <c r="AQ456" s="2"/>
      <c r="AR456" s="2" t="str">
        <f>IF(gpw_3[[#This Row],[Kolumna1]]&gt;0,"r",IF(gpw_3[[#This Row],[Kolumna1]]=0,"n","m"))</f>
        <v>n</v>
      </c>
    </row>
    <row r="457" spans="1:44" x14ac:dyDescent="0.25">
      <c r="A457" s="1">
        <v>42025</v>
      </c>
      <c r="B457" s="2" t="s">
        <v>917</v>
      </c>
      <c r="C457" s="2" t="s">
        <v>918</v>
      </c>
      <c r="D457">
        <v>2</v>
      </c>
      <c r="E457">
        <v>1</v>
      </c>
      <c r="F457">
        <v>2</v>
      </c>
      <c r="G457">
        <v>0</v>
      </c>
      <c r="H457" s="2">
        <f>IF(AND(gpw[[#This Row],[wolumen]]=0,gpw[[#This Row],[obrot]]=0),gpw[[#This Row],[kurs_zamkniecia]],gpw[[#This Row],[obrot]]/gpw[[#This Row],[wolumen]])</f>
        <v>2</v>
      </c>
      <c r="J457" t="str">
        <f>LEFT(gpw[[#This Row],[ISIN]],2)</f>
        <v>PL</v>
      </c>
      <c r="K457">
        <f>gpw[[#This Row],[kurs_zamkniecia]]*gpw[[#This Row],[pakiet_wig]]</f>
        <v>0</v>
      </c>
      <c r="L457" s="2">
        <f>1000</f>
        <v>1000</v>
      </c>
      <c r="M457" s="2">
        <f t="shared" si="28"/>
        <v>96.428137390000003</v>
      </c>
      <c r="N457" s="2">
        <f t="shared" si="29"/>
        <v>57140000</v>
      </c>
      <c r="O457" s="2">
        <f>gpw[[#This Row],[M]]/(gpw[[#This Row],[Mb]]*gpw[[#This Row],[K]])*gpw[[#This Row],[Wb]]</f>
        <v>0</v>
      </c>
      <c r="P457" s="2"/>
      <c r="Q457" s="2" t="str">
        <f>IF(gpw[[#This Row],[Kolumna1]]&gt;0,"r",IF(gpw[[#This Row],[Kolumna1]]=0,"n","m"))</f>
        <v>n</v>
      </c>
      <c r="AB457" s="1">
        <v>42025</v>
      </c>
      <c r="AC457" s="2" t="s">
        <v>917</v>
      </c>
      <c r="AD457" s="2" t="s">
        <v>918</v>
      </c>
      <c r="AE457">
        <v>2</v>
      </c>
      <c r="AF457">
        <v>1</v>
      </c>
      <c r="AG457">
        <v>2</v>
      </c>
      <c r="AH457">
        <v>0</v>
      </c>
      <c r="AI457" s="2">
        <f>IF(AND(gpw_3[[#This Row],[wolumen]]=0,gpw_3[[#This Row],[obrot]]=0),gpw_3[[#This Row],[kurs_zamkniecia]],gpw_3[[#This Row],[obrot]]/gpw_3[[#This Row],[wolumen]])</f>
        <v>2</v>
      </c>
      <c r="AK457" t="str">
        <f>LEFT(gpw_3[[#This Row],[ISIN]],2)</f>
        <v>PL</v>
      </c>
      <c r="AL457">
        <f>gpw_3[[#This Row],[kurs_zamkniecia]]*gpw_3[[#This Row],[pakiet_wig]]</f>
        <v>0</v>
      </c>
      <c r="AM457" s="2">
        <f>1000</f>
        <v>1000</v>
      </c>
      <c r="AN457" s="2">
        <f t="shared" si="30"/>
        <v>96.428137390000003</v>
      </c>
      <c r="AO457" s="2">
        <f t="shared" si="31"/>
        <v>57140000</v>
      </c>
      <c r="AP457" s="2">
        <f>gpw_3[[#This Row],[M]]/(gpw_3[[#This Row],[Mb]]*gpw_3[[#This Row],[K]])*gpw_3[[#This Row],[Wb]]</f>
        <v>0</v>
      </c>
      <c r="AQ457" s="2"/>
      <c r="AR457" s="2" t="str">
        <f>IF(gpw_3[[#This Row],[Kolumna1]]&gt;0,"r",IF(gpw_3[[#This Row],[Kolumna1]]=0,"n","m"))</f>
        <v>n</v>
      </c>
    </row>
    <row r="458" spans="1:44" x14ac:dyDescent="0.25">
      <c r="A458" s="1">
        <v>42025</v>
      </c>
      <c r="B458" s="2" t="s">
        <v>919</v>
      </c>
      <c r="C458" s="2" t="s">
        <v>920</v>
      </c>
      <c r="D458">
        <v>0.86</v>
      </c>
      <c r="E458">
        <v>6000</v>
      </c>
      <c r="F458">
        <v>5160</v>
      </c>
      <c r="G458">
        <v>0</v>
      </c>
      <c r="H458" s="2">
        <f>IF(AND(gpw[[#This Row],[wolumen]]=0,gpw[[#This Row],[obrot]]=0),gpw[[#This Row],[kurs_zamkniecia]],gpw[[#This Row],[obrot]]/gpw[[#This Row],[wolumen]])</f>
        <v>0.86</v>
      </c>
      <c r="J458" t="str">
        <f>LEFT(gpw[[#This Row],[ISIN]],2)</f>
        <v>PL</v>
      </c>
      <c r="K458">
        <f>gpw[[#This Row],[kurs_zamkniecia]]*gpw[[#This Row],[pakiet_wig]]</f>
        <v>0</v>
      </c>
      <c r="L458" s="2">
        <f>1000</f>
        <v>1000</v>
      </c>
      <c r="M458" s="2">
        <f t="shared" si="28"/>
        <v>96.428137390000003</v>
      </c>
      <c r="N458" s="2">
        <f t="shared" si="29"/>
        <v>57140000</v>
      </c>
      <c r="O458" s="2">
        <f>gpw[[#This Row],[M]]/(gpw[[#This Row],[Mb]]*gpw[[#This Row],[K]])*gpw[[#This Row],[Wb]]</f>
        <v>0</v>
      </c>
      <c r="P458" s="2"/>
      <c r="Q458" s="2" t="str">
        <f>IF(gpw[[#This Row],[Kolumna1]]&gt;0,"r",IF(gpw[[#This Row],[Kolumna1]]=0,"n","m"))</f>
        <v>n</v>
      </c>
      <c r="AB458" s="1">
        <v>42025</v>
      </c>
      <c r="AC458" s="2" t="s">
        <v>919</v>
      </c>
      <c r="AD458" s="2" t="s">
        <v>920</v>
      </c>
      <c r="AE458">
        <v>0.86</v>
      </c>
      <c r="AF458">
        <v>6000</v>
      </c>
      <c r="AG458">
        <v>5160</v>
      </c>
      <c r="AH458">
        <v>0</v>
      </c>
      <c r="AI458" s="2">
        <f>IF(AND(gpw_3[[#This Row],[wolumen]]=0,gpw_3[[#This Row],[obrot]]=0),gpw_3[[#This Row],[kurs_zamkniecia]],gpw_3[[#This Row],[obrot]]/gpw_3[[#This Row],[wolumen]])</f>
        <v>0.86</v>
      </c>
      <c r="AK458" t="str">
        <f>LEFT(gpw_3[[#This Row],[ISIN]],2)</f>
        <v>PL</v>
      </c>
      <c r="AL458">
        <f>gpw_3[[#This Row],[kurs_zamkniecia]]*gpw_3[[#This Row],[pakiet_wig]]</f>
        <v>0</v>
      </c>
      <c r="AM458" s="2">
        <f>1000</f>
        <v>1000</v>
      </c>
      <c r="AN458" s="2">
        <f t="shared" si="30"/>
        <v>96.428137390000003</v>
      </c>
      <c r="AO458" s="2">
        <f t="shared" si="31"/>
        <v>57140000</v>
      </c>
      <c r="AP458" s="2">
        <f>gpw_3[[#This Row],[M]]/(gpw_3[[#This Row],[Mb]]*gpw_3[[#This Row],[K]])*gpw_3[[#This Row],[Wb]]</f>
        <v>0</v>
      </c>
      <c r="AQ458" s="2"/>
      <c r="AR458" s="2" t="str">
        <f>IF(gpw_3[[#This Row],[Kolumna1]]&gt;0,"r",IF(gpw_3[[#This Row],[Kolumna1]]=0,"n","m"))</f>
        <v>n</v>
      </c>
    </row>
    <row r="459" spans="1:44" x14ac:dyDescent="0.25">
      <c r="A459" s="1">
        <v>42025</v>
      </c>
      <c r="B459" s="2" t="s">
        <v>921</v>
      </c>
      <c r="C459" s="2" t="s">
        <v>922</v>
      </c>
      <c r="D459">
        <v>7.49</v>
      </c>
      <c r="E459">
        <v>3</v>
      </c>
      <c r="F459">
        <v>20</v>
      </c>
      <c r="G459">
        <v>7452000</v>
      </c>
      <c r="H459" s="2">
        <f>IF(AND(gpw[[#This Row],[wolumen]]=0,gpw[[#This Row],[obrot]]=0),gpw[[#This Row],[kurs_zamkniecia]],gpw[[#This Row],[obrot]]/gpw[[#This Row],[wolumen]])</f>
        <v>6.666666666666667</v>
      </c>
      <c r="J459" t="str">
        <f>LEFT(gpw[[#This Row],[ISIN]],2)</f>
        <v>PL</v>
      </c>
      <c r="K459">
        <f>gpw[[#This Row],[kurs_zamkniecia]]*gpw[[#This Row],[pakiet_wig]]</f>
        <v>55815480</v>
      </c>
      <c r="L459" s="2">
        <f>1000</f>
        <v>1000</v>
      </c>
      <c r="M459" s="2">
        <f t="shared" si="28"/>
        <v>96.428137390000003</v>
      </c>
      <c r="N459" s="2">
        <f t="shared" si="29"/>
        <v>57140000</v>
      </c>
      <c r="O459" s="2">
        <f>gpw[[#This Row],[M]]/(gpw[[#This Row],[Mb]]*gpw[[#This Row],[K]])*gpw[[#This Row],[Wb]]</f>
        <v>10.130028095807122</v>
      </c>
      <c r="P459" s="2"/>
      <c r="Q459" s="2" t="str">
        <f>IF(gpw[[#This Row],[Kolumna1]]&gt;0,"r",IF(gpw[[#This Row],[Kolumna1]]=0,"n","m"))</f>
        <v>n</v>
      </c>
      <c r="AB459" s="1">
        <v>42025</v>
      </c>
      <c r="AC459" s="2" t="s">
        <v>921</v>
      </c>
      <c r="AD459" s="2" t="s">
        <v>922</v>
      </c>
      <c r="AE459">
        <v>7.49</v>
      </c>
      <c r="AF459">
        <v>3</v>
      </c>
      <c r="AG459">
        <v>20</v>
      </c>
      <c r="AH459">
        <v>7452000</v>
      </c>
      <c r="AI459" s="2">
        <f>IF(AND(gpw_3[[#This Row],[wolumen]]=0,gpw_3[[#This Row],[obrot]]=0),gpw_3[[#This Row],[kurs_zamkniecia]],gpw_3[[#This Row],[obrot]]/gpw_3[[#This Row],[wolumen]])</f>
        <v>6.666666666666667</v>
      </c>
      <c r="AK459" t="str">
        <f>LEFT(gpw_3[[#This Row],[ISIN]],2)</f>
        <v>PL</v>
      </c>
      <c r="AL459">
        <f>gpw_3[[#This Row],[kurs_zamkniecia]]*gpw_3[[#This Row],[pakiet_wig]]</f>
        <v>55815480</v>
      </c>
      <c r="AM459" s="2">
        <f>1000</f>
        <v>1000</v>
      </c>
      <c r="AN459" s="2">
        <f t="shared" si="30"/>
        <v>96.428137390000003</v>
      </c>
      <c r="AO459" s="2">
        <f t="shared" si="31"/>
        <v>57140000</v>
      </c>
      <c r="AP459" s="2">
        <f>gpw_3[[#This Row],[M]]/(gpw_3[[#This Row],[Mb]]*gpw_3[[#This Row],[K]])*gpw_3[[#This Row],[Wb]]</f>
        <v>10.130028095807122</v>
      </c>
      <c r="AQ459" s="2"/>
      <c r="AR459" s="2" t="str">
        <f>IF(gpw_3[[#This Row],[Kolumna1]]&gt;0,"r",IF(gpw_3[[#This Row],[Kolumna1]]=0,"n","m"))</f>
        <v>n</v>
      </c>
    </row>
    <row r="460" spans="1:44" x14ac:dyDescent="0.25">
      <c r="A460" s="1">
        <v>42025</v>
      </c>
      <c r="B460" s="2" t="s">
        <v>923</v>
      </c>
      <c r="C460" s="2" t="s">
        <v>924</v>
      </c>
      <c r="D460">
        <v>38.9</v>
      </c>
      <c r="E460">
        <v>150</v>
      </c>
      <c r="F460">
        <v>5840</v>
      </c>
      <c r="G460">
        <v>0</v>
      </c>
      <c r="H460" s="2">
        <f>IF(AND(gpw[[#This Row],[wolumen]]=0,gpw[[#This Row],[obrot]]=0),gpw[[#This Row],[kurs_zamkniecia]],gpw[[#This Row],[obrot]]/gpw[[#This Row],[wolumen]])</f>
        <v>38.93333333333333</v>
      </c>
      <c r="J460" t="str">
        <f>LEFT(gpw[[#This Row],[ISIN]],2)</f>
        <v>PL</v>
      </c>
      <c r="K460">
        <f>gpw[[#This Row],[kurs_zamkniecia]]*gpw[[#This Row],[pakiet_wig]]</f>
        <v>0</v>
      </c>
      <c r="L460" s="2">
        <f>1000</f>
        <v>1000</v>
      </c>
      <c r="M460" s="2">
        <f t="shared" si="28"/>
        <v>96.428137390000003</v>
      </c>
      <c r="N460" s="2">
        <f t="shared" si="29"/>
        <v>57140000</v>
      </c>
      <c r="O460" s="2">
        <f>gpw[[#This Row],[M]]/(gpw[[#This Row],[Mb]]*gpw[[#This Row],[K]])*gpw[[#This Row],[Wb]]</f>
        <v>0</v>
      </c>
      <c r="P460" s="2"/>
      <c r="Q460" s="2" t="str">
        <f>IF(gpw[[#This Row],[Kolumna1]]&gt;0,"r",IF(gpw[[#This Row],[Kolumna1]]=0,"n","m"))</f>
        <v>n</v>
      </c>
      <c r="AB460" s="1">
        <v>42025</v>
      </c>
      <c r="AC460" s="2" t="s">
        <v>923</v>
      </c>
      <c r="AD460" s="2" t="s">
        <v>924</v>
      </c>
      <c r="AE460">
        <v>38.9</v>
      </c>
      <c r="AF460">
        <v>150</v>
      </c>
      <c r="AG460">
        <v>5840</v>
      </c>
      <c r="AH460">
        <v>0</v>
      </c>
      <c r="AI460" s="2">
        <f>IF(AND(gpw_3[[#This Row],[wolumen]]=0,gpw_3[[#This Row],[obrot]]=0),gpw_3[[#This Row],[kurs_zamkniecia]],gpw_3[[#This Row],[obrot]]/gpw_3[[#This Row],[wolumen]])</f>
        <v>38.93333333333333</v>
      </c>
      <c r="AK460" t="str">
        <f>LEFT(gpw_3[[#This Row],[ISIN]],2)</f>
        <v>PL</v>
      </c>
      <c r="AL460">
        <f>gpw_3[[#This Row],[kurs_zamkniecia]]*gpw_3[[#This Row],[pakiet_wig]]</f>
        <v>0</v>
      </c>
      <c r="AM460" s="2">
        <f>1000</f>
        <v>1000</v>
      </c>
      <c r="AN460" s="2">
        <f t="shared" si="30"/>
        <v>96.428137390000003</v>
      </c>
      <c r="AO460" s="2">
        <f t="shared" si="31"/>
        <v>57140000</v>
      </c>
      <c r="AP460" s="2">
        <f>gpw_3[[#This Row],[M]]/(gpw_3[[#This Row],[Mb]]*gpw_3[[#This Row],[K]])*gpw_3[[#This Row],[Wb]]</f>
        <v>0</v>
      </c>
      <c r="AQ460" s="2"/>
      <c r="AR460" s="2" t="str">
        <f>IF(gpw_3[[#This Row],[Kolumna1]]&gt;0,"r",IF(gpw_3[[#This Row],[Kolumna1]]=0,"n","m"))</f>
        <v>n</v>
      </c>
    </row>
    <row r="461" spans="1:44" x14ac:dyDescent="0.25">
      <c r="A461" s="1">
        <v>42025</v>
      </c>
      <c r="B461" s="2" t="s">
        <v>925</v>
      </c>
      <c r="C461" s="2" t="s">
        <v>926</v>
      </c>
      <c r="D461">
        <v>8.3000000000000007</v>
      </c>
      <c r="E461">
        <v>30952</v>
      </c>
      <c r="F461">
        <v>254700</v>
      </c>
      <c r="G461">
        <v>2046000</v>
      </c>
      <c r="H461" s="2">
        <f>IF(AND(gpw[[#This Row],[wolumen]]=0,gpw[[#This Row],[obrot]]=0),gpw[[#This Row],[kurs_zamkniecia]],gpw[[#This Row],[obrot]]/gpw[[#This Row],[wolumen]])</f>
        <v>8.228870509175497</v>
      </c>
      <c r="J461" t="str">
        <f>LEFT(gpw[[#This Row],[ISIN]],2)</f>
        <v>PL</v>
      </c>
      <c r="K461">
        <f>gpw[[#This Row],[kurs_zamkniecia]]*gpw[[#This Row],[pakiet_wig]]</f>
        <v>16981800</v>
      </c>
      <c r="L461" s="2">
        <f>1000</f>
        <v>1000</v>
      </c>
      <c r="M461" s="2">
        <f t="shared" si="28"/>
        <v>96.428137390000003</v>
      </c>
      <c r="N461" s="2">
        <f t="shared" si="29"/>
        <v>57140000</v>
      </c>
      <c r="O461" s="2">
        <f>gpw[[#This Row],[M]]/(gpw[[#This Row],[Mb]]*gpw[[#This Row],[K]])*gpw[[#This Row],[Wb]]</f>
        <v>3.0820501967801297</v>
      </c>
      <c r="P461" s="2"/>
      <c r="Q461" s="2" t="str">
        <f>IF(gpw[[#This Row],[Kolumna1]]&gt;0,"r",IF(gpw[[#This Row],[Kolumna1]]=0,"n","m"))</f>
        <v>n</v>
      </c>
      <c r="AB461" s="1">
        <v>42025</v>
      </c>
      <c r="AC461" s="2" t="s">
        <v>925</v>
      </c>
      <c r="AD461" s="2" t="s">
        <v>926</v>
      </c>
      <c r="AE461">
        <v>8.3000000000000007</v>
      </c>
      <c r="AF461">
        <v>30952</v>
      </c>
      <c r="AG461">
        <v>254700</v>
      </c>
      <c r="AH461">
        <v>2046000</v>
      </c>
      <c r="AI461" s="2">
        <f>IF(AND(gpw_3[[#This Row],[wolumen]]=0,gpw_3[[#This Row],[obrot]]=0),gpw_3[[#This Row],[kurs_zamkniecia]],gpw_3[[#This Row],[obrot]]/gpw_3[[#This Row],[wolumen]])</f>
        <v>8.228870509175497</v>
      </c>
      <c r="AK461" t="str">
        <f>LEFT(gpw_3[[#This Row],[ISIN]],2)</f>
        <v>PL</v>
      </c>
      <c r="AL461">
        <f>gpw_3[[#This Row],[kurs_zamkniecia]]*gpw_3[[#This Row],[pakiet_wig]]</f>
        <v>16981800</v>
      </c>
      <c r="AM461" s="2">
        <f>1000</f>
        <v>1000</v>
      </c>
      <c r="AN461" s="2">
        <f t="shared" si="30"/>
        <v>96.428137390000003</v>
      </c>
      <c r="AO461" s="2">
        <f t="shared" si="31"/>
        <v>57140000</v>
      </c>
      <c r="AP461" s="2">
        <f>gpw_3[[#This Row],[M]]/(gpw_3[[#This Row],[Mb]]*gpw_3[[#This Row],[K]])*gpw_3[[#This Row],[Wb]]</f>
        <v>3.0820501967801297</v>
      </c>
      <c r="AQ461" s="2"/>
      <c r="AR461" s="2" t="str">
        <f>IF(gpw_3[[#This Row],[Kolumna1]]&gt;0,"r",IF(gpw_3[[#This Row],[Kolumna1]]=0,"n","m"))</f>
        <v>n</v>
      </c>
    </row>
    <row r="462" spans="1:44" x14ac:dyDescent="0.25">
      <c r="A462" s="1">
        <v>42025</v>
      </c>
      <c r="B462" s="2" t="s">
        <v>927</v>
      </c>
      <c r="C462" s="2" t="s">
        <v>928</v>
      </c>
      <c r="D462">
        <v>18</v>
      </c>
      <c r="E462">
        <v>39597</v>
      </c>
      <c r="F462">
        <v>712660</v>
      </c>
      <c r="G462">
        <v>24711000</v>
      </c>
      <c r="H462" s="2">
        <f>IF(AND(gpw[[#This Row],[wolumen]]=0,gpw[[#This Row],[obrot]]=0),gpw[[#This Row],[kurs_zamkniecia]],gpw[[#This Row],[obrot]]/gpw[[#This Row],[wolumen]])</f>
        <v>17.997828118291789</v>
      </c>
      <c r="J462" t="str">
        <f>LEFT(gpw[[#This Row],[ISIN]],2)</f>
        <v>PL</v>
      </c>
      <c r="K462">
        <f>gpw[[#This Row],[kurs_zamkniecia]]*gpw[[#This Row],[pakiet_wig]]</f>
        <v>444798000</v>
      </c>
      <c r="L462" s="2">
        <f>1000</f>
        <v>1000</v>
      </c>
      <c r="M462" s="2">
        <f t="shared" si="28"/>
        <v>96.428137390000003</v>
      </c>
      <c r="N462" s="2">
        <f t="shared" si="29"/>
        <v>57140000</v>
      </c>
      <c r="O462" s="2">
        <f>gpw[[#This Row],[M]]/(gpw[[#This Row],[Mb]]*gpw[[#This Row],[K]])*gpw[[#This Row],[Wb]]</f>
        <v>80.726999695403791</v>
      </c>
      <c r="P462" s="2"/>
      <c r="Q462" s="2" t="str">
        <f>IF(gpw[[#This Row],[Kolumna1]]&gt;0,"r",IF(gpw[[#This Row],[Kolumna1]]=0,"n","m"))</f>
        <v>n</v>
      </c>
      <c r="AB462" s="1">
        <v>42025</v>
      </c>
      <c r="AC462" s="2" t="s">
        <v>927</v>
      </c>
      <c r="AD462" s="2" t="s">
        <v>928</v>
      </c>
      <c r="AE462">
        <v>18</v>
      </c>
      <c r="AF462">
        <v>39597</v>
      </c>
      <c r="AG462">
        <v>712660</v>
      </c>
      <c r="AH462">
        <v>24711000</v>
      </c>
      <c r="AI462" s="2">
        <f>IF(AND(gpw_3[[#This Row],[wolumen]]=0,gpw_3[[#This Row],[obrot]]=0),gpw_3[[#This Row],[kurs_zamkniecia]],gpw_3[[#This Row],[obrot]]/gpw_3[[#This Row],[wolumen]])</f>
        <v>17.997828118291789</v>
      </c>
      <c r="AK462" t="str">
        <f>LEFT(gpw_3[[#This Row],[ISIN]],2)</f>
        <v>PL</v>
      </c>
      <c r="AL462">
        <f>gpw_3[[#This Row],[kurs_zamkniecia]]*gpw_3[[#This Row],[pakiet_wig]]</f>
        <v>444798000</v>
      </c>
      <c r="AM462" s="2">
        <f>1000</f>
        <v>1000</v>
      </c>
      <c r="AN462" s="2">
        <f t="shared" si="30"/>
        <v>96.428137390000003</v>
      </c>
      <c r="AO462" s="2">
        <f t="shared" si="31"/>
        <v>57140000</v>
      </c>
      <c r="AP462" s="2">
        <f>gpw_3[[#This Row],[M]]/(gpw_3[[#This Row],[Mb]]*gpw_3[[#This Row],[K]])*gpw_3[[#This Row],[Wb]]</f>
        <v>80.726999695403791</v>
      </c>
      <c r="AQ462" s="2"/>
      <c r="AR462" s="2" t="str">
        <f>IF(gpw_3[[#This Row],[Kolumna1]]&gt;0,"r",IF(gpw_3[[#This Row],[Kolumna1]]=0,"n","m"))</f>
        <v>n</v>
      </c>
    </row>
    <row r="463" spans="1:44" x14ac:dyDescent="0.25">
      <c r="A463" s="1">
        <v>42025</v>
      </c>
      <c r="B463" s="2" t="s">
        <v>929</v>
      </c>
      <c r="C463" s="2" t="s">
        <v>930</v>
      </c>
      <c r="D463">
        <v>8.4</v>
      </c>
      <c r="E463">
        <v>200</v>
      </c>
      <c r="F463">
        <v>1680</v>
      </c>
      <c r="G463">
        <v>1535000</v>
      </c>
      <c r="H463" s="2">
        <f>IF(AND(gpw[[#This Row],[wolumen]]=0,gpw[[#This Row],[obrot]]=0),gpw[[#This Row],[kurs_zamkniecia]],gpw[[#This Row],[obrot]]/gpw[[#This Row],[wolumen]])</f>
        <v>8.4</v>
      </c>
      <c r="J463" t="str">
        <f>LEFT(gpw[[#This Row],[ISIN]],2)</f>
        <v>PL</v>
      </c>
      <c r="K463">
        <f>gpw[[#This Row],[kurs_zamkniecia]]*gpw[[#This Row],[pakiet_wig]]</f>
        <v>12894000</v>
      </c>
      <c r="L463" s="2">
        <f>1000</f>
        <v>1000</v>
      </c>
      <c r="M463" s="2">
        <f t="shared" si="28"/>
        <v>96.428137390000003</v>
      </c>
      <c r="N463" s="2">
        <f t="shared" si="29"/>
        <v>57140000</v>
      </c>
      <c r="O463" s="2">
        <f>gpw[[#This Row],[M]]/(gpw[[#This Row],[Mb]]*gpw[[#This Row],[K]])*gpw[[#This Row],[Wb]]</f>
        <v>2.3401497625271168</v>
      </c>
      <c r="P463" s="2"/>
      <c r="Q463" s="2" t="str">
        <f>IF(gpw[[#This Row],[Kolumna1]]&gt;0,"r",IF(gpw[[#This Row],[Kolumna1]]=0,"n","m"))</f>
        <v>n</v>
      </c>
      <c r="AB463" s="1">
        <v>42025</v>
      </c>
      <c r="AC463" s="2" t="s">
        <v>929</v>
      </c>
      <c r="AD463" s="2" t="s">
        <v>930</v>
      </c>
      <c r="AE463">
        <v>8.4</v>
      </c>
      <c r="AF463">
        <v>200</v>
      </c>
      <c r="AG463">
        <v>1680</v>
      </c>
      <c r="AH463">
        <v>1535000</v>
      </c>
      <c r="AI463" s="2">
        <f>IF(AND(gpw_3[[#This Row],[wolumen]]=0,gpw_3[[#This Row],[obrot]]=0),gpw_3[[#This Row],[kurs_zamkniecia]],gpw_3[[#This Row],[obrot]]/gpw_3[[#This Row],[wolumen]])</f>
        <v>8.4</v>
      </c>
      <c r="AK463" t="str">
        <f>LEFT(gpw_3[[#This Row],[ISIN]],2)</f>
        <v>PL</v>
      </c>
      <c r="AL463">
        <f>gpw_3[[#This Row],[kurs_zamkniecia]]*gpw_3[[#This Row],[pakiet_wig]]</f>
        <v>12894000</v>
      </c>
      <c r="AM463" s="2">
        <f>1000</f>
        <v>1000</v>
      </c>
      <c r="AN463" s="2">
        <f t="shared" si="30"/>
        <v>96.428137390000003</v>
      </c>
      <c r="AO463" s="2">
        <f t="shared" si="31"/>
        <v>57140000</v>
      </c>
      <c r="AP463" s="2">
        <f>gpw_3[[#This Row],[M]]/(gpw_3[[#This Row],[Mb]]*gpw_3[[#This Row],[K]])*gpw_3[[#This Row],[Wb]]</f>
        <v>2.3401497625271168</v>
      </c>
      <c r="AQ463" s="2"/>
      <c r="AR463" s="2" t="str">
        <f>IF(gpw_3[[#This Row],[Kolumna1]]&gt;0,"r",IF(gpw_3[[#This Row],[Kolumna1]]=0,"n","m"))</f>
        <v>n</v>
      </c>
    </row>
    <row r="464" spans="1:44" x14ac:dyDescent="0.25">
      <c r="A464" s="1">
        <v>42025</v>
      </c>
      <c r="B464" s="2" t="s">
        <v>931</v>
      </c>
      <c r="C464" s="2" t="s">
        <v>932</v>
      </c>
      <c r="D464">
        <v>2.69</v>
      </c>
      <c r="E464">
        <v>1828</v>
      </c>
      <c r="F464">
        <v>4940</v>
      </c>
      <c r="G464">
        <v>48149000</v>
      </c>
      <c r="H464" s="2">
        <f>IF(AND(gpw[[#This Row],[wolumen]]=0,gpw[[#This Row],[obrot]]=0),gpw[[#This Row],[kurs_zamkniecia]],gpw[[#This Row],[obrot]]/gpw[[#This Row],[wolumen]])</f>
        <v>2.7024070021881839</v>
      </c>
      <c r="J464" t="str">
        <f>LEFT(gpw[[#This Row],[ISIN]],2)</f>
        <v>PL</v>
      </c>
      <c r="K464">
        <f>gpw[[#This Row],[kurs_zamkniecia]]*gpw[[#This Row],[pakiet_wig]]</f>
        <v>129520810</v>
      </c>
      <c r="L464" s="2">
        <f>1000</f>
        <v>1000</v>
      </c>
      <c r="M464" s="2">
        <f t="shared" si="28"/>
        <v>96.428137390000003</v>
      </c>
      <c r="N464" s="2">
        <f t="shared" si="29"/>
        <v>57140000</v>
      </c>
      <c r="O464" s="2">
        <f>gpw[[#This Row],[M]]/(gpw[[#This Row],[Mb]]*gpw[[#This Row],[K]])*gpw[[#This Row],[Wb]]</f>
        <v>23.506909629581184</v>
      </c>
      <c r="P464" s="2"/>
      <c r="Q464" s="2" t="str">
        <f>IF(gpw[[#This Row],[Kolumna1]]&gt;0,"r",IF(gpw[[#This Row],[Kolumna1]]=0,"n","m"))</f>
        <v>n</v>
      </c>
      <c r="AB464" s="1">
        <v>42025</v>
      </c>
      <c r="AC464" s="2" t="s">
        <v>931</v>
      </c>
      <c r="AD464" s="2" t="s">
        <v>932</v>
      </c>
      <c r="AE464">
        <v>2.69</v>
      </c>
      <c r="AF464">
        <v>1828</v>
      </c>
      <c r="AG464">
        <v>4940</v>
      </c>
      <c r="AH464">
        <v>48149000</v>
      </c>
      <c r="AI464" s="2">
        <f>IF(AND(gpw_3[[#This Row],[wolumen]]=0,gpw_3[[#This Row],[obrot]]=0),gpw_3[[#This Row],[kurs_zamkniecia]],gpw_3[[#This Row],[obrot]]/gpw_3[[#This Row],[wolumen]])</f>
        <v>2.7024070021881839</v>
      </c>
      <c r="AK464" t="str">
        <f>LEFT(gpw_3[[#This Row],[ISIN]],2)</f>
        <v>PL</v>
      </c>
      <c r="AL464">
        <f>gpw_3[[#This Row],[kurs_zamkniecia]]*gpw_3[[#This Row],[pakiet_wig]]</f>
        <v>129520810</v>
      </c>
      <c r="AM464" s="2">
        <f>1000</f>
        <v>1000</v>
      </c>
      <c r="AN464" s="2">
        <f t="shared" si="30"/>
        <v>96.428137390000003</v>
      </c>
      <c r="AO464" s="2">
        <f t="shared" si="31"/>
        <v>57140000</v>
      </c>
      <c r="AP464" s="2">
        <f>gpw_3[[#This Row],[M]]/(gpw_3[[#This Row],[Mb]]*gpw_3[[#This Row],[K]])*gpw_3[[#This Row],[Wb]]</f>
        <v>23.506909629581184</v>
      </c>
      <c r="AQ464" s="2"/>
      <c r="AR464" s="2" t="str">
        <f>IF(gpw_3[[#This Row],[Kolumna1]]&gt;0,"r",IF(gpw_3[[#This Row],[Kolumna1]]=0,"n","m"))</f>
        <v>n</v>
      </c>
    </row>
    <row r="465" spans="1:44" x14ac:dyDescent="0.25">
      <c r="A465" s="1">
        <v>42025</v>
      </c>
      <c r="B465" s="2" t="s">
        <v>933</v>
      </c>
      <c r="C465" s="2" t="s">
        <v>934</v>
      </c>
      <c r="D465">
        <v>0.92</v>
      </c>
      <c r="E465">
        <v>219424</v>
      </c>
      <c r="F465">
        <v>198130</v>
      </c>
      <c r="G465">
        <v>23434000</v>
      </c>
      <c r="H465" s="2">
        <f>IF(AND(gpw[[#This Row],[wolumen]]=0,gpw[[#This Row],[obrot]]=0),gpw[[#This Row],[kurs_zamkniecia]],gpw[[#This Row],[obrot]]/gpw[[#This Row],[wolumen]])</f>
        <v>0.90295500947936413</v>
      </c>
      <c r="J465" t="str">
        <f>LEFT(gpw[[#This Row],[ISIN]],2)</f>
        <v>PL</v>
      </c>
      <c r="K465">
        <f>gpw[[#This Row],[kurs_zamkniecia]]*gpw[[#This Row],[pakiet_wig]]</f>
        <v>21559280</v>
      </c>
      <c r="L465" s="2">
        <f>1000</f>
        <v>1000</v>
      </c>
      <c r="M465" s="2">
        <f t="shared" si="28"/>
        <v>96.428137390000003</v>
      </c>
      <c r="N465" s="2">
        <f t="shared" si="29"/>
        <v>57140000</v>
      </c>
      <c r="O465" s="2">
        <f>gpw[[#This Row],[M]]/(gpw[[#This Row],[Mb]]*gpw[[#This Row],[K]])*gpw[[#This Row],[Wb]]</f>
        <v>3.9128233265282777</v>
      </c>
      <c r="P465" s="2"/>
      <c r="Q465" s="2" t="str">
        <f>IF(gpw[[#This Row],[Kolumna1]]&gt;0,"r",IF(gpw[[#This Row],[Kolumna1]]=0,"n","m"))</f>
        <v>n</v>
      </c>
      <c r="AB465" s="1">
        <v>42025</v>
      </c>
      <c r="AC465" s="2" t="s">
        <v>933</v>
      </c>
      <c r="AD465" s="2" t="s">
        <v>934</v>
      </c>
      <c r="AE465">
        <v>0.92</v>
      </c>
      <c r="AF465">
        <v>219424</v>
      </c>
      <c r="AG465">
        <v>198130</v>
      </c>
      <c r="AH465">
        <v>23434000</v>
      </c>
      <c r="AI465" s="2">
        <f>IF(AND(gpw_3[[#This Row],[wolumen]]=0,gpw_3[[#This Row],[obrot]]=0),gpw_3[[#This Row],[kurs_zamkniecia]],gpw_3[[#This Row],[obrot]]/gpw_3[[#This Row],[wolumen]])</f>
        <v>0.90295500947936413</v>
      </c>
      <c r="AK465" t="str">
        <f>LEFT(gpw_3[[#This Row],[ISIN]],2)</f>
        <v>PL</v>
      </c>
      <c r="AL465">
        <f>gpw_3[[#This Row],[kurs_zamkniecia]]*gpw_3[[#This Row],[pakiet_wig]]</f>
        <v>21559280</v>
      </c>
      <c r="AM465" s="2">
        <f>1000</f>
        <v>1000</v>
      </c>
      <c r="AN465" s="2">
        <f t="shared" si="30"/>
        <v>96.428137390000003</v>
      </c>
      <c r="AO465" s="2">
        <f t="shared" si="31"/>
        <v>57140000</v>
      </c>
      <c r="AP465" s="2">
        <f>gpw_3[[#This Row],[M]]/(gpw_3[[#This Row],[Mb]]*gpw_3[[#This Row],[K]])*gpw_3[[#This Row],[Wb]]</f>
        <v>3.9128233265282777</v>
      </c>
      <c r="AQ465" s="2"/>
      <c r="AR465" s="2" t="str">
        <f>IF(gpw_3[[#This Row],[Kolumna1]]&gt;0,"r",IF(gpw_3[[#This Row],[Kolumna1]]=0,"n","m"))</f>
        <v>n</v>
      </c>
    </row>
    <row r="466" spans="1:44" x14ac:dyDescent="0.25">
      <c r="A466" s="1">
        <v>42025</v>
      </c>
      <c r="B466" s="2" t="s">
        <v>935</v>
      </c>
      <c r="C466" s="2" t="s">
        <v>936</v>
      </c>
      <c r="D466">
        <v>23.28</v>
      </c>
      <c r="E466">
        <v>61806</v>
      </c>
      <c r="F466">
        <v>1418850</v>
      </c>
      <c r="G466">
        <v>24622000</v>
      </c>
      <c r="H466" s="2">
        <f>IF(AND(gpw[[#This Row],[wolumen]]=0,gpw[[#This Row],[obrot]]=0),gpw[[#This Row],[kurs_zamkniecia]],gpw[[#This Row],[obrot]]/gpw[[#This Row],[wolumen]])</f>
        <v>22.956509076788663</v>
      </c>
      <c r="J466" t="str">
        <f>LEFT(gpw[[#This Row],[ISIN]],2)</f>
        <v>PL</v>
      </c>
      <c r="K466">
        <f>gpw[[#This Row],[kurs_zamkniecia]]*gpw[[#This Row],[pakiet_wig]]</f>
        <v>573200160</v>
      </c>
      <c r="L466" s="2">
        <f>1000</f>
        <v>1000</v>
      </c>
      <c r="M466" s="2">
        <f t="shared" si="28"/>
        <v>96.428137390000003</v>
      </c>
      <c r="N466" s="2">
        <f t="shared" si="29"/>
        <v>57140000</v>
      </c>
      <c r="O466" s="2">
        <f>gpw[[#This Row],[M]]/(gpw[[#This Row],[Mb]]*gpw[[#This Row],[K]])*gpw[[#This Row],[Wb]]</f>
        <v>104.03088400065963</v>
      </c>
      <c r="P466" s="2"/>
      <c r="Q466" s="2" t="str">
        <f>IF(gpw[[#This Row],[Kolumna1]]&gt;0,"r",IF(gpw[[#This Row],[Kolumna1]]=0,"n","m"))</f>
        <v>n</v>
      </c>
      <c r="AB466" s="1">
        <v>42025</v>
      </c>
      <c r="AC466" s="2" t="s">
        <v>935</v>
      </c>
      <c r="AD466" s="2" t="s">
        <v>936</v>
      </c>
      <c r="AE466">
        <v>23.28</v>
      </c>
      <c r="AF466">
        <v>61806</v>
      </c>
      <c r="AG466">
        <v>1418850</v>
      </c>
      <c r="AH466">
        <v>24622000</v>
      </c>
      <c r="AI466" s="2">
        <f>IF(AND(gpw_3[[#This Row],[wolumen]]=0,gpw_3[[#This Row],[obrot]]=0),gpw_3[[#This Row],[kurs_zamkniecia]],gpw_3[[#This Row],[obrot]]/gpw_3[[#This Row],[wolumen]])</f>
        <v>22.956509076788663</v>
      </c>
      <c r="AK466" t="str">
        <f>LEFT(gpw_3[[#This Row],[ISIN]],2)</f>
        <v>PL</v>
      </c>
      <c r="AL466">
        <f>gpw_3[[#This Row],[kurs_zamkniecia]]*gpw_3[[#This Row],[pakiet_wig]]</f>
        <v>573200160</v>
      </c>
      <c r="AM466" s="2">
        <f>1000</f>
        <v>1000</v>
      </c>
      <c r="AN466" s="2">
        <f t="shared" si="30"/>
        <v>96.428137390000003</v>
      </c>
      <c r="AO466" s="2">
        <f t="shared" si="31"/>
        <v>57140000</v>
      </c>
      <c r="AP466" s="2">
        <f>gpw_3[[#This Row],[M]]/(gpw_3[[#This Row],[Mb]]*gpw_3[[#This Row],[K]])*gpw_3[[#This Row],[Wb]]</f>
        <v>104.03088400065963</v>
      </c>
      <c r="AQ466" s="2"/>
      <c r="AR466" s="2" t="str">
        <f>IF(gpw_3[[#This Row],[Kolumna1]]&gt;0,"r",IF(gpw_3[[#This Row],[Kolumna1]]=0,"n","m"))</f>
        <v>n</v>
      </c>
    </row>
    <row r="467" spans="1:44" x14ac:dyDescent="0.25">
      <c r="A467" s="1">
        <v>42025</v>
      </c>
      <c r="B467" s="2" t="s">
        <v>937</v>
      </c>
      <c r="C467" s="2" t="s">
        <v>938</v>
      </c>
      <c r="D467">
        <v>64.989999999999995</v>
      </c>
      <c r="E467">
        <v>39</v>
      </c>
      <c r="F467">
        <v>2480</v>
      </c>
      <c r="G467">
        <v>3288000</v>
      </c>
      <c r="H467" s="2">
        <f>IF(AND(gpw[[#This Row],[wolumen]]=0,gpw[[#This Row],[obrot]]=0),gpw[[#This Row],[kurs_zamkniecia]],gpw[[#This Row],[obrot]]/gpw[[#This Row],[wolumen]])</f>
        <v>63.589743589743591</v>
      </c>
      <c r="J467" t="str">
        <f>LEFT(gpw[[#This Row],[ISIN]],2)</f>
        <v>PL</v>
      </c>
      <c r="K467">
        <f>gpw[[#This Row],[kurs_zamkniecia]]*gpw[[#This Row],[pakiet_wig]]</f>
        <v>213687119.99999997</v>
      </c>
      <c r="L467" s="2">
        <f>1000</f>
        <v>1000</v>
      </c>
      <c r="M467" s="2">
        <f t="shared" si="28"/>
        <v>96.428137390000003</v>
      </c>
      <c r="N467" s="2">
        <f t="shared" si="29"/>
        <v>57140000</v>
      </c>
      <c r="O467" s="2">
        <f>gpw[[#This Row],[M]]/(gpw[[#This Row],[Mb]]*gpw[[#This Row],[K]])*gpw[[#This Row],[Wb]]</f>
        <v>38.782368785722305</v>
      </c>
      <c r="P467" s="2"/>
      <c r="Q467" s="2" t="str">
        <f>IF(gpw[[#This Row],[Kolumna1]]&gt;0,"r",IF(gpw[[#This Row],[Kolumna1]]=0,"n","m"))</f>
        <v>n</v>
      </c>
      <c r="AB467" s="1">
        <v>42025</v>
      </c>
      <c r="AC467" s="2" t="s">
        <v>937</v>
      </c>
      <c r="AD467" s="2" t="s">
        <v>938</v>
      </c>
      <c r="AE467">
        <v>64.989999999999995</v>
      </c>
      <c r="AF467">
        <v>39</v>
      </c>
      <c r="AG467">
        <v>2480</v>
      </c>
      <c r="AH467">
        <v>3288000</v>
      </c>
      <c r="AI467" s="2">
        <f>IF(AND(gpw_3[[#This Row],[wolumen]]=0,gpw_3[[#This Row],[obrot]]=0),gpw_3[[#This Row],[kurs_zamkniecia]],gpw_3[[#This Row],[obrot]]/gpw_3[[#This Row],[wolumen]])</f>
        <v>63.589743589743591</v>
      </c>
      <c r="AK467" t="str">
        <f>LEFT(gpw_3[[#This Row],[ISIN]],2)</f>
        <v>PL</v>
      </c>
      <c r="AL467">
        <f>gpw_3[[#This Row],[kurs_zamkniecia]]*gpw_3[[#This Row],[pakiet_wig]]</f>
        <v>213687119.99999997</v>
      </c>
      <c r="AM467" s="2">
        <f>1000</f>
        <v>1000</v>
      </c>
      <c r="AN467" s="2">
        <f t="shared" si="30"/>
        <v>96.428137390000003</v>
      </c>
      <c r="AO467" s="2">
        <f t="shared" si="31"/>
        <v>57140000</v>
      </c>
      <c r="AP467" s="2">
        <f>gpw_3[[#This Row],[M]]/(gpw_3[[#This Row],[Mb]]*gpw_3[[#This Row],[K]])*gpw_3[[#This Row],[Wb]]</f>
        <v>38.782368785722305</v>
      </c>
      <c r="AQ467" s="2"/>
      <c r="AR467" s="2" t="str">
        <f>IF(gpw_3[[#This Row],[Kolumna1]]&gt;0,"r",IF(gpw_3[[#This Row],[Kolumna1]]=0,"n","m"))</f>
        <v>n</v>
      </c>
    </row>
    <row r="468" spans="1:44" x14ac:dyDescent="0.25">
      <c r="A468" s="1">
        <v>42025</v>
      </c>
      <c r="B468" s="2" t="s">
        <v>939</v>
      </c>
      <c r="C468" s="2" t="s">
        <v>940</v>
      </c>
      <c r="D468">
        <v>285</v>
      </c>
      <c r="E468">
        <v>14</v>
      </c>
      <c r="F468">
        <v>3990</v>
      </c>
      <c r="G468">
        <v>699000</v>
      </c>
      <c r="H468" s="2">
        <f>IF(AND(gpw[[#This Row],[wolumen]]=0,gpw[[#This Row],[obrot]]=0),gpw[[#This Row],[kurs_zamkniecia]],gpw[[#This Row],[obrot]]/gpw[[#This Row],[wolumen]])</f>
        <v>285</v>
      </c>
      <c r="J468" t="str">
        <f>LEFT(gpw[[#This Row],[ISIN]],2)</f>
        <v>PL</v>
      </c>
      <c r="K468">
        <f>gpw[[#This Row],[kurs_zamkniecia]]*gpw[[#This Row],[pakiet_wig]]</f>
        <v>199215000</v>
      </c>
      <c r="L468" s="2">
        <f>1000</f>
        <v>1000</v>
      </c>
      <c r="M468" s="2">
        <f t="shared" si="28"/>
        <v>96.428137390000003</v>
      </c>
      <c r="N468" s="2">
        <f t="shared" si="29"/>
        <v>57140000</v>
      </c>
      <c r="O468" s="2">
        <f>gpw[[#This Row],[M]]/(gpw[[#This Row],[Mb]]*gpw[[#This Row],[K]])*gpw[[#This Row],[Wb]]</f>
        <v>36.155803857750854</v>
      </c>
      <c r="P468" s="2"/>
      <c r="Q468" s="2" t="str">
        <f>IF(gpw[[#This Row],[Kolumna1]]&gt;0,"r",IF(gpw[[#This Row],[Kolumna1]]=0,"n","m"))</f>
        <v>n</v>
      </c>
      <c r="AB468" s="1">
        <v>42025</v>
      </c>
      <c r="AC468" s="2" t="s">
        <v>939</v>
      </c>
      <c r="AD468" s="2" t="s">
        <v>940</v>
      </c>
      <c r="AE468">
        <v>285</v>
      </c>
      <c r="AF468">
        <v>14</v>
      </c>
      <c r="AG468">
        <v>3990</v>
      </c>
      <c r="AH468">
        <v>699000</v>
      </c>
      <c r="AI468" s="2">
        <f>IF(AND(gpw_3[[#This Row],[wolumen]]=0,gpw_3[[#This Row],[obrot]]=0),gpw_3[[#This Row],[kurs_zamkniecia]],gpw_3[[#This Row],[obrot]]/gpw_3[[#This Row],[wolumen]])</f>
        <v>285</v>
      </c>
      <c r="AK468" t="str">
        <f>LEFT(gpw_3[[#This Row],[ISIN]],2)</f>
        <v>PL</v>
      </c>
      <c r="AL468">
        <f>gpw_3[[#This Row],[kurs_zamkniecia]]*gpw_3[[#This Row],[pakiet_wig]]</f>
        <v>199215000</v>
      </c>
      <c r="AM468" s="2">
        <f>1000</f>
        <v>1000</v>
      </c>
      <c r="AN468" s="2">
        <f t="shared" si="30"/>
        <v>96.428137390000003</v>
      </c>
      <c r="AO468" s="2">
        <f t="shared" si="31"/>
        <v>57140000</v>
      </c>
      <c r="AP468" s="2">
        <f>gpw_3[[#This Row],[M]]/(gpw_3[[#This Row],[Mb]]*gpw_3[[#This Row],[K]])*gpw_3[[#This Row],[Wb]]</f>
        <v>36.155803857750854</v>
      </c>
      <c r="AQ468" s="2"/>
      <c r="AR468" s="2" t="str">
        <f>IF(gpw_3[[#This Row],[Kolumna1]]&gt;0,"r",IF(gpw_3[[#This Row],[Kolumna1]]=0,"n","m"))</f>
        <v>n</v>
      </c>
    </row>
    <row r="469" spans="1:44" x14ac:dyDescent="0.25">
      <c r="A469" s="1">
        <v>42025</v>
      </c>
      <c r="B469" s="2" t="s">
        <v>941</v>
      </c>
      <c r="C469" s="2" t="s">
        <v>942</v>
      </c>
      <c r="D469">
        <v>1.55</v>
      </c>
      <c r="E469">
        <v>3559</v>
      </c>
      <c r="F469">
        <v>5440</v>
      </c>
      <c r="G469">
        <v>6145000</v>
      </c>
      <c r="H469" s="2">
        <f>IF(AND(gpw[[#This Row],[wolumen]]=0,gpw[[#This Row],[obrot]]=0),gpw[[#This Row],[kurs_zamkniecia]],gpw[[#This Row],[obrot]]/gpw[[#This Row],[wolumen]])</f>
        <v>1.5285192469794886</v>
      </c>
      <c r="J469" t="str">
        <f>LEFT(gpw[[#This Row],[ISIN]],2)</f>
        <v>PL</v>
      </c>
      <c r="K469">
        <f>gpw[[#This Row],[kurs_zamkniecia]]*gpw[[#This Row],[pakiet_wig]]</f>
        <v>9524750</v>
      </c>
      <c r="L469" s="2">
        <f>1000</f>
        <v>1000</v>
      </c>
      <c r="M469" s="2">
        <f t="shared" si="28"/>
        <v>96.428137390000003</v>
      </c>
      <c r="N469" s="2">
        <f t="shared" si="29"/>
        <v>57140000</v>
      </c>
      <c r="O469" s="2">
        <f>gpw[[#This Row],[M]]/(gpw[[#This Row],[Mb]]*gpw[[#This Row],[K]])*gpw[[#This Row],[Wb]]</f>
        <v>1.7286599542911552</v>
      </c>
      <c r="P469" s="2"/>
      <c r="Q469" s="2" t="str">
        <f>IF(gpw[[#This Row],[Kolumna1]]&gt;0,"r",IF(gpw[[#This Row],[Kolumna1]]=0,"n","m"))</f>
        <v>n</v>
      </c>
      <c r="AB469" s="1">
        <v>42025</v>
      </c>
      <c r="AC469" s="2" t="s">
        <v>941</v>
      </c>
      <c r="AD469" s="2" t="s">
        <v>942</v>
      </c>
      <c r="AE469">
        <v>1.55</v>
      </c>
      <c r="AF469">
        <v>3559</v>
      </c>
      <c r="AG469">
        <v>5440</v>
      </c>
      <c r="AH469">
        <v>6145000</v>
      </c>
      <c r="AI469" s="2">
        <f>IF(AND(gpw_3[[#This Row],[wolumen]]=0,gpw_3[[#This Row],[obrot]]=0),gpw_3[[#This Row],[kurs_zamkniecia]],gpw_3[[#This Row],[obrot]]/gpw_3[[#This Row],[wolumen]])</f>
        <v>1.5285192469794886</v>
      </c>
      <c r="AK469" t="str">
        <f>LEFT(gpw_3[[#This Row],[ISIN]],2)</f>
        <v>PL</v>
      </c>
      <c r="AL469">
        <f>gpw_3[[#This Row],[kurs_zamkniecia]]*gpw_3[[#This Row],[pakiet_wig]]</f>
        <v>9524750</v>
      </c>
      <c r="AM469" s="2">
        <f>1000</f>
        <v>1000</v>
      </c>
      <c r="AN469" s="2">
        <f t="shared" si="30"/>
        <v>96.428137390000003</v>
      </c>
      <c r="AO469" s="2">
        <f t="shared" si="31"/>
        <v>57140000</v>
      </c>
      <c r="AP469" s="2">
        <f>gpw_3[[#This Row],[M]]/(gpw_3[[#This Row],[Mb]]*gpw_3[[#This Row],[K]])*gpw_3[[#This Row],[Wb]]</f>
        <v>1.7286599542911552</v>
      </c>
      <c r="AQ469" s="2"/>
      <c r="AR469" s="2" t="str">
        <f>IF(gpw_3[[#This Row],[Kolumna1]]&gt;0,"r",IF(gpw_3[[#This Row],[Kolumna1]]=0,"n","m"))</f>
        <v>n</v>
      </c>
    </row>
    <row r="470" spans="1:44" x14ac:dyDescent="0.25">
      <c r="A470" s="1">
        <v>42025</v>
      </c>
      <c r="B470" s="2" t="s">
        <v>943</v>
      </c>
      <c r="C470" s="2" t="s">
        <v>944</v>
      </c>
      <c r="D470">
        <v>6.27</v>
      </c>
      <c r="E470">
        <v>7</v>
      </c>
      <c r="F470">
        <v>40</v>
      </c>
      <c r="G470">
        <v>8629000</v>
      </c>
      <c r="H470" s="2">
        <f>IF(AND(gpw[[#This Row],[wolumen]]=0,gpw[[#This Row],[obrot]]=0),gpw[[#This Row],[kurs_zamkniecia]],gpw[[#This Row],[obrot]]/gpw[[#This Row],[wolumen]])</f>
        <v>5.7142857142857144</v>
      </c>
      <c r="J470" t="str">
        <f>LEFT(gpw[[#This Row],[ISIN]],2)</f>
        <v>PL</v>
      </c>
      <c r="K470">
        <f>gpw[[#This Row],[kurs_zamkniecia]]*gpw[[#This Row],[pakiet_wig]]</f>
        <v>54103830</v>
      </c>
      <c r="L470" s="2">
        <f>1000</f>
        <v>1000</v>
      </c>
      <c r="M470" s="2">
        <f t="shared" si="28"/>
        <v>96.428137390000003</v>
      </c>
      <c r="N470" s="2">
        <f t="shared" si="29"/>
        <v>57140000</v>
      </c>
      <c r="O470" s="2">
        <f>gpw[[#This Row],[M]]/(gpw[[#This Row],[Mb]]*gpw[[#This Row],[K]])*gpw[[#This Row],[Wb]]</f>
        <v>9.8193783873357763</v>
      </c>
      <c r="P470" s="2"/>
      <c r="Q470" s="2" t="str">
        <f>IF(gpw[[#This Row],[Kolumna1]]&gt;0,"r",IF(gpw[[#This Row],[Kolumna1]]=0,"n","m"))</f>
        <v>n</v>
      </c>
      <c r="AB470" s="1">
        <v>42025</v>
      </c>
      <c r="AC470" s="2" t="s">
        <v>943</v>
      </c>
      <c r="AD470" s="2" t="s">
        <v>944</v>
      </c>
      <c r="AE470">
        <v>6.27</v>
      </c>
      <c r="AF470">
        <v>7</v>
      </c>
      <c r="AG470">
        <v>40</v>
      </c>
      <c r="AH470">
        <v>8629000</v>
      </c>
      <c r="AI470" s="2">
        <f>IF(AND(gpw_3[[#This Row],[wolumen]]=0,gpw_3[[#This Row],[obrot]]=0),gpw_3[[#This Row],[kurs_zamkniecia]],gpw_3[[#This Row],[obrot]]/gpw_3[[#This Row],[wolumen]])</f>
        <v>5.7142857142857144</v>
      </c>
      <c r="AK470" t="str">
        <f>LEFT(gpw_3[[#This Row],[ISIN]],2)</f>
        <v>PL</v>
      </c>
      <c r="AL470">
        <f>gpw_3[[#This Row],[kurs_zamkniecia]]*gpw_3[[#This Row],[pakiet_wig]]</f>
        <v>54103830</v>
      </c>
      <c r="AM470" s="2">
        <f>1000</f>
        <v>1000</v>
      </c>
      <c r="AN470" s="2">
        <f t="shared" si="30"/>
        <v>96.428137390000003</v>
      </c>
      <c r="AO470" s="2">
        <f t="shared" si="31"/>
        <v>57140000</v>
      </c>
      <c r="AP470" s="2">
        <f>gpw_3[[#This Row],[M]]/(gpw_3[[#This Row],[Mb]]*gpw_3[[#This Row],[K]])*gpw_3[[#This Row],[Wb]]</f>
        <v>9.8193783873357763</v>
      </c>
      <c r="AQ470" s="2"/>
      <c r="AR470" s="2" t="str">
        <f>IF(gpw_3[[#This Row],[Kolumna1]]&gt;0,"r",IF(gpw_3[[#This Row],[Kolumna1]]=0,"n","m"))</f>
        <v>n</v>
      </c>
    </row>
    <row r="471" spans="1:44" x14ac:dyDescent="0.25">
      <c r="A471" s="1">
        <v>42025</v>
      </c>
      <c r="B471" s="2" t="s">
        <v>945</v>
      </c>
      <c r="C471" s="2" t="s">
        <v>946</v>
      </c>
      <c r="D471">
        <v>391</v>
      </c>
      <c r="E471">
        <v>20</v>
      </c>
      <c r="F471">
        <v>7820</v>
      </c>
      <c r="G471">
        <v>0</v>
      </c>
      <c r="H471" s="2">
        <f>IF(AND(gpw[[#This Row],[wolumen]]=0,gpw[[#This Row],[obrot]]=0),gpw[[#This Row],[kurs_zamkniecia]],gpw[[#This Row],[obrot]]/gpw[[#This Row],[wolumen]])</f>
        <v>391</v>
      </c>
      <c r="J471" t="str">
        <f>LEFT(gpw[[#This Row],[ISIN]],2)</f>
        <v>PL</v>
      </c>
      <c r="K471">
        <f>gpw[[#This Row],[kurs_zamkniecia]]*gpw[[#This Row],[pakiet_wig]]</f>
        <v>0</v>
      </c>
      <c r="L471" s="2">
        <f>1000</f>
        <v>1000</v>
      </c>
      <c r="M471" s="2">
        <f t="shared" si="28"/>
        <v>96.428137390000003</v>
      </c>
      <c r="N471" s="2">
        <f t="shared" si="29"/>
        <v>57140000</v>
      </c>
      <c r="O471" s="2">
        <f>gpw[[#This Row],[M]]/(gpw[[#This Row],[Mb]]*gpw[[#This Row],[K]])*gpw[[#This Row],[Wb]]</f>
        <v>0</v>
      </c>
      <c r="P471" s="2"/>
      <c r="Q471" s="2" t="str">
        <f>IF(gpw[[#This Row],[Kolumna1]]&gt;0,"r",IF(gpw[[#This Row],[Kolumna1]]=0,"n","m"))</f>
        <v>n</v>
      </c>
      <c r="AB471" s="1">
        <v>42025</v>
      </c>
      <c r="AC471" s="2" t="s">
        <v>945</v>
      </c>
      <c r="AD471" s="2" t="s">
        <v>946</v>
      </c>
      <c r="AE471">
        <v>391</v>
      </c>
      <c r="AF471">
        <v>20</v>
      </c>
      <c r="AG471">
        <v>7820</v>
      </c>
      <c r="AH471">
        <v>0</v>
      </c>
      <c r="AI471" s="2">
        <f>IF(AND(gpw_3[[#This Row],[wolumen]]=0,gpw_3[[#This Row],[obrot]]=0),gpw_3[[#This Row],[kurs_zamkniecia]],gpw_3[[#This Row],[obrot]]/gpw_3[[#This Row],[wolumen]])</f>
        <v>391</v>
      </c>
      <c r="AK471" t="str">
        <f>LEFT(gpw_3[[#This Row],[ISIN]],2)</f>
        <v>PL</v>
      </c>
      <c r="AL471">
        <f>gpw_3[[#This Row],[kurs_zamkniecia]]*gpw_3[[#This Row],[pakiet_wig]]</f>
        <v>0</v>
      </c>
      <c r="AM471" s="2">
        <f>1000</f>
        <v>1000</v>
      </c>
      <c r="AN471" s="2">
        <f t="shared" si="30"/>
        <v>96.428137390000003</v>
      </c>
      <c r="AO471" s="2">
        <f t="shared" si="31"/>
        <v>57140000</v>
      </c>
      <c r="AP471" s="2">
        <f>gpw_3[[#This Row],[M]]/(gpw_3[[#This Row],[Mb]]*gpw_3[[#This Row],[K]])*gpw_3[[#This Row],[Wb]]</f>
        <v>0</v>
      </c>
      <c r="AQ471" s="2"/>
      <c r="AR471" s="2" t="str">
        <f>IF(gpw_3[[#This Row],[Kolumna1]]&gt;0,"r",IF(gpw_3[[#This Row],[Kolumna1]]=0,"n","m"))</f>
        <v>n</v>
      </c>
    </row>
    <row r="472" spans="1:44" x14ac:dyDescent="0.25">
      <c r="A472" s="1">
        <v>42026</v>
      </c>
      <c r="B472" s="2" t="s">
        <v>7</v>
      </c>
      <c r="C472" s="2" t="s">
        <v>8</v>
      </c>
      <c r="D472">
        <v>2.2599999999999998</v>
      </c>
      <c r="E472">
        <v>20</v>
      </c>
      <c r="F472">
        <v>40</v>
      </c>
      <c r="G472">
        <v>6496000</v>
      </c>
      <c r="H472" s="2">
        <f>IF(AND(gpw[[#This Row],[wolumen]]=0,gpw[[#This Row],[obrot]]=0),gpw[[#This Row],[kurs_zamkniecia]],gpw[[#This Row],[obrot]]/gpw[[#This Row],[wolumen]])</f>
        <v>2</v>
      </c>
      <c r="J472" t="str">
        <f>LEFT(gpw[[#This Row],[ISIN]],2)</f>
        <v>PL</v>
      </c>
      <c r="K472">
        <f>gpw[[#This Row],[kurs_zamkniecia]]*gpw[[#This Row],[pakiet_wig]]</f>
        <v>14680959.999999998</v>
      </c>
      <c r="L472" s="2">
        <f>1000</f>
        <v>1000</v>
      </c>
      <c r="M472" s="2">
        <f t="shared" si="28"/>
        <v>96.428137390000003</v>
      </c>
      <c r="N472" s="2">
        <f t="shared" si="29"/>
        <v>57140000</v>
      </c>
      <c r="O472" s="2">
        <f>gpw[[#This Row],[M]]/(gpw[[#This Row],[Mb]]*gpw[[#This Row],[K]])*gpw[[#This Row],[Wb]]</f>
        <v>2.6644675862936325</v>
      </c>
      <c r="P472" s="2">
        <f>gpw[[#This Row],[kurs_zamkniecia]]-D2</f>
        <v>0.16999999999999993</v>
      </c>
      <c r="Q472" s="2" t="str">
        <f>IF(gpw[[#This Row],[Kolumna1]]&gt;0,"r",IF(gpw[[#This Row],[Kolumna1]]=0,"n","m"))</f>
        <v>r</v>
      </c>
      <c r="AB472" s="1">
        <v>42026</v>
      </c>
      <c r="AC472" s="2" t="s">
        <v>7</v>
      </c>
      <c r="AD472" s="2" t="s">
        <v>8</v>
      </c>
      <c r="AE472">
        <v>2.2599999999999998</v>
      </c>
      <c r="AF472">
        <v>20</v>
      </c>
      <c r="AG472">
        <v>40</v>
      </c>
      <c r="AH472">
        <v>6496000</v>
      </c>
      <c r="AI472" s="2">
        <f>IF(AND(gpw_3[[#This Row],[wolumen]]=0,gpw_3[[#This Row],[obrot]]=0),gpw_3[[#This Row],[kurs_zamkniecia]],gpw_3[[#This Row],[obrot]]/gpw_3[[#This Row],[wolumen]])</f>
        <v>2</v>
      </c>
      <c r="AK472" t="str">
        <f>LEFT(gpw_3[[#This Row],[ISIN]],2)</f>
        <v>PL</v>
      </c>
      <c r="AL472">
        <f>gpw_3[[#This Row],[kurs_zamkniecia]]*gpw_3[[#This Row],[pakiet_wig]]</f>
        <v>14680959.999999998</v>
      </c>
      <c r="AM472" s="2">
        <f>1000</f>
        <v>1000</v>
      </c>
      <c r="AN472" s="2">
        <f t="shared" si="30"/>
        <v>96.428137390000003</v>
      </c>
      <c r="AO472" s="2">
        <f t="shared" si="31"/>
        <v>57140000</v>
      </c>
      <c r="AP472" s="2">
        <f>gpw_3[[#This Row],[M]]/(gpw_3[[#This Row],[Mb]]*gpw_3[[#This Row],[K]])*gpw_3[[#This Row],[Wb]]</f>
        <v>2.6644675862936325</v>
      </c>
      <c r="AQ472" s="2">
        <f>gpw_3[[#This Row],[kurs_zamkniecia]]-AE2</f>
        <v>0.16999999999999993</v>
      </c>
      <c r="AR472" s="2" t="str">
        <f>IF(gpw_3[[#This Row],[Kolumna1]]&gt;0,"r",IF(gpw_3[[#This Row],[Kolumna1]]=0,"n","m"))</f>
        <v>r</v>
      </c>
    </row>
    <row r="473" spans="1:44" x14ac:dyDescent="0.25">
      <c r="A473" s="1">
        <v>42026</v>
      </c>
      <c r="B473" s="2" t="s">
        <v>9</v>
      </c>
      <c r="C473" s="2" t="s">
        <v>10</v>
      </c>
      <c r="D473">
        <v>0.79</v>
      </c>
      <c r="E473">
        <v>87</v>
      </c>
      <c r="F473">
        <v>70</v>
      </c>
      <c r="G473">
        <v>22309000</v>
      </c>
      <c r="H473" s="2">
        <f>IF(AND(gpw[[#This Row],[wolumen]]=0,gpw[[#This Row],[obrot]]=0),gpw[[#This Row],[kurs_zamkniecia]],gpw[[#This Row],[obrot]]/gpw[[#This Row],[wolumen]])</f>
        <v>0.8045977011494253</v>
      </c>
      <c r="J473" t="str">
        <f>LEFT(gpw[[#This Row],[ISIN]],2)</f>
        <v>PL</v>
      </c>
      <c r="K473">
        <f>gpw[[#This Row],[kurs_zamkniecia]]*gpw[[#This Row],[pakiet_wig]]</f>
        <v>17624110</v>
      </c>
      <c r="L473" s="2">
        <f>1000</f>
        <v>1000</v>
      </c>
      <c r="M473" s="2">
        <f t="shared" si="28"/>
        <v>96.428137390000003</v>
      </c>
      <c r="N473" s="2">
        <f t="shared" si="29"/>
        <v>57140000</v>
      </c>
      <c r="O473" s="2">
        <f>gpw[[#This Row],[M]]/(gpw[[#This Row],[Mb]]*gpw[[#This Row],[K]])*gpw[[#This Row],[Wb]]</f>
        <v>3.198623920525189</v>
      </c>
      <c r="P473" s="2">
        <f>gpw[[#This Row],[kurs_zamkniecia]]-D3</f>
        <v>0</v>
      </c>
      <c r="Q473" s="2" t="str">
        <f>IF(gpw[[#This Row],[Kolumna1]]&gt;0,"r",IF(gpw[[#This Row],[Kolumna1]]=0,"n","m"))</f>
        <v>n</v>
      </c>
      <c r="AB473" s="1">
        <v>42026</v>
      </c>
      <c r="AC473" s="2" t="s">
        <v>9</v>
      </c>
      <c r="AD473" s="2" t="s">
        <v>10</v>
      </c>
      <c r="AE473">
        <v>0.79</v>
      </c>
      <c r="AF473">
        <v>87</v>
      </c>
      <c r="AG473">
        <v>70</v>
      </c>
      <c r="AH473">
        <v>22309000</v>
      </c>
      <c r="AI473" s="2">
        <f>IF(AND(gpw_3[[#This Row],[wolumen]]=0,gpw_3[[#This Row],[obrot]]=0),gpw_3[[#This Row],[kurs_zamkniecia]],gpw_3[[#This Row],[obrot]]/gpw_3[[#This Row],[wolumen]])</f>
        <v>0.8045977011494253</v>
      </c>
      <c r="AK473" t="str">
        <f>LEFT(gpw_3[[#This Row],[ISIN]],2)</f>
        <v>PL</v>
      </c>
      <c r="AL473">
        <f>gpw_3[[#This Row],[kurs_zamkniecia]]*gpw_3[[#This Row],[pakiet_wig]]</f>
        <v>17624110</v>
      </c>
      <c r="AM473" s="2">
        <f>1000</f>
        <v>1000</v>
      </c>
      <c r="AN473" s="2">
        <f t="shared" si="30"/>
        <v>96.428137390000003</v>
      </c>
      <c r="AO473" s="2">
        <f t="shared" si="31"/>
        <v>57140000</v>
      </c>
      <c r="AP473" s="2">
        <f>gpw_3[[#This Row],[M]]/(gpw_3[[#This Row],[Mb]]*gpw_3[[#This Row],[K]])*gpw_3[[#This Row],[Wb]]</f>
        <v>3.198623920525189</v>
      </c>
      <c r="AQ473" s="2">
        <f>gpw_3[[#This Row],[kurs_zamkniecia]]-AE3</f>
        <v>0</v>
      </c>
      <c r="AR473" s="2" t="str">
        <f>IF(gpw_3[[#This Row],[Kolumna1]]&gt;0,"r",IF(gpw_3[[#This Row],[Kolumna1]]=0,"n","m"))</f>
        <v>n</v>
      </c>
    </row>
    <row r="474" spans="1:44" x14ac:dyDescent="0.25">
      <c r="A474" s="1">
        <v>42026</v>
      </c>
      <c r="B474" s="2" t="s">
        <v>11</v>
      </c>
      <c r="C474" s="2" t="s">
        <v>12</v>
      </c>
      <c r="D474">
        <v>5.85</v>
      </c>
      <c r="E474">
        <v>638</v>
      </c>
      <c r="F474">
        <v>3680</v>
      </c>
      <c r="G474">
        <v>1852000</v>
      </c>
      <c r="H474" s="2">
        <f>IF(AND(gpw[[#This Row],[wolumen]]=0,gpw[[#This Row],[obrot]]=0),gpw[[#This Row],[kurs_zamkniecia]],gpw[[#This Row],[obrot]]/gpw[[#This Row],[wolumen]])</f>
        <v>5.7680250783699059</v>
      </c>
      <c r="J474" t="str">
        <f>LEFT(gpw[[#This Row],[ISIN]],2)</f>
        <v>PL</v>
      </c>
      <c r="K474">
        <f>gpw[[#This Row],[kurs_zamkniecia]]*gpw[[#This Row],[pakiet_wig]]</f>
        <v>10834200</v>
      </c>
      <c r="L474" s="2">
        <f>1000</f>
        <v>1000</v>
      </c>
      <c r="M474" s="2">
        <f t="shared" si="28"/>
        <v>96.428137390000003</v>
      </c>
      <c r="N474" s="2">
        <f t="shared" si="29"/>
        <v>57140000</v>
      </c>
      <c r="O474" s="2">
        <f>gpw[[#This Row],[M]]/(gpw[[#This Row],[Mb]]*gpw[[#This Row],[K]])*gpw[[#This Row],[Wb]]</f>
        <v>1.9663138325710632</v>
      </c>
      <c r="P474" s="2">
        <f>gpw[[#This Row],[kurs_zamkniecia]]-D4</f>
        <v>4.9999999999999822E-2</v>
      </c>
      <c r="Q474" s="2" t="str">
        <f>IF(gpw[[#This Row],[Kolumna1]]&gt;0,"r",IF(gpw[[#This Row],[Kolumna1]]=0,"n","m"))</f>
        <v>r</v>
      </c>
      <c r="AB474" s="1">
        <v>42026</v>
      </c>
      <c r="AC474" s="2" t="s">
        <v>11</v>
      </c>
      <c r="AD474" s="2" t="s">
        <v>12</v>
      </c>
      <c r="AE474">
        <v>5.85</v>
      </c>
      <c r="AF474">
        <v>638</v>
      </c>
      <c r="AG474">
        <v>3680</v>
      </c>
      <c r="AH474">
        <v>1852000</v>
      </c>
      <c r="AI474" s="2">
        <f>IF(AND(gpw_3[[#This Row],[wolumen]]=0,gpw_3[[#This Row],[obrot]]=0),gpw_3[[#This Row],[kurs_zamkniecia]],gpw_3[[#This Row],[obrot]]/gpw_3[[#This Row],[wolumen]])</f>
        <v>5.7680250783699059</v>
      </c>
      <c r="AK474" t="str">
        <f>LEFT(gpw_3[[#This Row],[ISIN]],2)</f>
        <v>PL</v>
      </c>
      <c r="AL474">
        <f>gpw_3[[#This Row],[kurs_zamkniecia]]*gpw_3[[#This Row],[pakiet_wig]]</f>
        <v>10834200</v>
      </c>
      <c r="AM474" s="2">
        <f>1000</f>
        <v>1000</v>
      </c>
      <c r="AN474" s="2">
        <f t="shared" si="30"/>
        <v>96.428137390000003</v>
      </c>
      <c r="AO474" s="2">
        <f t="shared" si="31"/>
        <v>57140000</v>
      </c>
      <c r="AP474" s="2">
        <f>gpw_3[[#This Row],[M]]/(gpw_3[[#This Row],[Mb]]*gpw_3[[#This Row],[K]])*gpw_3[[#This Row],[Wb]]</f>
        <v>1.9663138325710632</v>
      </c>
      <c r="AQ474" s="2">
        <f>gpw_3[[#This Row],[kurs_zamkniecia]]-AE4</f>
        <v>4.9999999999999822E-2</v>
      </c>
      <c r="AR474" s="2" t="str">
        <f>IF(gpw_3[[#This Row],[Kolumna1]]&gt;0,"r",IF(gpw_3[[#This Row],[Kolumna1]]=0,"n","m"))</f>
        <v>r</v>
      </c>
    </row>
    <row r="475" spans="1:44" x14ac:dyDescent="0.25">
      <c r="A475" s="1">
        <v>42026</v>
      </c>
      <c r="B475" s="2" t="s">
        <v>13</v>
      </c>
      <c r="C475" s="2" t="s">
        <v>14</v>
      </c>
      <c r="D475">
        <v>3.43</v>
      </c>
      <c r="E475">
        <v>17268</v>
      </c>
      <c r="F475">
        <v>58130</v>
      </c>
      <c r="G475">
        <v>48206000</v>
      </c>
      <c r="H475" s="2">
        <f>IF(AND(gpw[[#This Row],[wolumen]]=0,gpw[[#This Row],[obrot]]=0),gpw[[#This Row],[kurs_zamkniecia]],gpw[[#This Row],[obrot]]/gpw[[#This Row],[wolumen]])</f>
        <v>3.3663423673847581</v>
      </c>
      <c r="J475" t="str">
        <f>LEFT(gpw[[#This Row],[ISIN]],2)</f>
        <v>PL</v>
      </c>
      <c r="K475">
        <f>gpw[[#This Row],[kurs_zamkniecia]]*gpw[[#This Row],[pakiet_wig]]</f>
        <v>165346580</v>
      </c>
      <c r="L475" s="2">
        <f>1000</f>
        <v>1000</v>
      </c>
      <c r="M475" s="2">
        <f t="shared" si="28"/>
        <v>96.428137390000003</v>
      </c>
      <c r="N475" s="2">
        <f t="shared" si="29"/>
        <v>57140000</v>
      </c>
      <c r="O475" s="2">
        <f>gpw[[#This Row],[M]]/(gpw[[#This Row],[Mb]]*gpw[[#This Row],[K]])*gpw[[#This Row],[Wb]]</f>
        <v>30.008977813065837</v>
      </c>
      <c r="P475" s="2">
        <f>gpw[[#This Row],[kurs_zamkniecia]]-D5</f>
        <v>6.0000000000000053E-2</v>
      </c>
      <c r="Q475" s="2" t="str">
        <f>IF(gpw[[#This Row],[Kolumna1]]&gt;0,"r",IF(gpw[[#This Row],[Kolumna1]]=0,"n","m"))</f>
        <v>r</v>
      </c>
      <c r="AB475" s="1">
        <v>42026</v>
      </c>
      <c r="AC475" s="2" t="s">
        <v>13</v>
      </c>
      <c r="AD475" s="2" t="s">
        <v>14</v>
      </c>
      <c r="AE475">
        <v>3.43</v>
      </c>
      <c r="AF475">
        <v>17268</v>
      </c>
      <c r="AG475">
        <v>58130</v>
      </c>
      <c r="AH475">
        <v>48206000</v>
      </c>
      <c r="AI475" s="2">
        <f>IF(AND(gpw_3[[#This Row],[wolumen]]=0,gpw_3[[#This Row],[obrot]]=0),gpw_3[[#This Row],[kurs_zamkniecia]],gpw_3[[#This Row],[obrot]]/gpw_3[[#This Row],[wolumen]])</f>
        <v>3.3663423673847581</v>
      </c>
      <c r="AK475" t="str">
        <f>LEFT(gpw_3[[#This Row],[ISIN]],2)</f>
        <v>PL</v>
      </c>
      <c r="AL475">
        <f>gpw_3[[#This Row],[kurs_zamkniecia]]*gpw_3[[#This Row],[pakiet_wig]]</f>
        <v>165346580</v>
      </c>
      <c r="AM475" s="2">
        <f>1000</f>
        <v>1000</v>
      </c>
      <c r="AN475" s="2">
        <f t="shared" si="30"/>
        <v>96.428137390000003</v>
      </c>
      <c r="AO475" s="2">
        <f t="shared" si="31"/>
        <v>57140000</v>
      </c>
      <c r="AP475" s="2">
        <f>gpw_3[[#This Row],[M]]/(gpw_3[[#This Row],[Mb]]*gpw_3[[#This Row],[K]])*gpw_3[[#This Row],[Wb]]</f>
        <v>30.008977813065837</v>
      </c>
      <c r="AQ475" s="2">
        <f>gpw_3[[#This Row],[kurs_zamkniecia]]-AE5</f>
        <v>6.0000000000000053E-2</v>
      </c>
      <c r="AR475" s="2" t="str">
        <f>IF(gpw_3[[#This Row],[Kolumna1]]&gt;0,"r",IF(gpw_3[[#This Row],[Kolumna1]]=0,"n","m"))</f>
        <v>r</v>
      </c>
    </row>
    <row r="476" spans="1:44" x14ac:dyDescent="0.25">
      <c r="A476" s="1">
        <v>42026</v>
      </c>
      <c r="B476" s="2" t="s">
        <v>15</v>
      </c>
      <c r="C476" s="2" t="s">
        <v>16</v>
      </c>
      <c r="D476">
        <v>0.3</v>
      </c>
      <c r="E476">
        <v>0</v>
      </c>
      <c r="F476">
        <v>0</v>
      </c>
      <c r="G476">
        <v>0</v>
      </c>
      <c r="H476" s="2">
        <f>IF(AND(gpw[[#This Row],[wolumen]]=0,gpw[[#This Row],[obrot]]=0),gpw[[#This Row],[kurs_zamkniecia]],gpw[[#This Row],[obrot]]/gpw[[#This Row],[wolumen]])</f>
        <v>0.3</v>
      </c>
      <c r="J476" t="str">
        <f>LEFT(gpw[[#This Row],[ISIN]],2)</f>
        <v>PL</v>
      </c>
      <c r="K476">
        <f>gpw[[#This Row],[kurs_zamkniecia]]*gpw[[#This Row],[pakiet_wig]]</f>
        <v>0</v>
      </c>
      <c r="L476" s="2">
        <f>1000</f>
        <v>1000</v>
      </c>
      <c r="M476" s="2">
        <f t="shared" si="28"/>
        <v>96.428137390000003</v>
      </c>
      <c r="N476" s="2">
        <f t="shared" si="29"/>
        <v>57140000</v>
      </c>
      <c r="O476" s="2">
        <f>gpw[[#This Row],[M]]/(gpw[[#This Row],[Mb]]*gpw[[#This Row],[K]])*gpw[[#This Row],[Wb]]</f>
        <v>0</v>
      </c>
      <c r="P476" s="2">
        <f>gpw[[#This Row],[kurs_zamkniecia]]-D6</f>
        <v>0</v>
      </c>
      <c r="Q476" s="2" t="str">
        <f>IF(gpw[[#This Row],[Kolumna1]]&gt;0,"r",IF(gpw[[#This Row],[Kolumna1]]=0,"n","m"))</f>
        <v>n</v>
      </c>
      <c r="AB476" s="1">
        <v>42026</v>
      </c>
      <c r="AC476" s="2" t="s">
        <v>15</v>
      </c>
      <c r="AD476" s="2" t="s">
        <v>16</v>
      </c>
      <c r="AE476">
        <v>0.3</v>
      </c>
      <c r="AF476">
        <v>0</v>
      </c>
      <c r="AG476">
        <v>0</v>
      </c>
      <c r="AH476">
        <v>0</v>
      </c>
      <c r="AI476" s="2">
        <f>IF(AND(gpw_3[[#This Row],[wolumen]]=0,gpw_3[[#This Row],[obrot]]=0),gpw_3[[#This Row],[kurs_zamkniecia]],gpw_3[[#This Row],[obrot]]/gpw_3[[#This Row],[wolumen]])</f>
        <v>0.3</v>
      </c>
      <c r="AK476" t="str">
        <f>LEFT(gpw_3[[#This Row],[ISIN]],2)</f>
        <v>PL</v>
      </c>
      <c r="AL476">
        <f>gpw_3[[#This Row],[kurs_zamkniecia]]*gpw_3[[#This Row],[pakiet_wig]]</f>
        <v>0</v>
      </c>
      <c r="AM476" s="2">
        <f>1000</f>
        <v>1000</v>
      </c>
      <c r="AN476" s="2">
        <f t="shared" si="30"/>
        <v>96.428137390000003</v>
      </c>
      <c r="AO476" s="2">
        <f t="shared" si="31"/>
        <v>57140000</v>
      </c>
      <c r="AP476" s="2">
        <f>gpw_3[[#This Row],[M]]/(gpw_3[[#This Row],[Mb]]*gpw_3[[#This Row],[K]])*gpw_3[[#This Row],[Wb]]</f>
        <v>0</v>
      </c>
      <c r="AQ476" s="2">
        <f>gpw_3[[#This Row],[kurs_zamkniecia]]-AE6</f>
        <v>0</v>
      </c>
      <c r="AR476" s="2" t="str">
        <f>IF(gpw_3[[#This Row],[Kolumna1]]&gt;0,"r",IF(gpw_3[[#This Row],[Kolumna1]]=0,"n","m"))</f>
        <v>n</v>
      </c>
    </row>
    <row r="477" spans="1:44" x14ac:dyDescent="0.25">
      <c r="A477" s="1">
        <v>42026</v>
      </c>
      <c r="B477" s="2" t="s">
        <v>17</v>
      </c>
      <c r="C477" s="2" t="s">
        <v>18</v>
      </c>
      <c r="D477">
        <v>34.99</v>
      </c>
      <c r="E477">
        <v>20654</v>
      </c>
      <c r="F477">
        <v>669900</v>
      </c>
      <c r="G477">
        <v>13122000</v>
      </c>
      <c r="H477" s="2">
        <f>IF(AND(gpw[[#This Row],[wolumen]]=0,gpw[[#This Row],[obrot]]=0),gpw[[#This Row],[kurs_zamkniecia]],gpw[[#This Row],[obrot]]/gpw[[#This Row],[wolumen]])</f>
        <v>32.434395274523098</v>
      </c>
      <c r="J477" t="str">
        <f>LEFT(gpw[[#This Row],[ISIN]],2)</f>
        <v>PL</v>
      </c>
      <c r="K477">
        <f>gpw[[#This Row],[kurs_zamkniecia]]*gpw[[#This Row],[pakiet_wig]]</f>
        <v>459138780</v>
      </c>
      <c r="L477" s="2">
        <f>1000</f>
        <v>1000</v>
      </c>
      <c r="M477" s="2">
        <f t="shared" si="28"/>
        <v>96.428137390000003</v>
      </c>
      <c r="N477" s="2">
        <f t="shared" si="29"/>
        <v>57140000</v>
      </c>
      <c r="O477" s="2">
        <f>gpw[[#This Row],[M]]/(gpw[[#This Row],[Mb]]*gpw[[#This Row],[K]])*gpw[[#This Row],[Wb]]</f>
        <v>83.329727546454947</v>
      </c>
      <c r="P477" s="2">
        <f>gpw[[#This Row],[kurs_zamkniecia]]-D7</f>
        <v>2.490000000000002</v>
      </c>
      <c r="Q477" s="2" t="str">
        <f>IF(gpw[[#This Row],[Kolumna1]]&gt;0,"r",IF(gpw[[#This Row],[Kolumna1]]=0,"n","m"))</f>
        <v>r</v>
      </c>
      <c r="AB477" s="1">
        <v>42026</v>
      </c>
      <c r="AC477" s="2" t="s">
        <v>17</v>
      </c>
      <c r="AD477" s="2" t="s">
        <v>18</v>
      </c>
      <c r="AE477">
        <v>34.99</v>
      </c>
      <c r="AF477">
        <v>20654</v>
      </c>
      <c r="AG477">
        <v>669900</v>
      </c>
      <c r="AH477">
        <v>13122000</v>
      </c>
      <c r="AI477" s="2">
        <f>IF(AND(gpw_3[[#This Row],[wolumen]]=0,gpw_3[[#This Row],[obrot]]=0),gpw_3[[#This Row],[kurs_zamkniecia]],gpw_3[[#This Row],[obrot]]/gpw_3[[#This Row],[wolumen]])</f>
        <v>32.434395274523098</v>
      </c>
      <c r="AK477" t="str">
        <f>LEFT(gpw_3[[#This Row],[ISIN]],2)</f>
        <v>PL</v>
      </c>
      <c r="AL477">
        <f>gpw_3[[#This Row],[kurs_zamkniecia]]*gpw_3[[#This Row],[pakiet_wig]]</f>
        <v>459138780</v>
      </c>
      <c r="AM477" s="2">
        <f>1000</f>
        <v>1000</v>
      </c>
      <c r="AN477" s="2">
        <f t="shared" si="30"/>
        <v>96.428137390000003</v>
      </c>
      <c r="AO477" s="2">
        <f t="shared" si="31"/>
        <v>57140000</v>
      </c>
      <c r="AP477" s="2">
        <f>gpw_3[[#This Row],[M]]/(gpw_3[[#This Row],[Mb]]*gpw_3[[#This Row],[K]])*gpw_3[[#This Row],[Wb]]</f>
        <v>83.329727546454947</v>
      </c>
      <c r="AQ477" s="2">
        <f>gpw_3[[#This Row],[kurs_zamkniecia]]-AE7</f>
        <v>2.490000000000002</v>
      </c>
      <c r="AR477" s="2" t="str">
        <f>IF(gpw_3[[#This Row],[Kolumna1]]&gt;0,"r",IF(gpw_3[[#This Row],[Kolumna1]]=0,"n","m"))</f>
        <v>r</v>
      </c>
    </row>
    <row r="478" spans="1:44" x14ac:dyDescent="0.25">
      <c r="A478" s="1">
        <v>42026</v>
      </c>
      <c r="B478" s="2" t="s">
        <v>19</v>
      </c>
      <c r="C478" s="2" t="s">
        <v>20</v>
      </c>
      <c r="D478">
        <v>27.51</v>
      </c>
      <c r="E478">
        <v>4</v>
      </c>
      <c r="F478">
        <v>110</v>
      </c>
      <c r="G478">
        <v>8143000</v>
      </c>
      <c r="H478" s="2">
        <f>IF(AND(gpw[[#This Row],[wolumen]]=0,gpw[[#This Row],[obrot]]=0),gpw[[#This Row],[kurs_zamkniecia]],gpw[[#This Row],[obrot]]/gpw[[#This Row],[wolumen]])</f>
        <v>27.5</v>
      </c>
      <c r="J478" t="str">
        <f>LEFT(gpw[[#This Row],[ISIN]],2)</f>
        <v>PL</v>
      </c>
      <c r="K478">
        <f>gpw[[#This Row],[kurs_zamkniecia]]*gpw[[#This Row],[pakiet_wig]]</f>
        <v>224013930</v>
      </c>
      <c r="L478" s="2">
        <f>1000</f>
        <v>1000</v>
      </c>
      <c r="M478" s="2">
        <f t="shared" si="28"/>
        <v>96.428137390000003</v>
      </c>
      <c r="N478" s="2">
        <f t="shared" si="29"/>
        <v>57140000</v>
      </c>
      <c r="O478" s="2">
        <f>gpw[[#This Row],[M]]/(gpw[[#This Row],[Mb]]*gpw[[#This Row],[K]])*gpw[[#This Row],[Wb]]</f>
        <v>40.656595710583694</v>
      </c>
      <c r="P478" s="2">
        <f>gpw[[#This Row],[kurs_zamkniecia]]-D8</f>
        <v>1.0000000000001563E-2</v>
      </c>
      <c r="Q478" s="2" t="str">
        <f>IF(gpw[[#This Row],[Kolumna1]]&gt;0,"r",IF(gpw[[#This Row],[Kolumna1]]=0,"n","m"))</f>
        <v>r</v>
      </c>
      <c r="AB478" s="1">
        <v>42026</v>
      </c>
      <c r="AC478" s="2" t="s">
        <v>19</v>
      </c>
      <c r="AD478" s="2" t="s">
        <v>20</v>
      </c>
      <c r="AE478">
        <v>27.51</v>
      </c>
      <c r="AF478">
        <v>4</v>
      </c>
      <c r="AG478">
        <v>110</v>
      </c>
      <c r="AH478">
        <v>8143000</v>
      </c>
      <c r="AI478" s="2">
        <f>IF(AND(gpw_3[[#This Row],[wolumen]]=0,gpw_3[[#This Row],[obrot]]=0),gpw_3[[#This Row],[kurs_zamkniecia]],gpw_3[[#This Row],[obrot]]/gpw_3[[#This Row],[wolumen]])</f>
        <v>27.5</v>
      </c>
      <c r="AK478" t="str">
        <f>LEFT(gpw_3[[#This Row],[ISIN]],2)</f>
        <v>PL</v>
      </c>
      <c r="AL478">
        <f>gpw_3[[#This Row],[kurs_zamkniecia]]*gpw_3[[#This Row],[pakiet_wig]]</f>
        <v>224013930</v>
      </c>
      <c r="AM478" s="2">
        <f>1000</f>
        <v>1000</v>
      </c>
      <c r="AN478" s="2">
        <f t="shared" si="30"/>
        <v>96.428137390000003</v>
      </c>
      <c r="AO478" s="2">
        <f t="shared" si="31"/>
        <v>57140000</v>
      </c>
      <c r="AP478" s="2">
        <f>gpw_3[[#This Row],[M]]/(gpw_3[[#This Row],[Mb]]*gpw_3[[#This Row],[K]])*gpw_3[[#This Row],[Wb]]</f>
        <v>40.656595710583694</v>
      </c>
      <c r="AQ478" s="2">
        <f>gpw_3[[#This Row],[kurs_zamkniecia]]-AE8</f>
        <v>1.0000000000001563E-2</v>
      </c>
      <c r="AR478" s="2" t="str">
        <f>IF(gpw_3[[#This Row],[Kolumna1]]&gt;0,"r",IF(gpw_3[[#This Row],[Kolumna1]]=0,"n","m"))</f>
        <v>r</v>
      </c>
    </row>
    <row r="479" spans="1:44" x14ac:dyDescent="0.25">
      <c r="A479" s="1">
        <v>42026</v>
      </c>
      <c r="B479" s="2" t="s">
        <v>21</v>
      </c>
      <c r="C479" s="2" t="s">
        <v>22</v>
      </c>
      <c r="D479">
        <v>8</v>
      </c>
      <c r="E479">
        <v>10793</v>
      </c>
      <c r="F479">
        <v>88910</v>
      </c>
      <c r="G479">
        <v>17461000</v>
      </c>
      <c r="H479" s="2">
        <f>IF(AND(gpw[[#This Row],[wolumen]]=0,gpw[[#This Row],[obrot]]=0),gpw[[#This Row],[kurs_zamkniecia]],gpw[[#This Row],[obrot]]/gpw[[#This Row],[wolumen]])</f>
        <v>8.2377466876679328</v>
      </c>
      <c r="J479" t="str">
        <f>LEFT(gpw[[#This Row],[ISIN]],2)</f>
        <v>LU</v>
      </c>
      <c r="K479">
        <f>gpw[[#This Row],[kurs_zamkniecia]]*gpw[[#This Row],[pakiet_wig]]</f>
        <v>139688000</v>
      </c>
      <c r="L479" s="2">
        <f>1000</f>
        <v>1000</v>
      </c>
      <c r="M479" s="2">
        <f t="shared" si="28"/>
        <v>96.428137390000003</v>
      </c>
      <c r="N479" s="2">
        <f t="shared" si="29"/>
        <v>57140000</v>
      </c>
      <c r="O479" s="2">
        <f>gpw[[#This Row],[M]]/(gpw[[#This Row],[Mb]]*gpw[[#This Row],[K]])*gpw[[#This Row],[Wb]]</f>
        <v>25.352166901495881</v>
      </c>
      <c r="P479" s="2">
        <f>gpw[[#This Row],[kurs_zamkniecia]]-D9</f>
        <v>-0.24000000000000021</v>
      </c>
      <c r="Q479" s="2" t="str">
        <f>IF(gpw[[#This Row],[Kolumna1]]&gt;0,"r",IF(gpw[[#This Row],[Kolumna1]]=0,"n","m"))</f>
        <v>m</v>
      </c>
      <c r="AB479" s="1">
        <v>42026</v>
      </c>
      <c r="AC479" s="2" t="s">
        <v>21</v>
      </c>
      <c r="AD479" s="2" t="s">
        <v>22</v>
      </c>
      <c r="AE479">
        <v>8</v>
      </c>
      <c r="AF479">
        <v>10793</v>
      </c>
      <c r="AG479">
        <v>88910</v>
      </c>
      <c r="AH479">
        <v>17461000</v>
      </c>
      <c r="AI479" s="2">
        <f>IF(AND(gpw_3[[#This Row],[wolumen]]=0,gpw_3[[#This Row],[obrot]]=0),gpw_3[[#This Row],[kurs_zamkniecia]],gpw_3[[#This Row],[obrot]]/gpw_3[[#This Row],[wolumen]])</f>
        <v>8.2377466876679328</v>
      </c>
      <c r="AK479" t="str">
        <f>LEFT(gpw_3[[#This Row],[ISIN]],2)</f>
        <v>LU</v>
      </c>
      <c r="AL479">
        <f>gpw_3[[#This Row],[kurs_zamkniecia]]*gpw_3[[#This Row],[pakiet_wig]]</f>
        <v>139688000</v>
      </c>
      <c r="AM479" s="2">
        <f>1000</f>
        <v>1000</v>
      </c>
      <c r="AN479" s="2">
        <f t="shared" si="30"/>
        <v>96.428137390000003</v>
      </c>
      <c r="AO479" s="2">
        <f t="shared" si="31"/>
        <v>57140000</v>
      </c>
      <c r="AP479" s="2">
        <f>gpw_3[[#This Row],[M]]/(gpw_3[[#This Row],[Mb]]*gpw_3[[#This Row],[K]])*gpw_3[[#This Row],[Wb]]</f>
        <v>25.352166901495881</v>
      </c>
      <c r="AQ479" s="2">
        <f>gpw_3[[#This Row],[kurs_zamkniecia]]-AE9</f>
        <v>-0.24000000000000021</v>
      </c>
      <c r="AR479" s="2" t="str">
        <f>IF(gpw_3[[#This Row],[Kolumna1]]&gt;0,"r",IF(gpw_3[[#This Row],[Kolumna1]]=0,"n","m"))</f>
        <v>m</v>
      </c>
    </row>
    <row r="480" spans="1:44" x14ac:dyDescent="0.25">
      <c r="A480" s="1">
        <v>42026</v>
      </c>
      <c r="B480" s="2" t="s">
        <v>23</v>
      </c>
      <c r="C480" s="2" t="s">
        <v>24</v>
      </c>
      <c r="D480">
        <v>45.85</v>
      </c>
      <c r="E480">
        <v>706</v>
      </c>
      <c r="F480">
        <v>31870</v>
      </c>
      <c r="G480">
        <v>8852000</v>
      </c>
      <c r="H480" s="2">
        <f>IF(AND(gpw[[#This Row],[wolumen]]=0,gpw[[#This Row],[obrot]]=0),gpw[[#This Row],[kurs_zamkniecia]],gpw[[#This Row],[obrot]]/gpw[[#This Row],[wolumen]])</f>
        <v>45.141643059490086</v>
      </c>
      <c r="J480" t="str">
        <f>LEFT(gpw[[#This Row],[ISIN]],2)</f>
        <v>PL</v>
      </c>
      <c r="K480">
        <f>gpw[[#This Row],[kurs_zamkniecia]]*gpw[[#This Row],[pakiet_wig]]</f>
        <v>405864200</v>
      </c>
      <c r="L480" s="2">
        <f>1000</f>
        <v>1000</v>
      </c>
      <c r="M480" s="2">
        <f t="shared" si="28"/>
        <v>96.428137390000003</v>
      </c>
      <c r="N480" s="2">
        <f t="shared" si="29"/>
        <v>57140000</v>
      </c>
      <c r="O480" s="2">
        <f>gpw[[#This Row],[M]]/(gpw[[#This Row],[Mb]]*gpw[[#This Row],[K]])*gpw[[#This Row],[Wb]]</f>
        <v>73.660850880119298</v>
      </c>
      <c r="P480" s="2">
        <f>gpw[[#This Row],[kurs_zamkniecia]]-D10</f>
        <v>0.96000000000000085</v>
      </c>
      <c r="Q480" s="2" t="str">
        <f>IF(gpw[[#This Row],[Kolumna1]]&gt;0,"r",IF(gpw[[#This Row],[Kolumna1]]=0,"n","m"))</f>
        <v>r</v>
      </c>
      <c r="AB480" s="1">
        <v>42026</v>
      </c>
      <c r="AC480" s="2" t="s">
        <v>23</v>
      </c>
      <c r="AD480" s="2" t="s">
        <v>24</v>
      </c>
      <c r="AE480">
        <v>45.85</v>
      </c>
      <c r="AF480">
        <v>706</v>
      </c>
      <c r="AG480">
        <v>31870</v>
      </c>
      <c r="AH480">
        <v>8852000</v>
      </c>
      <c r="AI480" s="2">
        <f>IF(AND(gpw_3[[#This Row],[wolumen]]=0,gpw_3[[#This Row],[obrot]]=0),gpw_3[[#This Row],[kurs_zamkniecia]],gpw_3[[#This Row],[obrot]]/gpw_3[[#This Row],[wolumen]])</f>
        <v>45.141643059490086</v>
      </c>
      <c r="AK480" t="str">
        <f>LEFT(gpw_3[[#This Row],[ISIN]],2)</f>
        <v>PL</v>
      </c>
      <c r="AL480">
        <f>gpw_3[[#This Row],[kurs_zamkniecia]]*gpw_3[[#This Row],[pakiet_wig]]</f>
        <v>405864200</v>
      </c>
      <c r="AM480" s="2">
        <f>1000</f>
        <v>1000</v>
      </c>
      <c r="AN480" s="2">
        <f t="shared" si="30"/>
        <v>96.428137390000003</v>
      </c>
      <c r="AO480" s="2">
        <f t="shared" si="31"/>
        <v>57140000</v>
      </c>
      <c r="AP480" s="2">
        <f>gpw_3[[#This Row],[M]]/(gpw_3[[#This Row],[Mb]]*gpw_3[[#This Row],[K]])*gpw_3[[#This Row],[Wb]]</f>
        <v>73.660850880119298</v>
      </c>
      <c r="AQ480" s="2">
        <f>gpw_3[[#This Row],[kurs_zamkniecia]]-AE10</f>
        <v>0.96000000000000085</v>
      </c>
      <c r="AR480" s="2" t="str">
        <f>IF(gpw_3[[#This Row],[Kolumna1]]&gt;0,"r",IF(gpw_3[[#This Row],[Kolumna1]]=0,"n","m"))</f>
        <v>r</v>
      </c>
    </row>
    <row r="481" spans="1:44" x14ac:dyDescent="0.25">
      <c r="A481" s="1">
        <v>42026</v>
      </c>
      <c r="B481" s="2" t="s">
        <v>25</v>
      </c>
      <c r="C481" s="2" t="s">
        <v>26</v>
      </c>
      <c r="D481">
        <v>0.01</v>
      </c>
      <c r="E481">
        <v>4200</v>
      </c>
      <c r="F481">
        <v>40</v>
      </c>
      <c r="G481">
        <v>0</v>
      </c>
      <c r="H481" s="2">
        <f>IF(AND(gpw[[#This Row],[wolumen]]=0,gpw[[#This Row],[obrot]]=0),gpw[[#This Row],[kurs_zamkniecia]],gpw[[#This Row],[obrot]]/gpw[[#This Row],[wolumen]])</f>
        <v>9.5238095238095247E-3</v>
      </c>
      <c r="J481" t="str">
        <f>LEFT(gpw[[#This Row],[ISIN]],2)</f>
        <v>PL</v>
      </c>
      <c r="K481">
        <f>gpw[[#This Row],[kurs_zamkniecia]]*gpw[[#This Row],[pakiet_wig]]</f>
        <v>0</v>
      </c>
      <c r="L481" s="2">
        <f>1000</f>
        <v>1000</v>
      </c>
      <c r="M481" s="2">
        <f t="shared" si="28"/>
        <v>96.428137390000003</v>
      </c>
      <c r="N481" s="2">
        <f t="shared" si="29"/>
        <v>57140000</v>
      </c>
      <c r="O481" s="2">
        <f>gpw[[#This Row],[M]]/(gpw[[#This Row],[Mb]]*gpw[[#This Row],[K]])*gpw[[#This Row],[Wb]]</f>
        <v>0</v>
      </c>
      <c r="P481" s="2">
        <f>gpw[[#This Row],[kurs_zamkniecia]]-D11</f>
        <v>0</v>
      </c>
      <c r="Q481" s="2" t="str">
        <f>IF(gpw[[#This Row],[Kolumna1]]&gt;0,"r",IF(gpw[[#This Row],[Kolumna1]]=0,"n","m"))</f>
        <v>n</v>
      </c>
      <c r="AB481" s="1">
        <v>42026</v>
      </c>
      <c r="AC481" s="2" t="s">
        <v>25</v>
      </c>
      <c r="AD481" s="2" t="s">
        <v>26</v>
      </c>
      <c r="AE481">
        <v>0.01</v>
      </c>
      <c r="AF481">
        <v>4200</v>
      </c>
      <c r="AG481">
        <v>40</v>
      </c>
      <c r="AH481">
        <v>0</v>
      </c>
      <c r="AI481" s="2">
        <f>IF(AND(gpw_3[[#This Row],[wolumen]]=0,gpw_3[[#This Row],[obrot]]=0),gpw_3[[#This Row],[kurs_zamkniecia]],gpw_3[[#This Row],[obrot]]/gpw_3[[#This Row],[wolumen]])</f>
        <v>9.5238095238095247E-3</v>
      </c>
      <c r="AK481" t="str">
        <f>LEFT(gpw_3[[#This Row],[ISIN]],2)</f>
        <v>PL</v>
      </c>
      <c r="AL481">
        <f>gpw_3[[#This Row],[kurs_zamkniecia]]*gpw_3[[#This Row],[pakiet_wig]]</f>
        <v>0</v>
      </c>
      <c r="AM481" s="2">
        <f>1000</f>
        <v>1000</v>
      </c>
      <c r="AN481" s="2">
        <f t="shared" si="30"/>
        <v>96.428137390000003</v>
      </c>
      <c r="AO481" s="2">
        <f t="shared" si="31"/>
        <v>57140000</v>
      </c>
      <c r="AP481" s="2">
        <f>gpw_3[[#This Row],[M]]/(gpw_3[[#This Row],[Mb]]*gpw_3[[#This Row],[K]])*gpw_3[[#This Row],[Wb]]</f>
        <v>0</v>
      </c>
      <c r="AQ481" s="2">
        <f>gpw_3[[#This Row],[kurs_zamkniecia]]-AE11</f>
        <v>0</v>
      </c>
      <c r="AR481" s="2" t="str">
        <f>IF(gpw_3[[#This Row],[Kolumna1]]&gt;0,"r",IF(gpw_3[[#This Row],[Kolumna1]]=0,"n","m"))</f>
        <v>n</v>
      </c>
    </row>
    <row r="482" spans="1:44" x14ac:dyDescent="0.25">
      <c r="A482" s="1">
        <v>42026</v>
      </c>
      <c r="B482" s="2" t="s">
        <v>27</v>
      </c>
      <c r="C482" s="2" t="s">
        <v>28</v>
      </c>
      <c r="D482">
        <v>8.1</v>
      </c>
      <c r="E482">
        <v>213603</v>
      </c>
      <c r="F482">
        <v>1682130</v>
      </c>
      <c r="G482">
        <v>43035000</v>
      </c>
      <c r="H482" s="2">
        <f>IF(AND(gpw[[#This Row],[wolumen]]=0,gpw[[#This Row],[obrot]]=0),gpw[[#This Row],[kurs_zamkniecia]],gpw[[#This Row],[obrot]]/gpw[[#This Row],[wolumen]])</f>
        <v>7.8750298450864458</v>
      </c>
      <c r="J482" t="str">
        <f>LEFT(gpw[[#This Row],[ISIN]],2)</f>
        <v>PL</v>
      </c>
      <c r="K482">
        <f>gpw[[#This Row],[kurs_zamkniecia]]*gpw[[#This Row],[pakiet_wig]]</f>
        <v>348583500</v>
      </c>
      <c r="L482" s="2">
        <f>1000</f>
        <v>1000</v>
      </c>
      <c r="M482" s="2">
        <f t="shared" si="28"/>
        <v>96.428137390000003</v>
      </c>
      <c r="N482" s="2">
        <f t="shared" si="29"/>
        <v>57140000</v>
      </c>
      <c r="O482" s="2">
        <f>gpw[[#This Row],[M]]/(gpw[[#This Row],[Mb]]*gpw[[#This Row],[K]])*gpw[[#This Row],[Wb]]</f>
        <v>63.264897994871355</v>
      </c>
      <c r="P482" s="2">
        <f>gpw[[#This Row],[kurs_zamkniecia]]-D12</f>
        <v>0.14999999999999947</v>
      </c>
      <c r="Q482" s="2" t="str">
        <f>IF(gpw[[#This Row],[Kolumna1]]&gt;0,"r",IF(gpw[[#This Row],[Kolumna1]]=0,"n","m"))</f>
        <v>r</v>
      </c>
      <c r="AB482" s="1">
        <v>42026</v>
      </c>
      <c r="AC482" s="2" t="s">
        <v>27</v>
      </c>
      <c r="AD482" s="2" t="s">
        <v>28</v>
      </c>
      <c r="AE482">
        <v>8.1</v>
      </c>
      <c r="AF482">
        <v>213603</v>
      </c>
      <c r="AG482">
        <v>1682130</v>
      </c>
      <c r="AH482">
        <v>43035000</v>
      </c>
      <c r="AI482" s="2">
        <f>IF(AND(gpw_3[[#This Row],[wolumen]]=0,gpw_3[[#This Row],[obrot]]=0),gpw_3[[#This Row],[kurs_zamkniecia]],gpw_3[[#This Row],[obrot]]/gpw_3[[#This Row],[wolumen]])</f>
        <v>7.8750298450864458</v>
      </c>
      <c r="AK482" t="str">
        <f>LEFT(gpw_3[[#This Row],[ISIN]],2)</f>
        <v>PL</v>
      </c>
      <c r="AL482">
        <f>gpw_3[[#This Row],[kurs_zamkniecia]]*gpw_3[[#This Row],[pakiet_wig]]</f>
        <v>348583500</v>
      </c>
      <c r="AM482" s="2">
        <f>1000</f>
        <v>1000</v>
      </c>
      <c r="AN482" s="2">
        <f t="shared" si="30"/>
        <v>96.428137390000003</v>
      </c>
      <c r="AO482" s="2">
        <f t="shared" si="31"/>
        <v>57140000</v>
      </c>
      <c r="AP482" s="2">
        <f>gpw_3[[#This Row],[M]]/(gpw_3[[#This Row],[Mb]]*gpw_3[[#This Row],[K]])*gpw_3[[#This Row],[Wb]]</f>
        <v>63.264897994871355</v>
      </c>
      <c r="AQ482" s="2">
        <f>gpw_3[[#This Row],[kurs_zamkniecia]]-AE12</f>
        <v>0.14999999999999947</v>
      </c>
      <c r="AR482" s="2" t="str">
        <f>IF(gpw_3[[#This Row],[Kolumna1]]&gt;0,"r",IF(gpw_3[[#This Row],[Kolumna1]]=0,"n","m"))</f>
        <v>r</v>
      </c>
    </row>
    <row r="483" spans="1:44" x14ac:dyDescent="0.25">
      <c r="A483" s="1">
        <v>42026</v>
      </c>
      <c r="B483" s="2" t="s">
        <v>29</v>
      </c>
      <c r="C483" s="2" t="s">
        <v>30</v>
      </c>
      <c r="D483">
        <v>1.41</v>
      </c>
      <c r="E483">
        <v>70408</v>
      </c>
      <c r="F483">
        <v>98630</v>
      </c>
      <c r="G483">
        <v>0</v>
      </c>
      <c r="H483" s="2">
        <f>IF(AND(gpw[[#This Row],[wolumen]]=0,gpw[[#This Row],[obrot]]=0),gpw[[#This Row],[kurs_zamkniecia]],gpw[[#This Row],[obrot]]/gpw[[#This Row],[wolumen]])</f>
        <v>1.4008351323713215</v>
      </c>
      <c r="J483" t="str">
        <f>LEFT(gpw[[#This Row],[ISIN]],2)</f>
        <v>CY</v>
      </c>
      <c r="K483">
        <f>gpw[[#This Row],[kurs_zamkniecia]]*gpw[[#This Row],[pakiet_wig]]</f>
        <v>0</v>
      </c>
      <c r="L483" s="2">
        <f>1000</f>
        <v>1000</v>
      </c>
      <c r="M483" s="2">
        <f t="shared" si="28"/>
        <v>96.428137390000003</v>
      </c>
      <c r="N483" s="2">
        <f t="shared" si="29"/>
        <v>57140000</v>
      </c>
      <c r="O483" s="2">
        <f>gpw[[#This Row],[M]]/(gpw[[#This Row],[Mb]]*gpw[[#This Row],[K]])*gpw[[#This Row],[Wb]]</f>
        <v>0</v>
      </c>
      <c r="P483" s="2">
        <f>gpw[[#This Row],[kurs_zamkniecia]]-D13</f>
        <v>3.9999999999999813E-2</v>
      </c>
      <c r="Q483" s="2" t="str">
        <f>IF(gpw[[#This Row],[Kolumna1]]&gt;0,"r",IF(gpw[[#This Row],[Kolumna1]]=0,"n","m"))</f>
        <v>r</v>
      </c>
      <c r="AB483" s="1">
        <v>42026</v>
      </c>
      <c r="AC483" s="2" t="s">
        <v>29</v>
      </c>
      <c r="AD483" s="2" t="s">
        <v>30</v>
      </c>
      <c r="AE483">
        <v>1.41</v>
      </c>
      <c r="AF483">
        <v>70408</v>
      </c>
      <c r="AG483">
        <v>98630</v>
      </c>
      <c r="AH483">
        <v>0</v>
      </c>
      <c r="AI483" s="2">
        <f>IF(AND(gpw_3[[#This Row],[wolumen]]=0,gpw_3[[#This Row],[obrot]]=0),gpw_3[[#This Row],[kurs_zamkniecia]],gpw_3[[#This Row],[obrot]]/gpw_3[[#This Row],[wolumen]])</f>
        <v>1.4008351323713215</v>
      </c>
      <c r="AK483" t="str">
        <f>LEFT(gpw_3[[#This Row],[ISIN]],2)</f>
        <v>CY</v>
      </c>
      <c r="AL483">
        <f>gpw_3[[#This Row],[kurs_zamkniecia]]*gpw_3[[#This Row],[pakiet_wig]]</f>
        <v>0</v>
      </c>
      <c r="AM483" s="2">
        <f>1000</f>
        <v>1000</v>
      </c>
      <c r="AN483" s="2">
        <f t="shared" si="30"/>
        <v>96.428137390000003</v>
      </c>
      <c r="AO483" s="2">
        <f t="shared" si="31"/>
        <v>57140000</v>
      </c>
      <c r="AP483" s="2">
        <f>gpw_3[[#This Row],[M]]/(gpw_3[[#This Row],[Mb]]*gpw_3[[#This Row],[K]])*gpw_3[[#This Row],[Wb]]</f>
        <v>0</v>
      </c>
      <c r="AQ483" s="2">
        <f>gpw_3[[#This Row],[kurs_zamkniecia]]-AE13</f>
        <v>3.9999999999999813E-2</v>
      </c>
      <c r="AR483" s="2" t="str">
        <f>IF(gpw_3[[#This Row],[Kolumna1]]&gt;0,"r",IF(gpw_3[[#This Row],[Kolumna1]]=0,"n","m"))</f>
        <v>r</v>
      </c>
    </row>
    <row r="484" spans="1:44" x14ac:dyDescent="0.25">
      <c r="A484" s="1">
        <v>42026</v>
      </c>
      <c r="B484" s="2" t="s">
        <v>31</v>
      </c>
      <c r="C484" s="2" t="s">
        <v>32</v>
      </c>
      <c r="D484">
        <v>1</v>
      </c>
      <c r="E484">
        <v>0</v>
      </c>
      <c r="F484">
        <v>0</v>
      </c>
      <c r="G484">
        <v>0</v>
      </c>
      <c r="H484" s="2">
        <f>IF(AND(gpw[[#This Row],[wolumen]]=0,gpw[[#This Row],[obrot]]=0),gpw[[#This Row],[kurs_zamkniecia]],gpw[[#This Row],[obrot]]/gpw[[#This Row],[wolumen]])</f>
        <v>1</v>
      </c>
      <c r="J484" t="str">
        <f>LEFT(gpw[[#This Row],[ISIN]],2)</f>
        <v>LT</v>
      </c>
      <c r="K484">
        <f>gpw[[#This Row],[kurs_zamkniecia]]*gpw[[#This Row],[pakiet_wig]]</f>
        <v>0</v>
      </c>
      <c r="L484" s="2">
        <f>1000</f>
        <v>1000</v>
      </c>
      <c r="M484" s="2">
        <f t="shared" si="28"/>
        <v>96.428137390000003</v>
      </c>
      <c r="N484" s="2">
        <f t="shared" si="29"/>
        <v>57140000</v>
      </c>
      <c r="O484" s="2">
        <f>gpw[[#This Row],[M]]/(gpw[[#This Row],[Mb]]*gpw[[#This Row],[K]])*gpw[[#This Row],[Wb]]</f>
        <v>0</v>
      </c>
      <c r="P484" s="2">
        <f>gpw[[#This Row],[kurs_zamkniecia]]-D14</f>
        <v>0</v>
      </c>
      <c r="Q484" s="2" t="str">
        <f>IF(gpw[[#This Row],[Kolumna1]]&gt;0,"r",IF(gpw[[#This Row],[Kolumna1]]=0,"n","m"))</f>
        <v>n</v>
      </c>
      <c r="AB484" s="1">
        <v>42026</v>
      </c>
      <c r="AC484" s="2" t="s">
        <v>31</v>
      </c>
      <c r="AD484" s="2" t="s">
        <v>32</v>
      </c>
      <c r="AE484">
        <v>1</v>
      </c>
      <c r="AF484">
        <v>0</v>
      </c>
      <c r="AG484">
        <v>0</v>
      </c>
      <c r="AH484">
        <v>0</v>
      </c>
      <c r="AI484" s="2">
        <f>IF(AND(gpw_3[[#This Row],[wolumen]]=0,gpw_3[[#This Row],[obrot]]=0),gpw_3[[#This Row],[kurs_zamkniecia]],gpw_3[[#This Row],[obrot]]/gpw_3[[#This Row],[wolumen]])</f>
        <v>1</v>
      </c>
      <c r="AK484" t="str">
        <f>LEFT(gpw_3[[#This Row],[ISIN]],2)</f>
        <v>LT</v>
      </c>
      <c r="AL484">
        <f>gpw_3[[#This Row],[kurs_zamkniecia]]*gpw_3[[#This Row],[pakiet_wig]]</f>
        <v>0</v>
      </c>
      <c r="AM484" s="2">
        <f>1000</f>
        <v>1000</v>
      </c>
      <c r="AN484" s="2">
        <f t="shared" si="30"/>
        <v>96.428137390000003</v>
      </c>
      <c r="AO484" s="2">
        <f t="shared" si="31"/>
        <v>57140000</v>
      </c>
      <c r="AP484" s="2">
        <f>gpw_3[[#This Row],[M]]/(gpw_3[[#This Row],[Mb]]*gpw_3[[#This Row],[K]])*gpw_3[[#This Row],[Wb]]</f>
        <v>0</v>
      </c>
      <c r="AQ484" s="2">
        <f>gpw_3[[#This Row],[kurs_zamkniecia]]-AE14</f>
        <v>0</v>
      </c>
      <c r="AR484" s="2" t="str">
        <f>IF(gpw_3[[#This Row],[Kolumna1]]&gt;0,"r",IF(gpw_3[[#This Row],[Kolumna1]]=0,"n","m"))</f>
        <v>n</v>
      </c>
    </row>
    <row r="485" spans="1:44" x14ac:dyDescent="0.25">
      <c r="A485" s="1">
        <v>42026</v>
      </c>
      <c r="B485" s="2" t="s">
        <v>33</v>
      </c>
      <c r="C485" s="2" t="s">
        <v>34</v>
      </c>
      <c r="D485">
        <v>5.08</v>
      </c>
      <c r="E485">
        <v>1120106</v>
      </c>
      <c r="F485">
        <v>5657820</v>
      </c>
      <c r="G485">
        <v>29399000</v>
      </c>
      <c r="H485" s="2">
        <f>IF(AND(gpw[[#This Row],[wolumen]]=0,gpw[[#This Row],[obrot]]=0),gpw[[#This Row],[kurs_zamkniecia]],gpw[[#This Row],[obrot]]/gpw[[#This Row],[wolumen]])</f>
        <v>5.0511469450212747</v>
      </c>
      <c r="J485" t="str">
        <f>LEFT(gpw[[#This Row],[ISIN]],2)</f>
        <v>PL</v>
      </c>
      <c r="K485">
        <f>gpw[[#This Row],[kurs_zamkniecia]]*gpw[[#This Row],[pakiet_wig]]</f>
        <v>149346920</v>
      </c>
      <c r="L485" s="2">
        <f>1000</f>
        <v>1000</v>
      </c>
      <c r="M485" s="2">
        <f t="shared" si="28"/>
        <v>96.428137390000003</v>
      </c>
      <c r="N485" s="2">
        <f t="shared" si="29"/>
        <v>57140000</v>
      </c>
      <c r="O485" s="2">
        <f>gpw[[#This Row],[M]]/(gpw[[#This Row],[Mb]]*gpw[[#This Row],[K]])*gpw[[#This Row],[Wb]]</f>
        <v>27.105177553292719</v>
      </c>
      <c r="P485" s="2">
        <f>gpw[[#This Row],[kurs_zamkniecia]]-D15</f>
        <v>0</v>
      </c>
      <c r="Q485" s="2" t="str">
        <f>IF(gpw[[#This Row],[Kolumna1]]&gt;0,"r",IF(gpw[[#This Row],[Kolumna1]]=0,"n","m"))</f>
        <v>n</v>
      </c>
      <c r="AB485" s="1">
        <v>42026</v>
      </c>
      <c r="AC485" s="2" t="s">
        <v>33</v>
      </c>
      <c r="AD485" s="2" t="s">
        <v>34</v>
      </c>
      <c r="AE485">
        <v>5.08</v>
      </c>
      <c r="AF485">
        <v>1120106</v>
      </c>
      <c r="AG485">
        <v>5657820</v>
      </c>
      <c r="AH485">
        <v>29399000</v>
      </c>
      <c r="AI485" s="2">
        <f>IF(AND(gpw_3[[#This Row],[wolumen]]=0,gpw_3[[#This Row],[obrot]]=0),gpw_3[[#This Row],[kurs_zamkniecia]],gpw_3[[#This Row],[obrot]]/gpw_3[[#This Row],[wolumen]])</f>
        <v>5.0511469450212747</v>
      </c>
      <c r="AK485" t="str">
        <f>LEFT(gpw_3[[#This Row],[ISIN]],2)</f>
        <v>PL</v>
      </c>
      <c r="AL485">
        <f>gpw_3[[#This Row],[kurs_zamkniecia]]*gpw_3[[#This Row],[pakiet_wig]]</f>
        <v>149346920</v>
      </c>
      <c r="AM485" s="2">
        <f>1000</f>
        <v>1000</v>
      </c>
      <c r="AN485" s="2">
        <f t="shared" si="30"/>
        <v>96.428137390000003</v>
      </c>
      <c r="AO485" s="2">
        <f t="shared" si="31"/>
        <v>57140000</v>
      </c>
      <c r="AP485" s="2">
        <f>gpw_3[[#This Row],[M]]/(gpw_3[[#This Row],[Mb]]*gpw_3[[#This Row],[K]])*gpw_3[[#This Row],[Wb]]</f>
        <v>27.105177553292719</v>
      </c>
      <c r="AQ485" s="2">
        <f>gpw_3[[#This Row],[kurs_zamkniecia]]-AE15</f>
        <v>0</v>
      </c>
      <c r="AR485" s="2" t="str">
        <f>IF(gpw_3[[#This Row],[Kolumna1]]&gt;0,"r",IF(gpw_3[[#This Row],[Kolumna1]]=0,"n","m"))</f>
        <v>n</v>
      </c>
    </row>
    <row r="486" spans="1:44" x14ac:dyDescent="0.25">
      <c r="A486" s="1">
        <v>42026</v>
      </c>
      <c r="B486" s="2" t="s">
        <v>35</v>
      </c>
      <c r="C486" s="2" t="s">
        <v>36</v>
      </c>
      <c r="D486">
        <v>84</v>
      </c>
      <c r="E486">
        <v>194224</v>
      </c>
      <c r="F486">
        <v>15997670</v>
      </c>
      <c r="G486">
        <v>43097000</v>
      </c>
      <c r="H486" s="2">
        <f>IF(AND(gpw[[#This Row],[wolumen]]=0,gpw[[#This Row],[obrot]]=0),gpw[[#This Row],[kurs_zamkniecia]],gpw[[#This Row],[obrot]]/gpw[[#This Row],[wolumen]])</f>
        <v>82.367112200345986</v>
      </c>
      <c r="J486" t="str">
        <f>LEFT(gpw[[#This Row],[ISIN]],2)</f>
        <v>PL</v>
      </c>
      <c r="K486">
        <f>gpw[[#This Row],[kurs_zamkniecia]]*gpw[[#This Row],[pakiet_wig]]</f>
        <v>3620148000</v>
      </c>
      <c r="L486" s="2">
        <f>1000</f>
        <v>1000</v>
      </c>
      <c r="M486" s="2">
        <f t="shared" si="28"/>
        <v>96.428137390000003</v>
      </c>
      <c r="N486" s="2">
        <f t="shared" si="29"/>
        <v>57140000</v>
      </c>
      <c r="O486" s="2">
        <f>gpw[[#This Row],[M]]/(gpw[[#This Row],[Mb]]*gpw[[#This Row],[K]])*gpw[[#This Row],[Wb]]</f>
        <v>657.02563072072405</v>
      </c>
      <c r="P486" s="2">
        <f>gpw[[#This Row],[kurs_zamkniecia]]-D16</f>
        <v>4.2099999999999937</v>
      </c>
      <c r="Q486" s="2" t="str">
        <f>IF(gpw[[#This Row],[Kolumna1]]&gt;0,"r",IF(gpw[[#This Row],[Kolumna1]]=0,"n","m"))</f>
        <v>r</v>
      </c>
      <c r="AB486" s="1">
        <v>42026</v>
      </c>
      <c r="AC486" s="2" t="s">
        <v>35</v>
      </c>
      <c r="AD486" s="2" t="s">
        <v>36</v>
      </c>
      <c r="AE486">
        <v>84</v>
      </c>
      <c r="AF486">
        <v>194224</v>
      </c>
      <c r="AG486">
        <v>15997670</v>
      </c>
      <c r="AH486">
        <v>43097000</v>
      </c>
      <c r="AI486" s="2">
        <f>IF(AND(gpw_3[[#This Row],[wolumen]]=0,gpw_3[[#This Row],[obrot]]=0),gpw_3[[#This Row],[kurs_zamkniecia]],gpw_3[[#This Row],[obrot]]/gpw_3[[#This Row],[wolumen]])</f>
        <v>82.367112200345986</v>
      </c>
      <c r="AK486" t="str">
        <f>LEFT(gpw_3[[#This Row],[ISIN]],2)</f>
        <v>PL</v>
      </c>
      <c r="AL486">
        <f>gpw_3[[#This Row],[kurs_zamkniecia]]*gpw_3[[#This Row],[pakiet_wig]]</f>
        <v>3620148000</v>
      </c>
      <c r="AM486" s="2">
        <f>1000</f>
        <v>1000</v>
      </c>
      <c r="AN486" s="2">
        <f t="shared" si="30"/>
        <v>96.428137390000003</v>
      </c>
      <c r="AO486" s="2">
        <f t="shared" si="31"/>
        <v>57140000</v>
      </c>
      <c r="AP486" s="2">
        <f>gpw_3[[#This Row],[M]]/(gpw_3[[#This Row],[Mb]]*gpw_3[[#This Row],[K]])*gpw_3[[#This Row],[Wb]]</f>
        <v>657.02563072072405</v>
      </c>
      <c r="AQ486" s="2">
        <f>gpw_3[[#This Row],[kurs_zamkniecia]]-AE16</f>
        <v>4.2099999999999937</v>
      </c>
      <c r="AR486" s="2" t="str">
        <f>IF(gpw_3[[#This Row],[Kolumna1]]&gt;0,"r",IF(gpw_3[[#This Row],[Kolumna1]]=0,"n","m"))</f>
        <v>r</v>
      </c>
    </row>
    <row r="487" spans="1:44" x14ac:dyDescent="0.25">
      <c r="A487" s="1">
        <v>42026</v>
      </c>
      <c r="B487" s="2" t="s">
        <v>37</v>
      </c>
      <c r="C487" s="2" t="s">
        <v>38</v>
      </c>
      <c r="D487">
        <v>14.15</v>
      </c>
      <c r="E487">
        <v>1039</v>
      </c>
      <c r="F487">
        <v>14690</v>
      </c>
      <c r="G487">
        <v>3975000</v>
      </c>
      <c r="H487" s="2">
        <f>IF(AND(gpw[[#This Row],[wolumen]]=0,gpw[[#This Row],[obrot]]=0),gpw[[#This Row],[kurs_zamkniecia]],gpw[[#This Row],[obrot]]/gpw[[#This Row],[wolumen]])</f>
        <v>14.138594802694898</v>
      </c>
      <c r="J487" t="str">
        <f>LEFT(gpw[[#This Row],[ISIN]],2)</f>
        <v>PL</v>
      </c>
      <c r="K487">
        <f>gpw[[#This Row],[kurs_zamkniecia]]*gpw[[#This Row],[pakiet_wig]]</f>
        <v>56246250</v>
      </c>
      <c r="L487" s="2">
        <f>1000</f>
        <v>1000</v>
      </c>
      <c r="M487" s="2">
        <f t="shared" si="28"/>
        <v>96.428137390000003</v>
      </c>
      <c r="N487" s="2">
        <f t="shared" si="29"/>
        <v>57140000</v>
      </c>
      <c r="O487" s="2">
        <f>gpw[[#This Row],[M]]/(gpw[[#This Row],[Mb]]*gpw[[#This Row],[K]])*gpw[[#This Row],[Wb]]</f>
        <v>10.208209134523099</v>
      </c>
      <c r="P487" s="2">
        <f>gpw[[#This Row],[kurs_zamkniecia]]-D17</f>
        <v>9.9999999999997868E-3</v>
      </c>
      <c r="Q487" s="2" t="str">
        <f>IF(gpw[[#This Row],[Kolumna1]]&gt;0,"r",IF(gpw[[#This Row],[Kolumna1]]=0,"n","m"))</f>
        <v>r</v>
      </c>
      <c r="AB487" s="1">
        <v>42026</v>
      </c>
      <c r="AC487" s="2" t="s">
        <v>37</v>
      </c>
      <c r="AD487" s="2" t="s">
        <v>38</v>
      </c>
      <c r="AE487">
        <v>14.15</v>
      </c>
      <c r="AF487">
        <v>1039</v>
      </c>
      <c r="AG487">
        <v>14690</v>
      </c>
      <c r="AH487">
        <v>3975000</v>
      </c>
      <c r="AI487" s="2">
        <f>IF(AND(gpw_3[[#This Row],[wolumen]]=0,gpw_3[[#This Row],[obrot]]=0),gpw_3[[#This Row],[kurs_zamkniecia]],gpw_3[[#This Row],[obrot]]/gpw_3[[#This Row],[wolumen]])</f>
        <v>14.138594802694898</v>
      </c>
      <c r="AK487" t="str">
        <f>LEFT(gpw_3[[#This Row],[ISIN]],2)</f>
        <v>PL</v>
      </c>
      <c r="AL487">
        <f>gpw_3[[#This Row],[kurs_zamkniecia]]*gpw_3[[#This Row],[pakiet_wig]]</f>
        <v>56246250</v>
      </c>
      <c r="AM487" s="2">
        <f>1000</f>
        <v>1000</v>
      </c>
      <c r="AN487" s="2">
        <f t="shared" si="30"/>
        <v>96.428137390000003</v>
      </c>
      <c r="AO487" s="2">
        <f t="shared" si="31"/>
        <v>57140000</v>
      </c>
      <c r="AP487" s="2">
        <f>gpw_3[[#This Row],[M]]/(gpw_3[[#This Row],[Mb]]*gpw_3[[#This Row],[K]])*gpw_3[[#This Row],[Wb]]</f>
        <v>10.208209134523099</v>
      </c>
      <c r="AQ487" s="2">
        <f>gpw_3[[#This Row],[kurs_zamkniecia]]-AE17</f>
        <v>9.9999999999997868E-3</v>
      </c>
      <c r="AR487" s="2" t="str">
        <f>IF(gpw_3[[#This Row],[Kolumna1]]&gt;0,"r",IF(gpw_3[[#This Row],[Kolumna1]]=0,"n","m"))</f>
        <v>r</v>
      </c>
    </row>
    <row r="488" spans="1:44" x14ac:dyDescent="0.25">
      <c r="A488" s="1">
        <v>42026</v>
      </c>
      <c r="B488" s="2" t="s">
        <v>39</v>
      </c>
      <c r="C488" s="2" t="s">
        <v>40</v>
      </c>
      <c r="D488">
        <v>2.08</v>
      </c>
      <c r="E488">
        <v>1980</v>
      </c>
      <c r="F488">
        <v>4060</v>
      </c>
      <c r="G488">
        <v>7353000</v>
      </c>
      <c r="H488" s="2">
        <f>IF(AND(gpw[[#This Row],[wolumen]]=0,gpw[[#This Row],[obrot]]=0),gpw[[#This Row],[kurs_zamkniecia]],gpw[[#This Row],[obrot]]/gpw[[#This Row],[wolumen]])</f>
        <v>2.0505050505050506</v>
      </c>
      <c r="J488" t="str">
        <f>LEFT(gpw[[#This Row],[ISIN]],2)</f>
        <v>PL</v>
      </c>
      <c r="K488">
        <f>gpw[[#This Row],[kurs_zamkniecia]]*gpw[[#This Row],[pakiet_wig]]</f>
        <v>15294240</v>
      </c>
      <c r="L488" s="2">
        <f>1000</f>
        <v>1000</v>
      </c>
      <c r="M488" s="2">
        <f t="shared" si="28"/>
        <v>96.428137390000003</v>
      </c>
      <c r="N488" s="2">
        <f t="shared" si="29"/>
        <v>57140000</v>
      </c>
      <c r="O488" s="2">
        <f>gpw[[#This Row],[M]]/(gpw[[#This Row],[Mb]]*gpw[[#This Row],[K]])*gpw[[#This Row],[Wb]]</f>
        <v>2.7757726154826066</v>
      </c>
      <c r="P488" s="2">
        <f>gpw[[#This Row],[kurs_zamkniecia]]-D18</f>
        <v>-2.0000000000000018E-2</v>
      </c>
      <c r="Q488" s="2" t="str">
        <f>IF(gpw[[#This Row],[Kolumna1]]&gt;0,"r",IF(gpw[[#This Row],[Kolumna1]]=0,"n","m"))</f>
        <v>m</v>
      </c>
      <c r="AB488" s="1">
        <v>42026</v>
      </c>
      <c r="AC488" s="2" t="s">
        <v>39</v>
      </c>
      <c r="AD488" s="2" t="s">
        <v>40</v>
      </c>
      <c r="AE488">
        <v>2.08</v>
      </c>
      <c r="AF488">
        <v>1980</v>
      </c>
      <c r="AG488">
        <v>4060</v>
      </c>
      <c r="AH488">
        <v>7353000</v>
      </c>
      <c r="AI488" s="2">
        <f>IF(AND(gpw_3[[#This Row],[wolumen]]=0,gpw_3[[#This Row],[obrot]]=0),gpw_3[[#This Row],[kurs_zamkniecia]],gpw_3[[#This Row],[obrot]]/gpw_3[[#This Row],[wolumen]])</f>
        <v>2.0505050505050506</v>
      </c>
      <c r="AK488" t="str">
        <f>LEFT(gpw_3[[#This Row],[ISIN]],2)</f>
        <v>PL</v>
      </c>
      <c r="AL488">
        <f>gpw_3[[#This Row],[kurs_zamkniecia]]*gpw_3[[#This Row],[pakiet_wig]]</f>
        <v>15294240</v>
      </c>
      <c r="AM488" s="2">
        <f>1000</f>
        <v>1000</v>
      </c>
      <c r="AN488" s="2">
        <f t="shared" si="30"/>
        <v>96.428137390000003</v>
      </c>
      <c r="AO488" s="2">
        <f t="shared" si="31"/>
        <v>57140000</v>
      </c>
      <c r="AP488" s="2">
        <f>gpw_3[[#This Row],[M]]/(gpw_3[[#This Row],[Mb]]*gpw_3[[#This Row],[K]])*gpw_3[[#This Row],[Wb]]</f>
        <v>2.7757726154826066</v>
      </c>
      <c r="AQ488" s="2">
        <f>gpw_3[[#This Row],[kurs_zamkniecia]]-AE18</f>
        <v>-2.0000000000000018E-2</v>
      </c>
      <c r="AR488" s="2" t="str">
        <f>IF(gpw_3[[#This Row],[Kolumna1]]&gt;0,"r",IF(gpw_3[[#This Row],[Kolumna1]]=0,"n","m"))</f>
        <v>m</v>
      </c>
    </row>
    <row r="489" spans="1:44" x14ac:dyDescent="0.25">
      <c r="A489" s="1">
        <v>42026</v>
      </c>
      <c r="B489" s="2" t="s">
        <v>41</v>
      </c>
      <c r="C489" s="2" t="s">
        <v>42</v>
      </c>
      <c r="D489">
        <v>0.64</v>
      </c>
      <c r="E489">
        <v>0</v>
      </c>
      <c r="F489">
        <v>0</v>
      </c>
      <c r="G489">
        <v>0</v>
      </c>
      <c r="H489" s="2">
        <f>IF(AND(gpw[[#This Row],[wolumen]]=0,gpw[[#This Row],[obrot]]=0),gpw[[#This Row],[kurs_zamkniecia]],gpw[[#This Row],[obrot]]/gpw[[#This Row],[wolumen]])</f>
        <v>0.64</v>
      </c>
      <c r="J489" t="str">
        <f>LEFT(gpw[[#This Row],[ISIN]],2)</f>
        <v>PL</v>
      </c>
      <c r="K489">
        <f>gpw[[#This Row],[kurs_zamkniecia]]*gpw[[#This Row],[pakiet_wig]]</f>
        <v>0</v>
      </c>
      <c r="L489" s="2">
        <f>1000</f>
        <v>1000</v>
      </c>
      <c r="M489" s="2">
        <f t="shared" si="28"/>
        <v>96.428137390000003</v>
      </c>
      <c r="N489" s="2">
        <f t="shared" si="29"/>
        <v>57140000</v>
      </c>
      <c r="O489" s="2">
        <f>gpw[[#This Row],[M]]/(gpw[[#This Row],[Mb]]*gpw[[#This Row],[K]])*gpw[[#This Row],[Wb]]</f>
        <v>0</v>
      </c>
      <c r="P489" s="2">
        <f>gpw[[#This Row],[kurs_zamkniecia]]-D19</f>
        <v>0</v>
      </c>
      <c r="Q489" s="2" t="str">
        <f>IF(gpw[[#This Row],[Kolumna1]]&gt;0,"r",IF(gpw[[#This Row],[Kolumna1]]=0,"n","m"))</f>
        <v>n</v>
      </c>
      <c r="AB489" s="1">
        <v>42026</v>
      </c>
      <c r="AC489" s="2" t="s">
        <v>41</v>
      </c>
      <c r="AD489" s="2" t="s">
        <v>42</v>
      </c>
      <c r="AE489">
        <v>0.64</v>
      </c>
      <c r="AF489">
        <v>0</v>
      </c>
      <c r="AG489">
        <v>0</v>
      </c>
      <c r="AH489">
        <v>0</v>
      </c>
      <c r="AI489" s="2">
        <f>IF(AND(gpw_3[[#This Row],[wolumen]]=0,gpw_3[[#This Row],[obrot]]=0),gpw_3[[#This Row],[kurs_zamkniecia]],gpw_3[[#This Row],[obrot]]/gpw_3[[#This Row],[wolumen]])</f>
        <v>0.64</v>
      </c>
      <c r="AK489" t="str">
        <f>LEFT(gpw_3[[#This Row],[ISIN]],2)</f>
        <v>PL</v>
      </c>
      <c r="AL489">
        <f>gpw_3[[#This Row],[kurs_zamkniecia]]*gpw_3[[#This Row],[pakiet_wig]]</f>
        <v>0</v>
      </c>
      <c r="AM489" s="2">
        <f>1000</f>
        <v>1000</v>
      </c>
      <c r="AN489" s="2">
        <f t="shared" si="30"/>
        <v>96.428137390000003</v>
      </c>
      <c r="AO489" s="2">
        <f t="shared" si="31"/>
        <v>57140000</v>
      </c>
      <c r="AP489" s="2">
        <f>gpw_3[[#This Row],[M]]/(gpw_3[[#This Row],[Mb]]*gpw_3[[#This Row],[K]])*gpw_3[[#This Row],[Wb]]</f>
        <v>0</v>
      </c>
      <c r="AQ489" s="2">
        <f>gpw_3[[#This Row],[kurs_zamkniecia]]-AE19</f>
        <v>0</v>
      </c>
      <c r="AR489" s="2" t="str">
        <f>IF(gpw_3[[#This Row],[Kolumna1]]&gt;0,"r",IF(gpw_3[[#This Row],[Kolumna1]]=0,"n","m"))</f>
        <v>n</v>
      </c>
    </row>
    <row r="490" spans="1:44" x14ac:dyDescent="0.25">
      <c r="A490" s="1">
        <v>42026</v>
      </c>
      <c r="B490" s="2" t="s">
        <v>43</v>
      </c>
      <c r="C490" s="2" t="s">
        <v>44</v>
      </c>
      <c r="D490">
        <v>9.1</v>
      </c>
      <c r="E490">
        <v>117048</v>
      </c>
      <c r="F490">
        <v>1062830</v>
      </c>
      <c r="G490">
        <v>24397000</v>
      </c>
      <c r="H490" s="2">
        <f>IF(AND(gpw[[#This Row],[wolumen]]=0,gpw[[#This Row],[obrot]]=0),gpw[[#This Row],[kurs_zamkniecia]],gpw[[#This Row],[obrot]]/gpw[[#This Row],[wolumen]])</f>
        <v>9.0802918460802413</v>
      </c>
      <c r="J490" t="str">
        <f>LEFT(gpw[[#This Row],[ISIN]],2)</f>
        <v>PL</v>
      </c>
      <c r="K490">
        <f>gpw[[#This Row],[kurs_zamkniecia]]*gpw[[#This Row],[pakiet_wig]]</f>
        <v>222012700</v>
      </c>
      <c r="L490" s="2">
        <f>1000</f>
        <v>1000</v>
      </c>
      <c r="M490" s="2">
        <f t="shared" si="28"/>
        <v>96.428137390000003</v>
      </c>
      <c r="N490" s="2">
        <f t="shared" si="29"/>
        <v>57140000</v>
      </c>
      <c r="O490" s="2">
        <f>gpw[[#This Row],[M]]/(gpw[[#This Row],[Mb]]*gpw[[#This Row],[K]])*gpw[[#This Row],[Wb]]</f>
        <v>40.293389730340003</v>
      </c>
      <c r="P490" s="2">
        <f>gpw[[#This Row],[kurs_zamkniecia]]-D20</f>
        <v>9.9999999999999645E-2</v>
      </c>
      <c r="Q490" s="2" t="str">
        <f>IF(gpw[[#This Row],[Kolumna1]]&gt;0,"r",IF(gpw[[#This Row],[Kolumna1]]=0,"n","m"))</f>
        <v>r</v>
      </c>
      <c r="AB490" s="1">
        <v>42026</v>
      </c>
      <c r="AC490" s="2" t="s">
        <v>43</v>
      </c>
      <c r="AD490" s="2" t="s">
        <v>44</v>
      </c>
      <c r="AE490">
        <v>9.1</v>
      </c>
      <c r="AF490">
        <v>117048</v>
      </c>
      <c r="AG490">
        <v>1062830</v>
      </c>
      <c r="AH490">
        <v>24397000</v>
      </c>
      <c r="AI490" s="2">
        <f>IF(AND(gpw_3[[#This Row],[wolumen]]=0,gpw_3[[#This Row],[obrot]]=0),gpw_3[[#This Row],[kurs_zamkniecia]],gpw_3[[#This Row],[obrot]]/gpw_3[[#This Row],[wolumen]])</f>
        <v>9.0802918460802413</v>
      </c>
      <c r="AK490" t="str">
        <f>LEFT(gpw_3[[#This Row],[ISIN]],2)</f>
        <v>PL</v>
      </c>
      <c r="AL490">
        <f>gpw_3[[#This Row],[kurs_zamkniecia]]*gpw_3[[#This Row],[pakiet_wig]]</f>
        <v>222012700</v>
      </c>
      <c r="AM490" s="2">
        <f>1000</f>
        <v>1000</v>
      </c>
      <c r="AN490" s="2">
        <f t="shared" si="30"/>
        <v>96.428137390000003</v>
      </c>
      <c r="AO490" s="2">
        <f t="shared" si="31"/>
        <v>57140000</v>
      </c>
      <c r="AP490" s="2">
        <f>gpw_3[[#This Row],[M]]/(gpw_3[[#This Row],[Mb]]*gpw_3[[#This Row],[K]])*gpw_3[[#This Row],[Wb]]</f>
        <v>40.293389730340003</v>
      </c>
      <c r="AQ490" s="2">
        <f>gpw_3[[#This Row],[kurs_zamkniecia]]-AE20</f>
        <v>9.9999999999999645E-2</v>
      </c>
      <c r="AR490" s="2" t="str">
        <f>IF(gpw_3[[#This Row],[Kolumna1]]&gt;0,"r",IF(gpw_3[[#This Row],[Kolumna1]]=0,"n","m"))</f>
        <v>r</v>
      </c>
    </row>
    <row r="491" spans="1:44" x14ac:dyDescent="0.25">
      <c r="A491" s="1">
        <v>42026</v>
      </c>
      <c r="B491" s="2" t="s">
        <v>45</v>
      </c>
      <c r="C491" s="2" t="s">
        <v>46</v>
      </c>
      <c r="D491">
        <v>45.7</v>
      </c>
      <c r="E491">
        <v>5386</v>
      </c>
      <c r="F491">
        <v>243420</v>
      </c>
      <c r="G491">
        <v>9046000</v>
      </c>
      <c r="H491" s="2">
        <f>IF(AND(gpw[[#This Row],[wolumen]]=0,gpw[[#This Row],[obrot]]=0),gpw[[#This Row],[kurs_zamkniecia]],gpw[[#This Row],[obrot]]/gpw[[#This Row],[wolumen]])</f>
        <v>45.194949870033419</v>
      </c>
      <c r="J491" t="str">
        <f>LEFT(gpw[[#This Row],[ISIN]],2)</f>
        <v>PL</v>
      </c>
      <c r="K491">
        <f>gpw[[#This Row],[kurs_zamkniecia]]*gpw[[#This Row],[pakiet_wig]]</f>
        <v>413402200</v>
      </c>
      <c r="L491" s="2">
        <f>1000</f>
        <v>1000</v>
      </c>
      <c r="M491" s="2">
        <f t="shared" si="28"/>
        <v>96.428137390000003</v>
      </c>
      <c r="N491" s="2">
        <f t="shared" si="29"/>
        <v>57140000</v>
      </c>
      <c r="O491" s="2">
        <f>gpw[[#This Row],[M]]/(gpw[[#This Row],[Mb]]*gpw[[#This Row],[K]])*gpw[[#This Row],[Wb]]</f>
        <v>75.028932849246743</v>
      </c>
      <c r="P491" s="2">
        <f>gpw[[#This Row],[kurs_zamkniecia]]-D21</f>
        <v>1.3000000000000043</v>
      </c>
      <c r="Q491" s="2" t="str">
        <f>IF(gpw[[#This Row],[Kolumna1]]&gt;0,"r",IF(gpw[[#This Row],[Kolumna1]]=0,"n","m"))</f>
        <v>r</v>
      </c>
      <c r="AB491" s="1">
        <v>42026</v>
      </c>
      <c r="AC491" s="2" t="s">
        <v>45</v>
      </c>
      <c r="AD491" s="2" t="s">
        <v>46</v>
      </c>
      <c r="AE491">
        <v>45.7</v>
      </c>
      <c r="AF491">
        <v>5386</v>
      </c>
      <c r="AG491">
        <v>243420</v>
      </c>
      <c r="AH491">
        <v>9046000</v>
      </c>
      <c r="AI491" s="2">
        <f>IF(AND(gpw_3[[#This Row],[wolumen]]=0,gpw_3[[#This Row],[obrot]]=0),gpw_3[[#This Row],[kurs_zamkniecia]],gpw_3[[#This Row],[obrot]]/gpw_3[[#This Row],[wolumen]])</f>
        <v>45.194949870033419</v>
      </c>
      <c r="AK491" t="str">
        <f>LEFT(gpw_3[[#This Row],[ISIN]],2)</f>
        <v>PL</v>
      </c>
      <c r="AL491">
        <f>gpw_3[[#This Row],[kurs_zamkniecia]]*gpw_3[[#This Row],[pakiet_wig]]</f>
        <v>413402200</v>
      </c>
      <c r="AM491" s="2">
        <f>1000</f>
        <v>1000</v>
      </c>
      <c r="AN491" s="2">
        <f t="shared" si="30"/>
        <v>96.428137390000003</v>
      </c>
      <c r="AO491" s="2">
        <f t="shared" si="31"/>
        <v>57140000</v>
      </c>
      <c r="AP491" s="2">
        <f>gpw_3[[#This Row],[M]]/(gpw_3[[#This Row],[Mb]]*gpw_3[[#This Row],[K]])*gpw_3[[#This Row],[Wb]]</f>
        <v>75.028932849246743</v>
      </c>
      <c r="AQ491" s="2">
        <f>gpw_3[[#This Row],[kurs_zamkniecia]]-AE21</f>
        <v>1.3000000000000043</v>
      </c>
      <c r="AR491" s="2" t="str">
        <f>IF(gpw_3[[#This Row],[Kolumna1]]&gt;0,"r",IF(gpw_3[[#This Row],[Kolumna1]]=0,"n","m"))</f>
        <v>r</v>
      </c>
    </row>
    <row r="492" spans="1:44" x14ac:dyDescent="0.25">
      <c r="A492" s="1">
        <v>42026</v>
      </c>
      <c r="B492" s="2" t="s">
        <v>47</v>
      </c>
      <c r="C492" s="2" t="s">
        <v>48</v>
      </c>
      <c r="D492">
        <v>8.02</v>
      </c>
      <c r="E492">
        <v>2114</v>
      </c>
      <c r="F492">
        <v>17060</v>
      </c>
      <c r="G492">
        <v>9800000</v>
      </c>
      <c r="H492" s="2">
        <f>IF(AND(gpw[[#This Row],[wolumen]]=0,gpw[[#This Row],[obrot]]=0),gpw[[#This Row],[kurs_zamkniecia]],gpw[[#This Row],[obrot]]/gpw[[#This Row],[wolumen]])</f>
        <v>8.0700094607379373</v>
      </c>
      <c r="J492" t="str">
        <f>LEFT(gpw[[#This Row],[ISIN]],2)</f>
        <v>PL</v>
      </c>
      <c r="K492">
        <f>gpw[[#This Row],[kurs_zamkniecia]]*gpw[[#This Row],[pakiet_wig]]</f>
        <v>78596000</v>
      </c>
      <c r="L492" s="2">
        <f>1000</f>
        <v>1000</v>
      </c>
      <c r="M492" s="2">
        <f t="shared" si="28"/>
        <v>96.428137390000003</v>
      </c>
      <c r="N492" s="2">
        <f t="shared" si="29"/>
        <v>57140000</v>
      </c>
      <c r="O492" s="2">
        <f>gpw[[#This Row],[M]]/(gpw[[#This Row],[Mb]]*gpw[[#This Row],[K]])*gpw[[#This Row],[Wb]]</f>
        <v>14.264495946609374</v>
      </c>
      <c r="P492" s="2">
        <f>gpw[[#This Row],[kurs_zamkniecia]]-D22</f>
        <v>-4.0000000000000924E-2</v>
      </c>
      <c r="Q492" s="2" t="str">
        <f>IF(gpw[[#This Row],[Kolumna1]]&gt;0,"r",IF(gpw[[#This Row],[Kolumna1]]=0,"n","m"))</f>
        <v>m</v>
      </c>
      <c r="AB492" s="1">
        <v>42026</v>
      </c>
      <c r="AC492" s="2" t="s">
        <v>47</v>
      </c>
      <c r="AD492" s="2" t="s">
        <v>48</v>
      </c>
      <c r="AE492">
        <v>8.02</v>
      </c>
      <c r="AF492">
        <v>2114</v>
      </c>
      <c r="AG492">
        <v>17060</v>
      </c>
      <c r="AH492">
        <v>9800000</v>
      </c>
      <c r="AI492" s="2">
        <f>IF(AND(gpw_3[[#This Row],[wolumen]]=0,gpw_3[[#This Row],[obrot]]=0),gpw_3[[#This Row],[kurs_zamkniecia]],gpw_3[[#This Row],[obrot]]/gpw_3[[#This Row],[wolumen]])</f>
        <v>8.0700094607379373</v>
      </c>
      <c r="AK492" t="str">
        <f>LEFT(gpw_3[[#This Row],[ISIN]],2)</f>
        <v>PL</v>
      </c>
      <c r="AL492">
        <f>gpw_3[[#This Row],[kurs_zamkniecia]]*gpw_3[[#This Row],[pakiet_wig]]</f>
        <v>78596000</v>
      </c>
      <c r="AM492" s="2">
        <f>1000</f>
        <v>1000</v>
      </c>
      <c r="AN492" s="2">
        <f t="shared" si="30"/>
        <v>96.428137390000003</v>
      </c>
      <c r="AO492" s="2">
        <f t="shared" si="31"/>
        <v>57140000</v>
      </c>
      <c r="AP492" s="2">
        <f>gpw_3[[#This Row],[M]]/(gpw_3[[#This Row],[Mb]]*gpw_3[[#This Row],[K]])*gpw_3[[#This Row],[Wb]]</f>
        <v>14.264495946609374</v>
      </c>
      <c r="AQ492" s="2">
        <f>gpw_3[[#This Row],[kurs_zamkniecia]]-AE22</f>
        <v>-4.0000000000000924E-2</v>
      </c>
      <c r="AR492" s="2" t="str">
        <f>IF(gpw_3[[#This Row],[Kolumna1]]&gt;0,"r",IF(gpw_3[[#This Row],[Kolumna1]]=0,"n","m"))</f>
        <v>m</v>
      </c>
    </row>
    <row r="493" spans="1:44" x14ac:dyDescent="0.25">
      <c r="A493" s="1">
        <v>42026</v>
      </c>
      <c r="B493" s="2" t="s">
        <v>49</v>
      </c>
      <c r="C493" s="2" t="s">
        <v>50</v>
      </c>
      <c r="D493">
        <v>99.5</v>
      </c>
      <c r="E493">
        <v>31650</v>
      </c>
      <c r="F493">
        <v>3138890</v>
      </c>
      <c r="G493">
        <v>4659000</v>
      </c>
      <c r="H493" s="2">
        <f>IF(AND(gpw[[#This Row],[wolumen]]=0,gpw[[#This Row],[obrot]]=0),gpw[[#This Row],[kurs_zamkniecia]],gpw[[#This Row],[obrot]]/gpw[[#This Row],[wolumen]])</f>
        <v>99.175039494470781</v>
      </c>
      <c r="J493" t="str">
        <f>LEFT(gpw[[#This Row],[ISIN]],2)</f>
        <v>PL</v>
      </c>
      <c r="K493">
        <f>gpw[[#This Row],[kurs_zamkniecia]]*gpw[[#This Row],[pakiet_wig]]</f>
        <v>463570500</v>
      </c>
      <c r="L493" s="2">
        <f>1000</f>
        <v>1000</v>
      </c>
      <c r="M493" s="2">
        <f t="shared" si="28"/>
        <v>96.428137390000003</v>
      </c>
      <c r="N493" s="2">
        <f t="shared" si="29"/>
        <v>57140000</v>
      </c>
      <c r="O493" s="2">
        <f>gpw[[#This Row],[M]]/(gpw[[#This Row],[Mb]]*gpw[[#This Row],[K]])*gpw[[#This Row],[Wb]]</f>
        <v>84.134046493685176</v>
      </c>
      <c r="P493" s="2">
        <f>gpw[[#This Row],[kurs_zamkniecia]]-D23</f>
        <v>0.5</v>
      </c>
      <c r="Q493" s="2" t="str">
        <f>IF(gpw[[#This Row],[Kolumna1]]&gt;0,"r",IF(gpw[[#This Row],[Kolumna1]]=0,"n","m"))</f>
        <v>r</v>
      </c>
      <c r="AB493" s="1">
        <v>42026</v>
      </c>
      <c r="AC493" s="2" t="s">
        <v>49</v>
      </c>
      <c r="AD493" s="2" t="s">
        <v>50</v>
      </c>
      <c r="AE493">
        <v>99.5</v>
      </c>
      <c r="AF493">
        <v>31650</v>
      </c>
      <c r="AG493">
        <v>3138890</v>
      </c>
      <c r="AH493">
        <v>4659000</v>
      </c>
      <c r="AI493" s="2">
        <f>IF(AND(gpw_3[[#This Row],[wolumen]]=0,gpw_3[[#This Row],[obrot]]=0),gpw_3[[#This Row],[kurs_zamkniecia]],gpw_3[[#This Row],[obrot]]/gpw_3[[#This Row],[wolumen]])</f>
        <v>99.175039494470781</v>
      </c>
      <c r="AK493" t="str">
        <f>LEFT(gpw_3[[#This Row],[ISIN]],2)</f>
        <v>PL</v>
      </c>
      <c r="AL493">
        <f>gpw_3[[#This Row],[kurs_zamkniecia]]*gpw_3[[#This Row],[pakiet_wig]]</f>
        <v>463570500</v>
      </c>
      <c r="AM493" s="2">
        <f>1000</f>
        <v>1000</v>
      </c>
      <c r="AN493" s="2">
        <f t="shared" si="30"/>
        <v>96.428137390000003</v>
      </c>
      <c r="AO493" s="2">
        <f t="shared" si="31"/>
        <v>57140000</v>
      </c>
      <c r="AP493" s="2">
        <f>gpw_3[[#This Row],[M]]/(gpw_3[[#This Row],[Mb]]*gpw_3[[#This Row],[K]])*gpw_3[[#This Row],[Wb]]</f>
        <v>84.134046493685176</v>
      </c>
      <c r="AQ493" s="2">
        <f>gpw_3[[#This Row],[kurs_zamkniecia]]-AE23</f>
        <v>0.5</v>
      </c>
      <c r="AR493" s="2" t="str">
        <f>IF(gpw_3[[#This Row],[Kolumna1]]&gt;0,"r",IF(gpw_3[[#This Row],[Kolumna1]]=0,"n","m"))</f>
        <v>r</v>
      </c>
    </row>
    <row r="494" spans="1:44" x14ac:dyDescent="0.25">
      <c r="A494" s="1">
        <v>42026</v>
      </c>
      <c r="B494" s="2" t="s">
        <v>51</v>
      </c>
      <c r="C494" s="2" t="s">
        <v>52</v>
      </c>
      <c r="D494">
        <v>0.26</v>
      </c>
      <c r="E494">
        <v>0</v>
      </c>
      <c r="F494">
        <v>0</v>
      </c>
      <c r="G494">
        <v>0</v>
      </c>
      <c r="H494" s="2">
        <f>IF(AND(gpw[[#This Row],[wolumen]]=0,gpw[[#This Row],[obrot]]=0),gpw[[#This Row],[kurs_zamkniecia]],gpw[[#This Row],[obrot]]/gpw[[#This Row],[wolumen]])</f>
        <v>0.26</v>
      </c>
      <c r="J494" t="str">
        <f>LEFT(gpw[[#This Row],[ISIN]],2)</f>
        <v>PL</v>
      </c>
      <c r="K494">
        <f>gpw[[#This Row],[kurs_zamkniecia]]*gpw[[#This Row],[pakiet_wig]]</f>
        <v>0</v>
      </c>
      <c r="L494" s="2">
        <f>1000</f>
        <v>1000</v>
      </c>
      <c r="M494" s="2">
        <f t="shared" si="28"/>
        <v>96.428137390000003</v>
      </c>
      <c r="N494" s="2">
        <f t="shared" si="29"/>
        <v>57140000</v>
      </c>
      <c r="O494" s="2">
        <f>gpw[[#This Row],[M]]/(gpw[[#This Row],[Mb]]*gpw[[#This Row],[K]])*gpw[[#This Row],[Wb]]</f>
        <v>0</v>
      </c>
      <c r="P494" s="2">
        <f>gpw[[#This Row],[kurs_zamkniecia]]-D24</f>
        <v>0</v>
      </c>
      <c r="Q494" s="2" t="str">
        <f>IF(gpw[[#This Row],[Kolumna1]]&gt;0,"r",IF(gpw[[#This Row],[Kolumna1]]=0,"n","m"))</f>
        <v>n</v>
      </c>
      <c r="AB494" s="1">
        <v>42026</v>
      </c>
      <c r="AC494" s="2" t="s">
        <v>51</v>
      </c>
      <c r="AD494" s="2" t="s">
        <v>52</v>
      </c>
      <c r="AE494">
        <v>0.26</v>
      </c>
      <c r="AF494">
        <v>0</v>
      </c>
      <c r="AG494">
        <v>0</v>
      </c>
      <c r="AH494">
        <v>0</v>
      </c>
      <c r="AI494" s="2">
        <f>IF(AND(gpw_3[[#This Row],[wolumen]]=0,gpw_3[[#This Row],[obrot]]=0),gpw_3[[#This Row],[kurs_zamkniecia]],gpw_3[[#This Row],[obrot]]/gpw_3[[#This Row],[wolumen]])</f>
        <v>0.26</v>
      </c>
      <c r="AK494" t="str">
        <f>LEFT(gpw_3[[#This Row],[ISIN]],2)</f>
        <v>PL</v>
      </c>
      <c r="AL494">
        <f>gpw_3[[#This Row],[kurs_zamkniecia]]*gpw_3[[#This Row],[pakiet_wig]]</f>
        <v>0</v>
      </c>
      <c r="AM494" s="2">
        <f>1000</f>
        <v>1000</v>
      </c>
      <c r="AN494" s="2">
        <f t="shared" si="30"/>
        <v>96.428137390000003</v>
      </c>
      <c r="AO494" s="2">
        <f t="shared" si="31"/>
        <v>57140000</v>
      </c>
      <c r="AP494" s="2">
        <f>gpw_3[[#This Row],[M]]/(gpw_3[[#This Row],[Mb]]*gpw_3[[#This Row],[K]])*gpw_3[[#This Row],[Wb]]</f>
        <v>0</v>
      </c>
      <c r="AQ494" s="2">
        <f>gpw_3[[#This Row],[kurs_zamkniecia]]-AE24</f>
        <v>0</v>
      </c>
      <c r="AR494" s="2" t="str">
        <f>IF(gpw_3[[#This Row],[Kolumna1]]&gt;0,"r",IF(gpw_3[[#This Row],[Kolumna1]]=0,"n","m"))</f>
        <v>n</v>
      </c>
    </row>
    <row r="495" spans="1:44" x14ac:dyDescent="0.25">
      <c r="A495" s="1">
        <v>42026</v>
      </c>
      <c r="B495" s="2" t="s">
        <v>53</v>
      </c>
      <c r="C495" s="2" t="s">
        <v>54</v>
      </c>
      <c r="D495">
        <v>108</v>
      </c>
      <c r="E495">
        <v>17841</v>
      </c>
      <c r="F495">
        <v>1906540</v>
      </c>
      <c r="G495">
        <v>14487000</v>
      </c>
      <c r="H495" s="2">
        <f>IF(AND(gpw[[#This Row],[wolumen]]=0,gpw[[#This Row],[obrot]]=0),gpw[[#This Row],[kurs_zamkniecia]],gpw[[#This Row],[obrot]]/gpw[[#This Row],[wolumen]])</f>
        <v>106.86284401098594</v>
      </c>
      <c r="J495" t="str">
        <f>LEFT(gpw[[#This Row],[ISIN]],2)</f>
        <v>NL</v>
      </c>
      <c r="K495">
        <f>gpw[[#This Row],[kurs_zamkniecia]]*gpw[[#This Row],[pakiet_wig]]</f>
        <v>1564596000</v>
      </c>
      <c r="L495" s="2">
        <f>1000</f>
        <v>1000</v>
      </c>
      <c r="M495" s="2">
        <f t="shared" si="28"/>
        <v>96.428137390000003</v>
      </c>
      <c r="N495" s="2">
        <f t="shared" si="29"/>
        <v>57140000</v>
      </c>
      <c r="O495" s="2">
        <f>gpw[[#This Row],[M]]/(gpw[[#This Row],[Mb]]*gpw[[#This Row],[K]])*gpw[[#This Row],[Wb]]</f>
        <v>283.96067611686647</v>
      </c>
      <c r="P495" s="2">
        <f>gpw[[#This Row],[kurs_zamkniecia]]-D25</f>
        <v>3.5</v>
      </c>
      <c r="Q495" s="2" t="str">
        <f>IF(gpw[[#This Row],[Kolumna1]]&gt;0,"r",IF(gpw[[#This Row],[Kolumna1]]=0,"n","m"))</f>
        <v>r</v>
      </c>
      <c r="AB495" s="1">
        <v>42026</v>
      </c>
      <c r="AC495" s="2" t="s">
        <v>53</v>
      </c>
      <c r="AD495" s="2" t="s">
        <v>54</v>
      </c>
      <c r="AE495">
        <v>108</v>
      </c>
      <c r="AF495">
        <v>17841</v>
      </c>
      <c r="AG495">
        <v>1906540</v>
      </c>
      <c r="AH495">
        <v>14487000</v>
      </c>
      <c r="AI495" s="2">
        <f>IF(AND(gpw_3[[#This Row],[wolumen]]=0,gpw_3[[#This Row],[obrot]]=0),gpw_3[[#This Row],[kurs_zamkniecia]],gpw_3[[#This Row],[obrot]]/gpw_3[[#This Row],[wolumen]])</f>
        <v>106.86284401098594</v>
      </c>
      <c r="AK495" t="str">
        <f>LEFT(gpw_3[[#This Row],[ISIN]],2)</f>
        <v>NL</v>
      </c>
      <c r="AL495">
        <f>gpw_3[[#This Row],[kurs_zamkniecia]]*gpw_3[[#This Row],[pakiet_wig]]</f>
        <v>1564596000</v>
      </c>
      <c r="AM495" s="2">
        <f>1000</f>
        <v>1000</v>
      </c>
      <c r="AN495" s="2">
        <f t="shared" si="30"/>
        <v>96.428137390000003</v>
      </c>
      <c r="AO495" s="2">
        <f t="shared" si="31"/>
        <v>57140000</v>
      </c>
      <c r="AP495" s="2">
        <f>gpw_3[[#This Row],[M]]/(gpw_3[[#This Row],[Mb]]*gpw_3[[#This Row],[K]])*gpw_3[[#This Row],[Wb]]</f>
        <v>283.96067611686647</v>
      </c>
      <c r="AQ495" s="2">
        <f>gpw_3[[#This Row],[kurs_zamkniecia]]-AE25</f>
        <v>3.5</v>
      </c>
      <c r="AR495" s="2" t="str">
        <f>IF(gpw_3[[#This Row],[Kolumna1]]&gt;0,"r",IF(gpw_3[[#This Row],[Kolumna1]]=0,"n","m"))</f>
        <v>r</v>
      </c>
    </row>
    <row r="496" spans="1:44" x14ac:dyDescent="0.25">
      <c r="A496" s="1">
        <v>42026</v>
      </c>
      <c r="B496" s="2" t="s">
        <v>55</v>
      </c>
      <c r="C496" s="2" t="s">
        <v>56</v>
      </c>
      <c r="D496">
        <v>35.17</v>
      </c>
      <c r="E496">
        <v>1405</v>
      </c>
      <c r="F496">
        <v>49850</v>
      </c>
      <c r="G496">
        <v>25382000</v>
      </c>
      <c r="H496" s="2">
        <f>IF(AND(gpw[[#This Row],[wolumen]]=0,gpw[[#This Row],[obrot]]=0),gpw[[#This Row],[kurs_zamkniecia]],gpw[[#This Row],[obrot]]/gpw[[#This Row],[wolumen]])</f>
        <v>35.480427046263344</v>
      </c>
      <c r="J496" t="str">
        <f>LEFT(gpw[[#This Row],[ISIN]],2)</f>
        <v>PL</v>
      </c>
      <c r="K496">
        <f>gpw[[#This Row],[kurs_zamkniecia]]*gpw[[#This Row],[pakiet_wig]]</f>
        <v>892684940</v>
      </c>
      <c r="L496" s="2">
        <f>1000</f>
        <v>1000</v>
      </c>
      <c r="M496" s="2">
        <f t="shared" si="28"/>
        <v>96.428137390000003</v>
      </c>
      <c r="N496" s="2">
        <f t="shared" si="29"/>
        <v>57140000</v>
      </c>
      <c r="O496" s="2">
        <f>gpw[[#This Row],[M]]/(gpw[[#This Row],[Mb]]*gpw[[#This Row],[K]])*gpw[[#This Row],[Wb]]</f>
        <v>162.01461535229825</v>
      </c>
      <c r="P496" s="2">
        <f>gpw[[#This Row],[kurs_zamkniecia]]-D26</f>
        <v>-0.30999999999999517</v>
      </c>
      <c r="Q496" s="2" t="str">
        <f>IF(gpw[[#This Row],[Kolumna1]]&gt;0,"r",IF(gpw[[#This Row],[Kolumna1]]=0,"n","m"))</f>
        <v>m</v>
      </c>
      <c r="AB496" s="1">
        <v>42026</v>
      </c>
      <c r="AC496" s="2" t="s">
        <v>55</v>
      </c>
      <c r="AD496" s="2" t="s">
        <v>56</v>
      </c>
      <c r="AE496">
        <v>35.17</v>
      </c>
      <c r="AF496">
        <v>1405</v>
      </c>
      <c r="AG496">
        <v>49850</v>
      </c>
      <c r="AH496">
        <v>25382000</v>
      </c>
      <c r="AI496" s="2">
        <f>IF(AND(gpw_3[[#This Row],[wolumen]]=0,gpw_3[[#This Row],[obrot]]=0),gpw_3[[#This Row],[kurs_zamkniecia]],gpw_3[[#This Row],[obrot]]/gpw_3[[#This Row],[wolumen]])</f>
        <v>35.480427046263344</v>
      </c>
      <c r="AK496" t="str">
        <f>LEFT(gpw_3[[#This Row],[ISIN]],2)</f>
        <v>PL</v>
      </c>
      <c r="AL496">
        <f>gpw_3[[#This Row],[kurs_zamkniecia]]*gpw_3[[#This Row],[pakiet_wig]]</f>
        <v>892684940</v>
      </c>
      <c r="AM496" s="2">
        <f>1000</f>
        <v>1000</v>
      </c>
      <c r="AN496" s="2">
        <f t="shared" si="30"/>
        <v>96.428137390000003</v>
      </c>
      <c r="AO496" s="2">
        <f t="shared" si="31"/>
        <v>57140000</v>
      </c>
      <c r="AP496" s="2">
        <f>gpw_3[[#This Row],[M]]/(gpw_3[[#This Row],[Mb]]*gpw_3[[#This Row],[K]])*gpw_3[[#This Row],[Wb]]</f>
        <v>162.01461535229825</v>
      </c>
      <c r="AQ496" s="2">
        <f>gpw_3[[#This Row],[kurs_zamkniecia]]-AE26</f>
        <v>-0.30999999999999517</v>
      </c>
      <c r="AR496" s="2" t="str">
        <f>IF(gpw_3[[#This Row],[Kolumna1]]&gt;0,"r",IF(gpw_3[[#This Row],[Kolumna1]]=0,"n","m"))</f>
        <v>m</v>
      </c>
    </row>
    <row r="497" spans="1:44" x14ac:dyDescent="0.25">
      <c r="A497" s="1">
        <v>42026</v>
      </c>
      <c r="B497" s="2" t="s">
        <v>57</v>
      </c>
      <c r="C497" s="2" t="s">
        <v>58</v>
      </c>
      <c r="D497">
        <v>12.3</v>
      </c>
      <c r="E497">
        <v>45</v>
      </c>
      <c r="F497">
        <v>550</v>
      </c>
      <c r="G497">
        <v>5540000</v>
      </c>
      <c r="H497" s="2">
        <f>IF(AND(gpw[[#This Row],[wolumen]]=0,gpw[[#This Row],[obrot]]=0),gpw[[#This Row],[kurs_zamkniecia]],gpw[[#This Row],[obrot]]/gpw[[#This Row],[wolumen]])</f>
        <v>12.222222222222221</v>
      </c>
      <c r="J497" t="str">
        <f>LEFT(gpw[[#This Row],[ISIN]],2)</f>
        <v>PL</v>
      </c>
      <c r="K497">
        <f>gpw[[#This Row],[kurs_zamkniecia]]*gpw[[#This Row],[pakiet_wig]]</f>
        <v>68142000</v>
      </c>
      <c r="L497" s="2">
        <f>1000</f>
        <v>1000</v>
      </c>
      <c r="M497" s="2">
        <f t="shared" si="28"/>
        <v>96.428137390000003</v>
      </c>
      <c r="N497" s="2">
        <f t="shared" si="29"/>
        <v>57140000</v>
      </c>
      <c r="O497" s="2">
        <f>gpw[[#This Row],[M]]/(gpw[[#This Row],[Mb]]*gpw[[#This Row],[K]])*gpw[[#This Row],[Wb]]</f>
        <v>12.367185134025345</v>
      </c>
      <c r="P497" s="2">
        <f>gpw[[#This Row],[kurs_zamkniecia]]-D27</f>
        <v>0</v>
      </c>
      <c r="Q497" s="2" t="str">
        <f>IF(gpw[[#This Row],[Kolumna1]]&gt;0,"r",IF(gpw[[#This Row],[Kolumna1]]=0,"n","m"))</f>
        <v>n</v>
      </c>
      <c r="AB497" s="1">
        <v>42026</v>
      </c>
      <c r="AC497" s="2" t="s">
        <v>57</v>
      </c>
      <c r="AD497" s="2" t="s">
        <v>58</v>
      </c>
      <c r="AE497">
        <v>12.3</v>
      </c>
      <c r="AF497">
        <v>45</v>
      </c>
      <c r="AG497">
        <v>550</v>
      </c>
      <c r="AH497">
        <v>5540000</v>
      </c>
      <c r="AI497" s="2">
        <f>IF(AND(gpw_3[[#This Row],[wolumen]]=0,gpw_3[[#This Row],[obrot]]=0),gpw_3[[#This Row],[kurs_zamkniecia]],gpw_3[[#This Row],[obrot]]/gpw_3[[#This Row],[wolumen]])</f>
        <v>12.222222222222221</v>
      </c>
      <c r="AK497" t="str">
        <f>LEFT(gpw_3[[#This Row],[ISIN]],2)</f>
        <v>PL</v>
      </c>
      <c r="AL497">
        <f>gpw_3[[#This Row],[kurs_zamkniecia]]*gpw_3[[#This Row],[pakiet_wig]]</f>
        <v>68142000</v>
      </c>
      <c r="AM497" s="2">
        <f>1000</f>
        <v>1000</v>
      </c>
      <c r="AN497" s="2">
        <f t="shared" si="30"/>
        <v>96.428137390000003</v>
      </c>
      <c r="AO497" s="2">
        <f t="shared" si="31"/>
        <v>57140000</v>
      </c>
      <c r="AP497" s="2">
        <f>gpw_3[[#This Row],[M]]/(gpw_3[[#This Row],[Mb]]*gpw_3[[#This Row],[K]])*gpw_3[[#This Row],[Wb]]</f>
        <v>12.367185134025345</v>
      </c>
      <c r="AQ497" s="2">
        <f>gpw_3[[#This Row],[kurs_zamkniecia]]-AE27</f>
        <v>0</v>
      </c>
      <c r="AR497" s="2" t="str">
        <f>IF(gpw_3[[#This Row],[Kolumna1]]&gt;0,"r",IF(gpw_3[[#This Row],[Kolumna1]]=0,"n","m"))</f>
        <v>n</v>
      </c>
    </row>
    <row r="498" spans="1:44" x14ac:dyDescent="0.25">
      <c r="A498" s="1">
        <v>42026</v>
      </c>
      <c r="B498" s="2" t="s">
        <v>59</v>
      </c>
      <c r="C498" s="2" t="s">
        <v>60</v>
      </c>
      <c r="D498">
        <v>4.8</v>
      </c>
      <c r="E498">
        <v>49208</v>
      </c>
      <c r="F498">
        <v>238770</v>
      </c>
      <c r="G498">
        <v>22063000</v>
      </c>
      <c r="H498" s="2">
        <f>IF(AND(gpw[[#This Row],[wolumen]]=0,gpw[[#This Row],[obrot]]=0),gpw[[#This Row],[kurs_zamkniecia]],gpw[[#This Row],[obrot]]/gpw[[#This Row],[wolumen]])</f>
        <v>4.8522597951552591</v>
      </c>
      <c r="J498" t="str">
        <f>LEFT(gpw[[#This Row],[ISIN]],2)</f>
        <v>PL</v>
      </c>
      <c r="K498">
        <f>gpw[[#This Row],[kurs_zamkniecia]]*gpw[[#This Row],[pakiet_wig]]</f>
        <v>105902400</v>
      </c>
      <c r="L498" s="2">
        <f>1000</f>
        <v>1000</v>
      </c>
      <c r="M498" s="2">
        <f t="shared" si="28"/>
        <v>96.428137390000003</v>
      </c>
      <c r="N498" s="2">
        <f t="shared" si="29"/>
        <v>57140000</v>
      </c>
      <c r="O498" s="2">
        <f>gpw[[#This Row],[M]]/(gpw[[#This Row],[Mb]]*gpw[[#This Row],[K]])*gpw[[#This Row],[Wb]]</f>
        <v>19.220371972316716</v>
      </c>
      <c r="P498" s="2">
        <f>gpw[[#This Row],[kurs_zamkniecia]]-D28</f>
        <v>-8.0000000000000071E-2</v>
      </c>
      <c r="Q498" s="2" t="str">
        <f>IF(gpw[[#This Row],[Kolumna1]]&gt;0,"r",IF(gpw[[#This Row],[Kolumna1]]=0,"n","m"))</f>
        <v>m</v>
      </c>
      <c r="AB498" s="1">
        <v>42026</v>
      </c>
      <c r="AC498" s="2" t="s">
        <v>59</v>
      </c>
      <c r="AD498" s="2" t="s">
        <v>60</v>
      </c>
      <c r="AE498">
        <v>4.8</v>
      </c>
      <c r="AF498">
        <v>49208</v>
      </c>
      <c r="AG498">
        <v>238770</v>
      </c>
      <c r="AH498">
        <v>22063000</v>
      </c>
      <c r="AI498" s="2">
        <f>IF(AND(gpw_3[[#This Row],[wolumen]]=0,gpw_3[[#This Row],[obrot]]=0),gpw_3[[#This Row],[kurs_zamkniecia]],gpw_3[[#This Row],[obrot]]/gpw_3[[#This Row],[wolumen]])</f>
        <v>4.8522597951552591</v>
      </c>
      <c r="AK498" t="str">
        <f>LEFT(gpw_3[[#This Row],[ISIN]],2)</f>
        <v>PL</v>
      </c>
      <c r="AL498">
        <f>gpw_3[[#This Row],[kurs_zamkniecia]]*gpw_3[[#This Row],[pakiet_wig]]</f>
        <v>105902400</v>
      </c>
      <c r="AM498" s="2">
        <f>1000</f>
        <v>1000</v>
      </c>
      <c r="AN498" s="2">
        <f t="shared" si="30"/>
        <v>96.428137390000003</v>
      </c>
      <c r="AO498" s="2">
        <f t="shared" si="31"/>
        <v>57140000</v>
      </c>
      <c r="AP498" s="2">
        <f>gpw_3[[#This Row],[M]]/(gpw_3[[#This Row],[Mb]]*gpw_3[[#This Row],[K]])*gpw_3[[#This Row],[Wb]]</f>
        <v>19.220371972316716</v>
      </c>
      <c r="AQ498" s="2">
        <f>gpw_3[[#This Row],[kurs_zamkniecia]]-AE28</f>
        <v>-8.0000000000000071E-2</v>
      </c>
      <c r="AR498" s="2" t="str">
        <f>IF(gpw_3[[#This Row],[Kolumna1]]&gt;0,"r",IF(gpw_3[[#This Row],[Kolumna1]]=0,"n","m"))</f>
        <v>m</v>
      </c>
    </row>
    <row r="499" spans="1:44" x14ac:dyDescent="0.25">
      <c r="A499" s="1">
        <v>42026</v>
      </c>
      <c r="B499" s="2" t="s">
        <v>61</v>
      </c>
      <c r="C499" s="2" t="s">
        <v>62</v>
      </c>
      <c r="D499">
        <v>1.47</v>
      </c>
      <c r="E499">
        <v>2996</v>
      </c>
      <c r="F499">
        <v>4220</v>
      </c>
      <c r="G499">
        <v>2520000</v>
      </c>
      <c r="H499" s="2">
        <f>IF(AND(gpw[[#This Row],[wolumen]]=0,gpw[[#This Row],[obrot]]=0),gpw[[#This Row],[kurs_zamkniecia]],gpw[[#This Row],[obrot]]/gpw[[#This Row],[wolumen]])</f>
        <v>1.4085447263017357</v>
      </c>
      <c r="J499" t="str">
        <f>LEFT(gpw[[#This Row],[ISIN]],2)</f>
        <v>PL</v>
      </c>
      <c r="K499">
        <f>gpw[[#This Row],[kurs_zamkniecia]]*gpw[[#This Row],[pakiet_wig]]</f>
        <v>3704400</v>
      </c>
      <c r="L499" s="2">
        <f>1000</f>
        <v>1000</v>
      </c>
      <c r="M499" s="2">
        <f t="shared" si="28"/>
        <v>96.428137390000003</v>
      </c>
      <c r="N499" s="2">
        <f t="shared" si="29"/>
        <v>57140000</v>
      </c>
      <c r="O499" s="2">
        <f>gpw[[#This Row],[M]]/(gpw[[#This Row],[Mb]]*gpw[[#This Row],[K]])*gpw[[#This Row],[Wb]]</f>
        <v>0.67231664187261131</v>
      </c>
      <c r="P499" s="2">
        <f>gpw[[#This Row],[kurs_zamkniecia]]-D29</f>
        <v>0</v>
      </c>
      <c r="Q499" s="2" t="str">
        <f>IF(gpw[[#This Row],[Kolumna1]]&gt;0,"r",IF(gpw[[#This Row],[Kolumna1]]=0,"n","m"))</f>
        <v>n</v>
      </c>
      <c r="AB499" s="1">
        <v>42026</v>
      </c>
      <c r="AC499" s="2" t="s">
        <v>61</v>
      </c>
      <c r="AD499" s="2" t="s">
        <v>62</v>
      </c>
      <c r="AE499">
        <v>1.47</v>
      </c>
      <c r="AF499">
        <v>2996</v>
      </c>
      <c r="AG499">
        <v>4220</v>
      </c>
      <c r="AH499">
        <v>2520000</v>
      </c>
      <c r="AI499" s="2">
        <f>IF(AND(gpw_3[[#This Row],[wolumen]]=0,gpw_3[[#This Row],[obrot]]=0),gpw_3[[#This Row],[kurs_zamkniecia]],gpw_3[[#This Row],[obrot]]/gpw_3[[#This Row],[wolumen]])</f>
        <v>1.4085447263017357</v>
      </c>
      <c r="AK499" t="str">
        <f>LEFT(gpw_3[[#This Row],[ISIN]],2)</f>
        <v>PL</v>
      </c>
      <c r="AL499">
        <f>gpw_3[[#This Row],[kurs_zamkniecia]]*gpw_3[[#This Row],[pakiet_wig]]</f>
        <v>3704400</v>
      </c>
      <c r="AM499" s="2">
        <f>1000</f>
        <v>1000</v>
      </c>
      <c r="AN499" s="2">
        <f t="shared" si="30"/>
        <v>96.428137390000003</v>
      </c>
      <c r="AO499" s="2">
        <f t="shared" si="31"/>
        <v>57140000</v>
      </c>
      <c r="AP499" s="2">
        <f>gpw_3[[#This Row],[M]]/(gpw_3[[#This Row],[Mb]]*gpw_3[[#This Row],[K]])*gpw_3[[#This Row],[Wb]]</f>
        <v>0.67231664187261131</v>
      </c>
      <c r="AQ499" s="2">
        <f>gpw_3[[#This Row],[kurs_zamkniecia]]-AE29</f>
        <v>0</v>
      </c>
      <c r="AR499" s="2" t="str">
        <f>IF(gpw_3[[#This Row],[Kolumna1]]&gt;0,"r",IF(gpw_3[[#This Row],[Kolumna1]]=0,"n","m"))</f>
        <v>n</v>
      </c>
    </row>
    <row r="500" spans="1:44" x14ac:dyDescent="0.25">
      <c r="A500" s="1">
        <v>42026</v>
      </c>
      <c r="B500" s="2" t="s">
        <v>63</v>
      </c>
      <c r="C500" s="2" t="s">
        <v>64</v>
      </c>
      <c r="D500">
        <v>14.89</v>
      </c>
      <c r="E500">
        <v>588</v>
      </c>
      <c r="F500">
        <v>8750</v>
      </c>
      <c r="G500">
        <v>3286000</v>
      </c>
      <c r="H500" s="2">
        <f>IF(AND(gpw[[#This Row],[wolumen]]=0,gpw[[#This Row],[obrot]]=0),gpw[[#This Row],[kurs_zamkniecia]],gpw[[#This Row],[obrot]]/gpw[[#This Row],[wolumen]])</f>
        <v>14.880952380952381</v>
      </c>
      <c r="J500" t="str">
        <f>LEFT(gpw[[#This Row],[ISIN]],2)</f>
        <v>PL</v>
      </c>
      <c r="K500">
        <f>gpw[[#This Row],[kurs_zamkniecia]]*gpw[[#This Row],[pakiet_wig]]</f>
        <v>48928540</v>
      </c>
      <c r="L500" s="2">
        <f>1000</f>
        <v>1000</v>
      </c>
      <c r="M500" s="2">
        <f t="shared" si="28"/>
        <v>96.428137390000003</v>
      </c>
      <c r="N500" s="2">
        <f t="shared" si="29"/>
        <v>57140000</v>
      </c>
      <c r="O500" s="2">
        <f>gpw[[#This Row],[M]]/(gpw[[#This Row],[Mb]]*gpw[[#This Row],[K]])*gpw[[#This Row],[Wb]]</f>
        <v>8.8801078999378404</v>
      </c>
      <c r="P500" s="2">
        <f>gpw[[#This Row],[kurs_zamkniecia]]-D30</f>
        <v>0.33999999999999986</v>
      </c>
      <c r="Q500" s="2" t="str">
        <f>IF(gpw[[#This Row],[Kolumna1]]&gt;0,"r",IF(gpw[[#This Row],[Kolumna1]]=0,"n","m"))</f>
        <v>r</v>
      </c>
      <c r="AB500" s="1">
        <v>42026</v>
      </c>
      <c r="AC500" s="2" t="s">
        <v>63</v>
      </c>
      <c r="AD500" s="2" t="s">
        <v>64</v>
      </c>
      <c r="AE500">
        <v>14.89</v>
      </c>
      <c r="AF500">
        <v>588</v>
      </c>
      <c r="AG500">
        <v>8750</v>
      </c>
      <c r="AH500">
        <v>3286000</v>
      </c>
      <c r="AI500" s="2">
        <f>IF(AND(gpw_3[[#This Row],[wolumen]]=0,gpw_3[[#This Row],[obrot]]=0),gpw_3[[#This Row],[kurs_zamkniecia]],gpw_3[[#This Row],[obrot]]/gpw_3[[#This Row],[wolumen]])</f>
        <v>14.880952380952381</v>
      </c>
      <c r="AK500" t="str">
        <f>LEFT(gpw_3[[#This Row],[ISIN]],2)</f>
        <v>PL</v>
      </c>
      <c r="AL500">
        <f>gpw_3[[#This Row],[kurs_zamkniecia]]*gpw_3[[#This Row],[pakiet_wig]]</f>
        <v>48928540</v>
      </c>
      <c r="AM500" s="2">
        <f>1000</f>
        <v>1000</v>
      </c>
      <c r="AN500" s="2">
        <f t="shared" si="30"/>
        <v>96.428137390000003</v>
      </c>
      <c r="AO500" s="2">
        <f t="shared" si="31"/>
        <v>57140000</v>
      </c>
      <c r="AP500" s="2">
        <f>gpw_3[[#This Row],[M]]/(gpw_3[[#This Row],[Mb]]*gpw_3[[#This Row],[K]])*gpw_3[[#This Row],[Wb]]</f>
        <v>8.8801078999378404</v>
      </c>
      <c r="AQ500" s="2">
        <f>gpw_3[[#This Row],[kurs_zamkniecia]]-AE30</f>
        <v>0.33999999999999986</v>
      </c>
      <c r="AR500" s="2" t="str">
        <f>IF(gpw_3[[#This Row],[Kolumna1]]&gt;0,"r",IF(gpw_3[[#This Row],[Kolumna1]]=0,"n","m"))</f>
        <v>r</v>
      </c>
    </row>
    <row r="501" spans="1:44" x14ac:dyDescent="0.25">
      <c r="A501" s="1">
        <v>42026</v>
      </c>
      <c r="B501" s="2" t="s">
        <v>65</v>
      </c>
      <c r="C501" s="2" t="s">
        <v>66</v>
      </c>
      <c r="D501">
        <v>1.95</v>
      </c>
      <c r="E501">
        <v>750865</v>
      </c>
      <c r="F501">
        <v>1490750</v>
      </c>
      <c r="G501">
        <v>32823000</v>
      </c>
      <c r="H501" s="2">
        <f>IF(AND(gpw[[#This Row],[wolumen]]=0,gpw[[#This Row],[obrot]]=0),gpw[[#This Row],[kurs_zamkniecia]],gpw[[#This Row],[obrot]]/gpw[[#This Row],[wolumen]])</f>
        <v>1.9853768653486312</v>
      </c>
      <c r="J501" t="str">
        <f>LEFT(gpw[[#This Row],[ISIN]],2)</f>
        <v>CY</v>
      </c>
      <c r="K501">
        <f>gpw[[#This Row],[kurs_zamkniecia]]*gpw[[#This Row],[pakiet_wig]]</f>
        <v>64004850</v>
      </c>
      <c r="L501" s="2">
        <f>1000</f>
        <v>1000</v>
      </c>
      <c r="M501" s="2">
        <f t="shared" si="28"/>
        <v>96.428137390000003</v>
      </c>
      <c r="N501" s="2">
        <f t="shared" si="29"/>
        <v>57140000</v>
      </c>
      <c r="O501" s="2">
        <f>gpw[[#This Row],[M]]/(gpw[[#This Row],[Mb]]*gpw[[#This Row],[K]])*gpw[[#This Row],[Wb]]</f>
        <v>11.616328100518359</v>
      </c>
      <c r="P501" s="2">
        <f>gpw[[#This Row],[kurs_zamkniecia]]-D31</f>
        <v>1.0000000000000009E-2</v>
      </c>
      <c r="Q501" s="2" t="str">
        <f>IF(gpw[[#This Row],[Kolumna1]]&gt;0,"r",IF(gpw[[#This Row],[Kolumna1]]=0,"n","m"))</f>
        <v>r</v>
      </c>
      <c r="AB501" s="1">
        <v>42026</v>
      </c>
      <c r="AC501" s="2" t="s">
        <v>65</v>
      </c>
      <c r="AD501" s="2" t="s">
        <v>66</v>
      </c>
      <c r="AE501">
        <v>1.95</v>
      </c>
      <c r="AF501">
        <v>750865</v>
      </c>
      <c r="AG501">
        <v>1490750</v>
      </c>
      <c r="AH501">
        <v>32823000</v>
      </c>
      <c r="AI501" s="2">
        <f>IF(AND(gpw_3[[#This Row],[wolumen]]=0,gpw_3[[#This Row],[obrot]]=0),gpw_3[[#This Row],[kurs_zamkniecia]],gpw_3[[#This Row],[obrot]]/gpw_3[[#This Row],[wolumen]])</f>
        <v>1.9853768653486312</v>
      </c>
      <c r="AK501" t="str">
        <f>LEFT(gpw_3[[#This Row],[ISIN]],2)</f>
        <v>CY</v>
      </c>
      <c r="AL501">
        <f>gpw_3[[#This Row],[kurs_zamkniecia]]*gpw_3[[#This Row],[pakiet_wig]]</f>
        <v>64004850</v>
      </c>
      <c r="AM501" s="2">
        <f>1000</f>
        <v>1000</v>
      </c>
      <c r="AN501" s="2">
        <f t="shared" si="30"/>
        <v>96.428137390000003</v>
      </c>
      <c r="AO501" s="2">
        <f t="shared" si="31"/>
        <v>57140000</v>
      </c>
      <c r="AP501" s="2">
        <f>gpw_3[[#This Row],[M]]/(gpw_3[[#This Row],[Mb]]*gpw_3[[#This Row],[K]])*gpw_3[[#This Row],[Wb]]</f>
        <v>11.616328100518359</v>
      </c>
      <c r="AQ501" s="2">
        <f>gpw_3[[#This Row],[kurs_zamkniecia]]-AE31</f>
        <v>1.0000000000000009E-2</v>
      </c>
      <c r="AR501" s="2" t="str">
        <f>IF(gpw_3[[#This Row],[Kolumna1]]&gt;0,"r",IF(gpw_3[[#This Row],[Kolumna1]]=0,"n","m"))</f>
        <v>r</v>
      </c>
    </row>
    <row r="502" spans="1:44" x14ac:dyDescent="0.25">
      <c r="A502" s="1">
        <v>42026</v>
      </c>
      <c r="B502" s="2" t="s">
        <v>67</v>
      </c>
      <c r="C502" s="2" t="s">
        <v>68</v>
      </c>
      <c r="D502">
        <v>13.2</v>
      </c>
      <c r="E502">
        <v>282</v>
      </c>
      <c r="F502">
        <v>3710</v>
      </c>
      <c r="G502">
        <v>17889000</v>
      </c>
      <c r="H502" s="2">
        <f>IF(AND(gpw[[#This Row],[wolumen]]=0,gpw[[#This Row],[obrot]]=0),gpw[[#This Row],[kurs_zamkniecia]],gpw[[#This Row],[obrot]]/gpw[[#This Row],[wolumen]])</f>
        <v>13.156028368794326</v>
      </c>
      <c r="J502" t="str">
        <f>LEFT(gpw[[#This Row],[ISIN]],2)</f>
        <v>PL</v>
      </c>
      <c r="K502">
        <f>gpw[[#This Row],[kurs_zamkniecia]]*gpw[[#This Row],[pakiet_wig]]</f>
        <v>236134800</v>
      </c>
      <c r="L502" s="2">
        <f>1000</f>
        <v>1000</v>
      </c>
      <c r="M502" s="2">
        <f t="shared" si="28"/>
        <v>96.428137390000003</v>
      </c>
      <c r="N502" s="2">
        <f t="shared" si="29"/>
        <v>57140000</v>
      </c>
      <c r="O502" s="2">
        <f>gpw[[#This Row],[M]]/(gpw[[#This Row],[Mb]]*gpw[[#This Row],[K]])*gpw[[#This Row],[Wb]]</f>
        <v>42.856429047959374</v>
      </c>
      <c r="P502" s="2">
        <f>gpw[[#This Row],[kurs_zamkniecia]]-D32</f>
        <v>0.25</v>
      </c>
      <c r="Q502" s="2" t="str">
        <f>IF(gpw[[#This Row],[Kolumna1]]&gt;0,"r",IF(gpw[[#This Row],[Kolumna1]]=0,"n","m"))</f>
        <v>r</v>
      </c>
      <c r="AB502" s="1">
        <v>42026</v>
      </c>
      <c r="AC502" s="2" t="s">
        <v>67</v>
      </c>
      <c r="AD502" s="2" t="s">
        <v>68</v>
      </c>
      <c r="AE502">
        <v>13.2</v>
      </c>
      <c r="AF502">
        <v>282</v>
      </c>
      <c r="AG502">
        <v>3710</v>
      </c>
      <c r="AH502">
        <v>17889000</v>
      </c>
      <c r="AI502" s="2">
        <f>IF(AND(gpw_3[[#This Row],[wolumen]]=0,gpw_3[[#This Row],[obrot]]=0),gpw_3[[#This Row],[kurs_zamkniecia]],gpw_3[[#This Row],[obrot]]/gpw_3[[#This Row],[wolumen]])</f>
        <v>13.156028368794326</v>
      </c>
      <c r="AK502" t="str">
        <f>LEFT(gpw_3[[#This Row],[ISIN]],2)</f>
        <v>PL</v>
      </c>
      <c r="AL502">
        <f>gpw_3[[#This Row],[kurs_zamkniecia]]*gpw_3[[#This Row],[pakiet_wig]]</f>
        <v>236134800</v>
      </c>
      <c r="AM502" s="2">
        <f>1000</f>
        <v>1000</v>
      </c>
      <c r="AN502" s="2">
        <f t="shared" si="30"/>
        <v>96.428137390000003</v>
      </c>
      <c r="AO502" s="2">
        <f t="shared" si="31"/>
        <v>57140000</v>
      </c>
      <c r="AP502" s="2">
        <f>gpw_3[[#This Row],[M]]/(gpw_3[[#This Row],[Mb]]*gpw_3[[#This Row],[K]])*gpw_3[[#This Row],[Wb]]</f>
        <v>42.856429047959374</v>
      </c>
      <c r="AQ502" s="2">
        <f>gpw_3[[#This Row],[kurs_zamkniecia]]-AE32</f>
        <v>0.25</v>
      </c>
      <c r="AR502" s="2" t="str">
        <f>IF(gpw_3[[#This Row],[Kolumna1]]&gt;0,"r",IF(gpw_3[[#This Row],[Kolumna1]]=0,"n","m"))</f>
        <v>r</v>
      </c>
    </row>
    <row r="503" spans="1:44" x14ac:dyDescent="0.25">
      <c r="A503" s="1">
        <v>42026</v>
      </c>
      <c r="B503" s="2" t="s">
        <v>69</v>
      </c>
      <c r="C503" s="2" t="s">
        <v>70</v>
      </c>
      <c r="D503">
        <v>54</v>
      </c>
      <c r="E503">
        <v>85264</v>
      </c>
      <c r="F503">
        <v>4567480</v>
      </c>
      <c r="G503">
        <v>74917000</v>
      </c>
      <c r="H503" s="2">
        <f>IF(AND(gpw[[#This Row],[wolumen]]=0,gpw[[#This Row],[obrot]]=0),gpw[[#This Row],[kurs_zamkniecia]],gpw[[#This Row],[obrot]]/gpw[[#This Row],[wolumen]])</f>
        <v>53.56868080315256</v>
      </c>
      <c r="J503" t="str">
        <f>LEFT(gpw[[#This Row],[ISIN]],2)</f>
        <v>PL</v>
      </c>
      <c r="K503">
        <f>gpw[[#This Row],[kurs_zamkniecia]]*gpw[[#This Row],[pakiet_wig]]</f>
        <v>4045518000</v>
      </c>
      <c r="L503" s="2">
        <f>1000</f>
        <v>1000</v>
      </c>
      <c r="M503" s="2">
        <f t="shared" si="28"/>
        <v>96.428137390000003</v>
      </c>
      <c r="N503" s="2">
        <f t="shared" si="29"/>
        <v>57140000</v>
      </c>
      <c r="O503" s="2">
        <f>gpw[[#This Row],[M]]/(gpw[[#This Row],[Mb]]*gpw[[#This Row],[K]])*gpw[[#This Row],[Wb]]</f>
        <v>734.22661602289247</v>
      </c>
      <c r="P503" s="2">
        <f>gpw[[#This Row],[kurs_zamkniecia]]-D33</f>
        <v>1.0200000000000031</v>
      </c>
      <c r="Q503" s="2" t="str">
        <f>IF(gpw[[#This Row],[Kolumna1]]&gt;0,"r",IF(gpw[[#This Row],[Kolumna1]]=0,"n","m"))</f>
        <v>r</v>
      </c>
      <c r="AB503" s="1">
        <v>42026</v>
      </c>
      <c r="AC503" s="2" t="s">
        <v>69</v>
      </c>
      <c r="AD503" s="2" t="s">
        <v>70</v>
      </c>
      <c r="AE503">
        <v>54</v>
      </c>
      <c r="AF503">
        <v>85264</v>
      </c>
      <c r="AG503">
        <v>4567480</v>
      </c>
      <c r="AH503">
        <v>74917000</v>
      </c>
      <c r="AI503" s="2">
        <f>IF(AND(gpw_3[[#This Row],[wolumen]]=0,gpw_3[[#This Row],[obrot]]=0),gpw_3[[#This Row],[kurs_zamkniecia]],gpw_3[[#This Row],[obrot]]/gpw_3[[#This Row],[wolumen]])</f>
        <v>53.56868080315256</v>
      </c>
      <c r="AK503" t="str">
        <f>LEFT(gpw_3[[#This Row],[ISIN]],2)</f>
        <v>PL</v>
      </c>
      <c r="AL503">
        <f>gpw_3[[#This Row],[kurs_zamkniecia]]*gpw_3[[#This Row],[pakiet_wig]]</f>
        <v>4045518000</v>
      </c>
      <c r="AM503" s="2">
        <f>1000</f>
        <v>1000</v>
      </c>
      <c r="AN503" s="2">
        <f t="shared" si="30"/>
        <v>96.428137390000003</v>
      </c>
      <c r="AO503" s="2">
        <f t="shared" si="31"/>
        <v>57140000</v>
      </c>
      <c r="AP503" s="2">
        <f>gpw_3[[#This Row],[M]]/(gpw_3[[#This Row],[Mb]]*gpw_3[[#This Row],[K]])*gpw_3[[#This Row],[Wb]]</f>
        <v>734.22661602289247</v>
      </c>
      <c r="AQ503" s="2">
        <f>gpw_3[[#This Row],[kurs_zamkniecia]]-AE33</f>
        <v>1.0200000000000031</v>
      </c>
      <c r="AR503" s="2" t="str">
        <f>IF(gpw_3[[#This Row],[Kolumna1]]&gt;0,"r",IF(gpw_3[[#This Row],[Kolumna1]]=0,"n","m"))</f>
        <v>r</v>
      </c>
    </row>
    <row r="504" spans="1:44" x14ac:dyDescent="0.25">
      <c r="A504" s="1">
        <v>42026</v>
      </c>
      <c r="B504" s="2" t="s">
        <v>71</v>
      </c>
      <c r="C504" s="2" t="s">
        <v>72</v>
      </c>
      <c r="D504">
        <v>8.3000000000000007</v>
      </c>
      <c r="E504">
        <v>100</v>
      </c>
      <c r="F504">
        <v>830</v>
      </c>
      <c r="G504">
        <v>16750000</v>
      </c>
      <c r="H504" s="2">
        <f>IF(AND(gpw[[#This Row],[wolumen]]=0,gpw[[#This Row],[obrot]]=0),gpw[[#This Row],[kurs_zamkniecia]],gpw[[#This Row],[obrot]]/gpw[[#This Row],[wolumen]])</f>
        <v>8.3000000000000007</v>
      </c>
      <c r="J504" t="str">
        <f>LEFT(gpw[[#This Row],[ISIN]],2)</f>
        <v>PL</v>
      </c>
      <c r="K504">
        <f>gpw[[#This Row],[kurs_zamkniecia]]*gpw[[#This Row],[pakiet_wig]]</f>
        <v>139025000</v>
      </c>
      <c r="L504" s="2">
        <f>1000</f>
        <v>1000</v>
      </c>
      <c r="M504" s="2">
        <f t="shared" si="28"/>
        <v>96.428137390000003</v>
      </c>
      <c r="N504" s="2">
        <f t="shared" si="29"/>
        <v>57140000</v>
      </c>
      <c r="O504" s="2">
        <f>gpw[[#This Row],[M]]/(gpw[[#This Row],[Mb]]*gpw[[#This Row],[K]])*gpw[[#This Row],[Wb]]</f>
        <v>25.231838121244952</v>
      </c>
      <c r="P504" s="2">
        <f>gpw[[#This Row],[kurs_zamkniecia]]-D34</f>
        <v>0</v>
      </c>
      <c r="Q504" s="2" t="str">
        <f>IF(gpw[[#This Row],[Kolumna1]]&gt;0,"r",IF(gpw[[#This Row],[Kolumna1]]=0,"n","m"))</f>
        <v>n</v>
      </c>
      <c r="AB504" s="1">
        <v>42026</v>
      </c>
      <c r="AC504" s="2" t="s">
        <v>71</v>
      </c>
      <c r="AD504" s="2" t="s">
        <v>72</v>
      </c>
      <c r="AE504">
        <v>8.3000000000000007</v>
      </c>
      <c r="AF504">
        <v>100</v>
      </c>
      <c r="AG504">
        <v>830</v>
      </c>
      <c r="AH504">
        <v>16750000</v>
      </c>
      <c r="AI504" s="2">
        <f>IF(AND(gpw_3[[#This Row],[wolumen]]=0,gpw_3[[#This Row],[obrot]]=0),gpw_3[[#This Row],[kurs_zamkniecia]],gpw_3[[#This Row],[obrot]]/gpw_3[[#This Row],[wolumen]])</f>
        <v>8.3000000000000007</v>
      </c>
      <c r="AK504" t="str">
        <f>LEFT(gpw_3[[#This Row],[ISIN]],2)</f>
        <v>PL</v>
      </c>
      <c r="AL504">
        <f>gpw_3[[#This Row],[kurs_zamkniecia]]*gpw_3[[#This Row],[pakiet_wig]]</f>
        <v>139025000</v>
      </c>
      <c r="AM504" s="2">
        <f>1000</f>
        <v>1000</v>
      </c>
      <c r="AN504" s="2">
        <f t="shared" si="30"/>
        <v>96.428137390000003</v>
      </c>
      <c r="AO504" s="2">
        <f t="shared" si="31"/>
        <v>57140000</v>
      </c>
      <c r="AP504" s="2">
        <f>gpw_3[[#This Row],[M]]/(gpw_3[[#This Row],[Mb]]*gpw_3[[#This Row],[K]])*gpw_3[[#This Row],[Wb]]</f>
        <v>25.231838121244952</v>
      </c>
      <c r="AQ504" s="2">
        <f>gpw_3[[#This Row],[kurs_zamkniecia]]-AE34</f>
        <v>0</v>
      </c>
      <c r="AR504" s="2" t="str">
        <f>IF(gpw_3[[#This Row],[Kolumna1]]&gt;0,"r",IF(gpw_3[[#This Row],[Kolumna1]]=0,"n","m"))</f>
        <v>n</v>
      </c>
    </row>
    <row r="505" spans="1:44" x14ac:dyDescent="0.25">
      <c r="A505" s="1">
        <v>42026</v>
      </c>
      <c r="B505" s="2" t="s">
        <v>73</v>
      </c>
      <c r="C505" s="2" t="s">
        <v>74</v>
      </c>
      <c r="D505">
        <v>16.02</v>
      </c>
      <c r="E505">
        <v>3</v>
      </c>
      <c r="F505">
        <v>50</v>
      </c>
      <c r="G505">
        <v>0</v>
      </c>
      <c r="H505" s="2">
        <f>IF(AND(gpw[[#This Row],[wolumen]]=0,gpw[[#This Row],[obrot]]=0),gpw[[#This Row],[kurs_zamkniecia]],gpw[[#This Row],[obrot]]/gpw[[#This Row],[wolumen]])</f>
        <v>16.666666666666668</v>
      </c>
      <c r="J505" t="str">
        <f>LEFT(gpw[[#This Row],[ISIN]],2)</f>
        <v>SK</v>
      </c>
      <c r="K505">
        <f>gpw[[#This Row],[kurs_zamkniecia]]*gpw[[#This Row],[pakiet_wig]]</f>
        <v>0</v>
      </c>
      <c r="L505" s="2">
        <f>1000</f>
        <v>1000</v>
      </c>
      <c r="M505" s="2">
        <f t="shared" si="28"/>
        <v>96.428137390000003</v>
      </c>
      <c r="N505" s="2">
        <f t="shared" si="29"/>
        <v>57140000</v>
      </c>
      <c r="O505" s="2">
        <f>gpw[[#This Row],[M]]/(gpw[[#This Row],[Mb]]*gpw[[#This Row],[K]])*gpw[[#This Row],[Wb]]</f>
        <v>0</v>
      </c>
      <c r="P505" s="2">
        <f>gpw[[#This Row],[kurs_zamkniecia]]-D35</f>
        <v>0.45999999999999908</v>
      </c>
      <c r="Q505" s="2" t="str">
        <f>IF(gpw[[#This Row],[Kolumna1]]&gt;0,"r",IF(gpw[[#This Row],[Kolumna1]]=0,"n","m"))</f>
        <v>r</v>
      </c>
      <c r="AB505" s="1">
        <v>42026</v>
      </c>
      <c r="AC505" s="2" t="s">
        <v>73</v>
      </c>
      <c r="AD505" s="2" t="s">
        <v>74</v>
      </c>
      <c r="AE505">
        <v>16.02</v>
      </c>
      <c r="AF505">
        <v>3</v>
      </c>
      <c r="AG505">
        <v>50</v>
      </c>
      <c r="AH505">
        <v>0</v>
      </c>
      <c r="AI505" s="2">
        <f>IF(AND(gpw_3[[#This Row],[wolumen]]=0,gpw_3[[#This Row],[obrot]]=0),gpw_3[[#This Row],[kurs_zamkniecia]],gpw_3[[#This Row],[obrot]]/gpw_3[[#This Row],[wolumen]])</f>
        <v>16.666666666666668</v>
      </c>
      <c r="AK505" t="str">
        <f>LEFT(gpw_3[[#This Row],[ISIN]],2)</f>
        <v>SK</v>
      </c>
      <c r="AL505">
        <f>gpw_3[[#This Row],[kurs_zamkniecia]]*gpw_3[[#This Row],[pakiet_wig]]</f>
        <v>0</v>
      </c>
      <c r="AM505" s="2">
        <f>1000</f>
        <v>1000</v>
      </c>
      <c r="AN505" s="2">
        <f t="shared" si="30"/>
        <v>96.428137390000003</v>
      </c>
      <c r="AO505" s="2">
        <f t="shared" si="31"/>
        <v>57140000</v>
      </c>
      <c r="AP505" s="2">
        <f>gpw_3[[#This Row],[M]]/(gpw_3[[#This Row],[Mb]]*gpw_3[[#This Row],[K]])*gpw_3[[#This Row],[Wb]]</f>
        <v>0</v>
      </c>
      <c r="AQ505" s="2">
        <f>gpw_3[[#This Row],[kurs_zamkniecia]]-AE35</f>
        <v>0.45999999999999908</v>
      </c>
      <c r="AR505" s="2" t="str">
        <f>IF(gpw_3[[#This Row],[Kolumna1]]&gt;0,"r",IF(gpw_3[[#This Row],[Kolumna1]]=0,"n","m"))</f>
        <v>r</v>
      </c>
    </row>
    <row r="506" spans="1:44" x14ac:dyDescent="0.25">
      <c r="A506" s="1">
        <v>42026</v>
      </c>
      <c r="B506" s="2" t="s">
        <v>75</v>
      </c>
      <c r="C506" s="2" t="s">
        <v>76</v>
      </c>
      <c r="D506">
        <v>26.5</v>
      </c>
      <c r="E506">
        <v>11520</v>
      </c>
      <c r="F506">
        <v>305320</v>
      </c>
      <c r="G506">
        <v>9253000</v>
      </c>
      <c r="H506" s="2">
        <f>IF(AND(gpw[[#This Row],[wolumen]]=0,gpw[[#This Row],[obrot]]=0),gpw[[#This Row],[kurs_zamkniecia]],gpw[[#This Row],[obrot]]/gpw[[#This Row],[wolumen]])</f>
        <v>26.503472222222221</v>
      </c>
      <c r="J506" t="str">
        <f>LEFT(gpw[[#This Row],[ISIN]],2)</f>
        <v>NL</v>
      </c>
      <c r="K506">
        <f>gpw[[#This Row],[kurs_zamkniecia]]*gpw[[#This Row],[pakiet_wig]]</f>
        <v>245204500</v>
      </c>
      <c r="L506" s="2">
        <f>1000</f>
        <v>1000</v>
      </c>
      <c r="M506" s="2">
        <f t="shared" si="28"/>
        <v>96.428137390000003</v>
      </c>
      <c r="N506" s="2">
        <f t="shared" si="29"/>
        <v>57140000</v>
      </c>
      <c r="O506" s="2">
        <f>gpw[[#This Row],[M]]/(gpw[[#This Row],[Mb]]*gpw[[#This Row],[K]])*gpw[[#This Row],[Wb]]</f>
        <v>44.502501352999872</v>
      </c>
      <c r="P506" s="2">
        <f>gpw[[#This Row],[kurs_zamkniecia]]-D36</f>
        <v>0.5</v>
      </c>
      <c r="Q506" s="2" t="str">
        <f>IF(gpw[[#This Row],[Kolumna1]]&gt;0,"r",IF(gpw[[#This Row],[Kolumna1]]=0,"n","m"))</f>
        <v>r</v>
      </c>
      <c r="AB506" s="1">
        <v>42026</v>
      </c>
      <c r="AC506" s="2" t="s">
        <v>75</v>
      </c>
      <c r="AD506" s="2" t="s">
        <v>76</v>
      </c>
      <c r="AE506">
        <v>26.5</v>
      </c>
      <c r="AF506">
        <v>11520</v>
      </c>
      <c r="AG506">
        <v>305320</v>
      </c>
      <c r="AH506">
        <v>9253000</v>
      </c>
      <c r="AI506" s="2">
        <f>IF(AND(gpw_3[[#This Row],[wolumen]]=0,gpw_3[[#This Row],[obrot]]=0),gpw_3[[#This Row],[kurs_zamkniecia]],gpw_3[[#This Row],[obrot]]/gpw_3[[#This Row],[wolumen]])</f>
        <v>26.503472222222221</v>
      </c>
      <c r="AK506" t="str">
        <f>LEFT(gpw_3[[#This Row],[ISIN]],2)</f>
        <v>NL</v>
      </c>
      <c r="AL506">
        <f>gpw_3[[#This Row],[kurs_zamkniecia]]*gpw_3[[#This Row],[pakiet_wig]]</f>
        <v>245204500</v>
      </c>
      <c r="AM506" s="2">
        <f>1000</f>
        <v>1000</v>
      </c>
      <c r="AN506" s="2">
        <f t="shared" si="30"/>
        <v>96.428137390000003</v>
      </c>
      <c r="AO506" s="2">
        <f t="shared" si="31"/>
        <v>57140000</v>
      </c>
      <c r="AP506" s="2">
        <f>gpw_3[[#This Row],[M]]/(gpw_3[[#This Row],[Mb]]*gpw_3[[#This Row],[K]])*gpw_3[[#This Row],[Wb]]</f>
        <v>44.502501352999872</v>
      </c>
      <c r="AQ506" s="2">
        <f>gpw_3[[#This Row],[kurs_zamkniecia]]-AE36</f>
        <v>0.5</v>
      </c>
      <c r="AR506" s="2" t="str">
        <f>IF(gpw_3[[#This Row],[Kolumna1]]&gt;0,"r",IF(gpw_3[[#This Row],[Kolumna1]]=0,"n","m"))</f>
        <v>r</v>
      </c>
    </row>
    <row r="507" spans="1:44" x14ac:dyDescent="0.25">
      <c r="A507" s="1">
        <v>42026</v>
      </c>
      <c r="B507" s="2" t="s">
        <v>77</v>
      </c>
      <c r="C507" s="2" t="s">
        <v>78</v>
      </c>
      <c r="D507">
        <v>2.5</v>
      </c>
      <c r="E507">
        <v>3370</v>
      </c>
      <c r="F507">
        <v>8410</v>
      </c>
      <c r="G507">
        <v>24386000</v>
      </c>
      <c r="H507" s="2">
        <f>IF(AND(gpw[[#This Row],[wolumen]]=0,gpw[[#This Row],[obrot]]=0),gpw[[#This Row],[kurs_zamkniecia]],gpw[[#This Row],[obrot]]/gpw[[#This Row],[wolumen]])</f>
        <v>2.4955489614243325</v>
      </c>
      <c r="J507" t="str">
        <f>LEFT(gpw[[#This Row],[ISIN]],2)</f>
        <v>PL</v>
      </c>
      <c r="K507">
        <f>gpw[[#This Row],[kurs_zamkniecia]]*gpw[[#This Row],[pakiet_wig]]</f>
        <v>60965000</v>
      </c>
      <c r="L507" s="2">
        <f>1000</f>
        <v>1000</v>
      </c>
      <c r="M507" s="2">
        <f t="shared" si="28"/>
        <v>96.428137390000003</v>
      </c>
      <c r="N507" s="2">
        <f t="shared" si="29"/>
        <v>57140000</v>
      </c>
      <c r="O507" s="2">
        <f>gpw[[#This Row],[M]]/(gpw[[#This Row],[Mb]]*gpw[[#This Row],[K]])*gpw[[#This Row],[Wb]]</f>
        <v>11.064621550524715</v>
      </c>
      <c r="P507" s="2">
        <f>gpw[[#This Row],[kurs_zamkniecia]]-D37</f>
        <v>8.0000000000000071E-2</v>
      </c>
      <c r="Q507" s="2" t="str">
        <f>IF(gpw[[#This Row],[Kolumna1]]&gt;0,"r",IF(gpw[[#This Row],[Kolumna1]]=0,"n","m"))</f>
        <v>r</v>
      </c>
      <c r="AB507" s="1">
        <v>42026</v>
      </c>
      <c r="AC507" s="2" t="s">
        <v>77</v>
      </c>
      <c r="AD507" s="2" t="s">
        <v>78</v>
      </c>
      <c r="AE507">
        <v>2.5</v>
      </c>
      <c r="AF507">
        <v>3370</v>
      </c>
      <c r="AG507">
        <v>8410</v>
      </c>
      <c r="AH507">
        <v>24386000</v>
      </c>
      <c r="AI507" s="2">
        <f>IF(AND(gpw_3[[#This Row],[wolumen]]=0,gpw_3[[#This Row],[obrot]]=0),gpw_3[[#This Row],[kurs_zamkniecia]],gpw_3[[#This Row],[obrot]]/gpw_3[[#This Row],[wolumen]])</f>
        <v>2.4955489614243325</v>
      </c>
      <c r="AK507" t="str">
        <f>LEFT(gpw_3[[#This Row],[ISIN]],2)</f>
        <v>PL</v>
      </c>
      <c r="AL507">
        <f>gpw_3[[#This Row],[kurs_zamkniecia]]*gpw_3[[#This Row],[pakiet_wig]]</f>
        <v>60965000</v>
      </c>
      <c r="AM507" s="2">
        <f>1000</f>
        <v>1000</v>
      </c>
      <c r="AN507" s="2">
        <f t="shared" si="30"/>
        <v>96.428137390000003</v>
      </c>
      <c r="AO507" s="2">
        <f t="shared" si="31"/>
        <v>57140000</v>
      </c>
      <c r="AP507" s="2">
        <f>gpw_3[[#This Row],[M]]/(gpw_3[[#This Row],[Mb]]*gpw_3[[#This Row],[K]])*gpw_3[[#This Row],[Wb]]</f>
        <v>11.064621550524715</v>
      </c>
      <c r="AQ507" s="2">
        <f>gpw_3[[#This Row],[kurs_zamkniecia]]-AE37</f>
        <v>8.0000000000000071E-2</v>
      </c>
      <c r="AR507" s="2" t="str">
        <f>IF(gpw_3[[#This Row],[Kolumna1]]&gt;0,"r",IF(gpw_3[[#This Row],[Kolumna1]]=0,"n","m"))</f>
        <v>r</v>
      </c>
    </row>
    <row r="508" spans="1:44" x14ac:dyDescent="0.25">
      <c r="A508" s="1">
        <v>42026</v>
      </c>
      <c r="B508" s="2" t="s">
        <v>79</v>
      </c>
      <c r="C508" s="2" t="s">
        <v>80</v>
      </c>
      <c r="D508">
        <v>6.87</v>
      </c>
      <c r="E508">
        <v>4231</v>
      </c>
      <c r="F508">
        <v>28930</v>
      </c>
      <c r="G508">
        <v>2464000</v>
      </c>
      <c r="H508" s="2">
        <f>IF(AND(gpw[[#This Row],[wolumen]]=0,gpw[[#This Row],[obrot]]=0),gpw[[#This Row],[kurs_zamkniecia]],gpw[[#This Row],[obrot]]/gpw[[#This Row],[wolumen]])</f>
        <v>6.837627038525171</v>
      </c>
      <c r="J508" t="str">
        <f>LEFT(gpw[[#This Row],[ISIN]],2)</f>
        <v>PL</v>
      </c>
      <c r="K508">
        <f>gpw[[#This Row],[kurs_zamkniecia]]*gpw[[#This Row],[pakiet_wig]]</f>
        <v>16927680</v>
      </c>
      <c r="L508" s="2">
        <f>1000</f>
        <v>1000</v>
      </c>
      <c r="M508" s="2">
        <f t="shared" si="28"/>
        <v>96.428137390000003</v>
      </c>
      <c r="N508" s="2">
        <f t="shared" si="29"/>
        <v>57140000</v>
      </c>
      <c r="O508" s="2">
        <f>gpw[[#This Row],[M]]/(gpw[[#This Row],[Mb]]*gpw[[#This Row],[K]])*gpw[[#This Row],[Wb]]</f>
        <v>3.0722278836772934</v>
      </c>
      <c r="P508" s="2">
        <f>gpw[[#This Row],[kurs_zamkniecia]]-D38</f>
        <v>8.0000000000000071E-2</v>
      </c>
      <c r="Q508" s="2" t="str">
        <f>IF(gpw[[#This Row],[Kolumna1]]&gt;0,"r",IF(gpw[[#This Row],[Kolumna1]]=0,"n","m"))</f>
        <v>r</v>
      </c>
      <c r="AB508" s="1">
        <v>42026</v>
      </c>
      <c r="AC508" s="2" t="s">
        <v>79</v>
      </c>
      <c r="AD508" s="2" t="s">
        <v>80</v>
      </c>
      <c r="AE508">
        <v>6.87</v>
      </c>
      <c r="AF508">
        <v>4231</v>
      </c>
      <c r="AG508">
        <v>28930</v>
      </c>
      <c r="AH508">
        <v>2464000</v>
      </c>
      <c r="AI508" s="2">
        <f>IF(AND(gpw_3[[#This Row],[wolumen]]=0,gpw_3[[#This Row],[obrot]]=0),gpw_3[[#This Row],[kurs_zamkniecia]],gpw_3[[#This Row],[obrot]]/gpw_3[[#This Row],[wolumen]])</f>
        <v>6.837627038525171</v>
      </c>
      <c r="AK508" t="str">
        <f>LEFT(gpw_3[[#This Row],[ISIN]],2)</f>
        <v>PL</v>
      </c>
      <c r="AL508">
        <f>gpw_3[[#This Row],[kurs_zamkniecia]]*gpw_3[[#This Row],[pakiet_wig]]</f>
        <v>16927680</v>
      </c>
      <c r="AM508" s="2">
        <f>1000</f>
        <v>1000</v>
      </c>
      <c r="AN508" s="2">
        <f t="shared" si="30"/>
        <v>96.428137390000003</v>
      </c>
      <c r="AO508" s="2">
        <f t="shared" si="31"/>
        <v>57140000</v>
      </c>
      <c r="AP508" s="2">
        <f>gpw_3[[#This Row],[M]]/(gpw_3[[#This Row],[Mb]]*gpw_3[[#This Row],[K]])*gpw_3[[#This Row],[Wb]]</f>
        <v>3.0722278836772934</v>
      </c>
      <c r="AQ508" s="2">
        <f>gpw_3[[#This Row],[kurs_zamkniecia]]-AE38</f>
        <v>8.0000000000000071E-2</v>
      </c>
      <c r="AR508" s="2" t="str">
        <f>IF(gpw_3[[#This Row],[Kolumna1]]&gt;0,"r",IF(gpw_3[[#This Row],[Kolumna1]]=0,"n","m"))</f>
        <v>r</v>
      </c>
    </row>
    <row r="509" spans="1:44" x14ac:dyDescent="0.25">
      <c r="A509" s="1">
        <v>42026</v>
      </c>
      <c r="B509" s="2" t="s">
        <v>81</v>
      </c>
      <c r="C509" s="2" t="s">
        <v>82</v>
      </c>
      <c r="D509">
        <v>0.99</v>
      </c>
      <c r="E509">
        <v>5919</v>
      </c>
      <c r="F509">
        <v>5790</v>
      </c>
      <c r="G509">
        <v>11698000</v>
      </c>
      <c r="H509" s="2">
        <f>IF(AND(gpw[[#This Row],[wolumen]]=0,gpw[[#This Row],[obrot]]=0),gpw[[#This Row],[kurs_zamkniecia]],gpw[[#This Row],[obrot]]/gpw[[#This Row],[wolumen]])</f>
        <v>0.97820577800304109</v>
      </c>
      <c r="J509" t="str">
        <f>LEFT(gpw[[#This Row],[ISIN]],2)</f>
        <v>PL</v>
      </c>
      <c r="K509">
        <f>gpw[[#This Row],[kurs_zamkniecia]]*gpw[[#This Row],[pakiet_wig]]</f>
        <v>11581020</v>
      </c>
      <c r="L509" s="2">
        <f>1000</f>
        <v>1000</v>
      </c>
      <c r="M509" s="2">
        <f t="shared" si="28"/>
        <v>96.428137390000003</v>
      </c>
      <c r="N509" s="2">
        <f t="shared" si="29"/>
        <v>57140000</v>
      </c>
      <c r="O509" s="2">
        <f>gpw[[#This Row],[M]]/(gpw[[#This Row],[Mb]]*gpw[[#This Row],[K]])*gpw[[#This Row],[Wb]]</f>
        <v>2.1018552197007745</v>
      </c>
      <c r="P509" s="2">
        <f>gpw[[#This Row],[kurs_zamkniecia]]-D39</f>
        <v>1.0000000000000009E-2</v>
      </c>
      <c r="Q509" s="2" t="str">
        <f>IF(gpw[[#This Row],[Kolumna1]]&gt;0,"r",IF(gpw[[#This Row],[Kolumna1]]=0,"n","m"))</f>
        <v>r</v>
      </c>
      <c r="AB509" s="1">
        <v>42026</v>
      </c>
      <c r="AC509" s="2" t="s">
        <v>81</v>
      </c>
      <c r="AD509" s="2" t="s">
        <v>82</v>
      </c>
      <c r="AE509">
        <v>0.99</v>
      </c>
      <c r="AF509">
        <v>5919</v>
      </c>
      <c r="AG509">
        <v>5790</v>
      </c>
      <c r="AH509">
        <v>11698000</v>
      </c>
      <c r="AI509" s="2">
        <f>IF(AND(gpw_3[[#This Row],[wolumen]]=0,gpw_3[[#This Row],[obrot]]=0),gpw_3[[#This Row],[kurs_zamkniecia]],gpw_3[[#This Row],[obrot]]/gpw_3[[#This Row],[wolumen]])</f>
        <v>0.97820577800304109</v>
      </c>
      <c r="AK509" t="str">
        <f>LEFT(gpw_3[[#This Row],[ISIN]],2)</f>
        <v>PL</v>
      </c>
      <c r="AL509">
        <f>gpw_3[[#This Row],[kurs_zamkniecia]]*gpw_3[[#This Row],[pakiet_wig]]</f>
        <v>11581020</v>
      </c>
      <c r="AM509" s="2">
        <f>1000</f>
        <v>1000</v>
      </c>
      <c r="AN509" s="2">
        <f t="shared" si="30"/>
        <v>96.428137390000003</v>
      </c>
      <c r="AO509" s="2">
        <f t="shared" si="31"/>
        <v>57140000</v>
      </c>
      <c r="AP509" s="2">
        <f>gpw_3[[#This Row],[M]]/(gpw_3[[#This Row],[Mb]]*gpw_3[[#This Row],[K]])*gpw_3[[#This Row],[Wb]]</f>
        <v>2.1018552197007745</v>
      </c>
      <c r="AQ509" s="2">
        <f>gpw_3[[#This Row],[kurs_zamkniecia]]-AE39</f>
        <v>1.0000000000000009E-2</v>
      </c>
      <c r="AR509" s="2" t="str">
        <f>IF(gpw_3[[#This Row],[Kolumna1]]&gt;0,"r",IF(gpw_3[[#This Row],[Kolumna1]]=0,"n","m"))</f>
        <v>r</v>
      </c>
    </row>
    <row r="510" spans="1:44" x14ac:dyDescent="0.25">
      <c r="A510" s="1">
        <v>42026</v>
      </c>
      <c r="B510" s="2" t="s">
        <v>83</v>
      </c>
      <c r="C510" s="2" t="s">
        <v>84</v>
      </c>
      <c r="D510">
        <v>1.05</v>
      </c>
      <c r="E510">
        <v>5</v>
      </c>
      <c r="F510">
        <v>10</v>
      </c>
      <c r="G510">
        <v>0</v>
      </c>
      <c r="H510" s="2">
        <f>IF(AND(gpw[[#This Row],[wolumen]]=0,gpw[[#This Row],[obrot]]=0),gpw[[#This Row],[kurs_zamkniecia]],gpw[[#This Row],[obrot]]/gpw[[#This Row],[wolumen]])</f>
        <v>2</v>
      </c>
      <c r="J510" t="str">
        <f>LEFT(gpw[[#This Row],[ISIN]],2)</f>
        <v>GB</v>
      </c>
      <c r="K510">
        <f>gpw[[#This Row],[kurs_zamkniecia]]*gpw[[#This Row],[pakiet_wig]]</f>
        <v>0</v>
      </c>
      <c r="L510" s="2">
        <f>1000</f>
        <v>1000</v>
      </c>
      <c r="M510" s="2">
        <f t="shared" si="28"/>
        <v>96.428137390000003</v>
      </c>
      <c r="N510" s="2">
        <f t="shared" si="29"/>
        <v>57140000</v>
      </c>
      <c r="O510" s="2">
        <f>gpw[[#This Row],[M]]/(gpw[[#This Row],[Mb]]*gpw[[#This Row],[K]])*gpw[[#This Row],[Wb]]</f>
        <v>0</v>
      </c>
      <c r="P510" s="2">
        <f>gpw[[#This Row],[kurs_zamkniecia]]-D40</f>
        <v>1.0000000000000009E-2</v>
      </c>
      <c r="Q510" s="2" t="str">
        <f>IF(gpw[[#This Row],[Kolumna1]]&gt;0,"r",IF(gpw[[#This Row],[Kolumna1]]=0,"n","m"))</f>
        <v>r</v>
      </c>
      <c r="AB510" s="1">
        <v>42026</v>
      </c>
      <c r="AC510" s="2" t="s">
        <v>83</v>
      </c>
      <c r="AD510" s="2" t="s">
        <v>84</v>
      </c>
      <c r="AE510">
        <v>1.05</v>
      </c>
      <c r="AF510">
        <v>5</v>
      </c>
      <c r="AG510">
        <v>10</v>
      </c>
      <c r="AH510">
        <v>0</v>
      </c>
      <c r="AI510" s="2">
        <f>IF(AND(gpw_3[[#This Row],[wolumen]]=0,gpw_3[[#This Row],[obrot]]=0),gpw_3[[#This Row],[kurs_zamkniecia]],gpw_3[[#This Row],[obrot]]/gpw_3[[#This Row],[wolumen]])</f>
        <v>2</v>
      </c>
      <c r="AK510" t="str">
        <f>LEFT(gpw_3[[#This Row],[ISIN]],2)</f>
        <v>GB</v>
      </c>
      <c r="AL510">
        <f>gpw_3[[#This Row],[kurs_zamkniecia]]*gpw_3[[#This Row],[pakiet_wig]]</f>
        <v>0</v>
      </c>
      <c r="AM510" s="2">
        <f>1000</f>
        <v>1000</v>
      </c>
      <c r="AN510" s="2">
        <f t="shared" si="30"/>
        <v>96.428137390000003</v>
      </c>
      <c r="AO510" s="2">
        <f t="shared" si="31"/>
        <v>57140000</v>
      </c>
      <c r="AP510" s="2">
        <f>gpw_3[[#This Row],[M]]/(gpw_3[[#This Row],[Mb]]*gpw_3[[#This Row],[K]])*gpw_3[[#This Row],[Wb]]</f>
        <v>0</v>
      </c>
      <c r="AQ510" s="2">
        <f>gpw_3[[#This Row],[kurs_zamkniecia]]-AE40</f>
        <v>1.0000000000000009E-2</v>
      </c>
      <c r="AR510" s="2" t="str">
        <f>IF(gpw_3[[#This Row],[Kolumna1]]&gt;0,"r",IF(gpw_3[[#This Row],[Kolumna1]]=0,"n","m"))</f>
        <v>r</v>
      </c>
    </row>
    <row r="511" spans="1:44" x14ac:dyDescent="0.25">
      <c r="A511" s="1">
        <v>42026</v>
      </c>
      <c r="B511" s="2" t="s">
        <v>85</v>
      </c>
      <c r="C511" s="2" t="s">
        <v>86</v>
      </c>
      <c r="D511">
        <v>11.19</v>
      </c>
      <c r="E511">
        <v>2021</v>
      </c>
      <c r="F511">
        <v>22080</v>
      </c>
      <c r="G511">
        <v>24981000</v>
      </c>
      <c r="H511" s="2">
        <f>IF(AND(gpw[[#This Row],[wolumen]]=0,gpw[[#This Row],[obrot]]=0),gpw[[#This Row],[kurs_zamkniecia]],gpw[[#This Row],[obrot]]/gpw[[#This Row],[wolumen]])</f>
        <v>10.925284512617516</v>
      </c>
      <c r="J511" t="str">
        <f>LEFT(gpw[[#This Row],[ISIN]],2)</f>
        <v>PL</v>
      </c>
      <c r="K511">
        <f>gpw[[#This Row],[kurs_zamkniecia]]*gpw[[#This Row],[pakiet_wig]]</f>
        <v>279537390</v>
      </c>
      <c r="L511" s="2">
        <f>1000</f>
        <v>1000</v>
      </c>
      <c r="M511" s="2">
        <f t="shared" si="28"/>
        <v>96.428137390000003</v>
      </c>
      <c r="N511" s="2">
        <f t="shared" si="29"/>
        <v>57140000</v>
      </c>
      <c r="O511" s="2">
        <f>gpw[[#This Row],[M]]/(gpw[[#This Row],[Mb]]*gpw[[#This Row],[K]])*gpw[[#This Row],[Wb]]</f>
        <v>50.733624695668524</v>
      </c>
      <c r="P511" s="2">
        <f>gpw[[#This Row],[kurs_zamkniecia]]-D41</f>
        <v>0.33999999999999986</v>
      </c>
      <c r="Q511" s="2" t="str">
        <f>IF(gpw[[#This Row],[Kolumna1]]&gt;0,"r",IF(gpw[[#This Row],[Kolumna1]]=0,"n","m"))</f>
        <v>r</v>
      </c>
      <c r="AB511" s="1">
        <v>42026</v>
      </c>
      <c r="AC511" s="2" t="s">
        <v>85</v>
      </c>
      <c r="AD511" s="2" t="s">
        <v>86</v>
      </c>
      <c r="AE511">
        <v>11.19</v>
      </c>
      <c r="AF511">
        <v>2021</v>
      </c>
      <c r="AG511">
        <v>22080</v>
      </c>
      <c r="AH511">
        <v>24981000</v>
      </c>
      <c r="AI511" s="2">
        <f>IF(AND(gpw_3[[#This Row],[wolumen]]=0,gpw_3[[#This Row],[obrot]]=0),gpw_3[[#This Row],[kurs_zamkniecia]],gpw_3[[#This Row],[obrot]]/gpw_3[[#This Row],[wolumen]])</f>
        <v>10.925284512617516</v>
      </c>
      <c r="AK511" t="str">
        <f>LEFT(gpw_3[[#This Row],[ISIN]],2)</f>
        <v>PL</v>
      </c>
      <c r="AL511">
        <f>gpw_3[[#This Row],[kurs_zamkniecia]]*gpw_3[[#This Row],[pakiet_wig]]</f>
        <v>279537390</v>
      </c>
      <c r="AM511" s="2">
        <f>1000</f>
        <v>1000</v>
      </c>
      <c r="AN511" s="2">
        <f t="shared" si="30"/>
        <v>96.428137390000003</v>
      </c>
      <c r="AO511" s="2">
        <f t="shared" si="31"/>
        <v>57140000</v>
      </c>
      <c r="AP511" s="2">
        <f>gpw_3[[#This Row],[M]]/(gpw_3[[#This Row],[Mb]]*gpw_3[[#This Row],[K]])*gpw_3[[#This Row],[Wb]]</f>
        <v>50.733624695668524</v>
      </c>
      <c r="AQ511" s="2">
        <f>gpw_3[[#This Row],[kurs_zamkniecia]]-AE41</f>
        <v>0.33999999999999986</v>
      </c>
      <c r="AR511" s="2" t="str">
        <f>IF(gpw_3[[#This Row],[Kolumna1]]&gt;0,"r",IF(gpw_3[[#This Row],[Kolumna1]]=0,"n","m"))</f>
        <v>r</v>
      </c>
    </row>
    <row r="512" spans="1:44" x14ac:dyDescent="0.25">
      <c r="A512" s="1">
        <v>42026</v>
      </c>
      <c r="B512" s="2" t="s">
        <v>87</v>
      </c>
      <c r="C512" s="2" t="s">
        <v>88</v>
      </c>
      <c r="D512">
        <v>3.23</v>
      </c>
      <c r="E512">
        <v>35000</v>
      </c>
      <c r="F512">
        <v>110330</v>
      </c>
      <c r="G512">
        <v>39722000</v>
      </c>
      <c r="H512" s="2">
        <f>IF(AND(gpw[[#This Row],[wolumen]]=0,gpw[[#This Row],[obrot]]=0),gpw[[#This Row],[kurs_zamkniecia]],gpw[[#This Row],[obrot]]/gpw[[#This Row],[wolumen]])</f>
        <v>3.1522857142857141</v>
      </c>
      <c r="J512" t="str">
        <f>LEFT(gpw[[#This Row],[ISIN]],2)</f>
        <v>PL</v>
      </c>
      <c r="K512">
        <f>gpw[[#This Row],[kurs_zamkniecia]]*gpw[[#This Row],[pakiet_wig]]</f>
        <v>128302060</v>
      </c>
      <c r="L512" s="2">
        <f>1000</f>
        <v>1000</v>
      </c>
      <c r="M512" s="2">
        <f t="shared" si="28"/>
        <v>96.428137390000003</v>
      </c>
      <c r="N512" s="2">
        <f t="shared" si="29"/>
        <v>57140000</v>
      </c>
      <c r="O512" s="2">
        <f>gpw[[#This Row],[M]]/(gpw[[#This Row],[Mb]]*gpw[[#This Row],[K]])*gpw[[#This Row],[Wb]]</f>
        <v>23.2857170188258</v>
      </c>
      <c r="P512" s="2">
        <f>gpw[[#This Row],[kurs_zamkniecia]]-D42</f>
        <v>0.10000000000000009</v>
      </c>
      <c r="Q512" s="2" t="str">
        <f>IF(gpw[[#This Row],[Kolumna1]]&gt;0,"r",IF(gpw[[#This Row],[Kolumna1]]=0,"n","m"))</f>
        <v>r</v>
      </c>
      <c r="AB512" s="1">
        <v>42026</v>
      </c>
      <c r="AC512" s="2" t="s">
        <v>87</v>
      </c>
      <c r="AD512" s="2" t="s">
        <v>88</v>
      </c>
      <c r="AE512">
        <v>3.23</v>
      </c>
      <c r="AF512">
        <v>35000</v>
      </c>
      <c r="AG512">
        <v>110330</v>
      </c>
      <c r="AH512">
        <v>39722000</v>
      </c>
      <c r="AI512" s="2">
        <f>IF(AND(gpw_3[[#This Row],[wolumen]]=0,gpw_3[[#This Row],[obrot]]=0),gpw_3[[#This Row],[kurs_zamkniecia]],gpw_3[[#This Row],[obrot]]/gpw_3[[#This Row],[wolumen]])</f>
        <v>3.1522857142857141</v>
      </c>
      <c r="AK512" t="str">
        <f>LEFT(gpw_3[[#This Row],[ISIN]],2)</f>
        <v>PL</v>
      </c>
      <c r="AL512">
        <f>gpw_3[[#This Row],[kurs_zamkniecia]]*gpw_3[[#This Row],[pakiet_wig]]</f>
        <v>128302060</v>
      </c>
      <c r="AM512" s="2">
        <f>1000</f>
        <v>1000</v>
      </c>
      <c r="AN512" s="2">
        <f t="shared" si="30"/>
        <v>96.428137390000003</v>
      </c>
      <c r="AO512" s="2">
        <f t="shared" si="31"/>
        <v>57140000</v>
      </c>
      <c r="AP512" s="2">
        <f>gpw_3[[#This Row],[M]]/(gpw_3[[#This Row],[Mb]]*gpw_3[[#This Row],[K]])*gpw_3[[#This Row],[Wb]]</f>
        <v>23.2857170188258</v>
      </c>
      <c r="AQ512" s="2">
        <f>gpw_3[[#This Row],[kurs_zamkniecia]]-AE42</f>
        <v>0.10000000000000009</v>
      </c>
      <c r="AR512" s="2" t="str">
        <f>IF(gpw_3[[#This Row],[Kolumna1]]&gt;0,"r",IF(gpw_3[[#This Row],[Kolumna1]]=0,"n","m"))</f>
        <v>r</v>
      </c>
    </row>
    <row r="513" spans="1:44" x14ac:dyDescent="0.25">
      <c r="A513" s="1">
        <v>42026</v>
      </c>
      <c r="B513" s="2" t="s">
        <v>89</v>
      </c>
      <c r="C513" s="2" t="s">
        <v>90</v>
      </c>
      <c r="D513">
        <v>4.33</v>
      </c>
      <c r="E513">
        <v>974</v>
      </c>
      <c r="F513">
        <v>4220</v>
      </c>
      <c r="G513">
        <v>3999000</v>
      </c>
      <c r="H513" s="2">
        <f>IF(AND(gpw[[#This Row],[wolumen]]=0,gpw[[#This Row],[obrot]]=0),gpw[[#This Row],[kurs_zamkniecia]],gpw[[#This Row],[obrot]]/gpw[[#This Row],[wolumen]])</f>
        <v>4.3326488706365502</v>
      </c>
      <c r="J513" t="str">
        <f>LEFT(gpw[[#This Row],[ISIN]],2)</f>
        <v>PL</v>
      </c>
      <c r="K513">
        <f>gpw[[#This Row],[kurs_zamkniecia]]*gpw[[#This Row],[pakiet_wig]]</f>
        <v>17315670</v>
      </c>
      <c r="L513" s="2">
        <f>1000</f>
        <v>1000</v>
      </c>
      <c r="M513" s="2">
        <f t="shared" si="28"/>
        <v>96.428137390000003</v>
      </c>
      <c r="N513" s="2">
        <f t="shared" si="29"/>
        <v>57140000</v>
      </c>
      <c r="O513" s="2">
        <f>gpw[[#This Row],[M]]/(gpw[[#This Row],[Mb]]*gpw[[#This Row],[K]])*gpw[[#This Row],[Wb]]</f>
        <v>3.142644721459432</v>
      </c>
      <c r="P513" s="2">
        <f>gpw[[#This Row],[kurs_zamkniecia]]-D43</f>
        <v>0</v>
      </c>
      <c r="Q513" s="2" t="str">
        <f>IF(gpw[[#This Row],[Kolumna1]]&gt;0,"r",IF(gpw[[#This Row],[Kolumna1]]=0,"n","m"))</f>
        <v>n</v>
      </c>
      <c r="AB513" s="1">
        <v>42026</v>
      </c>
      <c r="AC513" s="2" t="s">
        <v>89</v>
      </c>
      <c r="AD513" s="2" t="s">
        <v>90</v>
      </c>
      <c r="AE513">
        <v>4.33</v>
      </c>
      <c r="AF513">
        <v>974</v>
      </c>
      <c r="AG513">
        <v>4220</v>
      </c>
      <c r="AH513">
        <v>3999000</v>
      </c>
      <c r="AI513" s="2">
        <f>IF(AND(gpw_3[[#This Row],[wolumen]]=0,gpw_3[[#This Row],[obrot]]=0),gpw_3[[#This Row],[kurs_zamkniecia]],gpw_3[[#This Row],[obrot]]/gpw_3[[#This Row],[wolumen]])</f>
        <v>4.3326488706365502</v>
      </c>
      <c r="AK513" t="str">
        <f>LEFT(gpw_3[[#This Row],[ISIN]],2)</f>
        <v>PL</v>
      </c>
      <c r="AL513">
        <f>gpw_3[[#This Row],[kurs_zamkniecia]]*gpw_3[[#This Row],[pakiet_wig]]</f>
        <v>17315670</v>
      </c>
      <c r="AM513" s="2">
        <f>1000</f>
        <v>1000</v>
      </c>
      <c r="AN513" s="2">
        <f t="shared" si="30"/>
        <v>96.428137390000003</v>
      </c>
      <c r="AO513" s="2">
        <f t="shared" si="31"/>
        <v>57140000</v>
      </c>
      <c r="AP513" s="2">
        <f>gpw_3[[#This Row],[M]]/(gpw_3[[#This Row],[Mb]]*gpw_3[[#This Row],[K]])*gpw_3[[#This Row],[Wb]]</f>
        <v>3.142644721459432</v>
      </c>
      <c r="AQ513" s="2">
        <f>gpw_3[[#This Row],[kurs_zamkniecia]]-AE43</f>
        <v>0</v>
      </c>
      <c r="AR513" s="2" t="str">
        <f>IF(gpw_3[[#This Row],[Kolumna1]]&gt;0,"r",IF(gpw_3[[#This Row],[Kolumna1]]=0,"n","m"))</f>
        <v>n</v>
      </c>
    </row>
    <row r="514" spans="1:44" x14ac:dyDescent="0.25">
      <c r="A514" s="1">
        <v>42026</v>
      </c>
      <c r="B514" s="2" t="s">
        <v>91</v>
      </c>
      <c r="C514" s="2" t="s">
        <v>92</v>
      </c>
      <c r="D514">
        <v>7.24</v>
      </c>
      <c r="E514">
        <v>250008</v>
      </c>
      <c r="F514">
        <v>1775060</v>
      </c>
      <c r="G514">
        <v>15327000</v>
      </c>
      <c r="H514" s="2">
        <f>IF(AND(gpw[[#This Row],[wolumen]]=0,gpw[[#This Row],[obrot]]=0),gpw[[#This Row],[kurs_zamkniecia]],gpw[[#This Row],[obrot]]/gpw[[#This Row],[wolumen]])</f>
        <v>7.100012799590413</v>
      </c>
      <c r="J514" t="str">
        <f>LEFT(gpw[[#This Row],[ISIN]],2)</f>
        <v>LT</v>
      </c>
      <c r="K514">
        <f>gpw[[#This Row],[kurs_zamkniecia]]*gpw[[#This Row],[pakiet_wig]]</f>
        <v>110967480</v>
      </c>
      <c r="L514" s="2">
        <f>1000</f>
        <v>1000</v>
      </c>
      <c r="M514" s="2">
        <f t="shared" ref="M514:M577" si="32">96.42813739</f>
        <v>96.428137390000003</v>
      </c>
      <c r="N514" s="2">
        <f t="shared" ref="N514:N577" si="33">57140000</f>
        <v>57140000</v>
      </c>
      <c r="O514" s="2">
        <f>gpw[[#This Row],[M]]/(gpw[[#This Row],[Mb]]*gpw[[#This Row],[K]])*gpw[[#This Row],[Wb]]</f>
        <v>20.139640295504307</v>
      </c>
      <c r="P514" s="2">
        <f>gpw[[#This Row],[kurs_zamkniecia]]-D44</f>
        <v>9.9999999999997868E-3</v>
      </c>
      <c r="Q514" s="2" t="str">
        <f>IF(gpw[[#This Row],[Kolumna1]]&gt;0,"r",IF(gpw[[#This Row],[Kolumna1]]=0,"n","m"))</f>
        <v>r</v>
      </c>
      <c r="AB514" s="1">
        <v>42026</v>
      </c>
      <c r="AC514" s="2" t="s">
        <v>91</v>
      </c>
      <c r="AD514" s="2" t="s">
        <v>92</v>
      </c>
      <c r="AE514">
        <v>7.24</v>
      </c>
      <c r="AF514">
        <v>250008</v>
      </c>
      <c r="AG514">
        <v>1775060</v>
      </c>
      <c r="AH514">
        <v>15327000</v>
      </c>
      <c r="AI514" s="2">
        <f>IF(AND(gpw_3[[#This Row],[wolumen]]=0,gpw_3[[#This Row],[obrot]]=0),gpw_3[[#This Row],[kurs_zamkniecia]],gpw_3[[#This Row],[obrot]]/gpw_3[[#This Row],[wolumen]])</f>
        <v>7.100012799590413</v>
      </c>
      <c r="AK514" t="str">
        <f>LEFT(gpw_3[[#This Row],[ISIN]],2)</f>
        <v>LT</v>
      </c>
      <c r="AL514">
        <f>gpw_3[[#This Row],[kurs_zamkniecia]]*gpw_3[[#This Row],[pakiet_wig]]</f>
        <v>110967480</v>
      </c>
      <c r="AM514" s="2">
        <f>1000</f>
        <v>1000</v>
      </c>
      <c r="AN514" s="2">
        <f t="shared" ref="AN514:AN577" si="34">96.42813739</f>
        <v>96.428137390000003</v>
      </c>
      <c r="AO514" s="2">
        <f t="shared" ref="AO514:AO577" si="35">57140000</f>
        <v>57140000</v>
      </c>
      <c r="AP514" s="2">
        <f>gpw_3[[#This Row],[M]]/(gpw_3[[#This Row],[Mb]]*gpw_3[[#This Row],[K]])*gpw_3[[#This Row],[Wb]]</f>
        <v>20.139640295504307</v>
      </c>
      <c r="AQ514" s="2">
        <f>gpw_3[[#This Row],[kurs_zamkniecia]]-AE44</f>
        <v>9.9999999999997868E-3</v>
      </c>
      <c r="AR514" s="2" t="str">
        <f>IF(gpw_3[[#This Row],[Kolumna1]]&gt;0,"r",IF(gpw_3[[#This Row],[Kolumna1]]=0,"n","m"))</f>
        <v>r</v>
      </c>
    </row>
    <row r="515" spans="1:44" x14ac:dyDescent="0.25">
      <c r="A515" s="1">
        <v>42026</v>
      </c>
      <c r="B515" s="2" t="s">
        <v>93</v>
      </c>
      <c r="C515" s="2" t="s">
        <v>94</v>
      </c>
      <c r="D515">
        <v>20.7</v>
      </c>
      <c r="E515">
        <v>0</v>
      </c>
      <c r="F515">
        <v>0</v>
      </c>
      <c r="G515">
        <v>2322000</v>
      </c>
      <c r="H515" s="2">
        <f>IF(AND(gpw[[#This Row],[wolumen]]=0,gpw[[#This Row],[obrot]]=0),gpw[[#This Row],[kurs_zamkniecia]],gpw[[#This Row],[obrot]]/gpw[[#This Row],[wolumen]])</f>
        <v>20.7</v>
      </c>
      <c r="J515" t="str">
        <f>LEFT(gpw[[#This Row],[ISIN]],2)</f>
        <v>LT</v>
      </c>
      <c r="K515">
        <f>gpw[[#This Row],[kurs_zamkniecia]]*gpw[[#This Row],[pakiet_wig]]</f>
        <v>48065400</v>
      </c>
      <c r="L515" s="2">
        <f>1000</f>
        <v>1000</v>
      </c>
      <c r="M515" s="2">
        <f t="shared" si="32"/>
        <v>96.428137390000003</v>
      </c>
      <c r="N515" s="2">
        <f t="shared" si="33"/>
        <v>57140000</v>
      </c>
      <c r="O515" s="2">
        <f>gpw[[#This Row],[M]]/(gpw[[#This Row],[Mb]]*gpw[[#This Row],[K]])*gpw[[#This Row],[Wb]]</f>
        <v>8.7234554363092034</v>
      </c>
      <c r="P515" s="2">
        <f>gpw[[#This Row],[kurs_zamkniecia]]-D45</f>
        <v>0</v>
      </c>
      <c r="Q515" s="2" t="str">
        <f>IF(gpw[[#This Row],[Kolumna1]]&gt;0,"r",IF(gpw[[#This Row],[Kolumna1]]=0,"n","m"))</f>
        <v>n</v>
      </c>
      <c r="AB515" s="1">
        <v>42026</v>
      </c>
      <c r="AC515" s="2" t="s">
        <v>93</v>
      </c>
      <c r="AD515" s="2" t="s">
        <v>94</v>
      </c>
      <c r="AE515">
        <v>20.7</v>
      </c>
      <c r="AF515">
        <v>0</v>
      </c>
      <c r="AG515">
        <v>0</v>
      </c>
      <c r="AH515">
        <v>2322000</v>
      </c>
      <c r="AI515" s="2">
        <f>IF(AND(gpw_3[[#This Row],[wolumen]]=0,gpw_3[[#This Row],[obrot]]=0),gpw_3[[#This Row],[kurs_zamkniecia]],gpw_3[[#This Row],[obrot]]/gpw_3[[#This Row],[wolumen]])</f>
        <v>20.7</v>
      </c>
      <c r="AK515" t="str">
        <f>LEFT(gpw_3[[#This Row],[ISIN]],2)</f>
        <v>LT</v>
      </c>
      <c r="AL515">
        <f>gpw_3[[#This Row],[kurs_zamkniecia]]*gpw_3[[#This Row],[pakiet_wig]]</f>
        <v>48065400</v>
      </c>
      <c r="AM515" s="2">
        <f>1000</f>
        <v>1000</v>
      </c>
      <c r="AN515" s="2">
        <f t="shared" si="34"/>
        <v>96.428137390000003</v>
      </c>
      <c r="AO515" s="2">
        <f t="shared" si="35"/>
        <v>57140000</v>
      </c>
      <c r="AP515" s="2">
        <f>gpw_3[[#This Row],[M]]/(gpw_3[[#This Row],[Mb]]*gpw_3[[#This Row],[K]])*gpw_3[[#This Row],[Wb]]</f>
        <v>8.7234554363092034</v>
      </c>
      <c r="AQ515" s="2">
        <f>gpw_3[[#This Row],[kurs_zamkniecia]]-AE45</f>
        <v>0</v>
      </c>
      <c r="AR515" s="2" t="str">
        <f>IF(gpw_3[[#This Row],[Kolumna1]]&gt;0,"r",IF(gpw_3[[#This Row],[Kolumna1]]=0,"n","m"))</f>
        <v>n</v>
      </c>
    </row>
    <row r="516" spans="1:44" x14ac:dyDescent="0.25">
      <c r="A516" s="1">
        <v>42026</v>
      </c>
      <c r="B516" s="2" t="s">
        <v>95</v>
      </c>
      <c r="C516" s="2" t="s">
        <v>96</v>
      </c>
      <c r="D516">
        <v>3</v>
      </c>
      <c r="E516">
        <v>701</v>
      </c>
      <c r="F516">
        <v>1970</v>
      </c>
      <c r="G516">
        <v>0</v>
      </c>
      <c r="H516" s="2">
        <f>IF(AND(gpw[[#This Row],[wolumen]]=0,gpw[[#This Row],[obrot]]=0),gpw[[#This Row],[kurs_zamkniecia]],gpw[[#This Row],[obrot]]/gpw[[#This Row],[wolumen]])</f>
        <v>2.810271041369472</v>
      </c>
      <c r="J516" t="str">
        <f>LEFT(gpw[[#This Row],[ISIN]],2)</f>
        <v>PL</v>
      </c>
      <c r="K516">
        <f>gpw[[#This Row],[kurs_zamkniecia]]*gpw[[#This Row],[pakiet_wig]]</f>
        <v>0</v>
      </c>
      <c r="L516" s="2">
        <f>1000</f>
        <v>1000</v>
      </c>
      <c r="M516" s="2">
        <f t="shared" si="32"/>
        <v>96.428137390000003</v>
      </c>
      <c r="N516" s="2">
        <f t="shared" si="33"/>
        <v>57140000</v>
      </c>
      <c r="O516" s="2">
        <f>gpw[[#This Row],[M]]/(gpw[[#This Row],[Mb]]*gpw[[#This Row],[K]])*gpw[[#This Row],[Wb]]</f>
        <v>0</v>
      </c>
      <c r="P516" s="2">
        <f>gpw[[#This Row],[kurs_zamkniecia]]-D46</f>
        <v>0</v>
      </c>
      <c r="Q516" s="2" t="str">
        <f>IF(gpw[[#This Row],[Kolumna1]]&gt;0,"r",IF(gpw[[#This Row],[Kolumna1]]=0,"n","m"))</f>
        <v>n</v>
      </c>
      <c r="AB516" s="1">
        <v>42026</v>
      </c>
      <c r="AC516" s="2" t="s">
        <v>95</v>
      </c>
      <c r="AD516" s="2" t="s">
        <v>96</v>
      </c>
      <c r="AE516">
        <v>3</v>
      </c>
      <c r="AF516">
        <v>701</v>
      </c>
      <c r="AG516">
        <v>1970</v>
      </c>
      <c r="AH516">
        <v>0</v>
      </c>
      <c r="AI516" s="2">
        <f>IF(AND(gpw_3[[#This Row],[wolumen]]=0,gpw_3[[#This Row],[obrot]]=0),gpw_3[[#This Row],[kurs_zamkniecia]],gpw_3[[#This Row],[obrot]]/gpw_3[[#This Row],[wolumen]])</f>
        <v>2.810271041369472</v>
      </c>
      <c r="AK516" t="str">
        <f>LEFT(gpw_3[[#This Row],[ISIN]],2)</f>
        <v>PL</v>
      </c>
      <c r="AL516">
        <f>gpw_3[[#This Row],[kurs_zamkniecia]]*gpw_3[[#This Row],[pakiet_wig]]</f>
        <v>0</v>
      </c>
      <c r="AM516" s="2">
        <f>1000</f>
        <v>1000</v>
      </c>
      <c r="AN516" s="2">
        <f t="shared" si="34"/>
        <v>96.428137390000003</v>
      </c>
      <c r="AO516" s="2">
        <f t="shared" si="35"/>
        <v>57140000</v>
      </c>
      <c r="AP516" s="2">
        <f>gpw_3[[#This Row],[M]]/(gpw_3[[#This Row],[Mb]]*gpw_3[[#This Row],[K]])*gpw_3[[#This Row],[Wb]]</f>
        <v>0</v>
      </c>
      <c r="AQ516" s="2">
        <f>gpw_3[[#This Row],[kurs_zamkniecia]]-AE46</f>
        <v>0</v>
      </c>
      <c r="AR516" s="2" t="str">
        <f>IF(gpw_3[[#This Row],[Kolumna1]]&gt;0,"r",IF(gpw_3[[#This Row],[Kolumna1]]=0,"n","m"))</f>
        <v>n</v>
      </c>
    </row>
    <row r="517" spans="1:44" x14ac:dyDescent="0.25">
      <c r="A517" s="1">
        <v>42026</v>
      </c>
      <c r="B517" s="2" t="s">
        <v>97</v>
      </c>
      <c r="C517" s="2" t="s">
        <v>98</v>
      </c>
      <c r="D517">
        <v>2.5499999999999998</v>
      </c>
      <c r="E517">
        <v>2</v>
      </c>
      <c r="F517">
        <v>10</v>
      </c>
      <c r="G517">
        <v>0</v>
      </c>
      <c r="H517" s="2">
        <f>IF(AND(gpw[[#This Row],[wolumen]]=0,gpw[[#This Row],[obrot]]=0),gpw[[#This Row],[kurs_zamkniecia]],gpw[[#This Row],[obrot]]/gpw[[#This Row],[wolumen]])</f>
        <v>5</v>
      </c>
      <c r="J517" t="str">
        <f>LEFT(gpw[[#This Row],[ISIN]],2)</f>
        <v>PL</v>
      </c>
      <c r="K517">
        <f>gpw[[#This Row],[kurs_zamkniecia]]*gpw[[#This Row],[pakiet_wig]]</f>
        <v>0</v>
      </c>
      <c r="L517" s="2">
        <f>1000</f>
        <v>1000</v>
      </c>
      <c r="M517" s="2">
        <f t="shared" si="32"/>
        <v>96.428137390000003</v>
      </c>
      <c r="N517" s="2">
        <f t="shared" si="33"/>
        <v>57140000</v>
      </c>
      <c r="O517" s="2">
        <f>gpw[[#This Row],[M]]/(gpw[[#This Row],[Mb]]*gpw[[#This Row],[K]])*gpw[[#This Row],[Wb]]</f>
        <v>0</v>
      </c>
      <c r="P517" s="2">
        <f>gpw[[#This Row],[kurs_zamkniecia]]-D47</f>
        <v>6.999999999999984E-2</v>
      </c>
      <c r="Q517" s="2" t="str">
        <f>IF(gpw[[#This Row],[Kolumna1]]&gt;0,"r",IF(gpw[[#This Row],[Kolumna1]]=0,"n","m"))</f>
        <v>r</v>
      </c>
      <c r="AB517" s="1">
        <v>42026</v>
      </c>
      <c r="AC517" s="2" t="s">
        <v>97</v>
      </c>
      <c r="AD517" s="2" t="s">
        <v>98</v>
      </c>
      <c r="AE517">
        <v>2.5499999999999998</v>
      </c>
      <c r="AF517">
        <v>2</v>
      </c>
      <c r="AG517">
        <v>10</v>
      </c>
      <c r="AH517">
        <v>0</v>
      </c>
      <c r="AI517" s="2">
        <f>IF(AND(gpw_3[[#This Row],[wolumen]]=0,gpw_3[[#This Row],[obrot]]=0),gpw_3[[#This Row],[kurs_zamkniecia]],gpw_3[[#This Row],[obrot]]/gpw_3[[#This Row],[wolumen]])</f>
        <v>5</v>
      </c>
      <c r="AK517" t="str">
        <f>LEFT(gpw_3[[#This Row],[ISIN]],2)</f>
        <v>PL</v>
      </c>
      <c r="AL517">
        <f>gpw_3[[#This Row],[kurs_zamkniecia]]*gpw_3[[#This Row],[pakiet_wig]]</f>
        <v>0</v>
      </c>
      <c r="AM517" s="2">
        <f>1000</f>
        <v>1000</v>
      </c>
      <c r="AN517" s="2">
        <f t="shared" si="34"/>
        <v>96.428137390000003</v>
      </c>
      <c r="AO517" s="2">
        <f t="shared" si="35"/>
        <v>57140000</v>
      </c>
      <c r="AP517" s="2">
        <f>gpw_3[[#This Row],[M]]/(gpw_3[[#This Row],[Mb]]*gpw_3[[#This Row],[K]])*gpw_3[[#This Row],[Wb]]</f>
        <v>0</v>
      </c>
      <c r="AQ517" s="2">
        <f>gpw_3[[#This Row],[kurs_zamkniecia]]-AE47</f>
        <v>6.999999999999984E-2</v>
      </c>
      <c r="AR517" s="2" t="str">
        <f>IF(gpw_3[[#This Row],[Kolumna1]]&gt;0,"r",IF(gpw_3[[#This Row],[Kolumna1]]=0,"n","m"))</f>
        <v>r</v>
      </c>
    </row>
    <row r="518" spans="1:44" x14ac:dyDescent="0.25">
      <c r="A518" s="1">
        <v>42026</v>
      </c>
      <c r="B518" s="2" t="s">
        <v>99</v>
      </c>
      <c r="C518" s="2" t="s">
        <v>100</v>
      </c>
      <c r="D518">
        <v>2.77</v>
      </c>
      <c r="E518">
        <v>0</v>
      </c>
      <c r="F518">
        <v>0</v>
      </c>
      <c r="G518">
        <v>0</v>
      </c>
      <c r="H518" s="2">
        <f>IF(AND(gpw[[#This Row],[wolumen]]=0,gpw[[#This Row],[obrot]]=0),gpw[[#This Row],[kurs_zamkniecia]],gpw[[#This Row],[obrot]]/gpw[[#This Row],[wolumen]])</f>
        <v>2.77</v>
      </c>
      <c r="J518" t="str">
        <f>LEFT(gpw[[#This Row],[ISIN]],2)</f>
        <v>PL</v>
      </c>
      <c r="K518">
        <f>gpw[[#This Row],[kurs_zamkniecia]]*gpw[[#This Row],[pakiet_wig]]</f>
        <v>0</v>
      </c>
      <c r="L518" s="2">
        <f>1000</f>
        <v>1000</v>
      </c>
      <c r="M518" s="2">
        <f t="shared" si="32"/>
        <v>96.428137390000003</v>
      </c>
      <c r="N518" s="2">
        <f t="shared" si="33"/>
        <v>57140000</v>
      </c>
      <c r="O518" s="2">
        <f>gpw[[#This Row],[M]]/(gpw[[#This Row],[Mb]]*gpw[[#This Row],[K]])*gpw[[#This Row],[Wb]]</f>
        <v>0</v>
      </c>
      <c r="P518" s="2">
        <f>gpw[[#This Row],[kurs_zamkniecia]]-D48</f>
        <v>0</v>
      </c>
      <c r="Q518" s="2" t="str">
        <f>IF(gpw[[#This Row],[Kolumna1]]&gt;0,"r",IF(gpw[[#This Row],[Kolumna1]]=0,"n","m"))</f>
        <v>n</v>
      </c>
      <c r="AB518" s="1">
        <v>42026</v>
      </c>
      <c r="AC518" s="2" t="s">
        <v>99</v>
      </c>
      <c r="AD518" s="2" t="s">
        <v>100</v>
      </c>
      <c r="AE518">
        <v>2.77</v>
      </c>
      <c r="AF518">
        <v>0</v>
      </c>
      <c r="AG518">
        <v>0</v>
      </c>
      <c r="AH518">
        <v>0</v>
      </c>
      <c r="AI518" s="2">
        <f>IF(AND(gpw_3[[#This Row],[wolumen]]=0,gpw_3[[#This Row],[obrot]]=0),gpw_3[[#This Row],[kurs_zamkniecia]],gpw_3[[#This Row],[obrot]]/gpw_3[[#This Row],[wolumen]])</f>
        <v>2.77</v>
      </c>
      <c r="AK518" t="str">
        <f>LEFT(gpw_3[[#This Row],[ISIN]],2)</f>
        <v>PL</v>
      </c>
      <c r="AL518">
        <f>gpw_3[[#This Row],[kurs_zamkniecia]]*gpw_3[[#This Row],[pakiet_wig]]</f>
        <v>0</v>
      </c>
      <c r="AM518" s="2">
        <f>1000</f>
        <v>1000</v>
      </c>
      <c r="AN518" s="2">
        <f t="shared" si="34"/>
        <v>96.428137390000003</v>
      </c>
      <c r="AO518" s="2">
        <f t="shared" si="35"/>
        <v>57140000</v>
      </c>
      <c r="AP518" s="2">
        <f>gpw_3[[#This Row],[M]]/(gpw_3[[#This Row],[Mb]]*gpw_3[[#This Row],[K]])*gpw_3[[#This Row],[Wb]]</f>
        <v>0</v>
      </c>
      <c r="AQ518" s="2">
        <f>gpw_3[[#This Row],[kurs_zamkniecia]]-AE48</f>
        <v>0</v>
      </c>
      <c r="AR518" s="2" t="str">
        <f>IF(gpw_3[[#This Row],[Kolumna1]]&gt;0,"r",IF(gpw_3[[#This Row],[Kolumna1]]=0,"n","m"))</f>
        <v>n</v>
      </c>
    </row>
    <row r="519" spans="1:44" x14ac:dyDescent="0.25">
      <c r="A519" s="1">
        <v>42026</v>
      </c>
      <c r="B519" s="2" t="s">
        <v>101</v>
      </c>
      <c r="C519" s="2" t="s">
        <v>102</v>
      </c>
      <c r="D519">
        <v>7.19</v>
      </c>
      <c r="E519">
        <v>1</v>
      </c>
      <c r="F519">
        <v>10</v>
      </c>
      <c r="G519">
        <v>2174000</v>
      </c>
      <c r="H519" s="2">
        <f>IF(AND(gpw[[#This Row],[wolumen]]=0,gpw[[#This Row],[obrot]]=0),gpw[[#This Row],[kurs_zamkniecia]],gpw[[#This Row],[obrot]]/gpw[[#This Row],[wolumen]])</f>
        <v>10</v>
      </c>
      <c r="J519" t="str">
        <f>LEFT(gpw[[#This Row],[ISIN]],2)</f>
        <v>PL</v>
      </c>
      <c r="K519">
        <f>gpw[[#This Row],[kurs_zamkniecia]]*gpw[[#This Row],[pakiet_wig]]</f>
        <v>15631060</v>
      </c>
      <c r="L519" s="2">
        <f>1000</f>
        <v>1000</v>
      </c>
      <c r="M519" s="2">
        <f t="shared" si="32"/>
        <v>96.428137390000003</v>
      </c>
      <c r="N519" s="2">
        <f t="shared" si="33"/>
        <v>57140000</v>
      </c>
      <c r="O519" s="2">
        <f>gpw[[#This Row],[M]]/(gpw[[#This Row],[Mb]]*gpw[[#This Row],[K]])*gpw[[#This Row],[Wb]]</f>
        <v>2.8369025397120455</v>
      </c>
      <c r="P519" s="2">
        <f>gpw[[#This Row],[kurs_zamkniecia]]-D49</f>
        <v>0</v>
      </c>
      <c r="Q519" s="2" t="str">
        <f>IF(gpw[[#This Row],[Kolumna1]]&gt;0,"r",IF(gpw[[#This Row],[Kolumna1]]=0,"n","m"))</f>
        <v>n</v>
      </c>
      <c r="AB519" s="1">
        <v>42026</v>
      </c>
      <c r="AC519" s="2" t="s">
        <v>101</v>
      </c>
      <c r="AD519" s="2" t="s">
        <v>102</v>
      </c>
      <c r="AE519">
        <v>7.19</v>
      </c>
      <c r="AF519">
        <v>1</v>
      </c>
      <c r="AG519">
        <v>10</v>
      </c>
      <c r="AH519">
        <v>2174000</v>
      </c>
      <c r="AI519" s="2">
        <f>IF(AND(gpw_3[[#This Row],[wolumen]]=0,gpw_3[[#This Row],[obrot]]=0),gpw_3[[#This Row],[kurs_zamkniecia]],gpw_3[[#This Row],[obrot]]/gpw_3[[#This Row],[wolumen]])</f>
        <v>10</v>
      </c>
      <c r="AK519" t="str">
        <f>LEFT(gpw_3[[#This Row],[ISIN]],2)</f>
        <v>PL</v>
      </c>
      <c r="AL519">
        <f>gpw_3[[#This Row],[kurs_zamkniecia]]*gpw_3[[#This Row],[pakiet_wig]]</f>
        <v>15631060</v>
      </c>
      <c r="AM519" s="2">
        <f>1000</f>
        <v>1000</v>
      </c>
      <c r="AN519" s="2">
        <f t="shared" si="34"/>
        <v>96.428137390000003</v>
      </c>
      <c r="AO519" s="2">
        <f t="shared" si="35"/>
        <v>57140000</v>
      </c>
      <c r="AP519" s="2">
        <f>gpw_3[[#This Row],[M]]/(gpw_3[[#This Row],[Mb]]*gpw_3[[#This Row],[K]])*gpw_3[[#This Row],[Wb]]</f>
        <v>2.8369025397120455</v>
      </c>
      <c r="AQ519" s="2">
        <f>gpw_3[[#This Row],[kurs_zamkniecia]]-AE49</f>
        <v>0</v>
      </c>
      <c r="AR519" s="2" t="str">
        <f>IF(gpw_3[[#This Row],[Kolumna1]]&gt;0,"r",IF(gpw_3[[#This Row],[Kolumna1]]=0,"n","m"))</f>
        <v>n</v>
      </c>
    </row>
    <row r="520" spans="1:44" x14ac:dyDescent="0.25">
      <c r="A520" s="1">
        <v>42026</v>
      </c>
      <c r="B520" s="2" t="s">
        <v>103</v>
      </c>
      <c r="C520" s="2" t="s">
        <v>104</v>
      </c>
      <c r="D520">
        <v>43</v>
      </c>
      <c r="E520">
        <v>17210</v>
      </c>
      <c r="F520">
        <v>744390</v>
      </c>
      <c r="G520">
        <v>7788000</v>
      </c>
      <c r="H520" s="2">
        <f>IF(AND(gpw[[#This Row],[wolumen]]=0,gpw[[#This Row],[obrot]]=0),gpw[[#This Row],[kurs_zamkniecia]],gpw[[#This Row],[obrot]]/gpw[[#This Row],[wolumen]])</f>
        <v>43.253341080766994</v>
      </c>
      <c r="J520" t="str">
        <f>LEFT(gpw[[#This Row],[ISIN]],2)</f>
        <v>PL</v>
      </c>
      <c r="K520">
        <f>gpw[[#This Row],[kurs_zamkniecia]]*gpw[[#This Row],[pakiet_wig]]</f>
        <v>334884000</v>
      </c>
      <c r="L520" s="2">
        <f>1000</f>
        <v>1000</v>
      </c>
      <c r="M520" s="2">
        <f t="shared" si="32"/>
        <v>96.428137390000003</v>
      </c>
      <c r="N520" s="2">
        <f t="shared" si="33"/>
        <v>57140000</v>
      </c>
      <c r="O520" s="2">
        <f>gpw[[#This Row],[M]]/(gpw[[#This Row],[Mb]]*gpw[[#This Row],[K]])*gpw[[#This Row],[Wb]]</f>
        <v>60.778556931451135</v>
      </c>
      <c r="P520" s="2">
        <f>gpw[[#This Row],[kurs_zamkniecia]]-D50</f>
        <v>-0.5</v>
      </c>
      <c r="Q520" s="2" t="str">
        <f>IF(gpw[[#This Row],[Kolumna1]]&gt;0,"r",IF(gpw[[#This Row],[Kolumna1]]=0,"n","m"))</f>
        <v>m</v>
      </c>
      <c r="AB520" s="1">
        <v>42026</v>
      </c>
      <c r="AC520" s="2" t="s">
        <v>103</v>
      </c>
      <c r="AD520" s="2" t="s">
        <v>104</v>
      </c>
      <c r="AE520">
        <v>43</v>
      </c>
      <c r="AF520">
        <v>17210</v>
      </c>
      <c r="AG520">
        <v>744390</v>
      </c>
      <c r="AH520">
        <v>7788000</v>
      </c>
      <c r="AI520" s="2">
        <f>IF(AND(gpw_3[[#This Row],[wolumen]]=0,gpw_3[[#This Row],[obrot]]=0),gpw_3[[#This Row],[kurs_zamkniecia]],gpw_3[[#This Row],[obrot]]/gpw_3[[#This Row],[wolumen]])</f>
        <v>43.253341080766994</v>
      </c>
      <c r="AK520" t="str">
        <f>LEFT(gpw_3[[#This Row],[ISIN]],2)</f>
        <v>PL</v>
      </c>
      <c r="AL520">
        <f>gpw_3[[#This Row],[kurs_zamkniecia]]*gpw_3[[#This Row],[pakiet_wig]]</f>
        <v>334884000</v>
      </c>
      <c r="AM520" s="2">
        <f>1000</f>
        <v>1000</v>
      </c>
      <c r="AN520" s="2">
        <f t="shared" si="34"/>
        <v>96.428137390000003</v>
      </c>
      <c r="AO520" s="2">
        <f t="shared" si="35"/>
        <v>57140000</v>
      </c>
      <c r="AP520" s="2">
        <f>gpw_3[[#This Row],[M]]/(gpw_3[[#This Row],[Mb]]*gpw_3[[#This Row],[K]])*gpw_3[[#This Row],[Wb]]</f>
        <v>60.778556931451135</v>
      </c>
      <c r="AQ520" s="2">
        <f>gpw_3[[#This Row],[kurs_zamkniecia]]-AE50</f>
        <v>-0.5</v>
      </c>
      <c r="AR520" s="2" t="str">
        <f>IF(gpw_3[[#This Row],[Kolumna1]]&gt;0,"r",IF(gpw_3[[#This Row],[Kolumna1]]=0,"n","m"))</f>
        <v>m</v>
      </c>
    </row>
    <row r="521" spans="1:44" x14ac:dyDescent="0.25">
      <c r="A521" s="1">
        <v>42026</v>
      </c>
      <c r="B521" s="2" t="s">
        <v>105</v>
      </c>
      <c r="C521" s="2" t="s">
        <v>106</v>
      </c>
      <c r="D521">
        <v>1.1399999999999999</v>
      </c>
      <c r="E521">
        <v>14109</v>
      </c>
      <c r="F521">
        <v>15850</v>
      </c>
      <c r="G521">
        <v>96494000</v>
      </c>
      <c r="H521" s="2">
        <f>IF(AND(gpw[[#This Row],[wolumen]]=0,gpw[[#This Row],[obrot]]=0),gpw[[#This Row],[kurs_zamkniecia]],gpw[[#This Row],[obrot]]/gpw[[#This Row],[wolumen]])</f>
        <v>1.1233964136366859</v>
      </c>
      <c r="J521" t="str">
        <f>LEFT(gpw[[#This Row],[ISIN]],2)</f>
        <v>PL</v>
      </c>
      <c r="K521">
        <f>gpw[[#This Row],[kurs_zamkniecia]]*gpw[[#This Row],[pakiet_wig]]</f>
        <v>110003159.99999999</v>
      </c>
      <c r="L521" s="2">
        <f>1000</f>
        <v>1000</v>
      </c>
      <c r="M521" s="2">
        <f t="shared" si="32"/>
        <v>96.428137390000003</v>
      </c>
      <c r="N521" s="2">
        <f t="shared" si="33"/>
        <v>57140000</v>
      </c>
      <c r="O521" s="2">
        <f>gpw[[#This Row],[M]]/(gpw[[#This Row],[Mb]]*gpw[[#This Row],[K]])*gpw[[#This Row],[Wb]]</f>
        <v>19.964624534762866</v>
      </c>
      <c r="P521" s="2">
        <f>gpw[[#This Row],[kurs_zamkniecia]]-D51</f>
        <v>0</v>
      </c>
      <c r="Q521" s="2" t="str">
        <f>IF(gpw[[#This Row],[Kolumna1]]&gt;0,"r",IF(gpw[[#This Row],[Kolumna1]]=0,"n","m"))</f>
        <v>n</v>
      </c>
      <c r="AB521" s="1">
        <v>42026</v>
      </c>
      <c r="AC521" s="2" t="s">
        <v>105</v>
      </c>
      <c r="AD521" s="2" t="s">
        <v>106</v>
      </c>
      <c r="AE521">
        <v>1.1399999999999999</v>
      </c>
      <c r="AF521">
        <v>14109</v>
      </c>
      <c r="AG521">
        <v>15850</v>
      </c>
      <c r="AH521">
        <v>96494000</v>
      </c>
      <c r="AI521" s="2">
        <f>IF(AND(gpw_3[[#This Row],[wolumen]]=0,gpw_3[[#This Row],[obrot]]=0),gpw_3[[#This Row],[kurs_zamkniecia]],gpw_3[[#This Row],[obrot]]/gpw_3[[#This Row],[wolumen]])</f>
        <v>1.1233964136366859</v>
      </c>
      <c r="AK521" t="str">
        <f>LEFT(gpw_3[[#This Row],[ISIN]],2)</f>
        <v>PL</v>
      </c>
      <c r="AL521">
        <f>gpw_3[[#This Row],[kurs_zamkniecia]]*gpw_3[[#This Row],[pakiet_wig]]</f>
        <v>110003159.99999999</v>
      </c>
      <c r="AM521" s="2">
        <f>1000</f>
        <v>1000</v>
      </c>
      <c r="AN521" s="2">
        <f t="shared" si="34"/>
        <v>96.428137390000003</v>
      </c>
      <c r="AO521" s="2">
        <f t="shared" si="35"/>
        <v>57140000</v>
      </c>
      <c r="AP521" s="2">
        <f>gpw_3[[#This Row],[M]]/(gpw_3[[#This Row],[Mb]]*gpw_3[[#This Row],[K]])*gpw_3[[#This Row],[Wb]]</f>
        <v>19.964624534762866</v>
      </c>
      <c r="AQ521" s="2">
        <f>gpw_3[[#This Row],[kurs_zamkniecia]]-AE51</f>
        <v>0</v>
      </c>
      <c r="AR521" s="2" t="str">
        <f>IF(gpw_3[[#This Row],[Kolumna1]]&gt;0,"r",IF(gpw_3[[#This Row],[Kolumna1]]=0,"n","m"))</f>
        <v>n</v>
      </c>
    </row>
    <row r="522" spans="1:44" x14ac:dyDescent="0.25">
      <c r="A522" s="1">
        <v>42026</v>
      </c>
      <c r="B522" s="2" t="s">
        <v>107</v>
      </c>
      <c r="C522" s="2" t="s">
        <v>108</v>
      </c>
      <c r="D522">
        <v>13</v>
      </c>
      <c r="E522">
        <v>49</v>
      </c>
      <c r="F522">
        <v>640</v>
      </c>
      <c r="G522">
        <v>0</v>
      </c>
      <c r="H522" s="2">
        <f>IF(AND(gpw[[#This Row],[wolumen]]=0,gpw[[#This Row],[obrot]]=0),gpw[[#This Row],[kurs_zamkniecia]],gpw[[#This Row],[obrot]]/gpw[[#This Row],[wolumen]])</f>
        <v>13.061224489795919</v>
      </c>
      <c r="J522" t="str">
        <f>LEFT(gpw[[#This Row],[ISIN]],2)</f>
        <v>PL</v>
      </c>
      <c r="K522">
        <f>gpw[[#This Row],[kurs_zamkniecia]]*gpw[[#This Row],[pakiet_wig]]</f>
        <v>0</v>
      </c>
      <c r="L522" s="2">
        <f>1000</f>
        <v>1000</v>
      </c>
      <c r="M522" s="2">
        <f t="shared" si="32"/>
        <v>96.428137390000003</v>
      </c>
      <c r="N522" s="2">
        <f t="shared" si="33"/>
        <v>57140000</v>
      </c>
      <c r="O522" s="2">
        <f>gpw[[#This Row],[M]]/(gpw[[#This Row],[Mb]]*gpw[[#This Row],[K]])*gpw[[#This Row],[Wb]]</f>
        <v>0</v>
      </c>
      <c r="P522" s="2">
        <f>gpw[[#This Row],[kurs_zamkniecia]]-D52</f>
        <v>0.69999999999999929</v>
      </c>
      <c r="Q522" s="2" t="str">
        <f>IF(gpw[[#This Row],[Kolumna1]]&gt;0,"r",IF(gpw[[#This Row],[Kolumna1]]=0,"n","m"))</f>
        <v>r</v>
      </c>
      <c r="AB522" s="1">
        <v>42026</v>
      </c>
      <c r="AC522" s="2" t="s">
        <v>107</v>
      </c>
      <c r="AD522" s="2" t="s">
        <v>108</v>
      </c>
      <c r="AE522">
        <v>13</v>
      </c>
      <c r="AF522">
        <v>49</v>
      </c>
      <c r="AG522">
        <v>640</v>
      </c>
      <c r="AH522">
        <v>0</v>
      </c>
      <c r="AI522" s="2">
        <f>IF(AND(gpw_3[[#This Row],[wolumen]]=0,gpw_3[[#This Row],[obrot]]=0),gpw_3[[#This Row],[kurs_zamkniecia]],gpw_3[[#This Row],[obrot]]/gpw_3[[#This Row],[wolumen]])</f>
        <v>13.061224489795919</v>
      </c>
      <c r="AK522" t="str">
        <f>LEFT(gpw_3[[#This Row],[ISIN]],2)</f>
        <v>PL</v>
      </c>
      <c r="AL522">
        <f>gpw_3[[#This Row],[kurs_zamkniecia]]*gpw_3[[#This Row],[pakiet_wig]]</f>
        <v>0</v>
      </c>
      <c r="AM522" s="2">
        <f>1000</f>
        <v>1000</v>
      </c>
      <c r="AN522" s="2">
        <f t="shared" si="34"/>
        <v>96.428137390000003</v>
      </c>
      <c r="AO522" s="2">
        <f t="shared" si="35"/>
        <v>57140000</v>
      </c>
      <c r="AP522" s="2">
        <f>gpw_3[[#This Row],[M]]/(gpw_3[[#This Row],[Mb]]*gpw_3[[#This Row],[K]])*gpw_3[[#This Row],[Wb]]</f>
        <v>0</v>
      </c>
      <c r="AQ522" s="2">
        <f>gpw_3[[#This Row],[kurs_zamkniecia]]-AE52</f>
        <v>0.69999999999999929</v>
      </c>
      <c r="AR522" s="2" t="str">
        <f>IF(gpw_3[[#This Row],[Kolumna1]]&gt;0,"r",IF(gpw_3[[#This Row],[Kolumna1]]=0,"n","m"))</f>
        <v>r</v>
      </c>
    </row>
    <row r="523" spans="1:44" x14ac:dyDescent="0.25">
      <c r="A523" s="1">
        <v>42026</v>
      </c>
      <c r="B523" s="2" t="s">
        <v>109</v>
      </c>
      <c r="C523" s="2" t="s">
        <v>110</v>
      </c>
      <c r="D523">
        <v>306.05</v>
      </c>
      <c r="E523">
        <v>82</v>
      </c>
      <c r="F523">
        <v>25440</v>
      </c>
      <c r="G523">
        <v>1075000</v>
      </c>
      <c r="H523" s="2">
        <f>IF(AND(gpw[[#This Row],[wolumen]]=0,gpw[[#This Row],[obrot]]=0),gpw[[#This Row],[kurs_zamkniecia]],gpw[[#This Row],[obrot]]/gpw[[#This Row],[wolumen]])</f>
        <v>310.2439024390244</v>
      </c>
      <c r="J523" t="str">
        <f>LEFT(gpw[[#This Row],[ISIN]],2)</f>
        <v>PL</v>
      </c>
      <c r="K523">
        <f>gpw[[#This Row],[kurs_zamkniecia]]*gpw[[#This Row],[pakiet_wig]]</f>
        <v>329003750</v>
      </c>
      <c r="L523" s="2">
        <f>1000</f>
        <v>1000</v>
      </c>
      <c r="M523" s="2">
        <f t="shared" si="32"/>
        <v>96.428137390000003</v>
      </c>
      <c r="N523" s="2">
        <f t="shared" si="33"/>
        <v>57140000</v>
      </c>
      <c r="O523" s="2">
        <f>gpw[[#This Row],[M]]/(gpw[[#This Row],[Mb]]*gpw[[#This Row],[K]])*gpw[[#This Row],[Wb]]</f>
        <v>59.711342285794238</v>
      </c>
      <c r="P523" s="2">
        <f>gpw[[#This Row],[kurs_zamkniecia]]-D53</f>
        <v>1.5500000000000114</v>
      </c>
      <c r="Q523" s="2" t="str">
        <f>IF(gpw[[#This Row],[Kolumna1]]&gt;0,"r",IF(gpw[[#This Row],[Kolumna1]]=0,"n","m"))</f>
        <v>r</v>
      </c>
      <c r="AB523" s="1">
        <v>42026</v>
      </c>
      <c r="AC523" s="2" t="s">
        <v>109</v>
      </c>
      <c r="AD523" s="2" t="s">
        <v>110</v>
      </c>
      <c r="AE523">
        <v>306.05</v>
      </c>
      <c r="AF523">
        <v>82</v>
      </c>
      <c r="AG523">
        <v>25440</v>
      </c>
      <c r="AH523">
        <v>1075000</v>
      </c>
      <c r="AI523" s="2">
        <f>IF(AND(gpw_3[[#This Row],[wolumen]]=0,gpw_3[[#This Row],[obrot]]=0),gpw_3[[#This Row],[kurs_zamkniecia]],gpw_3[[#This Row],[obrot]]/gpw_3[[#This Row],[wolumen]])</f>
        <v>310.2439024390244</v>
      </c>
      <c r="AK523" t="str">
        <f>LEFT(gpw_3[[#This Row],[ISIN]],2)</f>
        <v>PL</v>
      </c>
      <c r="AL523">
        <f>gpw_3[[#This Row],[kurs_zamkniecia]]*gpw_3[[#This Row],[pakiet_wig]]</f>
        <v>329003750</v>
      </c>
      <c r="AM523" s="2">
        <f>1000</f>
        <v>1000</v>
      </c>
      <c r="AN523" s="2">
        <f t="shared" si="34"/>
        <v>96.428137390000003</v>
      </c>
      <c r="AO523" s="2">
        <f t="shared" si="35"/>
        <v>57140000</v>
      </c>
      <c r="AP523" s="2">
        <f>gpw_3[[#This Row],[M]]/(gpw_3[[#This Row],[Mb]]*gpw_3[[#This Row],[K]])*gpw_3[[#This Row],[Wb]]</f>
        <v>59.711342285794238</v>
      </c>
      <c r="AQ523" s="2">
        <f>gpw_3[[#This Row],[kurs_zamkniecia]]-AE53</f>
        <v>1.5500000000000114</v>
      </c>
      <c r="AR523" s="2" t="str">
        <f>IF(gpw_3[[#This Row],[Kolumna1]]&gt;0,"r",IF(gpw_3[[#This Row],[Kolumna1]]=0,"n","m"))</f>
        <v>r</v>
      </c>
    </row>
    <row r="524" spans="1:44" x14ac:dyDescent="0.25">
      <c r="A524" s="1">
        <v>42026</v>
      </c>
      <c r="B524" s="2" t="s">
        <v>111</v>
      </c>
      <c r="C524" s="2" t="s">
        <v>112</v>
      </c>
      <c r="D524">
        <v>3.77</v>
      </c>
      <c r="E524">
        <v>1302</v>
      </c>
      <c r="F524">
        <v>4930</v>
      </c>
      <c r="G524">
        <v>0</v>
      </c>
      <c r="H524" s="2">
        <f>IF(AND(gpw[[#This Row],[wolumen]]=0,gpw[[#This Row],[obrot]]=0),gpw[[#This Row],[kurs_zamkniecia]],gpw[[#This Row],[obrot]]/gpw[[#This Row],[wolumen]])</f>
        <v>3.7864823348694316</v>
      </c>
      <c r="J524" t="str">
        <f>LEFT(gpw[[#This Row],[ISIN]],2)</f>
        <v>PL</v>
      </c>
      <c r="K524">
        <f>gpw[[#This Row],[kurs_zamkniecia]]*gpw[[#This Row],[pakiet_wig]]</f>
        <v>0</v>
      </c>
      <c r="L524" s="2">
        <f>1000</f>
        <v>1000</v>
      </c>
      <c r="M524" s="2">
        <f t="shared" si="32"/>
        <v>96.428137390000003</v>
      </c>
      <c r="N524" s="2">
        <f t="shared" si="33"/>
        <v>57140000</v>
      </c>
      <c r="O524" s="2">
        <f>gpw[[#This Row],[M]]/(gpw[[#This Row],[Mb]]*gpw[[#This Row],[K]])*gpw[[#This Row],[Wb]]</f>
        <v>0</v>
      </c>
      <c r="P524" s="2">
        <f>gpw[[#This Row],[kurs_zamkniecia]]-D54</f>
        <v>-2.0000000000000018E-2</v>
      </c>
      <c r="Q524" s="2" t="str">
        <f>IF(gpw[[#This Row],[Kolumna1]]&gt;0,"r",IF(gpw[[#This Row],[Kolumna1]]=0,"n","m"))</f>
        <v>m</v>
      </c>
      <c r="AB524" s="1">
        <v>42026</v>
      </c>
      <c r="AC524" s="2" t="s">
        <v>111</v>
      </c>
      <c r="AD524" s="2" t="s">
        <v>112</v>
      </c>
      <c r="AE524">
        <v>3.77</v>
      </c>
      <c r="AF524">
        <v>1302</v>
      </c>
      <c r="AG524">
        <v>4930</v>
      </c>
      <c r="AH524">
        <v>0</v>
      </c>
      <c r="AI524" s="2">
        <f>IF(AND(gpw_3[[#This Row],[wolumen]]=0,gpw_3[[#This Row],[obrot]]=0),gpw_3[[#This Row],[kurs_zamkniecia]],gpw_3[[#This Row],[obrot]]/gpw_3[[#This Row],[wolumen]])</f>
        <v>3.7864823348694316</v>
      </c>
      <c r="AK524" t="str">
        <f>LEFT(gpw_3[[#This Row],[ISIN]],2)</f>
        <v>PL</v>
      </c>
      <c r="AL524">
        <f>gpw_3[[#This Row],[kurs_zamkniecia]]*gpw_3[[#This Row],[pakiet_wig]]</f>
        <v>0</v>
      </c>
      <c r="AM524" s="2">
        <f>1000</f>
        <v>1000</v>
      </c>
      <c r="AN524" s="2">
        <f t="shared" si="34"/>
        <v>96.428137390000003</v>
      </c>
      <c r="AO524" s="2">
        <f t="shared" si="35"/>
        <v>57140000</v>
      </c>
      <c r="AP524" s="2">
        <f>gpw_3[[#This Row],[M]]/(gpw_3[[#This Row],[Mb]]*gpw_3[[#This Row],[K]])*gpw_3[[#This Row],[Wb]]</f>
        <v>0</v>
      </c>
      <c r="AQ524" s="2">
        <f>gpw_3[[#This Row],[kurs_zamkniecia]]-AE54</f>
        <v>-2.0000000000000018E-2</v>
      </c>
      <c r="AR524" s="2" t="str">
        <f>IF(gpw_3[[#This Row],[Kolumna1]]&gt;0,"r",IF(gpw_3[[#This Row],[Kolumna1]]=0,"n","m"))</f>
        <v>m</v>
      </c>
    </row>
    <row r="525" spans="1:44" x14ac:dyDescent="0.25">
      <c r="A525" s="1">
        <v>42026</v>
      </c>
      <c r="B525" s="2" t="s">
        <v>113</v>
      </c>
      <c r="C525" s="2" t="s">
        <v>114</v>
      </c>
      <c r="D525">
        <v>27.9</v>
      </c>
      <c r="E525">
        <v>0</v>
      </c>
      <c r="F525">
        <v>0</v>
      </c>
      <c r="G525">
        <v>0</v>
      </c>
      <c r="H525" s="2">
        <f>IF(AND(gpw[[#This Row],[wolumen]]=0,gpw[[#This Row],[obrot]]=0),gpw[[#This Row],[kurs_zamkniecia]],gpw[[#This Row],[obrot]]/gpw[[#This Row],[wolumen]])</f>
        <v>27.9</v>
      </c>
      <c r="J525" t="str">
        <f>LEFT(gpw[[#This Row],[ISIN]],2)</f>
        <v>PL</v>
      </c>
      <c r="K525">
        <f>gpw[[#This Row],[kurs_zamkniecia]]*gpw[[#This Row],[pakiet_wig]]</f>
        <v>0</v>
      </c>
      <c r="L525" s="2">
        <f>1000</f>
        <v>1000</v>
      </c>
      <c r="M525" s="2">
        <f t="shared" si="32"/>
        <v>96.428137390000003</v>
      </c>
      <c r="N525" s="2">
        <f t="shared" si="33"/>
        <v>57140000</v>
      </c>
      <c r="O525" s="2">
        <f>gpw[[#This Row],[M]]/(gpw[[#This Row],[Mb]]*gpw[[#This Row],[K]])*gpw[[#This Row],[Wb]]</f>
        <v>0</v>
      </c>
      <c r="P525" s="2">
        <f>gpw[[#This Row],[kurs_zamkniecia]]-D55</f>
        <v>0</v>
      </c>
      <c r="Q525" s="2" t="str">
        <f>IF(gpw[[#This Row],[Kolumna1]]&gt;0,"r",IF(gpw[[#This Row],[Kolumna1]]=0,"n","m"))</f>
        <v>n</v>
      </c>
      <c r="AB525" s="1">
        <v>42026</v>
      </c>
      <c r="AC525" s="2" t="s">
        <v>113</v>
      </c>
      <c r="AD525" s="2" t="s">
        <v>114</v>
      </c>
      <c r="AE525">
        <v>27.9</v>
      </c>
      <c r="AF525">
        <v>0</v>
      </c>
      <c r="AG525">
        <v>0</v>
      </c>
      <c r="AH525">
        <v>0</v>
      </c>
      <c r="AI525" s="2">
        <f>IF(AND(gpw_3[[#This Row],[wolumen]]=0,gpw_3[[#This Row],[obrot]]=0),gpw_3[[#This Row],[kurs_zamkniecia]],gpw_3[[#This Row],[obrot]]/gpw_3[[#This Row],[wolumen]])</f>
        <v>27.9</v>
      </c>
      <c r="AK525" t="str">
        <f>LEFT(gpw_3[[#This Row],[ISIN]],2)</f>
        <v>PL</v>
      </c>
      <c r="AL525">
        <f>gpw_3[[#This Row],[kurs_zamkniecia]]*gpw_3[[#This Row],[pakiet_wig]]</f>
        <v>0</v>
      </c>
      <c r="AM525" s="2">
        <f>1000</f>
        <v>1000</v>
      </c>
      <c r="AN525" s="2">
        <f t="shared" si="34"/>
        <v>96.428137390000003</v>
      </c>
      <c r="AO525" s="2">
        <f t="shared" si="35"/>
        <v>57140000</v>
      </c>
      <c r="AP525" s="2">
        <f>gpw_3[[#This Row],[M]]/(gpw_3[[#This Row],[Mb]]*gpw_3[[#This Row],[K]])*gpw_3[[#This Row],[Wb]]</f>
        <v>0</v>
      </c>
      <c r="AQ525" s="2">
        <f>gpw_3[[#This Row],[kurs_zamkniecia]]-AE55</f>
        <v>0</v>
      </c>
      <c r="AR525" s="2" t="str">
        <f>IF(gpw_3[[#This Row],[Kolumna1]]&gt;0,"r",IF(gpw_3[[#This Row],[Kolumna1]]=0,"n","m"))</f>
        <v>n</v>
      </c>
    </row>
    <row r="526" spans="1:44" x14ac:dyDescent="0.25">
      <c r="A526" s="1">
        <v>42026</v>
      </c>
      <c r="B526" s="2" t="s">
        <v>115</v>
      </c>
      <c r="C526" s="2" t="s">
        <v>116</v>
      </c>
      <c r="D526">
        <v>11.02</v>
      </c>
      <c r="E526">
        <v>1002</v>
      </c>
      <c r="F526">
        <v>11030</v>
      </c>
      <c r="G526">
        <v>911000</v>
      </c>
      <c r="H526" s="2">
        <f>IF(AND(gpw[[#This Row],[wolumen]]=0,gpw[[#This Row],[obrot]]=0),gpw[[#This Row],[kurs_zamkniecia]],gpw[[#This Row],[obrot]]/gpw[[#This Row],[wolumen]])</f>
        <v>11.007984031936127</v>
      </c>
      <c r="J526" t="str">
        <f>LEFT(gpw[[#This Row],[ISIN]],2)</f>
        <v>PL</v>
      </c>
      <c r="K526">
        <f>gpw[[#This Row],[kurs_zamkniecia]]*gpw[[#This Row],[pakiet_wig]]</f>
        <v>10039220</v>
      </c>
      <c r="L526" s="2">
        <f>1000</f>
        <v>1000</v>
      </c>
      <c r="M526" s="2">
        <f t="shared" si="32"/>
        <v>96.428137390000003</v>
      </c>
      <c r="N526" s="2">
        <f t="shared" si="33"/>
        <v>57140000</v>
      </c>
      <c r="O526" s="2">
        <f>gpw[[#This Row],[M]]/(gpw[[#This Row],[Mb]]*gpw[[#This Row],[K]])*gpw[[#This Row],[Wb]]</f>
        <v>1.8220318209211632</v>
      </c>
      <c r="P526" s="2">
        <f>gpw[[#This Row],[kurs_zamkniecia]]-D56</f>
        <v>1.9999999999999574E-2</v>
      </c>
      <c r="Q526" s="2" t="str">
        <f>IF(gpw[[#This Row],[Kolumna1]]&gt;0,"r",IF(gpw[[#This Row],[Kolumna1]]=0,"n","m"))</f>
        <v>r</v>
      </c>
      <c r="AB526" s="1">
        <v>42026</v>
      </c>
      <c r="AC526" s="2" t="s">
        <v>115</v>
      </c>
      <c r="AD526" s="2" t="s">
        <v>116</v>
      </c>
      <c r="AE526">
        <v>11.02</v>
      </c>
      <c r="AF526">
        <v>1002</v>
      </c>
      <c r="AG526">
        <v>11030</v>
      </c>
      <c r="AH526">
        <v>911000</v>
      </c>
      <c r="AI526" s="2">
        <f>IF(AND(gpw_3[[#This Row],[wolumen]]=0,gpw_3[[#This Row],[obrot]]=0),gpw_3[[#This Row],[kurs_zamkniecia]],gpw_3[[#This Row],[obrot]]/gpw_3[[#This Row],[wolumen]])</f>
        <v>11.007984031936127</v>
      </c>
      <c r="AK526" t="str">
        <f>LEFT(gpw_3[[#This Row],[ISIN]],2)</f>
        <v>PL</v>
      </c>
      <c r="AL526">
        <f>gpw_3[[#This Row],[kurs_zamkniecia]]*gpw_3[[#This Row],[pakiet_wig]]</f>
        <v>10039220</v>
      </c>
      <c r="AM526" s="2">
        <f>1000</f>
        <v>1000</v>
      </c>
      <c r="AN526" s="2">
        <f t="shared" si="34"/>
        <v>96.428137390000003</v>
      </c>
      <c r="AO526" s="2">
        <f t="shared" si="35"/>
        <v>57140000</v>
      </c>
      <c r="AP526" s="2">
        <f>gpw_3[[#This Row],[M]]/(gpw_3[[#This Row],[Mb]]*gpw_3[[#This Row],[K]])*gpw_3[[#This Row],[Wb]]</f>
        <v>1.8220318209211632</v>
      </c>
      <c r="AQ526" s="2">
        <f>gpw_3[[#This Row],[kurs_zamkniecia]]-AE56</f>
        <v>1.9999999999999574E-2</v>
      </c>
      <c r="AR526" s="2" t="str">
        <f>IF(gpw_3[[#This Row],[Kolumna1]]&gt;0,"r",IF(gpw_3[[#This Row],[Kolumna1]]=0,"n","m"))</f>
        <v>r</v>
      </c>
    </row>
    <row r="527" spans="1:44" x14ac:dyDescent="0.25">
      <c r="A527" s="1">
        <v>42026</v>
      </c>
      <c r="B527" s="2" t="s">
        <v>117</v>
      </c>
      <c r="C527" s="2" t="s">
        <v>118</v>
      </c>
      <c r="D527">
        <v>79.95</v>
      </c>
      <c r="E527">
        <v>0</v>
      </c>
      <c r="F527">
        <v>0</v>
      </c>
      <c r="G527">
        <v>0</v>
      </c>
      <c r="H527" s="2">
        <f>IF(AND(gpw[[#This Row],[wolumen]]=0,gpw[[#This Row],[obrot]]=0),gpw[[#This Row],[kurs_zamkniecia]],gpw[[#This Row],[obrot]]/gpw[[#This Row],[wolumen]])</f>
        <v>79.95</v>
      </c>
      <c r="J527" t="str">
        <f>LEFT(gpw[[#This Row],[ISIN]],2)</f>
        <v>PL</v>
      </c>
      <c r="K527">
        <f>gpw[[#This Row],[kurs_zamkniecia]]*gpw[[#This Row],[pakiet_wig]]</f>
        <v>0</v>
      </c>
      <c r="L527" s="2">
        <f>1000</f>
        <v>1000</v>
      </c>
      <c r="M527" s="2">
        <f t="shared" si="32"/>
        <v>96.428137390000003</v>
      </c>
      <c r="N527" s="2">
        <f t="shared" si="33"/>
        <v>57140000</v>
      </c>
      <c r="O527" s="2">
        <f>gpw[[#This Row],[M]]/(gpw[[#This Row],[Mb]]*gpw[[#This Row],[K]])*gpw[[#This Row],[Wb]]</f>
        <v>0</v>
      </c>
      <c r="P527" s="2">
        <f>gpw[[#This Row],[kurs_zamkniecia]]-D57</f>
        <v>0</v>
      </c>
      <c r="Q527" s="2" t="str">
        <f>IF(gpw[[#This Row],[Kolumna1]]&gt;0,"r",IF(gpw[[#This Row],[Kolumna1]]=0,"n","m"))</f>
        <v>n</v>
      </c>
      <c r="AB527" s="1">
        <v>42026</v>
      </c>
      <c r="AC527" s="2" t="s">
        <v>117</v>
      </c>
      <c r="AD527" s="2" t="s">
        <v>118</v>
      </c>
      <c r="AE527">
        <v>79.95</v>
      </c>
      <c r="AF527">
        <v>0</v>
      </c>
      <c r="AG527">
        <v>0</v>
      </c>
      <c r="AH527">
        <v>0</v>
      </c>
      <c r="AI527" s="2">
        <f>IF(AND(gpw_3[[#This Row],[wolumen]]=0,gpw_3[[#This Row],[obrot]]=0),gpw_3[[#This Row],[kurs_zamkniecia]],gpw_3[[#This Row],[obrot]]/gpw_3[[#This Row],[wolumen]])</f>
        <v>79.95</v>
      </c>
      <c r="AK527" t="str">
        <f>LEFT(gpw_3[[#This Row],[ISIN]],2)</f>
        <v>PL</v>
      </c>
      <c r="AL527">
        <f>gpw_3[[#This Row],[kurs_zamkniecia]]*gpw_3[[#This Row],[pakiet_wig]]</f>
        <v>0</v>
      </c>
      <c r="AM527" s="2">
        <f>1000</f>
        <v>1000</v>
      </c>
      <c r="AN527" s="2">
        <f t="shared" si="34"/>
        <v>96.428137390000003</v>
      </c>
      <c r="AO527" s="2">
        <f t="shared" si="35"/>
        <v>57140000</v>
      </c>
      <c r="AP527" s="2">
        <f>gpw_3[[#This Row],[M]]/(gpw_3[[#This Row],[Mb]]*gpw_3[[#This Row],[K]])*gpw_3[[#This Row],[Wb]]</f>
        <v>0</v>
      </c>
      <c r="AQ527" s="2">
        <f>gpw_3[[#This Row],[kurs_zamkniecia]]-AE57</f>
        <v>0</v>
      </c>
      <c r="AR527" s="2" t="str">
        <f>IF(gpw_3[[#This Row],[Kolumna1]]&gt;0,"r",IF(gpw_3[[#This Row],[Kolumna1]]=0,"n","m"))</f>
        <v>n</v>
      </c>
    </row>
    <row r="528" spans="1:44" x14ac:dyDescent="0.25">
      <c r="A528" s="1">
        <v>42026</v>
      </c>
      <c r="B528" s="2" t="s">
        <v>119</v>
      </c>
      <c r="C528" s="2" t="s">
        <v>120</v>
      </c>
      <c r="D528">
        <v>4</v>
      </c>
      <c r="E528">
        <v>97499</v>
      </c>
      <c r="F528">
        <v>388340</v>
      </c>
      <c r="G528">
        <v>67191000</v>
      </c>
      <c r="H528" s="2">
        <f>IF(AND(gpw[[#This Row],[wolumen]]=0,gpw[[#This Row],[obrot]]=0),gpw[[#This Row],[kurs_zamkniecia]],gpw[[#This Row],[obrot]]/gpw[[#This Row],[wolumen]])</f>
        <v>3.9830152104124146</v>
      </c>
      <c r="J528" t="str">
        <f>LEFT(gpw[[#This Row],[ISIN]],2)</f>
        <v>PL</v>
      </c>
      <c r="K528">
        <f>gpw[[#This Row],[kurs_zamkniecia]]*gpw[[#This Row],[pakiet_wig]]</f>
        <v>268764000</v>
      </c>
      <c r="L528" s="2">
        <f>1000</f>
        <v>1000</v>
      </c>
      <c r="M528" s="2">
        <f t="shared" si="32"/>
        <v>96.428137390000003</v>
      </c>
      <c r="N528" s="2">
        <f t="shared" si="33"/>
        <v>57140000</v>
      </c>
      <c r="O528" s="2">
        <f>gpw[[#This Row],[M]]/(gpw[[#This Row],[Mb]]*gpw[[#This Row],[K]])*gpw[[#This Row],[Wb]]</f>
        <v>48.778347353485188</v>
      </c>
      <c r="P528" s="2">
        <f>gpw[[#This Row],[kurs_zamkniecia]]-D58</f>
        <v>0</v>
      </c>
      <c r="Q528" s="2" t="str">
        <f>IF(gpw[[#This Row],[Kolumna1]]&gt;0,"r",IF(gpw[[#This Row],[Kolumna1]]=0,"n","m"))</f>
        <v>n</v>
      </c>
      <c r="AB528" s="1">
        <v>42026</v>
      </c>
      <c r="AC528" s="2" t="s">
        <v>119</v>
      </c>
      <c r="AD528" s="2" t="s">
        <v>120</v>
      </c>
      <c r="AE528">
        <v>4</v>
      </c>
      <c r="AF528">
        <v>97499</v>
      </c>
      <c r="AG528">
        <v>388340</v>
      </c>
      <c r="AH528">
        <v>67191000</v>
      </c>
      <c r="AI528" s="2">
        <f>IF(AND(gpw_3[[#This Row],[wolumen]]=0,gpw_3[[#This Row],[obrot]]=0),gpw_3[[#This Row],[kurs_zamkniecia]],gpw_3[[#This Row],[obrot]]/gpw_3[[#This Row],[wolumen]])</f>
        <v>3.9830152104124146</v>
      </c>
      <c r="AK528" t="str">
        <f>LEFT(gpw_3[[#This Row],[ISIN]],2)</f>
        <v>PL</v>
      </c>
      <c r="AL528">
        <f>gpw_3[[#This Row],[kurs_zamkniecia]]*gpw_3[[#This Row],[pakiet_wig]]</f>
        <v>268764000</v>
      </c>
      <c r="AM528" s="2">
        <f>1000</f>
        <v>1000</v>
      </c>
      <c r="AN528" s="2">
        <f t="shared" si="34"/>
        <v>96.428137390000003</v>
      </c>
      <c r="AO528" s="2">
        <f t="shared" si="35"/>
        <v>57140000</v>
      </c>
      <c r="AP528" s="2">
        <f>gpw_3[[#This Row],[M]]/(gpw_3[[#This Row],[Mb]]*gpw_3[[#This Row],[K]])*gpw_3[[#This Row],[Wb]]</f>
        <v>48.778347353485188</v>
      </c>
      <c r="AQ528" s="2">
        <f>gpw_3[[#This Row],[kurs_zamkniecia]]-AE58</f>
        <v>0</v>
      </c>
      <c r="AR528" s="2" t="str">
        <f>IF(gpw_3[[#This Row],[Kolumna1]]&gt;0,"r",IF(gpw_3[[#This Row],[Kolumna1]]=0,"n","m"))</f>
        <v>n</v>
      </c>
    </row>
    <row r="529" spans="1:44" x14ac:dyDescent="0.25">
      <c r="A529" s="1">
        <v>42026</v>
      </c>
      <c r="B529" s="2" t="s">
        <v>121</v>
      </c>
      <c r="C529" s="2" t="s">
        <v>122</v>
      </c>
      <c r="D529">
        <v>3.49</v>
      </c>
      <c r="E529">
        <v>46908</v>
      </c>
      <c r="F529">
        <v>163710</v>
      </c>
      <c r="G529">
        <v>1797000</v>
      </c>
      <c r="H529" s="2">
        <f>IF(AND(gpw[[#This Row],[wolumen]]=0,gpw[[#This Row],[obrot]]=0),gpw[[#This Row],[kurs_zamkniecia]],gpw[[#This Row],[obrot]]/gpw[[#This Row],[wolumen]])</f>
        <v>3.4900230237912511</v>
      </c>
      <c r="J529" t="str">
        <f>LEFT(gpw[[#This Row],[ISIN]],2)</f>
        <v>PL</v>
      </c>
      <c r="K529">
        <f>gpw[[#This Row],[kurs_zamkniecia]]*gpw[[#This Row],[pakiet_wig]]</f>
        <v>6271530</v>
      </c>
      <c r="L529" s="2">
        <f>1000</f>
        <v>1000</v>
      </c>
      <c r="M529" s="2">
        <f t="shared" si="32"/>
        <v>96.428137390000003</v>
      </c>
      <c r="N529" s="2">
        <f t="shared" si="33"/>
        <v>57140000</v>
      </c>
      <c r="O529" s="2">
        <f>gpw[[#This Row],[M]]/(gpw[[#This Row],[Mb]]*gpw[[#This Row],[K]])*gpw[[#This Row],[Wb]]</f>
        <v>1.138228590055971</v>
      </c>
      <c r="P529" s="2">
        <f>gpw[[#This Row],[kurs_zamkniecia]]-D59</f>
        <v>0</v>
      </c>
      <c r="Q529" s="2" t="str">
        <f>IF(gpw[[#This Row],[Kolumna1]]&gt;0,"r",IF(gpw[[#This Row],[Kolumna1]]=0,"n","m"))</f>
        <v>n</v>
      </c>
      <c r="AB529" s="1">
        <v>42026</v>
      </c>
      <c r="AC529" s="2" t="s">
        <v>121</v>
      </c>
      <c r="AD529" s="2" t="s">
        <v>122</v>
      </c>
      <c r="AE529">
        <v>3.49</v>
      </c>
      <c r="AF529">
        <v>46908</v>
      </c>
      <c r="AG529">
        <v>163710</v>
      </c>
      <c r="AH529">
        <v>1797000</v>
      </c>
      <c r="AI529" s="2">
        <f>IF(AND(gpw_3[[#This Row],[wolumen]]=0,gpw_3[[#This Row],[obrot]]=0),gpw_3[[#This Row],[kurs_zamkniecia]],gpw_3[[#This Row],[obrot]]/gpw_3[[#This Row],[wolumen]])</f>
        <v>3.4900230237912511</v>
      </c>
      <c r="AK529" t="str">
        <f>LEFT(gpw_3[[#This Row],[ISIN]],2)</f>
        <v>PL</v>
      </c>
      <c r="AL529">
        <f>gpw_3[[#This Row],[kurs_zamkniecia]]*gpw_3[[#This Row],[pakiet_wig]]</f>
        <v>6271530</v>
      </c>
      <c r="AM529" s="2">
        <f>1000</f>
        <v>1000</v>
      </c>
      <c r="AN529" s="2">
        <f t="shared" si="34"/>
        <v>96.428137390000003</v>
      </c>
      <c r="AO529" s="2">
        <f t="shared" si="35"/>
        <v>57140000</v>
      </c>
      <c r="AP529" s="2">
        <f>gpw_3[[#This Row],[M]]/(gpw_3[[#This Row],[Mb]]*gpw_3[[#This Row],[K]])*gpw_3[[#This Row],[Wb]]</f>
        <v>1.138228590055971</v>
      </c>
      <c r="AQ529" s="2">
        <f>gpw_3[[#This Row],[kurs_zamkniecia]]-AE59</f>
        <v>0</v>
      </c>
      <c r="AR529" s="2" t="str">
        <f>IF(gpw_3[[#This Row],[Kolumna1]]&gt;0,"r",IF(gpw_3[[#This Row],[Kolumna1]]=0,"n","m"))</f>
        <v>n</v>
      </c>
    </row>
    <row r="530" spans="1:44" x14ac:dyDescent="0.25">
      <c r="A530" s="1">
        <v>42026</v>
      </c>
      <c r="B530" s="2" t="s">
        <v>123</v>
      </c>
      <c r="C530" s="2" t="s">
        <v>124</v>
      </c>
      <c r="D530">
        <v>1.24</v>
      </c>
      <c r="E530">
        <v>13102</v>
      </c>
      <c r="F530">
        <v>15720</v>
      </c>
      <c r="G530">
        <v>57095000</v>
      </c>
      <c r="H530" s="2">
        <f>IF(AND(gpw[[#This Row],[wolumen]]=0,gpw[[#This Row],[obrot]]=0),gpw[[#This Row],[kurs_zamkniecia]],gpw[[#This Row],[obrot]]/gpw[[#This Row],[wolumen]])</f>
        <v>1.1998168218592582</v>
      </c>
      <c r="J530" t="str">
        <f>LEFT(gpw[[#This Row],[ISIN]],2)</f>
        <v>PL</v>
      </c>
      <c r="K530">
        <f>gpw[[#This Row],[kurs_zamkniecia]]*gpw[[#This Row],[pakiet_wig]]</f>
        <v>70797800</v>
      </c>
      <c r="L530" s="2">
        <f>1000</f>
        <v>1000</v>
      </c>
      <c r="M530" s="2">
        <f t="shared" si="32"/>
        <v>96.428137390000003</v>
      </c>
      <c r="N530" s="2">
        <f t="shared" si="33"/>
        <v>57140000</v>
      </c>
      <c r="O530" s="2">
        <f>gpw[[#This Row],[M]]/(gpw[[#This Row],[Mb]]*gpw[[#This Row],[K]])*gpw[[#This Row],[Wb]]</f>
        <v>12.849189922246184</v>
      </c>
      <c r="P530" s="2">
        <f>gpw[[#This Row],[kurs_zamkniecia]]-D60</f>
        <v>4.0000000000000036E-2</v>
      </c>
      <c r="Q530" s="2" t="str">
        <f>IF(gpw[[#This Row],[Kolumna1]]&gt;0,"r",IF(gpw[[#This Row],[Kolumna1]]=0,"n","m"))</f>
        <v>r</v>
      </c>
      <c r="AB530" s="1">
        <v>42026</v>
      </c>
      <c r="AC530" s="2" t="s">
        <v>123</v>
      </c>
      <c r="AD530" s="2" t="s">
        <v>124</v>
      </c>
      <c r="AE530">
        <v>1.24</v>
      </c>
      <c r="AF530">
        <v>13102</v>
      </c>
      <c r="AG530">
        <v>15720</v>
      </c>
      <c r="AH530">
        <v>57095000</v>
      </c>
      <c r="AI530" s="2">
        <f>IF(AND(gpw_3[[#This Row],[wolumen]]=0,gpw_3[[#This Row],[obrot]]=0),gpw_3[[#This Row],[kurs_zamkniecia]],gpw_3[[#This Row],[obrot]]/gpw_3[[#This Row],[wolumen]])</f>
        <v>1.1998168218592582</v>
      </c>
      <c r="AK530" t="str">
        <f>LEFT(gpw_3[[#This Row],[ISIN]],2)</f>
        <v>PL</v>
      </c>
      <c r="AL530">
        <f>gpw_3[[#This Row],[kurs_zamkniecia]]*gpw_3[[#This Row],[pakiet_wig]]</f>
        <v>70797800</v>
      </c>
      <c r="AM530" s="2">
        <f>1000</f>
        <v>1000</v>
      </c>
      <c r="AN530" s="2">
        <f t="shared" si="34"/>
        <v>96.428137390000003</v>
      </c>
      <c r="AO530" s="2">
        <f t="shared" si="35"/>
        <v>57140000</v>
      </c>
      <c r="AP530" s="2">
        <f>gpw_3[[#This Row],[M]]/(gpw_3[[#This Row],[Mb]]*gpw_3[[#This Row],[K]])*gpw_3[[#This Row],[Wb]]</f>
        <v>12.849189922246184</v>
      </c>
      <c r="AQ530" s="2">
        <f>gpw_3[[#This Row],[kurs_zamkniecia]]-AE60</f>
        <v>4.0000000000000036E-2</v>
      </c>
      <c r="AR530" s="2" t="str">
        <f>IF(gpw_3[[#This Row],[Kolumna1]]&gt;0,"r",IF(gpw_3[[#This Row],[Kolumna1]]=0,"n","m"))</f>
        <v>r</v>
      </c>
    </row>
    <row r="531" spans="1:44" x14ac:dyDescent="0.25">
      <c r="A531" s="1">
        <v>42026</v>
      </c>
      <c r="B531" s="2" t="s">
        <v>125</v>
      </c>
      <c r="C531" s="2" t="s">
        <v>126</v>
      </c>
      <c r="D531">
        <v>2.65</v>
      </c>
      <c r="E531">
        <v>345</v>
      </c>
      <c r="F531">
        <v>920</v>
      </c>
      <c r="G531">
        <v>2181000</v>
      </c>
      <c r="H531" s="2">
        <f>IF(AND(gpw[[#This Row],[wolumen]]=0,gpw[[#This Row],[obrot]]=0),gpw[[#This Row],[kurs_zamkniecia]],gpw[[#This Row],[obrot]]/gpw[[#This Row],[wolumen]])</f>
        <v>2.6666666666666665</v>
      </c>
      <c r="J531" t="str">
        <f>LEFT(gpw[[#This Row],[ISIN]],2)</f>
        <v>DE</v>
      </c>
      <c r="K531">
        <f>gpw[[#This Row],[kurs_zamkniecia]]*gpw[[#This Row],[pakiet_wig]]</f>
        <v>5779650</v>
      </c>
      <c r="L531" s="2">
        <f>1000</f>
        <v>1000</v>
      </c>
      <c r="M531" s="2">
        <f t="shared" si="32"/>
        <v>96.428137390000003</v>
      </c>
      <c r="N531" s="2">
        <f t="shared" si="33"/>
        <v>57140000</v>
      </c>
      <c r="O531" s="2">
        <f>gpw[[#This Row],[M]]/(gpw[[#This Row],[Mb]]*gpw[[#This Row],[K]])*gpw[[#This Row],[Wb]]</f>
        <v>1.0489566135403947</v>
      </c>
      <c r="P531" s="2">
        <f>gpw[[#This Row],[kurs_zamkniecia]]-D61</f>
        <v>-0.16000000000000014</v>
      </c>
      <c r="Q531" s="2" t="str">
        <f>IF(gpw[[#This Row],[Kolumna1]]&gt;0,"r",IF(gpw[[#This Row],[Kolumna1]]=0,"n","m"))</f>
        <v>m</v>
      </c>
      <c r="AB531" s="1">
        <v>42026</v>
      </c>
      <c r="AC531" s="2" t="s">
        <v>125</v>
      </c>
      <c r="AD531" s="2" t="s">
        <v>126</v>
      </c>
      <c r="AE531">
        <v>2.65</v>
      </c>
      <c r="AF531">
        <v>345</v>
      </c>
      <c r="AG531">
        <v>920</v>
      </c>
      <c r="AH531">
        <v>2181000</v>
      </c>
      <c r="AI531" s="2">
        <f>IF(AND(gpw_3[[#This Row],[wolumen]]=0,gpw_3[[#This Row],[obrot]]=0),gpw_3[[#This Row],[kurs_zamkniecia]],gpw_3[[#This Row],[obrot]]/gpw_3[[#This Row],[wolumen]])</f>
        <v>2.6666666666666665</v>
      </c>
      <c r="AK531" t="str">
        <f>LEFT(gpw_3[[#This Row],[ISIN]],2)</f>
        <v>DE</v>
      </c>
      <c r="AL531">
        <f>gpw_3[[#This Row],[kurs_zamkniecia]]*gpw_3[[#This Row],[pakiet_wig]]</f>
        <v>5779650</v>
      </c>
      <c r="AM531" s="2">
        <f>1000</f>
        <v>1000</v>
      </c>
      <c r="AN531" s="2">
        <f t="shared" si="34"/>
        <v>96.428137390000003</v>
      </c>
      <c r="AO531" s="2">
        <f t="shared" si="35"/>
        <v>57140000</v>
      </c>
      <c r="AP531" s="2">
        <f>gpw_3[[#This Row],[M]]/(gpw_3[[#This Row],[Mb]]*gpw_3[[#This Row],[K]])*gpw_3[[#This Row],[Wb]]</f>
        <v>1.0489566135403947</v>
      </c>
      <c r="AQ531" s="2">
        <f>gpw_3[[#This Row],[kurs_zamkniecia]]-AE61</f>
        <v>-0.16000000000000014</v>
      </c>
      <c r="AR531" s="2" t="str">
        <f>IF(gpw_3[[#This Row],[Kolumna1]]&gt;0,"r",IF(gpw_3[[#This Row],[Kolumna1]]=0,"n","m"))</f>
        <v>m</v>
      </c>
    </row>
    <row r="532" spans="1:44" x14ac:dyDescent="0.25">
      <c r="A532" s="1">
        <v>42026</v>
      </c>
      <c r="B532" s="2" t="s">
        <v>127</v>
      </c>
      <c r="C532" s="2" t="s">
        <v>128</v>
      </c>
      <c r="D532">
        <v>61.5</v>
      </c>
      <c r="E532">
        <v>3375</v>
      </c>
      <c r="F532">
        <v>207140</v>
      </c>
      <c r="G532">
        <v>4735000</v>
      </c>
      <c r="H532" s="2">
        <f>IF(AND(gpw[[#This Row],[wolumen]]=0,gpw[[#This Row],[obrot]]=0),gpw[[#This Row],[kurs_zamkniecia]],gpw[[#This Row],[obrot]]/gpw[[#This Row],[wolumen]])</f>
        <v>61.374814814814812</v>
      </c>
      <c r="J532" t="str">
        <f>LEFT(gpw[[#This Row],[ISIN]],2)</f>
        <v>PL</v>
      </c>
      <c r="K532">
        <f>gpw[[#This Row],[kurs_zamkniecia]]*gpw[[#This Row],[pakiet_wig]]</f>
        <v>291202500</v>
      </c>
      <c r="L532" s="2">
        <f>1000</f>
        <v>1000</v>
      </c>
      <c r="M532" s="2">
        <f t="shared" si="32"/>
        <v>96.428137390000003</v>
      </c>
      <c r="N532" s="2">
        <f t="shared" si="33"/>
        <v>57140000</v>
      </c>
      <c r="O532" s="2">
        <f>gpw[[#This Row],[M]]/(gpw[[#This Row],[Mb]]*gpw[[#This Row],[K]])*gpw[[#This Row],[Wb]]</f>
        <v>52.850741524918774</v>
      </c>
      <c r="P532" s="2">
        <f>gpw[[#This Row],[kurs_zamkniecia]]-D62</f>
        <v>0.5</v>
      </c>
      <c r="Q532" s="2" t="str">
        <f>IF(gpw[[#This Row],[Kolumna1]]&gt;0,"r",IF(gpw[[#This Row],[Kolumna1]]=0,"n","m"))</f>
        <v>r</v>
      </c>
      <c r="AB532" s="1">
        <v>42026</v>
      </c>
      <c r="AC532" s="2" t="s">
        <v>127</v>
      </c>
      <c r="AD532" s="2" t="s">
        <v>128</v>
      </c>
      <c r="AE532">
        <v>61.5</v>
      </c>
      <c r="AF532">
        <v>3375</v>
      </c>
      <c r="AG532">
        <v>207140</v>
      </c>
      <c r="AH532">
        <v>4735000</v>
      </c>
      <c r="AI532" s="2">
        <f>IF(AND(gpw_3[[#This Row],[wolumen]]=0,gpw_3[[#This Row],[obrot]]=0),gpw_3[[#This Row],[kurs_zamkniecia]],gpw_3[[#This Row],[obrot]]/gpw_3[[#This Row],[wolumen]])</f>
        <v>61.374814814814812</v>
      </c>
      <c r="AK532" t="str">
        <f>LEFT(gpw_3[[#This Row],[ISIN]],2)</f>
        <v>PL</v>
      </c>
      <c r="AL532">
        <f>gpw_3[[#This Row],[kurs_zamkniecia]]*gpw_3[[#This Row],[pakiet_wig]]</f>
        <v>291202500</v>
      </c>
      <c r="AM532" s="2">
        <f>1000</f>
        <v>1000</v>
      </c>
      <c r="AN532" s="2">
        <f t="shared" si="34"/>
        <v>96.428137390000003</v>
      </c>
      <c r="AO532" s="2">
        <f t="shared" si="35"/>
        <v>57140000</v>
      </c>
      <c r="AP532" s="2">
        <f>gpw_3[[#This Row],[M]]/(gpw_3[[#This Row],[Mb]]*gpw_3[[#This Row],[K]])*gpw_3[[#This Row],[Wb]]</f>
        <v>52.850741524918774</v>
      </c>
      <c r="AQ532" s="2">
        <f>gpw_3[[#This Row],[kurs_zamkniecia]]-AE62</f>
        <v>0.5</v>
      </c>
      <c r="AR532" s="2" t="str">
        <f>IF(gpw_3[[#This Row],[Kolumna1]]&gt;0,"r",IF(gpw_3[[#This Row],[Kolumna1]]=0,"n","m"))</f>
        <v>r</v>
      </c>
    </row>
    <row r="533" spans="1:44" x14ac:dyDescent="0.25">
      <c r="A533" s="1">
        <v>42026</v>
      </c>
      <c r="B533" s="2" t="s">
        <v>129</v>
      </c>
      <c r="C533" s="2" t="s">
        <v>130</v>
      </c>
      <c r="D533">
        <v>98.7</v>
      </c>
      <c r="E533">
        <v>48309</v>
      </c>
      <c r="F533">
        <v>4768460</v>
      </c>
      <c r="G533">
        <v>34013000</v>
      </c>
      <c r="H533" s="2">
        <f>IF(AND(gpw[[#This Row],[wolumen]]=0,gpw[[#This Row],[obrot]]=0),gpw[[#This Row],[kurs_zamkniecia]],gpw[[#This Row],[obrot]]/gpw[[#This Row],[wolumen]])</f>
        <v>98.707487217702706</v>
      </c>
      <c r="J533" t="str">
        <f>LEFT(gpw[[#This Row],[ISIN]],2)</f>
        <v>PL</v>
      </c>
      <c r="K533">
        <f>gpw[[#This Row],[kurs_zamkniecia]]*gpw[[#This Row],[pakiet_wig]]</f>
        <v>3357083100</v>
      </c>
      <c r="L533" s="2">
        <f>1000</f>
        <v>1000</v>
      </c>
      <c r="M533" s="2">
        <f t="shared" si="32"/>
        <v>96.428137390000003</v>
      </c>
      <c r="N533" s="2">
        <f t="shared" si="33"/>
        <v>57140000</v>
      </c>
      <c r="O533" s="2">
        <f>gpw[[#This Row],[M]]/(gpw[[#This Row],[Mb]]*gpw[[#This Row],[K]])*gpw[[#This Row],[Wb]]</f>
        <v>609.28162085069005</v>
      </c>
      <c r="P533" s="2">
        <f>gpw[[#This Row],[kurs_zamkniecia]]-D63</f>
        <v>-0.70000000000000284</v>
      </c>
      <c r="Q533" s="2" t="str">
        <f>IF(gpw[[#This Row],[Kolumna1]]&gt;0,"r",IF(gpw[[#This Row],[Kolumna1]]=0,"n","m"))</f>
        <v>m</v>
      </c>
      <c r="AB533" s="1">
        <v>42026</v>
      </c>
      <c r="AC533" s="2" t="s">
        <v>129</v>
      </c>
      <c r="AD533" s="2" t="s">
        <v>130</v>
      </c>
      <c r="AE533">
        <v>98.7</v>
      </c>
      <c r="AF533">
        <v>48309</v>
      </c>
      <c r="AG533">
        <v>4768460</v>
      </c>
      <c r="AH533">
        <v>34013000</v>
      </c>
      <c r="AI533" s="2">
        <f>IF(AND(gpw_3[[#This Row],[wolumen]]=0,gpw_3[[#This Row],[obrot]]=0),gpw_3[[#This Row],[kurs_zamkniecia]],gpw_3[[#This Row],[obrot]]/gpw_3[[#This Row],[wolumen]])</f>
        <v>98.707487217702706</v>
      </c>
      <c r="AK533" t="str">
        <f>LEFT(gpw_3[[#This Row],[ISIN]],2)</f>
        <v>PL</v>
      </c>
      <c r="AL533">
        <f>gpw_3[[#This Row],[kurs_zamkniecia]]*gpw_3[[#This Row],[pakiet_wig]]</f>
        <v>3357083100</v>
      </c>
      <c r="AM533" s="2">
        <f>1000</f>
        <v>1000</v>
      </c>
      <c r="AN533" s="2">
        <f t="shared" si="34"/>
        <v>96.428137390000003</v>
      </c>
      <c r="AO533" s="2">
        <f t="shared" si="35"/>
        <v>57140000</v>
      </c>
      <c r="AP533" s="2">
        <f>gpw_3[[#This Row],[M]]/(gpw_3[[#This Row],[Mb]]*gpw_3[[#This Row],[K]])*gpw_3[[#This Row],[Wb]]</f>
        <v>609.28162085069005</v>
      </c>
      <c r="AQ533" s="2">
        <f>gpw_3[[#This Row],[kurs_zamkniecia]]-AE63</f>
        <v>-0.70000000000000284</v>
      </c>
      <c r="AR533" s="2" t="str">
        <f>IF(gpw_3[[#This Row],[Kolumna1]]&gt;0,"r",IF(gpw_3[[#This Row],[Kolumna1]]=0,"n","m"))</f>
        <v>m</v>
      </c>
    </row>
    <row r="534" spans="1:44" x14ac:dyDescent="0.25">
      <c r="A534" s="1">
        <v>42026</v>
      </c>
      <c r="B534" s="2" t="s">
        <v>131</v>
      </c>
      <c r="C534" s="2" t="s">
        <v>132</v>
      </c>
      <c r="D534">
        <v>5.36</v>
      </c>
      <c r="E534">
        <v>679096</v>
      </c>
      <c r="F534">
        <v>3637800</v>
      </c>
      <c r="G534">
        <v>95414000</v>
      </c>
      <c r="H534" s="2">
        <f>IF(AND(gpw[[#This Row],[wolumen]]=0,gpw[[#This Row],[obrot]]=0),gpw[[#This Row],[kurs_zamkniecia]],gpw[[#This Row],[obrot]]/gpw[[#This Row],[wolumen]])</f>
        <v>5.3568273116024834</v>
      </c>
      <c r="J534" t="str">
        <f>LEFT(gpw[[#This Row],[ISIN]],2)</f>
        <v>PL</v>
      </c>
      <c r="K534">
        <f>gpw[[#This Row],[kurs_zamkniecia]]*gpw[[#This Row],[pakiet_wig]]</f>
        <v>511419040.00000006</v>
      </c>
      <c r="L534" s="2">
        <f>1000</f>
        <v>1000</v>
      </c>
      <c r="M534" s="2">
        <f t="shared" si="32"/>
        <v>96.428137390000003</v>
      </c>
      <c r="N534" s="2">
        <f t="shared" si="33"/>
        <v>57140000</v>
      </c>
      <c r="O534" s="2">
        <f>gpw[[#This Row],[M]]/(gpw[[#This Row],[Mb]]*gpw[[#This Row],[K]])*gpw[[#This Row],[Wb]]</f>
        <v>92.818143710861349</v>
      </c>
      <c r="P534" s="2">
        <f>gpw[[#This Row],[kurs_zamkniecia]]-D64</f>
        <v>-9.9999999999999645E-2</v>
      </c>
      <c r="Q534" s="2" t="str">
        <f>IF(gpw[[#This Row],[Kolumna1]]&gt;0,"r",IF(gpw[[#This Row],[Kolumna1]]=0,"n","m"))</f>
        <v>m</v>
      </c>
      <c r="AB534" s="1">
        <v>42026</v>
      </c>
      <c r="AC534" s="2" t="s">
        <v>131</v>
      </c>
      <c r="AD534" s="2" t="s">
        <v>132</v>
      </c>
      <c r="AE534">
        <v>5.36</v>
      </c>
      <c r="AF534">
        <v>679096</v>
      </c>
      <c r="AG534">
        <v>3637800</v>
      </c>
      <c r="AH534">
        <v>95414000</v>
      </c>
      <c r="AI534" s="2">
        <f>IF(AND(gpw_3[[#This Row],[wolumen]]=0,gpw_3[[#This Row],[obrot]]=0),gpw_3[[#This Row],[kurs_zamkniecia]],gpw_3[[#This Row],[obrot]]/gpw_3[[#This Row],[wolumen]])</f>
        <v>5.3568273116024834</v>
      </c>
      <c r="AK534" t="str">
        <f>LEFT(gpw_3[[#This Row],[ISIN]],2)</f>
        <v>PL</v>
      </c>
      <c r="AL534">
        <f>gpw_3[[#This Row],[kurs_zamkniecia]]*gpw_3[[#This Row],[pakiet_wig]]</f>
        <v>511419040.00000006</v>
      </c>
      <c r="AM534" s="2">
        <f>1000</f>
        <v>1000</v>
      </c>
      <c r="AN534" s="2">
        <f t="shared" si="34"/>
        <v>96.428137390000003</v>
      </c>
      <c r="AO534" s="2">
        <f t="shared" si="35"/>
        <v>57140000</v>
      </c>
      <c r="AP534" s="2">
        <f>gpw_3[[#This Row],[M]]/(gpw_3[[#This Row],[Mb]]*gpw_3[[#This Row],[K]])*gpw_3[[#This Row],[Wb]]</f>
        <v>92.818143710861349</v>
      </c>
      <c r="AQ534" s="2">
        <f>gpw_3[[#This Row],[kurs_zamkniecia]]-AE64</f>
        <v>-9.9999999999999645E-2</v>
      </c>
      <c r="AR534" s="2" t="str">
        <f>IF(gpw_3[[#This Row],[Kolumna1]]&gt;0,"r",IF(gpw_3[[#This Row],[Kolumna1]]=0,"n","m"))</f>
        <v>m</v>
      </c>
    </row>
    <row r="535" spans="1:44" x14ac:dyDescent="0.25">
      <c r="A535" s="1">
        <v>42026</v>
      </c>
      <c r="B535" s="2" t="s">
        <v>133</v>
      </c>
      <c r="C535" s="2" t="s">
        <v>134</v>
      </c>
      <c r="D535">
        <v>35.6</v>
      </c>
      <c r="E535">
        <v>3197</v>
      </c>
      <c r="F535">
        <v>114510</v>
      </c>
      <c r="G535">
        <v>9289000</v>
      </c>
      <c r="H535" s="2">
        <f>IF(AND(gpw[[#This Row],[wolumen]]=0,gpw[[#This Row],[obrot]]=0),gpw[[#This Row],[kurs_zamkniecia]],gpw[[#This Row],[obrot]]/gpw[[#This Row],[wolumen]])</f>
        <v>35.817954332186424</v>
      </c>
      <c r="J535" t="str">
        <f>LEFT(gpw[[#This Row],[ISIN]],2)</f>
        <v>PL</v>
      </c>
      <c r="K535">
        <f>gpw[[#This Row],[kurs_zamkniecia]]*gpw[[#This Row],[pakiet_wig]]</f>
        <v>330688400</v>
      </c>
      <c r="L535" s="2">
        <f>1000</f>
        <v>1000</v>
      </c>
      <c r="M535" s="2">
        <f t="shared" si="32"/>
        <v>96.428137390000003</v>
      </c>
      <c r="N535" s="2">
        <f t="shared" si="33"/>
        <v>57140000</v>
      </c>
      <c r="O535" s="2">
        <f>gpw[[#This Row],[M]]/(gpw[[#This Row],[Mb]]*gpw[[#This Row],[K]])*gpw[[#This Row],[Wb]]</f>
        <v>60.017091727196544</v>
      </c>
      <c r="P535" s="2">
        <f>gpw[[#This Row],[kurs_zamkniecia]]-D65</f>
        <v>-1.0399999999999991</v>
      </c>
      <c r="Q535" s="2" t="str">
        <f>IF(gpw[[#This Row],[Kolumna1]]&gt;0,"r",IF(gpw[[#This Row],[Kolumna1]]=0,"n","m"))</f>
        <v>m</v>
      </c>
      <c r="AB535" s="1">
        <v>42026</v>
      </c>
      <c r="AC535" s="2" t="s">
        <v>133</v>
      </c>
      <c r="AD535" s="2" t="s">
        <v>134</v>
      </c>
      <c r="AE535">
        <v>35.6</v>
      </c>
      <c r="AF535">
        <v>3197</v>
      </c>
      <c r="AG535">
        <v>114510</v>
      </c>
      <c r="AH535">
        <v>9289000</v>
      </c>
      <c r="AI535" s="2">
        <f>IF(AND(gpw_3[[#This Row],[wolumen]]=0,gpw_3[[#This Row],[obrot]]=0),gpw_3[[#This Row],[kurs_zamkniecia]],gpw_3[[#This Row],[obrot]]/gpw_3[[#This Row],[wolumen]])</f>
        <v>35.817954332186424</v>
      </c>
      <c r="AK535" t="str">
        <f>LEFT(gpw_3[[#This Row],[ISIN]],2)</f>
        <v>PL</v>
      </c>
      <c r="AL535">
        <f>gpw_3[[#This Row],[kurs_zamkniecia]]*gpw_3[[#This Row],[pakiet_wig]]</f>
        <v>330688400</v>
      </c>
      <c r="AM535" s="2">
        <f>1000</f>
        <v>1000</v>
      </c>
      <c r="AN535" s="2">
        <f t="shared" si="34"/>
        <v>96.428137390000003</v>
      </c>
      <c r="AO535" s="2">
        <f t="shared" si="35"/>
        <v>57140000</v>
      </c>
      <c r="AP535" s="2">
        <f>gpw_3[[#This Row],[M]]/(gpw_3[[#This Row],[Mb]]*gpw_3[[#This Row],[K]])*gpw_3[[#This Row],[Wb]]</f>
        <v>60.017091727196544</v>
      </c>
      <c r="AQ535" s="2">
        <f>gpw_3[[#This Row],[kurs_zamkniecia]]-AE65</f>
        <v>-1.0399999999999991</v>
      </c>
      <c r="AR535" s="2" t="str">
        <f>IF(gpw_3[[#This Row],[Kolumna1]]&gt;0,"r",IF(gpw_3[[#This Row],[Kolumna1]]=0,"n","m"))</f>
        <v>m</v>
      </c>
    </row>
    <row r="536" spans="1:44" x14ac:dyDescent="0.25">
      <c r="A536" s="1">
        <v>42026</v>
      </c>
      <c r="B536" s="2" t="s">
        <v>135</v>
      </c>
      <c r="C536" s="2" t="s">
        <v>136</v>
      </c>
      <c r="D536">
        <v>1.52</v>
      </c>
      <c r="E536">
        <v>0</v>
      </c>
      <c r="F536">
        <v>0</v>
      </c>
      <c r="G536">
        <v>5226000</v>
      </c>
      <c r="H536" s="2">
        <f>IF(AND(gpw[[#This Row],[wolumen]]=0,gpw[[#This Row],[obrot]]=0),gpw[[#This Row],[kurs_zamkniecia]],gpw[[#This Row],[obrot]]/gpw[[#This Row],[wolumen]])</f>
        <v>1.52</v>
      </c>
      <c r="J536" t="str">
        <f>LEFT(gpw[[#This Row],[ISIN]],2)</f>
        <v>PL</v>
      </c>
      <c r="K536">
        <f>gpw[[#This Row],[kurs_zamkniecia]]*gpw[[#This Row],[pakiet_wig]]</f>
        <v>7943520</v>
      </c>
      <c r="L536" s="2">
        <f>1000</f>
        <v>1000</v>
      </c>
      <c r="M536" s="2">
        <f t="shared" si="32"/>
        <v>96.428137390000003</v>
      </c>
      <c r="N536" s="2">
        <f t="shared" si="33"/>
        <v>57140000</v>
      </c>
      <c r="O536" s="2">
        <f>gpw[[#This Row],[M]]/(gpw[[#This Row],[Mb]]*gpw[[#This Row],[K]])*gpw[[#This Row],[Wb]]</f>
        <v>1.4416803506770126</v>
      </c>
      <c r="P536" s="2">
        <f>gpw[[#This Row],[kurs_zamkniecia]]-D66</f>
        <v>0</v>
      </c>
      <c r="Q536" s="2" t="str">
        <f>IF(gpw[[#This Row],[Kolumna1]]&gt;0,"r",IF(gpw[[#This Row],[Kolumna1]]=0,"n","m"))</f>
        <v>n</v>
      </c>
      <c r="AB536" s="1">
        <v>42026</v>
      </c>
      <c r="AC536" s="2" t="s">
        <v>135</v>
      </c>
      <c r="AD536" s="2" t="s">
        <v>136</v>
      </c>
      <c r="AE536">
        <v>1.52</v>
      </c>
      <c r="AF536">
        <v>0</v>
      </c>
      <c r="AG536">
        <v>0</v>
      </c>
      <c r="AH536">
        <v>5226000</v>
      </c>
      <c r="AI536" s="2">
        <f>IF(AND(gpw_3[[#This Row],[wolumen]]=0,gpw_3[[#This Row],[obrot]]=0),gpw_3[[#This Row],[kurs_zamkniecia]],gpw_3[[#This Row],[obrot]]/gpw_3[[#This Row],[wolumen]])</f>
        <v>1.52</v>
      </c>
      <c r="AK536" t="str">
        <f>LEFT(gpw_3[[#This Row],[ISIN]],2)</f>
        <v>PL</v>
      </c>
      <c r="AL536">
        <f>gpw_3[[#This Row],[kurs_zamkniecia]]*gpw_3[[#This Row],[pakiet_wig]]</f>
        <v>7943520</v>
      </c>
      <c r="AM536" s="2">
        <f>1000</f>
        <v>1000</v>
      </c>
      <c r="AN536" s="2">
        <f t="shared" si="34"/>
        <v>96.428137390000003</v>
      </c>
      <c r="AO536" s="2">
        <f t="shared" si="35"/>
        <v>57140000</v>
      </c>
      <c r="AP536" s="2">
        <f>gpw_3[[#This Row],[M]]/(gpw_3[[#This Row],[Mb]]*gpw_3[[#This Row],[K]])*gpw_3[[#This Row],[Wb]]</f>
        <v>1.4416803506770126</v>
      </c>
      <c r="AQ536" s="2">
        <f>gpw_3[[#This Row],[kurs_zamkniecia]]-AE66</f>
        <v>0</v>
      </c>
      <c r="AR536" s="2" t="str">
        <f>IF(gpw_3[[#This Row],[Kolumna1]]&gt;0,"r",IF(gpw_3[[#This Row],[Kolumna1]]=0,"n","m"))</f>
        <v>n</v>
      </c>
    </row>
    <row r="537" spans="1:44" x14ac:dyDescent="0.25">
      <c r="A537" s="1">
        <v>42026</v>
      </c>
      <c r="B537" s="2" t="s">
        <v>137</v>
      </c>
      <c r="C537" s="2" t="s">
        <v>138</v>
      </c>
      <c r="D537">
        <v>15.9</v>
      </c>
      <c r="E537">
        <v>99846</v>
      </c>
      <c r="F537">
        <v>1596910</v>
      </c>
      <c r="G537">
        <v>978000</v>
      </c>
      <c r="H537" s="2">
        <f>IF(AND(gpw[[#This Row],[wolumen]]=0,gpw[[#This Row],[obrot]]=0),gpw[[#This Row],[kurs_zamkniecia]],gpw[[#This Row],[obrot]]/gpw[[#This Row],[wolumen]])</f>
        <v>15.993730344730885</v>
      </c>
      <c r="J537" t="str">
        <f>LEFT(gpw[[#This Row],[ISIN]],2)</f>
        <v>PL</v>
      </c>
      <c r="K537">
        <f>gpw[[#This Row],[kurs_zamkniecia]]*gpw[[#This Row],[pakiet_wig]]</f>
        <v>15550200</v>
      </c>
      <c r="L537" s="2">
        <f>1000</f>
        <v>1000</v>
      </c>
      <c r="M537" s="2">
        <f t="shared" si="32"/>
        <v>96.428137390000003</v>
      </c>
      <c r="N537" s="2">
        <f t="shared" si="33"/>
        <v>57140000</v>
      </c>
      <c r="O537" s="2">
        <f>gpw[[#This Row],[M]]/(gpw[[#This Row],[Mb]]*gpw[[#This Row],[K]])*gpw[[#This Row],[Wb]]</f>
        <v>2.8222271472971281</v>
      </c>
      <c r="P537" s="2">
        <f>gpw[[#This Row],[kurs_zamkniecia]]-D67</f>
        <v>0.65000000000000036</v>
      </c>
      <c r="Q537" s="2" t="str">
        <f>IF(gpw[[#This Row],[Kolumna1]]&gt;0,"r",IF(gpw[[#This Row],[Kolumna1]]=0,"n","m"))</f>
        <v>r</v>
      </c>
      <c r="AB537" s="1">
        <v>42026</v>
      </c>
      <c r="AC537" s="2" t="s">
        <v>137</v>
      </c>
      <c r="AD537" s="2" t="s">
        <v>138</v>
      </c>
      <c r="AE537">
        <v>15.9</v>
      </c>
      <c r="AF537">
        <v>99846</v>
      </c>
      <c r="AG537">
        <v>1596910</v>
      </c>
      <c r="AH537">
        <v>978000</v>
      </c>
      <c r="AI537" s="2">
        <f>IF(AND(gpw_3[[#This Row],[wolumen]]=0,gpw_3[[#This Row],[obrot]]=0),gpw_3[[#This Row],[kurs_zamkniecia]],gpw_3[[#This Row],[obrot]]/gpw_3[[#This Row],[wolumen]])</f>
        <v>15.993730344730885</v>
      </c>
      <c r="AK537" t="str">
        <f>LEFT(gpw_3[[#This Row],[ISIN]],2)</f>
        <v>PL</v>
      </c>
      <c r="AL537">
        <f>gpw_3[[#This Row],[kurs_zamkniecia]]*gpw_3[[#This Row],[pakiet_wig]]</f>
        <v>15550200</v>
      </c>
      <c r="AM537" s="2">
        <f>1000</f>
        <v>1000</v>
      </c>
      <c r="AN537" s="2">
        <f t="shared" si="34"/>
        <v>96.428137390000003</v>
      </c>
      <c r="AO537" s="2">
        <f t="shared" si="35"/>
        <v>57140000</v>
      </c>
      <c r="AP537" s="2">
        <f>gpw_3[[#This Row],[M]]/(gpw_3[[#This Row],[Mb]]*gpw_3[[#This Row],[K]])*gpw_3[[#This Row],[Wb]]</f>
        <v>2.8222271472971281</v>
      </c>
      <c r="AQ537" s="2">
        <f>gpw_3[[#This Row],[kurs_zamkniecia]]-AE67</f>
        <v>0.65000000000000036</v>
      </c>
      <c r="AR537" s="2" t="str">
        <f>IF(gpw_3[[#This Row],[Kolumna1]]&gt;0,"r",IF(gpw_3[[#This Row],[Kolumna1]]=0,"n","m"))</f>
        <v>r</v>
      </c>
    </row>
    <row r="538" spans="1:44" x14ac:dyDescent="0.25">
      <c r="A538" s="1">
        <v>42026</v>
      </c>
      <c r="B538" s="2" t="s">
        <v>139</v>
      </c>
      <c r="C538" s="2" t="s">
        <v>140</v>
      </c>
      <c r="D538">
        <v>27.7</v>
      </c>
      <c r="E538">
        <v>1056</v>
      </c>
      <c r="F538">
        <v>28100</v>
      </c>
      <c r="G538">
        <v>2468000</v>
      </c>
      <c r="H538" s="2">
        <f>IF(AND(gpw[[#This Row],[wolumen]]=0,gpw[[#This Row],[obrot]]=0),gpw[[#This Row],[kurs_zamkniecia]],gpw[[#This Row],[obrot]]/gpw[[#This Row],[wolumen]])</f>
        <v>26.609848484848484</v>
      </c>
      <c r="J538" t="str">
        <f>LEFT(gpw[[#This Row],[ISIN]],2)</f>
        <v>PL</v>
      </c>
      <c r="K538">
        <f>gpw[[#This Row],[kurs_zamkniecia]]*gpw[[#This Row],[pakiet_wig]]</f>
        <v>68363600</v>
      </c>
      <c r="L538" s="2">
        <f>1000</f>
        <v>1000</v>
      </c>
      <c r="M538" s="2">
        <f t="shared" si="32"/>
        <v>96.428137390000003</v>
      </c>
      <c r="N538" s="2">
        <f t="shared" si="33"/>
        <v>57140000</v>
      </c>
      <c r="O538" s="2">
        <f>gpw[[#This Row],[M]]/(gpw[[#This Row],[Mb]]*gpw[[#This Row],[K]])*gpw[[#This Row],[Wb]]</f>
        <v>12.407403622266076</v>
      </c>
      <c r="P538" s="2">
        <f>gpw[[#This Row],[kurs_zamkniecia]]-D68</f>
        <v>2</v>
      </c>
      <c r="Q538" s="2" t="str">
        <f>IF(gpw[[#This Row],[Kolumna1]]&gt;0,"r",IF(gpw[[#This Row],[Kolumna1]]=0,"n","m"))</f>
        <v>r</v>
      </c>
      <c r="AB538" s="1">
        <v>42026</v>
      </c>
      <c r="AC538" s="2" t="s">
        <v>139</v>
      </c>
      <c r="AD538" s="2" t="s">
        <v>140</v>
      </c>
      <c r="AE538">
        <v>27.7</v>
      </c>
      <c r="AF538">
        <v>1056</v>
      </c>
      <c r="AG538">
        <v>28100</v>
      </c>
      <c r="AH538">
        <v>2468000</v>
      </c>
      <c r="AI538" s="2">
        <f>IF(AND(gpw_3[[#This Row],[wolumen]]=0,gpw_3[[#This Row],[obrot]]=0),gpw_3[[#This Row],[kurs_zamkniecia]],gpw_3[[#This Row],[obrot]]/gpw_3[[#This Row],[wolumen]])</f>
        <v>26.609848484848484</v>
      </c>
      <c r="AK538" t="str">
        <f>LEFT(gpw_3[[#This Row],[ISIN]],2)</f>
        <v>PL</v>
      </c>
      <c r="AL538">
        <f>gpw_3[[#This Row],[kurs_zamkniecia]]*gpw_3[[#This Row],[pakiet_wig]]</f>
        <v>68363600</v>
      </c>
      <c r="AM538" s="2">
        <f>1000</f>
        <v>1000</v>
      </c>
      <c r="AN538" s="2">
        <f t="shared" si="34"/>
        <v>96.428137390000003</v>
      </c>
      <c r="AO538" s="2">
        <f t="shared" si="35"/>
        <v>57140000</v>
      </c>
      <c r="AP538" s="2">
        <f>gpw_3[[#This Row],[M]]/(gpw_3[[#This Row],[Mb]]*gpw_3[[#This Row],[K]])*gpw_3[[#This Row],[Wb]]</f>
        <v>12.407403622266076</v>
      </c>
      <c r="AQ538" s="2">
        <f>gpw_3[[#This Row],[kurs_zamkniecia]]-AE68</f>
        <v>2</v>
      </c>
      <c r="AR538" s="2" t="str">
        <f>IF(gpw_3[[#This Row],[Kolumna1]]&gt;0,"r",IF(gpw_3[[#This Row],[Kolumna1]]=0,"n","m"))</f>
        <v>r</v>
      </c>
    </row>
    <row r="539" spans="1:44" x14ac:dyDescent="0.25">
      <c r="A539" s="1">
        <v>42026</v>
      </c>
      <c r="B539" s="2" t="s">
        <v>141</v>
      </c>
      <c r="C539" s="2" t="s">
        <v>142</v>
      </c>
      <c r="D539">
        <v>150</v>
      </c>
      <c r="E539">
        <v>3992</v>
      </c>
      <c r="F539">
        <v>601540</v>
      </c>
      <c r="G539">
        <v>10451000</v>
      </c>
      <c r="H539" s="2">
        <f>IF(AND(gpw[[#This Row],[wolumen]]=0,gpw[[#This Row],[obrot]]=0),gpw[[#This Row],[kurs_zamkniecia]],gpw[[#This Row],[obrot]]/gpw[[#This Row],[wolumen]])</f>
        <v>150.68637274549098</v>
      </c>
      <c r="J539" t="str">
        <f>LEFT(gpw[[#This Row],[ISIN]],2)</f>
        <v>PL</v>
      </c>
      <c r="K539">
        <f>gpw[[#This Row],[kurs_zamkniecia]]*gpw[[#This Row],[pakiet_wig]]</f>
        <v>1567650000</v>
      </c>
      <c r="L539" s="2">
        <f>1000</f>
        <v>1000</v>
      </c>
      <c r="M539" s="2">
        <f t="shared" si="32"/>
        <v>96.428137390000003</v>
      </c>
      <c r="N539" s="2">
        <f t="shared" si="33"/>
        <v>57140000</v>
      </c>
      <c r="O539" s="2">
        <f>gpw[[#This Row],[M]]/(gpw[[#This Row],[Mb]]*gpw[[#This Row],[K]])*gpw[[#This Row],[Wb]]</f>
        <v>284.51495076978705</v>
      </c>
      <c r="P539" s="2">
        <f>gpw[[#This Row],[kurs_zamkniecia]]-D69</f>
        <v>-1.6999999999999886</v>
      </c>
      <c r="Q539" s="2" t="str">
        <f>IF(gpw[[#This Row],[Kolumna1]]&gt;0,"r",IF(gpw[[#This Row],[Kolumna1]]=0,"n","m"))</f>
        <v>m</v>
      </c>
      <c r="AB539" s="1">
        <v>42026</v>
      </c>
      <c r="AC539" s="2" t="s">
        <v>141</v>
      </c>
      <c r="AD539" s="2" t="s">
        <v>142</v>
      </c>
      <c r="AE539">
        <v>150</v>
      </c>
      <c r="AF539">
        <v>3992</v>
      </c>
      <c r="AG539">
        <v>601540</v>
      </c>
      <c r="AH539">
        <v>10451000</v>
      </c>
      <c r="AI539" s="2">
        <f>IF(AND(gpw_3[[#This Row],[wolumen]]=0,gpw_3[[#This Row],[obrot]]=0),gpw_3[[#This Row],[kurs_zamkniecia]],gpw_3[[#This Row],[obrot]]/gpw_3[[#This Row],[wolumen]])</f>
        <v>150.68637274549098</v>
      </c>
      <c r="AK539" t="str">
        <f>LEFT(gpw_3[[#This Row],[ISIN]],2)</f>
        <v>PL</v>
      </c>
      <c r="AL539">
        <f>gpw_3[[#This Row],[kurs_zamkniecia]]*gpw_3[[#This Row],[pakiet_wig]]</f>
        <v>1567650000</v>
      </c>
      <c r="AM539" s="2">
        <f>1000</f>
        <v>1000</v>
      </c>
      <c r="AN539" s="2">
        <f t="shared" si="34"/>
        <v>96.428137390000003</v>
      </c>
      <c r="AO539" s="2">
        <f t="shared" si="35"/>
        <v>57140000</v>
      </c>
      <c r="AP539" s="2">
        <f>gpw_3[[#This Row],[M]]/(gpw_3[[#This Row],[Mb]]*gpw_3[[#This Row],[K]])*gpw_3[[#This Row],[Wb]]</f>
        <v>284.51495076978705</v>
      </c>
      <c r="AQ539" s="2">
        <f>gpw_3[[#This Row],[kurs_zamkniecia]]-AE69</f>
        <v>-1.6999999999999886</v>
      </c>
      <c r="AR539" s="2" t="str">
        <f>IF(gpw_3[[#This Row],[Kolumna1]]&gt;0,"r",IF(gpw_3[[#This Row],[Kolumna1]]=0,"n","m"))</f>
        <v>m</v>
      </c>
    </row>
    <row r="540" spans="1:44" x14ac:dyDescent="0.25">
      <c r="A540" s="1">
        <v>42026</v>
      </c>
      <c r="B540" s="2" t="s">
        <v>143</v>
      </c>
      <c r="C540" s="2" t="s">
        <v>144</v>
      </c>
      <c r="D540">
        <v>0.06</v>
      </c>
      <c r="E540">
        <v>16100</v>
      </c>
      <c r="F540">
        <v>970</v>
      </c>
      <c r="G540">
        <v>0</v>
      </c>
      <c r="H540" s="2">
        <f>IF(AND(gpw[[#This Row],[wolumen]]=0,gpw[[#This Row],[obrot]]=0),gpw[[#This Row],[kurs_zamkniecia]],gpw[[#This Row],[obrot]]/gpw[[#This Row],[wolumen]])</f>
        <v>6.0248447204968941E-2</v>
      </c>
      <c r="J540" t="str">
        <f>LEFT(gpw[[#This Row],[ISIN]],2)</f>
        <v>PL</v>
      </c>
      <c r="K540">
        <f>gpw[[#This Row],[kurs_zamkniecia]]*gpw[[#This Row],[pakiet_wig]]</f>
        <v>0</v>
      </c>
      <c r="L540" s="2">
        <f>1000</f>
        <v>1000</v>
      </c>
      <c r="M540" s="2">
        <f t="shared" si="32"/>
        <v>96.428137390000003</v>
      </c>
      <c r="N540" s="2">
        <f t="shared" si="33"/>
        <v>57140000</v>
      </c>
      <c r="O540" s="2">
        <f>gpw[[#This Row],[M]]/(gpw[[#This Row],[Mb]]*gpw[[#This Row],[K]])*gpw[[#This Row],[Wb]]</f>
        <v>0</v>
      </c>
      <c r="P540" s="2">
        <f>gpw[[#This Row],[kurs_zamkniecia]]-D70</f>
        <v>9.999999999999995E-3</v>
      </c>
      <c r="Q540" s="2" t="str">
        <f>IF(gpw[[#This Row],[Kolumna1]]&gt;0,"r",IF(gpw[[#This Row],[Kolumna1]]=0,"n","m"))</f>
        <v>r</v>
      </c>
      <c r="AB540" s="1">
        <v>42026</v>
      </c>
      <c r="AC540" s="2" t="s">
        <v>143</v>
      </c>
      <c r="AD540" s="2" t="s">
        <v>144</v>
      </c>
      <c r="AE540">
        <v>0.06</v>
      </c>
      <c r="AF540">
        <v>16100</v>
      </c>
      <c r="AG540">
        <v>970</v>
      </c>
      <c r="AH540">
        <v>0</v>
      </c>
      <c r="AI540" s="2">
        <f>IF(AND(gpw_3[[#This Row],[wolumen]]=0,gpw_3[[#This Row],[obrot]]=0),gpw_3[[#This Row],[kurs_zamkniecia]],gpw_3[[#This Row],[obrot]]/gpw_3[[#This Row],[wolumen]])</f>
        <v>6.0248447204968941E-2</v>
      </c>
      <c r="AK540" t="str">
        <f>LEFT(gpw_3[[#This Row],[ISIN]],2)</f>
        <v>PL</v>
      </c>
      <c r="AL540">
        <f>gpw_3[[#This Row],[kurs_zamkniecia]]*gpw_3[[#This Row],[pakiet_wig]]</f>
        <v>0</v>
      </c>
      <c r="AM540" s="2">
        <f>1000</f>
        <v>1000</v>
      </c>
      <c r="AN540" s="2">
        <f t="shared" si="34"/>
        <v>96.428137390000003</v>
      </c>
      <c r="AO540" s="2">
        <f t="shared" si="35"/>
        <v>57140000</v>
      </c>
      <c r="AP540" s="2">
        <f>gpw_3[[#This Row],[M]]/(gpw_3[[#This Row],[Mb]]*gpw_3[[#This Row],[K]])*gpw_3[[#This Row],[Wb]]</f>
        <v>0</v>
      </c>
      <c r="AQ540" s="2">
        <f>gpw_3[[#This Row],[kurs_zamkniecia]]-AE70</f>
        <v>9.999999999999995E-3</v>
      </c>
      <c r="AR540" s="2" t="str">
        <f>IF(gpw_3[[#This Row],[Kolumna1]]&gt;0,"r",IF(gpw_3[[#This Row],[Kolumna1]]=0,"n","m"))</f>
        <v>r</v>
      </c>
    </row>
    <row r="541" spans="1:44" x14ac:dyDescent="0.25">
      <c r="A541" s="1">
        <v>42026</v>
      </c>
      <c r="B541" s="2" t="s">
        <v>145</v>
      </c>
      <c r="C541" s="2" t="s">
        <v>146</v>
      </c>
      <c r="D541">
        <v>1.33</v>
      </c>
      <c r="E541">
        <v>1747685</v>
      </c>
      <c r="F541">
        <v>2300860</v>
      </c>
      <c r="G541">
        <v>6078000</v>
      </c>
      <c r="H541" s="2">
        <f>IF(AND(gpw[[#This Row],[wolumen]]=0,gpw[[#This Row],[obrot]]=0),gpw[[#This Row],[kurs_zamkniecia]],gpw[[#This Row],[obrot]]/gpw[[#This Row],[wolumen]])</f>
        <v>1.3165187090350949</v>
      </c>
      <c r="J541" t="str">
        <f>LEFT(gpw[[#This Row],[ISIN]],2)</f>
        <v>PL</v>
      </c>
      <c r="K541">
        <f>gpw[[#This Row],[kurs_zamkniecia]]*gpw[[#This Row],[pakiet_wig]]</f>
        <v>8083740</v>
      </c>
      <c r="L541" s="2">
        <f>1000</f>
        <v>1000</v>
      </c>
      <c r="M541" s="2">
        <f t="shared" si="32"/>
        <v>96.428137390000003</v>
      </c>
      <c r="N541" s="2">
        <f t="shared" si="33"/>
        <v>57140000</v>
      </c>
      <c r="O541" s="2">
        <f>gpw[[#This Row],[M]]/(gpw[[#This Row],[Mb]]*gpw[[#This Row],[K]])*gpw[[#This Row],[Wb]]</f>
        <v>1.4671290709889062</v>
      </c>
      <c r="P541" s="2">
        <f>gpw[[#This Row],[kurs_zamkniecia]]-D71</f>
        <v>9.000000000000008E-2</v>
      </c>
      <c r="Q541" s="2" t="str">
        <f>IF(gpw[[#This Row],[Kolumna1]]&gt;0,"r",IF(gpw[[#This Row],[Kolumna1]]=0,"n","m"))</f>
        <v>r</v>
      </c>
      <c r="AB541" s="1">
        <v>42026</v>
      </c>
      <c r="AC541" s="2" t="s">
        <v>145</v>
      </c>
      <c r="AD541" s="2" t="s">
        <v>146</v>
      </c>
      <c r="AE541">
        <v>1.33</v>
      </c>
      <c r="AF541">
        <v>1747685</v>
      </c>
      <c r="AG541">
        <v>2300860</v>
      </c>
      <c r="AH541">
        <v>6078000</v>
      </c>
      <c r="AI541" s="2">
        <f>IF(AND(gpw_3[[#This Row],[wolumen]]=0,gpw_3[[#This Row],[obrot]]=0),gpw_3[[#This Row],[kurs_zamkniecia]],gpw_3[[#This Row],[obrot]]/gpw_3[[#This Row],[wolumen]])</f>
        <v>1.3165187090350949</v>
      </c>
      <c r="AK541" t="str">
        <f>LEFT(gpw_3[[#This Row],[ISIN]],2)</f>
        <v>PL</v>
      </c>
      <c r="AL541">
        <f>gpw_3[[#This Row],[kurs_zamkniecia]]*gpw_3[[#This Row],[pakiet_wig]]</f>
        <v>8083740</v>
      </c>
      <c r="AM541" s="2">
        <f>1000</f>
        <v>1000</v>
      </c>
      <c r="AN541" s="2">
        <f t="shared" si="34"/>
        <v>96.428137390000003</v>
      </c>
      <c r="AO541" s="2">
        <f t="shared" si="35"/>
        <v>57140000</v>
      </c>
      <c r="AP541" s="2">
        <f>gpw_3[[#This Row],[M]]/(gpw_3[[#This Row],[Mb]]*gpw_3[[#This Row],[K]])*gpw_3[[#This Row],[Wb]]</f>
        <v>1.4671290709889062</v>
      </c>
      <c r="AQ541" s="2">
        <f>gpw_3[[#This Row],[kurs_zamkniecia]]-AE71</f>
        <v>9.000000000000008E-2</v>
      </c>
      <c r="AR541" s="2" t="str">
        <f>IF(gpw_3[[#This Row],[Kolumna1]]&gt;0,"r",IF(gpw_3[[#This Row],[Kolumna1]]=0,"n","m"))</f>
        <v>r</v>
      </c>
    </row>
    <row r="542" spans="1:44" x14ac:dyDescent="0.25">
      <c r="A542" s="1">
        <v>42026</v>
      </c>
      <c r="B542" s="2" t="s">
        <v>147</v>
      </c>
      <c r="C542" s="2" t="s">
        <v>148</v>
      </c>
      <c r="D542">
        <v>73.36</v>
      </c>
      <c r="E542">
        <v>0</v>
      </c>
      <c r="F542">
        <v>0</v>
      </c>
      <c r="G542">
        <v>6034000</v>
      </c>
      <c r="H542" s="2">
        <f>IF(AND(gpw[[#This Row],[wolumen]]=0,gpw[[#This Row],[obrot]]=0),gpw[[#This Row],[kurs_zamkniecia]],gpw[[#This Row],[obrot]]/gpw[[#This Row],[wolumen]])</f>
        <v>73.36</v>
      </c>
      <c r="J542" t="str">
        <f>LEFT(gpw[[#This Row],[ISIN]],2)</f>
        <v>AT</v>
      </c>
      <c r="K542">
        <f>gpw[[#This Row],[kurs_zamkniecia]]*gpw[[#This Row],[pakiet_wig]]</f>
        <v>442654240</v>
      </c>
      <c r="L542" s="2">
        <f>1000</f>
        <v>1000</v>
      </c>
      <c r="M542" s="2">
        <f t="shared" si="32"/>
        <v>96.428137390000003</v>
      </c>
      <c r="N542" s="2">
        <f t="shared" si="33"/>
        <v>57140000</v>
      </c>
      <c r="O542" s="2">
        <f>gpw[[#This Row],[M]]/(gpw[[#This Row],[Mb]]*gpw[[#This Row],[K]])*gpw[[#This Row],[Wb]]</f>
        <v>80.337925749776744</v>
      </c>
      <c r="P542" s="2">
        <f>gpw[[#This Row],[kurs_zamkniecia]]-D72</f>
        <v>0</v>
      </c>
      <c r="Q542" s="2" t="str">
        <f>IF(gpw[[#This Row],[Kolumna1]]&gt;0,"r",IF(gpw[[#This Row],[Kolumna1]]=0,"n","m"))</f>
        <v>n</v>
      </c>
      <c r="AB542" s="1">
        <v>42026</v>
      </c>
      <c r="AC542" s="2" t="s">
        <v>147</v>
      </c>
      <c r="AD542" s="2" t="s">
        <v>148</v>
      </c>
      <c r="AE542">
        <v>73.36</v>
      </c>
      <c r="AF542">
        <v>0</v>
      </c>
      <c r="AG542">
        <v>0</v>
      </c>
      <c r="AH542">
        <v>6034000</v>
      </c>
      <c r="AI542" s="2">
        <f>IF(AND(gpw_3[[#This Row],[wolumen]]=0,gpw_3[[#This Row],[obrot]]=0),gpw_3[[#This Row],[kurs_zamkniecia]],gpw_3[[#This Row],[obrot]]/gpw_3[[#This Row],[wolumen]])</f>
        <v>73.36</v>
      </c>
      <c r="AK542" t="str">
        <f>LEFT(gpw_3[[#This Row],[ISIN]],2)</f>
        <v>AT</v>
      </c>
      <c r="AL542">
        <f>gpw_3[[#This Row],[kurs_zamkniecia]]*gpw_3[[#This Row],[pakiet_wig]]</f>
        <v>442654240</v>
      </c>
      <c r="AM542" s="2">
        <f>1000</f>
        <v>1000</v>
      </c>
      <c r="AN542" s="2">
        <f t="shared" si="34"/>
        <v>96.428137390000003</v>
      </c>
      <c r="AO542" s="2">
        <f t="shared" si="35"/>
        <v>57140000</v>
      </c>
      <c r="AP542" s="2">
        <f>gpw_3[[#This Row],[M]]/(gpw_3[[#This Row],[Mb]]*gpw_3[[#This Row],[K]])*gpw_3[[#This Row],[Wb]]</f>
        <v>80.337925749776744</v>
      </c>
      <c r="AQ542" s="2">
        <f>gpw_3[[#This Row],[kurs_zamkniecia]]-AE72</f>
        <v>0</v>
      </c>
      <c r="AR542" s="2" t="str">
        <f>IF(gpw_3[[#This Row],[Kolumna1]]&gt;0,"r",IF(gpw_3[[#This Row],[Kolumna1]]=0,"n","m"))</f>
        <v>n</v>
      </c>
    </row>
    <row r="543" spans="1:44" x14ac:dyDescent="0.25">
      <c r="A543" s="1">
        <v>42026</v>
      </c>
      <c r="B543" s="2" t="s">
        <v>149</v>
      </c>
      <c r="C543" s="2" t="s">
        <v>150</v>
      </c>
      <c r="D543">
        <v>1.72</v>
      </c>
      <c r="E543">
        <v>485978</v>
      </c>
      <c r="F543">
        <v>845850</v>
      </c>
      <c r="G543">
        <v>50108000</v>
      </c>
      <c r="H543" s="2">
        <f>IF(AND(gpw[[#This Row],[wolumen]]=0,gpw[[#This Row],[obrot]]=0),gpw[[#This Row],[kurs_zamkniecia]],gpw[[#This Row],[obrot]]/gpw[[#This Row],[wolumen]])</f>
        <v>1.7405108873241175</v>
      </c>
      <c r="J543" t="str">
        <f>LEFT(gpw[[#This Row],[ISIN]],2)</f>
        <v>PL</v>
      </c>
      <c r="K543">
        <f>gpw[[#This Row],[kurs_zamkniecia]]*gpw[[#This Row],[pakiet_wig]]</f>
        <v>86185760</v>
      </c>
      <c r="L543" s="2">
        <f>1000</f>
        <v>1000</v>
      </c>
      <c r="M543" s="2">
        <f t="shared" si="32"/>
        <v>96.428137390000003</v>
      </c>
      <c r="N543" s="2">
        <f t="shared" si="33"/>
        <v>57140000</v>
      </c>
      <c r="O543" s="2">
        <f>gpw[[#This Row],[M]]/(gpw[[#This Row],[Mb]]*gpw[[#This Row],[K]])*gpw[[#This Row],[Wb]]</f>
        <v>15.641971909199556</v>
      </c>
      <c r="P543" s="2">
        <f>gpw[[#This Row],[kurs_zamkniecia]]-D73</f>
        <v>3.0000000000000027E-2</v>
      </c>
      <c r="Q543" s="2" t="str">
        <f>IF(gpw[[#This Row],[Kolumna1]]&gt;0,"r",IF(gpw[[#This Row],[Kolumna1]]=0,"n","m"))</f>
        <v>r</v>
      </c>
      <c r="AB543" s="1">
        <v>42026</v>
      </c>
      <c r="AC543" s="2" t="s">
        <v>149</v>
      </c>
      <c r="AD543" s="2" t="s">
        <v>150</v>
      </c>
      <c r="AE543">
        <v>1.72</v>
      </c>
      <c r="AF543">
        <v>485978</v>
      </c>
      <c r="AG543">
        <v>845850</v>
      </c>
      <c r="AH543">
        <v>50108000</v>
      </c>
      <c r="AI543" s="2">
        <f>IF(AND(gpw_3[[#This Row],[wolumen]]=0,gpw_3[[#This Row],[obrot]]=0),gpw_3[[#This Row],[kurs_zamkniecia]],gpw_3[[#This Row],[obrot]]/gpw_3[[#This Row],[wolumen]])</f>
        <v>1.7405108873241175</v>
      </c>
      <c r="AK543" t="str">
        <f>LEFT(gpw_3[[#This Row],[ISIN]],2)</f>
        <v>PL</v>
      </c>
      <c r="AL543">
        <f>gpw_3[[#This Row],[kurs_zamkniecia]]*gpw_3[[#This Row],[pakiet_wig]]</f>
        <v>86185760</v>
      </c>
      <c r="AM543" s="2">
        <f>1000</f>
        <v>1000</v>
      </c>
      <c r="AN543" s="2">
        <f t="shared" si="34"/>
        <v>96.428137390000003</v>
      </c>
      <c r="AO543" s="2">
        <f t="shared" si="35"/>
        <v>57140000</v>
      </c>
      <c r="AP543" s="2">
        <f>gpw_3[[#This Row],[M]]/(gpw_3[[#This Row],[Mb]]*gpw_3[[#This Row],[K]])*gpw_3[[#This Row],[Wb]]</f>
        <v>15.641971909199556</v>
      </c>
      <c r="AQ543" s="2">
        <f>gpw_3[[#This Row],[kurs_zamkniecia]]-AE73</f>
        <v>3.0000000000000027E-2</v>
      </c>
      <c r="AR543" s="2" t="str">
        <f>IF(gpw_3[[#This Row],[Kolumna1]]&gt;0,"r",IF(gpw_3[[#This Row],[Kolumna1]]=0,"n","m"))</f>
        <v>r</v>
      </c>
    </row>
    <row r="544" spans="1:44" x14ac:dyDescent="0.25">
      <c r="A544" s="1">
        <v>42026</v>
      </c>
      <c r="B544" s="2" t="s">
        <v>151</v>
      </c>
      <c r="C544" s="2" t="s">
        <v>152</v>
      </c>
      <c r="D544">
        <v>332.4</v>
      </c>
      <c r="E544">
        <v>91224</v>
      </c>
      <c r="F544">
        <v>30594760</v>
      </c>
      <c r="G544">
        <v>28420000</v>
      </c>
      <c r="H544" s="2">
        <f>IF(AND(gpw[[#This Row],[wolumen]]=0,gpw[[#This Row],[obrot]]=0),gpw[[#This Row],[kurs_zamkniecia]],gpw[[#This Row],[obrot]]/gpw[[#This Row],[wolumen]])</f>
        <v>335.38060159607119</v>
      </c>
      <c r="J544" t="str">
        <f>LEFT(gpw[[#This Row],[ISIN]],2)</f>
        <v>PL</v>
      </c>
      <c r="K544">
        <f>gpw[[#This Row],[kurs_zamkniecia]]*gpw[[#This Row],[pakiet_wig]]</f>
        <v>9446808000</v>
      </c>
      <c r="L544" s="2">
        <f>1000</f>
        <v>1000</v>
      </c>
      <c r="M544" s="2">
        <f t="shared" si="32"/>
        <v>96.428137390000003</v>
      </c>
      <c r="N544" s="2">
        <f t="shared" si="33"/>
        <v>57140000</v>
      </c>
      <c r="O544" s="2">
        <f>gpw[[#This Row],[M]]/(gpw[[#This Row],[Mb]]*gpw[[#This Row],[K]])*gpw[[#This Row],[Wb]]</f>
        <v>1714.5141537024404</v>
      </c>
      <c r="P544" s="2">
        <f>gpw[[#This Row],[kurs_zamkniecia]]-D74</f>
        <v>-6.6000000000000227</v>
      </c>
      <c r="Q544" s="2" t="str">
        <f>IF(gpw[[#This Row],[Kolumna1]]&gt;0,"r",IF(gpw[[#This Row],[Kolumna1]]=0,"n","m"))</f>
        <v>m</v>
      </c>
      <c r="AB544" s="1">
        <v>42026</v>
      </c>
      <c r="AC544" s="2" t="s">
        <v>151</v>
      </c>
      <c r="AD544" s="2" t="s">
        <v>152</v>
      </c>
      <c r="AE544">
        <v>332.4</v>
      </c>
      <c r="AF544">
        <v>91224</v>
      </c>
      <c r="AG544">
        <v>30594760</v>
      </c>
      <c r="AH544">
        <v>28420000</v>
      </c>
      <c r="AI544" s="2">
        <f>IF(AND(gpw_3[[#This Row],[wolumen]]=0,gpw_3[[#This Row],[obrot]]=0),gpw_3[[#This Row],[kurs_zamkniecia]],gpw_3[[#This Row],[obrot]]/gpw_3[[#This Row],[wolumen]])</f>
        <v>335.38060159607119</v>
      </c>
      <c r="AK544" t="str">
        <f>LEFT(gpw_3[[#This Row],[ISIN]],2)</f>
        <v>PL</v>
      </c>
      <c r="AL544">
        <f>gpw_3[[#This Row],[kurs_zamkniecia]]*gpw_3[[#This Row],[pakiet_wig]]</f>
        <v>9446808000</v>
      </c>
      <c r="AM544" s="2">
        <f>1000</f>
        <v>1000</v>
      </c>
      <c r="AN544" s="2">
        <f t="shared" si="34"/>
        <v>96.428137390000003</v>
      </c>
      <c r="AO544" s="2">
        <f t="shared" si="35"/>
        <v>57140000</v>
      </c>
      <c r="AP544" s="2">
        <f>gpw_3[[#This Row],[M]]/(gpw_3[[#This Row],[Mb]]*gpw_3[[#This Row],[K]])*gpw_3[[#This Row],[Wb]]</f>
        <v>1714.5141537024404</v>
      </c>
      <c r="AQ544" s="2">
        <f>gpw_3[[#This Row],[kurs_zamkniecia]]-AE74</f>
        <v>-6.6000000000000227</v>
      </c>
      <c r="AR544" s="2" t="str">
        <f>IF(gpw_3[[#This Row],[Kolumna1]]&gt;0,"r",IF(gpw_3[[#This Row],[Kolumna1]]=0,"n","m"))</f>
        <v>m</v>
      </c>
    </row>
    <row r="545" spans="1:44" x14ac:dyDescent="0.25">
      <c r="A545" s="1">
        <v>42026</v>
      </c>
      <c r="B545" s="2" t="s">
        <v>153</v>
      </c>
      <c r="C545" s="2" t="s">
        <v>154</v>
      </c>
      <c r="D545">
        <v>1.06</v>
      </c>
      <c r="E545">
        <v>6</v>
      </c>
      <c r="F545">
        <v>10</v>
      </c>
      <c r="G545">
        <v>0</v>
      </c>
      <c r="H545" s="2">
        <f>IF(AND(gpw[[#This Row],[wolumen]]=0,gpw[[#This Row],[obrot]]=0),gpw[[#This Row],[kurs_zamkniecia]],gpw[[#This Row],[obrot]]/gpw[[#This Row],[wolumen]])</f>
        <v>1.6666666666666667</v>
      </c>
      <c r="J545" t="str">
        <f>LEFT(gpw[[#This Row],[ISIN]],2)</f>
        <v>PL</v>
      </c>
      <c r="K545">
        <f>gpw[[#This Row],[kurs_zamkniecia]]*gpw[[#This Row],[pakiet_wig]]</f>
        <v>0</v>
      </c>
      <c r="L545" s="2">
        <f>1000</f>
        <v>1000</v>
      </c>
      <c r="M545" s="2">
        <f t="shared" si="32"/>
        <v>96.428137390000003</v>
      </c>
      <c r="N545" s="2">
        <f t="shared" si="33"/>
        <v>57140000</v>
      </c>
      <c r="O545" s="2">
        <f>gpw[[#This Row],[M]]/(gpw[[#This Row],[Mb]]*gpw[[#This Row],[K]])*gpw[[#This Row],[Wb]]</f>
        <v>0</v>
      </c>
      <c r="P545" s="2">
        <f>gpw[[#This Row],[kurs_zamkniecia]]-D75</f>
        <v>0</v>
      </c>
      <c r="Q545" s="2" t="str">
        <f>IF(gpw[[#This Row],[Kolumna1]]&gt;0,"r",IF(gpw[[#This Row],[Kolumna1]]=0,"n","m"))</f>
        <v>n</v>
      </c>
      <c r="AB545" s="1">
        <v>42026</v>
      </c>
      <c r="AC545" s="2" t="s">
        <v>153</v>
      </c>
      <c r="AD545" s="2" t="s">
        <v>154</v>
      </c>
      <c r="AE545">
        <v>1.06</v>
      </c>
      <c r="AF545">
        <v>6</v>
      </c>
      <c r="AG545">
        <v>10</v>
      </c>
      <c r="AH545">
        <v>0</v>
      </c>
      <c r="AI545" s="2">
        <f>IF(AND(gpw_3[[#This Row],[wolumen]]=0,gpw_3[[#This Row],[obrot]]=0),gpw_3[[#This Row],[kurs_zamkniecia]],gpw_3[[#This Row],[obrot]]/gpw_3[[#This Row],[wolumen]])</f>
        <v>1.6666666666666667</v>
      </c>
      <c r="AK545" t="str">
        <f>LEFT(gpw_3[[#This Row],[ISIN]],2)</f>
        <v>PL</v>
      </c>
      <c r="AL545">
        <f>gpw_3[[#This Row],[kurs_zamkniecia]]*gpw_3[[#This Row],[pakiet_wig]]</f>
        <v>0</v>
      </c>
      <c r="AM545" s="2">
        <f>1000</f>
        <v>1000</v>
      </c>
      <c r="AN545" s="2">
        <f t="shared" si="34"/>
        <v>96.428137390000003</v>
      </c>
      <c r="AO545" s="2">
        <f t="shared" si="35"/>
        <v>57140000</v>
      </c>
      <c r="AP545" s="2">
        <f>gpw_3[[#This Row],[M]]/(gpw_3[[#This Row],[Mb]]*gpw_3[[#This Row],[K]])*gpw_3[[#This Row],[Wb]]</f>
        <v>0</v>
      </c>
      <c r="AQ545" s="2">
        <f>gpw_3[[#This Row],[kurs_zamkniecia]]-AE75</f>
        <v>0</v>
      </c>
      <c r="AR545" s="2" t="str">
        <f>IF(gpw_3[[#This Row],[Kolumna1]]&gt;0,"r",IF(gpw_3[[#This Row],[Kolumna1]]=0,"n","m"))</f>
        <v>n</v>
      </c>
    </row>
    <row r="546" spans="1:44" x14ac:dyDescent="0.25">
      <c r="A546" s="1">
        <v>42026</v>
      </c>
      <c r="B546" s="2" t="s">
        <v>155</v>
      </c>
      <c r="C546" s="2" t="s">
        <v>156</v>
      </c>
      <c r="D546">
        <v>4</v>
      </c>
      <c r="E546">
        <v>400</v>
      </c>
      <c r="F546">
        <v>1630</v>
      </c>
      <c r="G546">
        <v>4262000</v>
      </c>
      <c r="H546" s="2">
        <f>IF(AND(gpw[[#This Row],[wolumen]]=0,gpw[[#This Row],[obrot]]=0),gpw[[#This Row],[kurs_zamkniecia]],gpw[[#This Row],[obrot]]/gpw[[#This Row],[wolumen]])</f>
        <v>4.0750000000000002</v>
      </c>
      <c r="J546" t="str">
        <f>LEFT(gpw[[#This Row],[ISIN]],2)</f>
        <v>PL</v>
      </c>
      <c r="K546">
        <f>gpw[[#This Row],[kurs_zamkniecia]]*gpw[[#This Row],[pakiet_wig]]</f>
        <v>17048000</v>
      </c>
      <c r="L546" s="2">
        <f>1000</f>
        <v>1000</v>
      </c>
      <c r="M546" s="2">
        <f t="shared" si="32"/>
        <v>96.428137390000003</v>
      </c>
      <c r="N546" s="2">
        <f t="shared" si="33"/>
        <v>57140000</v>
      </c>
      <c r="O546" s="2">
        <f>gpw[[#This Row],[M]]/(gpw[[#This Row],[Mb]]*gpw[[#This Row],[K]])*gpw[[#This Row],[Wb]]</f>
        <v>3.0940649256679293</v>
      </c>
      <c r="P546" s="2">
        <f>gpw[[#This Row],[kurs_zamkniecia]]-D76</f>
        <v>-0.20000000000000018</v>
      </c>
      <c r="Q546" s="2" t="str">
        <f>IF(gpw[[#This Row],[Kolumna1]]&gt;0,"r",IF(gpw[[#This Row],[Kolumna1]]=0,"n","m"))</f>
        <v>m</v>
      </c>
      <c r="AB546" s="1">
        <v>42026</v>
      </c>
      <c r="AC546" s="2" t="s">
        <v>155</v>
      </c>
      <c r="AD546" s="2" t="s">
        <v>156</v>
      </c>
      <c r="AE546">
        <v>4</v>
      </c>
      <c r="AF546">
        <v>400</v>
      </c>
      <c r="AG546">
        <v>1630</v>
      </c>
      <c r="AH546">
        <v>4262000</v>
      </c>
      <c r="AI546" s="2">
        <f>IF(AND(gpw_3[[#This Row],[wolumen]]=0,gpw_3[[#This Row],[obrot]]=0),gpw_3[[#This Row],[kurs_zamkniecia]],gpw_3[[#This Row],[obrot]]/gpw_3[[#This Row],[wolumen]])</f>
        <v>4.0750000000000002</v>
      </c>
      <c r="AK546" t="str">
        <f>LEFT(gpw_3[[#This Row],[ISIN]],2)</f>
        <v>PL</v>
      </c>
      <c r="AL546">
        <f>gpw_3[[#This Row],[kurs_zamkniecia]]*gpw_3[[#This Row],[pakiet_wig]]</f>
        <v>17048000</v>
      </c>
      <c r="AM546" s="2">
        <f>1000</f>
        <v>1000</v>
      </c>
      <c r="AN546" s="2">
        <f t="shared" si="34"/>
        <v>96.428137390000003</v>
      </c>
      <c r="AO546" s="2">
        <f t="shared" si="35"/>
        <v>57140000</v>
      </c>
      <c r="AP546" s="2">
        <f>gpw_3[[#This Row],[M]]/(gpw_3[[#This Row],[Mb]]*gpw_3[[#This Row],[K]])*gpw_3[[#This Row],[Wb]]</f>
        <v>3.0940649256679293</v>
      </c>
      <c r="AQ546" s="2">
        <f>gpw_3[[#This Row],[kurs_zamkniecia]]-AE76</f>
        <v>-0.20000000000000018</v>
      </c>
      <c r="AR546" s="2" t="str">
        <f>IF(gpw_3[[#This Row],[Kolumna1]]&gt;0,"r",IF(gpw_3[[#This Row],[Kolumna1]]=0,"n","m"))</f>
        <v>m</v>
      </c>
    </row>
    <row r="547" spans="1:44" x14ac:dyDescent="0.25">
      <c r="A547" s="1">
        <v>42026</v>
      </c>
      <c r="B547" s="2" t="s">
        <v>157</v>
      </c>
      <c r="C547" s="2" t="s">
        <v>158</v>
      </c>
      <c r="D547">
        <v>2.5</v>
      </c>
      <c r="E547">
        <v>17875</v>
      </c>
      <c r="F547">
        <v>44650</v>
      </c>
      <c r="G547">
        <v>14368000</v>
      </c>
      <c r="H547" s="2">
        <f>IF(AND(gpw[[#This Row],[wolumen]]=0,gpw[[#This Row],[obrot]]=0),gpw[[#This Row],[kurs_zamkniecia]],gpw[[#This Row],[obrot]]/gpw[[#This Row],[wolumen]])</f>
        <v>2.4979020979020978</v>
      </c>
      <c r="J547" t="str">
        <f>LEFT(gpw[[#This Row],[ISIN]],2)</f>
        <v>PL</v>
      </c>
      <c r="K547">
        <f>gpw[[#This Row],[kurs_zamkniecia]]*gpw[[#This Row],[pakiet_wig]]</f>
        <v>35920000</v>
      </c>
      <c r="L547" s="2">
        <f>1000</f>
        <v>1000</v>
      </c>
      <c r="M547" s="2">
        <f t="shared" si="32"/>
        <v>96.428137390000003</v>
      </c>
      <c r="N547" s="2">
        <f t="shared" si="33"/>
        <v>57140000</v>
      </c>
      <c r="O547" s="2">
        <f>gpw[[#This Row],[M]]/(gpw[[#This Row],[Mb]]*gpw[[#This Row],[K]])*gpw[[#This Row],[Wb]]</f>
        <v>6.5191701155556094</v>
      </c>
      <c r="P547" s="2">
        <f>gpw[[#This Row],[kurs_zamkniecia]]-D77</f>
        <v>9.9999999999997868E-3</v>
      </c>
      <c r="Q547" s="2" t="str">
        <f>IF(gpw[[#This Row],[Kolumna1]]&gt;0,"r",IF(gpw[[#This Row],[Kolumna1]]=0,"n","m"))</f>
        <v>r</v>
      </c>
      <c r="AB547" s="1">
        <v>42026</v>
      </c>
      <c r="AC547" s="2" t="s">
        <v>157</v>
      </c>
      <c r="AD547" s="2" t="s">
        <v>158</v>
      </c>
      <c r="AE547">
        <v>2.5</v>
      </c>
      <c r="AF547">
        <v>17875</v>
      </c>
      <c r="AG547">
        <v>44650</v>
      </c>
      <c r="AH547">
        <v>14368000</v>
      </c>
      <c r="AI547" s="2">
        <f>IF(AND(gpw_3[[#This Row],[wolumen]]=0,gpw_3[[#This Row],[obrot]]=0),gpw_3[[#This Row],[kurs_zamkniecia]],gpw_3[[#This Row],[obrot]]/gpw_3[[#This Row],[wolumen]])</f>
        <v>2.4979020979020978</v>
      </c>
      <c r="AK547" t="str">
        <f>LEFT(gpw_3[[#This Row],[ISIN]],2)</f>
        <v>PL</v>
      </c>
      <c r="AL547">
        <f>gpw_3[[#This Row],[kurs_zamkniecia]]*gpw_3[[#This Row],[pakiet_wig]]</f>
        <v>35920000</v>
      </c>
      <c r="AM547" s="2">
        <f>1000</f>
        <v>1000</v>
      </c>
      <c r="AN547" s="2">
        <f t="shared" si="34"/>
        <v>96.428137390000003</v>
      </c>
      <c r="AO547" s="2">
        <f t="shared" si="35"/>
        <v>57140000</v>
      </c>
      <c r="AP547" s="2">
        <f>gpw_3[[#This Row],[M]]/(gpw_3[[#This Row],[Mb]]*gpw_3[[#This Row],[K]])*gpw_3[[#This Row],[Wb]]</f>
        <v>6.5191701155556094</v>
      </c>
      <c r="AQ547" s="2">
        <f>gpw_3[[#This Row],[kurs_zamkniecia]]-AE77</f>
        <v>9.9999999999997868E-3</v>
      </c>
      <c r="AR547" s="2" t="str">
        <f>IF(gpw_3[[#This Row],[Kolumna1]]&gt;0,"r",IF(gpw_3[[#This Row],[Kolumna1]]=0,"n","m"))</f>
        <v>r</v>
      </c>
    </row>
    <row r="548" spans="1:44" x14ac:dyDescent="0.25">
      <c r="A548" s="1">
        <v>42026</v>
      </c>
      <c r="B548" s="2" t="s">
        <v>159</v>
      </c>
      <c r="C548" s="2" t="s">
        <v>160</v>
      </c>
      <c r="D548">
        <v>0.43</v>
      </c>
      <c r="E548">
        <v>528</v>
      </c>
      <c r="F548">
        <v>230</v>
      </c>
      <c r="G548">
        <v>0</v>
      </c>
      <c r="H548" s="2">
        <f>IF(AND(gpw[[#This Row],[wolumen]]=0,gpw[[#This Row],[obrot]]=0),gpw[[#This Row],[kurs_zamkniecia]],gpw[[#This Row],[obrot]]/gpw[[#This Row],[wolumen]])</f>
        <v>0.43560606060606061</v>
      </c>
      <c r="J548" t="str">
        <f>LEFT(gpw[[#This Row],[ISIN]],2)</f>
        <v>PL</v>
      </c>
      <c r="K548">
        <f>gpw[[#This Row],[kurs_zamkniecia]]*gpw[[#This Row],[pakiet_wig]]</f>
        <v>0</v>
      </c>
      <c r="L548" s="2">
        <f>1000</f>
        <v>1000</v>
      </c>
      <c r="M548" s="2">
        <f t="shared" si="32"/>
        <v>96.428137390000003</v>
      </c>
      <c r="N548" s="2">
        <f t="shared" si="33"/>
        <v>57140000</v>
      </c>
      <c r="O548" s="2">
        <f>gpw[[#This Row],[M]]/(gpw[[#This Row],[Mb]]*gpw[[#This Row],[K]])*gpw[[#This Row],[Wb]]</f>
        <v>0</v>
      </c>
      <c r="P548" s="2">
        <f>gpw[[#This Row],[kurs_zamkniecia]]-D78</f>
        <v>1.0000000000000009E-2</v>
      </c>
      <c r="Q548" s="2" t="str">
        <f>IF(gpw[[#This Row],[Kolumna1]]&gt;0,"r",IF(gpw[[#This Row],[Kolumna1]]=0,"n","m"))</f>
        <v>r</v>
      </c>
      <c r="AB548" s="1">
        <v>42026</v>
      </c>
      <c r="AC548" s="2" t="s">
        <v>159</v>
      </c>
      <c r="AD548" s="2" t="s">
        <v>160</v>
      </c>
      <c r="AE548">
        <v>0.43</v>
      </c>
      <c r="AF548">
        <v>528</v>
      </c>
      <c r="AG548">
        <v>230</v>
      </c>
      <c r="AH548">
        <v>0</v>
      </c>
      <c r="AI548" s="2">
        <f>IF(AND(gpw_3[[#This Row],[wolumen]]=0,gpw_3[[#This Row],[obrot]]=0),gpw_3[[#This Row],[kurs_zamkniecia]],gpw_3[[#This Row],[obrot]]/gpw_3[[#This Row],[wolumen]])</f>
        <v>0.43560606060606061</v>
      </c>
      <c r="AK548" t="str">
        <f>LEFT(gpw_3[[#This Row],[ISIN]],2)</f>
        <v>PL</v>
      </c>
      <c r="AL548">
        <f>gpw_3[[#This Row],[kurs_zamkniecia]]*gpw_3[[#This Row],[pakiet_wig]]</f>
        <v>0</v>
      </c>
      <c r="AM548" s="2">
        <f>1000</f>
        <v>1000</v>
      </c>
      <c r="AN548" s="2">
        <f t="shared" si="34"/>
        <v>96.428137390000003</v>
      </c>
      <c r="AO548" s="2">
        <f t="shared" si="35"/>
        <v>57140000</v>
      </c>
      <c r="AP548" s="2">
        <f>gpw_3[[#This Row],[M]]/(gpw_3[[#This Row],[Mb]]*gpw_3[[#This Row],[K]])*gpw_3[[#This Row],[Wb]]</f>
        <v>0</v>
      </c>
      <c r="AQ548" s="2">
        <f>gpw_3[[#This Row],[kurs_zamkniecia]]-AE78</f>
        <v>1.0000000000000009E-2</v>
      </c>
      <c r="AR548" s="2" t="str">
        <f>IF(gpw_3[[#This Row],[Kolumna1]]&gt;0,"r",IF(gpw_3[[#This Row],[Kolumna1]]=0,"n","m"))</f>
        <v>r</v>
      </c>
    </row>
    <row r="549" spans="1:44" x14ac:dyDescent="0.25">
      <c r="A549" s="1">
        <v>42026</v>
      </c>
      <c r="B549" s="2" t="s">
        <v>161</v>
      </c>
      <c r="C549" s="2" t="s">
        <v>162</v>
      </c>
      <c r="D549">
        <v>146.1</v>
      </c>
      <c r="E549">
        <v>20588</v>
      </c>
      <c r="F549">
        <v>3007910</v>
      </c>
      <c r="G549">
        <v>22030000</v>
      </c>
      <c r="H549" s="2">
        <f>IF(AND(gpw[[#This Row],[wolumen]]=0,gpw[[#This Row],[obrot]]=0),gpw[[#This Row],[kurs_zamkniecia]],gpw[[#This Row],[obrot]]/gpw[[#This Row],[wolumen]])</f>
        <v>146.10015543034777</v>
      </c>
      <c r="J549" t="str">
        <f>LEFT(gpw[[#This Row],[ISIN]],2)</f>
        <v>PL</v>
      </c>
      <c r="K549">
        <f>gpw[[#This Row],[kurs_zamkniecia]]*gpw[[#This Row],[pakiet_wig]]</f>
        <v>3218583000</v>
      </c>
      <c r="L549" s="2">
        <f>1000</f>
        <v>1000</v>
      </c>
      <c r="M549" s="2">
        <f t="shared" si="32"/>
        <v>96.428137390000003</v>
      </c>
      <c r="N549" s="2">
        <f t="shared" si="33"/>
        <v>57140000</v>
      </c>
      <c r="O549" s="2">
        <f>gpw[[#This Row],[M]]/(gpw[[#This Row],[Mb]]*gpw[[#This Row],[K]])*gpw[[#This Row],[Wb]]</f>
        <v>584.14504755109465</v>
      </c>
      <c r="P549" s="2">
        <f>gpw[[#This Row],[kurs_zamkniecia]]-D79</f>
        <v>9.9999999999994316E-2</v>
      </c>
      <c r="Q549" s="2" t="str">
        <f>IF(gpw[[#This Row],[Kolumna1]]&gt;0,"r",IF(gpw[[#This Row],[Kolumna1]]=0,"n","m"))</f>
        <v>r</v>
      </c>
      <c r="AB549" s="1">
        <v>42026</v>
      </c>
      <c r="AC549" s="2" t="s">
        <v>161</v>
      </c>
      <c r="AD549" s="2" t="s">
        <v>162</v>
      </c>
      <c r="AE549">
        <v>146.1</v>
      </c>
      <c r="AF549">
        <v>20588</v>
      </c>
      <c r="AG549">
        <v>3007910</v>
      </c>
      <c r="AH549">
        <v>22030000</v>
      </c>
      <c r="AI549" s="2">
        <f>IF(AND(gpw_3[[#This Row],[wolumen]]=0,gpw_3[[#This Row],[obrot]]=0),gpw_3[[#This Row],[kurs_zamkniecia]],gpw_3[[#This Row],[obrot]]/gpw_3[[#This Row],[wolumen]])</f>
        <v>146.10015543034777</v>
      </c>
      <c r="AK549" t="str">
        <f>LEFT(gpw_3[[#This Row],[ISIN]],2)</f>
        <v>PL</v>
      </c>
      <c r="AL549">
        <f>gpw_3[[#This Row],[kurs_zamkniecia]]*gpw_3[[#This Row],[pakiet_wig]]</f>
        <v>3218583000</v>
      </c>
      <c r="AM549" s="2">
        <f>1000</f>
        <v>1000</v>
      </c>
      <c r="AN549" s="2">
        <f t="shared" si="34"/>
        <v>96.428137390000003</v>
      </c>
      <c r="AO549" s="2">
        <f t="shared" si="35"/>
        <v>57140000</v>
      </c>
      <c r="AP549" s="2">
        <f>gpw_3[[#This Row],[M]]/(gpw_3[[#This Row],[Mb]]*gpw_3[[#This Row],[K]])*gpw_3[[#This Row],[Wb]]</f>
        <v>584.14504755109465</v>
      </c>
      <c r="AQ549" s="2">
        <f>gpw_3[[#This Row],[kurs_zamkniecia]]-AE79</f>
        <v>9.9999999999994316E-2</v>
      </c>
      <c r="AR549" s="2" t="str">
        <f>IF(gpw_3[[#This Row],[Kolumna1]]&gt;0,"r",IF(gpw_3[[#This Row],[Kolumna1]]=0,"n","m"))</f>
        <v>r</v>
      </c>
    </row>
    <row r="550" spans="1:44" x14ac:dyDescent="0.25">
      <c r="A550" s="1">
        <v>42026</v>
      </c>
      <c r="B550" s="2" t="s">
        <v>163</v>
      </c>
      <c r="C550" s="2" t="s">
        <v>164</v>
      </c>
      <c r="D550">
        <v>0.06</v>
      </c>
      <c r="E550">
        <v>9040</v>
      </c>
      <c r="F550">
        <v>540</v>
      </c>
      <c r="G550">
        <v>0</v>
      </c>
      <c r="H550" s="2">
        <f>IF(AND(gpw[[#This Row],[wolumen]]=0,gpw[[#This Row],[obrot]]=0),gpw[[#This Row],[kurs_zamkniecia]],gpw[[#This Row],[obrot]]/gpw[[#This Row],[wolumen]])</f>
        <v>5.9734513274336286E-2</v>
      </c>
      <c r="J550" t="str">
        <f>LEFT(gpw[[#This Row],[ISIN]],2)</f>
        <v>PL</v>
      </c>
      <c r="K550">
        <f>gpw[[#This Row],[kurs_zamkniecia]]*gpw[[#This Row],[pakiet_wig]]</f>
        <v>0</v>
      </c>
      <c r="L550" s="2">
        <f>1000</f>
        <v>1000</v>
      </c>
      <c r="M550" s="2">
        <f t="shared" si="32"/>
        <v>96.428137390000003</v>
      </c>
      <c r="N550" s="2">
        <f t="shared" si="33"/>
        <v>57140000</v>
      </c>
      <c r="O550" s="2">
        <f>gpw[[#This Row],[M]]/(gpw[[#This Row],[Mb]]*gpw[[#This Row],[K]])*gpw[[#This Row],[Wb]]</f>
        <v>0</v>
      </c>
      <c r="P550" s="2">
        <f>gpw[[#This Row],[kurs_zamkniecia]]-D80</f>
        <v>0</v>
      </c>
      <c r="Q550" s="2" t="str">
        <f>IF(gpw[[#This Row],[Kolumna1]]&gt;0,"r",IF(gpw[[#This Row],[Kolumna1]]=0,"n","m"))</f>
        <v>n</v>
      </c>
      <c r="AB550" s="1">
        <v>42026</v>
      </c>
      <c r="AC550" s="2" t="s">
        <v>163</v>
      </c>
      <c r="AD550" s="2" t="s">
        <v>164</v>
      </c>
      <c r="AE550">
        <v>0.06</v>
      </c>
      <c r="AF550">
        <v>9040</v>
      </c>
      <c r="AG550">
        <v>540</v>
      </c>
      <c r="AH550">
        <v>0</v>
      </c>
      <c r="AI550" s="2">
        <f>IF(AND(gpw_3[[#This Row],[wolumen]]=0,gpw_3[[#This Row],[obrot]]=0),gpw_3[[#This Row],[kurs_zamkniecia]],gpw_3[[#This Row],[obrot]]/gpw_3[[#This Row],[wolumen]])</f>
        <v>5.9734513274336286E-2</v>
      </c>
      <c r="AK550" t="str">
        <f>LEFT(gpw_3[[#This Row],[ISIN]],2)</f>
        <v>PL</v>
      </c>
      <c r="AL550">
        <f>gpw_3[[#This Row],[kurs_zamkniecia]]*gpw_3[[#This Row],[pakiet_wig]]</f>
        <v>0</v>
      </c>
      <c r="AM550" s="2">
        <f>1000</f>
        <v>1000</v>
      </c>
      <c r="AN550" s="2">
        <f t="shared" si="34"/>
        <v>96.428137390000003</v>
      </c>
      <c r="AO550" s="2">
        <f t="shared" si="35"/>
        <v>57140000</v>
      </c>
      <c r="AP550" s="2">
        <f>gpw_3[[#This Row],[M]]/(gpw_3[[#This Row],[Mb]]*gpw_3[[#This Row],[K]])*gpw_3[[#This Row],[Wb]]</f>
        <v>0</v>
      </c>
      <c r="AQ550" s="2">
        <f>gpw_3[[#This Row],[kurs_zamkniecia]]-AE80</f>
        <v>0</v>
      </c>
      <c r="AR550" s="2" t="str">
        <f>IF(gpw_3[[#This Row],[Kolumna1]]&gt;0,"r",IF(gpw_3[[#This Row],[Kolumna1]]=0,"n","m"))</f>
        <v>n</v>
      </c>
    </row>
    <row r="551" spans="1:44" x14ac:dyDescent="0.25">
      <c r="A551" s="1">
        <v>42026</v>
      </c>
      <c r="B551" s="2" t="s">
        <v>165</v>
      </c>
      <c r="C551" s="2" t="s">
        <v>166</v>
      </c>
      <c r="D551">
        <v>16.3</v>
      </c>
      <c r="E551">
        <v>164551</v>
      </c>
      <c r="F551">
        <v>2683320</v>
      </c>
      <c r="G551">
        <v>60952000</v>
      </c>
      <c r="H551" s="2">
        <f>IF(AND(gpw[[#This Row],[wolumen]]=0,gpw[[#This Row],[obrot]]=0),gpw[[#This Row],[kurs_zamkniecia]],gpw[[#This Row],[obrot]]/gpw[[#This Row],[wolumen]])</f>
        <v>16.306920043026174</v>
      </c>
      <c r="J551" t="str">
        <f>LEFT(gpw[[#This Row],[ISIN]],2)</f>
        <v>PL</v>
      </c>
      <c r="K551">
        <f>gpw[[#This Row],[kurs_zamkniecia]]*gpw[[#This Row],[pakiet_wig]]</f>
        <v>993517600</v>
      </c>
      <c r="L551" s="2">
        <f>1000</f>
        <v>1000</v>
      </c>
      <c r="M551" s="2">
        <f t="shared" si="32"/>
        <v>96.428137390000003</v>
      </c>
      <c r="N551" s="2">
        <f t="shared" si="33"/>
        <v>57140000</v>
      </c>
      <c r="O551" s="2">
        <f>gpw[[#This Row],[M]]/(gpw[[#This Row],[Mb]]*gpw[[#This Row],[K]])*gpw[[#This Row],[Wb]]</f>
        <v>180.31487325162951</v>
      </c>
      <c r="P551" s="2">
        <f>gpw[[#This Row],[kurs_zamkniecia]]-D81</f>
        <v>0.26000000000000156</v>
      </c>
      <c r="Q551" s="2" t="str">
        <f>IF(gpw[[#This Row],[Kolumna1]]&gt;0,"r",IF(gpw[[#This Row],[Kolumna1]]=0,"n","m"))</f>
        <v>r</v>
      </c>
      <c r="AB551" s="1">
        <v>42026</v>
      </c>
      <c r="AC551" s="2" t="s">
        <v>165</v>
      </c>
      <c r="AD551" s="2" t="s">
        <v>166</v>
      </c>
      <c r="AE551">
        <v>16.3</v>
      </c>
      <c r="AF551">
        <v>164551</v>
      </c>
      <c r="AG551">
        <v>2683320</v>
      </c>
      <c r="AH551">
        <v>60952000</v>
      </c>
      <c r="AI551" s="2">
        <f>IF(AND(gpw_3[[#This Row],[wolumen]]=0,gpw_3[[#This Row],[obrot]]=0),gpw_3[[#This Row],[kurs_zamkniecia]],gpw_3[[#This Row],[obrot]]/gpw_3[[#This Row],[wolumen]])</f>
        <v>16.306920043026174</v>
      </c>
      <c r="AK551" t="str">
        <f>LEFT(gpw_3[[#This Row],[ISIN]],2)</f>
        <v>PL</v>
      </c>
      <c r="AL551">
        <f>gpw_3[[#This Row],[kurs_zamkniecia]]*gpw_3[[#This Row],[pakiet_wig]]</f>
        <v>993517600</v>
      </c>
      <c r="AM551" s="2">
        <f>1000</f>
        <v>1000</v>
      </c>
      <c r="AN551" s="2">
        <f t="shared" si="34"/>
        <v>96.428137390000003</v>
      </c>
      <c r="AO551" s="2">
        <f t="shared" si="35"/>
        <v>57140000</v>
      </c>
      <c r="AP551" s="2">
        <f>gpw_3[[#This Row],[M]]/(gpw_3[[#This Row],[Mb]]*gpw_3[[#This Row],[K]])*gpw_3[[#This Row],[Wb]]</f>
        <v>180.31487325162951</v>
      </c>
      <c r="AQ551" s="2">
        <f>gpw_3[[#This Row],[kurs_zamkniecia]]-AE81</f>
        <v>0.26000000000000156</v>
      </c>
      <c r="AR551" s="2" t="str">
        <f>IF(gpw_3[[#This Row],[Kolumna1]]&gt;0,"r",IF(gpw_3[[#This Row],[Kolumna1]]=0,"n","m"))</f>
        <v>r</v>
      </c>
    </row>
    <row r="552" spans="1:44" x14ac:dyDescent="0.25">
      <c r="A552" s="1">
        <v>42026</v>
      </c>
      <c r="B552" s="2" t="s">
        <v>167</v>
      </c>
      <c r="C552" s="2" t="s">
        <v>168</v>
      </c>
      <c r="D552">
        <v>17</v>
      </c>
      <c r="E552">
        <v>240</v>
      </c>
      <c r="F552">
        <v>4140</v>
      </c>
      <c r="G552">
        <v>1050000</v>
      </c>
      <c r="H552" s="2">
        <f>IF(AND(gpw[[#This Row],[wolumen]]=0,gpw[[#This Row],[obrot]]=0),gpw[[#This Row],[kurs_zamkniecia]],gpw[[#This Row],[obrot]]/gpw[[#This Row],[wolumen]])</f>
        <v>17.25</v>
      </c>
      <c r="J552" t="str">
        <f>LEFT(gpw[[#This Row],[ISIN]],2)</f>
        <v>PL</v>
      </c>
      <c r="K552">
        <f>gpw[[#This Row],[kurs_zamkniecia]]*gpw[[#This Row],[pakiet_wig]]</f>
        <v>17850000</v>
      </c>
      <c r="L552" s="2">
        <f>1000</f>
        <v>1000</v>
      </c>
      <c r="M552" s="2">
        <f t="shared" si="32"/>
        <v>96.428137390000003</v>
      </c>
      <c r="N552" s="2">
        <f t="shared" si="33"/>
        <v>57140000</v>
      </c>
      <c r="O552" s="2">
        <f>gpw[[#This Row],[M]]/(gpw[[#This Row],[Mb]]*gpw[[#This Row],[K]])*gpw[[#This Row],[Wb]]</f>
        <v>3.2396210067557805</v>
      </c>
      <c r="P552" s="2">
        <f>gpw[[#This Row],[kurs_zamkniecia]]-D82</f>
        <v>-0.64999999999999858</v>
      </c>
      <c r="Q552" s="2" t="str">
        <f>IF(gpw[[#This Row],[Kolumna1]]&gt;0,"r",IF(gpw[[#This Row],[Kolumna1]]=0,"n","m"))</f>
        <v>m</v>
      </c>
      <c r="AB552" s="1">
        <v>42026</v>
      </c>
      <c r="AC552" s="2" t="s">
        <v>167</v>
      </c>
      <c r="AD552" s="2" t="s">
        <v>168</v>
      </c>
      <c r="AE552">
        <v>17</v>
      </c>
      <c r="AF552">
        <v>240</v>
      </c>
      <c r="AG552">
        <v>4140</v>
      </c>
      <c r="AH552">
        <v>1050000</v>
      </c>
      <c r="AI552" s="2">
        <f>IF(AND(gpw_3[[#This Row],[wolumen]]=0,gpw_3[[#This Row],[obrot]]=0),gpw_3[[#This Row],[kurs_zamkniecia]],gpw_3[[#This Row],[obrot]]/gpw_3[[#This Row],[wolumen]])</f>
        <v>17.25</v>
      </c>
      <c r="AK552" t="str">
        <f>LEFT(gpw_3[[#This Row],[ISIN]],2)</f>
        <v>PL</v>
      </c>
      <c r="AL552">
        <f>gpw_3[[#This Row],[kurs_zamkniecia]]*gpw_3[[#This Row],[pakiet_wig]]</f>
        <v>17850000</v>
      </c>
      <c r="AM552" s="2">
        <f>1000</f>
        <v>1000</v>
      </c>
      <c r="AN552" s="2">
        <f t="shared" si="34"/>
        <v>96.428137390000003</v>
      </c>
      <c r="AO552" s="2">
        <f t="shared" si="35"/>
        <v>57140000</v>
      </c>
      <c r="AP552" s="2">
        <f>gpw_3[[#This Row],[M]]/(gpw_3[[#This Row],[Mb]]*gpw_3[[#This Row],[K]])*gpw_3[[#This Row],[Wb]]</f>
        <v>3.2396210067557805</v>
      </c>
      <c r="AQ552" s="2">
        <f>gpw_3[[#This Row],[kurs_zamkniecia]]-AE82</f>
        <v>-0.64999999999999858</v>
      </c>
      <c r="AR552" s="2" t="str">
        <f>IF(gpw_3[[#This Row],[Kolumna1]]&gt;0,"r",IF(gpw_3[[#This Row],[Kolumna1]]=0,"n","m"))</f>
        <v>m</v>
      </c>
    </row>
    <row r="553" spans="1:44" x14ac:dyDescent="0.25">
      <c r="A553" s="1">
        <v>42026</v>
      </c>
      <c r="B553" s="2" t="s">
        <v>169</v>
      </c>
      <c r="C553" s="2" t="s">
        <v>170</v>
      </c>
      <c r="D553">
        <v>4.75</v>
      </c>
      <c r="E553">
        <v>850</v>
      </c>
      <c r="F553">
        <v>4050</v>
      </c>
      <c r="G553">
        <v>4916000</v>
      </c>
      <c r="H553" s="2">
        <f>IF(AND(gpw[[#This Row],[wolumen]]=0,gpw[[#This Row],[obrot]]=0),gpw[[#This Row],[kurs_zamkniecia]],gpw[[#This Row],[obrot]]/gpw[[#This Row],[wolumen]])</f>
        <v>4.7647058823529411</v>
      </c>
      <c r="J553" t="str">
        <f>LEFT(gpw[[#This Row],[ISIN]],2)</f>
        <v>PL</v>
      </c>
      <c r="K553">
        <f>gpw[[#This Row],[kurs_zamkniecia]]*gpw[[#This Row],[pakiet_wig]]</f>
        <v>23351000</v>
      </c>
      <c r="L553" s="2">
        <f>1000</f>
        <v>1000</v>
      </c>
      <c r="M553" s="2">
        <f t="shared" si="32"/>
        <v>96.428137390000003</v>
      </c>
      <c r="N553" s="2">
        <f t="shared" si="33"/>
        <v>57140000</v>
      </c>
      <c r="O553" s="2">
        <f>gpw[[#This Row],[M]]/(gpw[[#This Row],[Mb]]*gpw[[#This Row],[K]])*gpw[[#This Row],[Wb]]</f>
        <v>4.2380050492299288</v>
      </c>
      <c r="P553" s="2">
        <f>gpw[[#This Row],[kurs_zamkniecia]]-D83</f>
        <v>-0.44000000000000039</v>
      </c>
      <c r="Q553" s="2" t="str">
        <f>IF(gpw[[#This Row],[Kolumna1]]&gt;0,"r",IF(gpw[[#This Row],[Kolumna1]]=0,"n","m"))</f>
        <v>m</v>
      </c>
      <c r="AB553" s="1">
        <v>42026</v>
      </c>
      <c r="AC553" s="2" t="s">
        <v>169</v>
      </c>
      <c r="AD553" s="2" t="s">
        <v>170</v>
      </c>
      <c r="AE553">
        <v>4.75</v>
      </c>
      <c r="AF553">
        <v>850</v>
      </c>
      <c r="AG553">
        <v>4050</v>
      </c>
      <c r="AH553">
        <v>4916000</v>
      </c>
      <c r="AI553" s="2">
        <f>IF(AND(gpw_3[[#This Row],[wolumen]]=0,gpw_3[[#This Row],[obrot]]=0),gpw_3[[#This Row],[kurs_zamkniecia]],gpw_3[[#This Row],[obrot]]/gpw_3[[#This Row],[wolumen]])</f>
        <v>4.7647058823529411</v>
      </c>
      <c r="AK553" t="str">
        <f>LEFT(gpw_3[[#This Row],[ISIN]],2)</f>
        <v>PL</v>
      </c>
      <c r="AL553">
        <f>gpw_3[[#This Row],[kurs_zamkniecia]]*gpw_3[[#This Row],[pakiet_wig]]</f>
        <v>23351000</v>
      </c>
      <c r="AM553" s="2">
        <f>1000</f>
        <v>1000</v>
      </c>
      <c r="AN553" s="2">
        <f t="shared" si="34"/>
        <v>96.428137390000003</v>
      </c>
      <c r="AO553" s="2">
        <f t="shared" si="35"/>
        <v>57140000</v>
      </c>
      <c r="AP553" s="2">
        <f>gpw_3[[#This Row],[M]]/(gpw_3[[#This Row],[Mb]]*gpw_3[[#This Row],[K]])*gpw_3[[#This Row],[Wb]]</f>
        <v>4.2380050492299288</v>
      </c>
      <c r="AQ553" s="2">
        <f>gpw_3[[#This Row],[kurs_zamkniecia]]-AE83</f>
        <v>-0.44000000000000039</v>
      </c>
      <c r="AR553" s="2" t="str">
        <f>IF(gpw_3[[#This Row],[Kolumna1]]&gt;0,"r",IF(gpw_3[[#This Row],[Kolumna1]]=0,"n","m"))</f>
        <v>m</v>
      </c>
    </row>
    <row r="554" spans="1:44" x14ac:dyDescent="0.25">
      <c r="A554" s="1">
        <v>42026</v>
      </c>
      <c r="B554" s="2" t="s">
        <v>171</v>
      </c>
      <c r="C554" s="2" t="s">
        <v>172</v>
      </c>
      <c r="D554">
        <v>88.5</v>
      </c>
      <c r="E554">
        <v>7548</v>
      </c>
      <c r="F554">
        <v>678370</v>
      </c>
      <c r="G554">
        <v>22240000</v>
      </c>
      <c r="H554" s="2">
        <f>IF(AND(gpw[[#This Row],[wolumen]]=0,gpw[[#This Row],[obrot]]=0),gpw[[#This Row],[kurs_zamkniecia]],gpw[[#This Row],[obrot]]/gpw[[#This Row],[wolumen]])</f>
        <v>89.874138844727085</v>
      </c>
      <c r="J554" t="str">
        <f>LEFT(gpw[[#This Row],[ISIN]],2)</f>
        <v>CZ</v>
      </c>
      <c r="K554">
        <f>gpw[[#This Row],[kurs_zamkniecia]]*gpw[[#This Row],[pakiet_wig]]</f>
        <v>1968240000</v>
      </c>
      <c r="L554" s="2">
        <f>1000</f>
        <v>1000</v>
      </c>
      <c r="M554" s="2">
        <f t="shared" si="32"/>
        <v>96.428137390000003</v>
      </c>
      <c r="N554" s="2">
        <f t="shared" si="33"/>
        <v>57140000</v>
      </c>
      <c r="O554" s="2">
        <f>gpw[[#This Row],[M]]/(gpw[[#This Row],[Mb]]*gpw[[#This Row],[K]])*gpw[[#This Row],[Wb]]</f>
        <v>357.2185798508122</v>
      </c>
      <c r="P554" s="2">
        <f>gpw[[#This Row],[kurs_zamkniecia]]-D84</f>
        <v>-1.0600000000000023</v>
      </c>
      <c r="Q554" s="2" t="str">
        <f>IF(gpw[[#This Row],[Kolumna1]]&gt;0,"r",IF(gpw[[#This Row],[Kolumna1]]=0,"n","m"))</f>
        <v>m</v>
      </c>
      <c r="AB554" s="1">
        <v>42026</v>
      </c>
      <c r="AC554" s="2" t="s">
        <v>171</v>
      </c>
      <c r="AD554" s="2" t="s">
        <v>172</v>
      </c>
      <c r="AE554">
        <v>88.5</v>
      </c>
      <c r="AF554">
        <v>7548</v>
      </c>
      <c r="AG554">
        <v>678370</v>
      </c>
      <c r="AH554">
        <v>22240000</v>
      </c>
      <c r="AI554" s="2">
        <f>IF(AND(gpw_3[[#This Row],[wolumen]]=0,gpw_3[[#This Row],[obrot]]=0),gpw_3[[#This Row],[kurs_zamkniecia]],gpw_3[[#This Row],[obrot]]/gpw_3[[#This Row],[wolumen]])</f>
        <v>89.874138844727085</v>
      </c>
      <c r="AK554" t="str">
        <f>LEFT(gpw_3[[#This Row],[ISIN]],2)</f>
        <v>CZ</v>
      </c>
      <c r="AL554">
        <f>gpw_3[[#This Row],[kurs_zamkniecia]]*gpw_3[[#This Row],[pakiet_wig]]</f>
        <v>1968240000</v>
      </c>
      <c r="AM554" s="2">
        <f>1000</f>
        <v>1000</v>
      </c>
      <c r="AN554" s="2">
        <f t="shared" si="34"/>
        <v>96.428137390000003</v>
      </c>
      <c r="AO554" s="2">
        <f t="shared" si="35"/>
        <v>57140000</v>
      </c>
      <c r="AP554" s="2">
        <f>gpw_3[[#This Row],[M]]/(gpw_3[[#This Row],[Mb]]*gpw_3[[#This Row],[K]])*gpw_3[[#This Row],[Wb]]</f>
        <v>357.2185798508122</v>
      </c>
      <c r="AQ554" s="2">
        <f>gpw_3[[#This Row],[kurs_zamkniecia]]-AE84</f>
        <v>-1.0600000000000023</v>
      </c>
      <c r="AR554" s="2" t="str">
        <f>IF(gpw_3[[#This Row],[Kolumna1]]&gt;0,"r",IF(gpw_3[[#This Row],[Kolumna1]]=0,"n","m"))</f>
        <v>m</v>
      </c>
    </row>
    <row r="555" spans="1:44" x14ac:dyDescent="0.25">
      <c r="A555" s="1">
        <v>42026</v>
      </c>
      <c r="B555" s="2" t="s">
        <v>173</v>
      </c>
      <c r="C555" s="2" t="s">
        <v>174</v>
      </c>
      <c r="D555">
        <v>1.03</v>
      </c>
      <c r="E555">
        <v>10424</v>
      </c>
      <c r="F555">
        <v>10710</v>
      </c>
      <c r="G555">
        <v>10109000</v>
      </c>
      <c r="H555" s="2">
        <f>IF(AND(gpw[[#This Row],[wolumen]]=0,gpw[[#This Row],[obrot]]=0),gpw[[#This Row],[kurs_zamkniecia]],gpw[[#This Row],[obrot]]/gpw[[#This Row],[wolumen]])</f>
        <v>1.0274366845740599</v>
      </c>
      <c r="J555" t="str">
        <f>LEFT(gpw[[#This Row],[ISIN]],2)</f>
        <v>PL</v>
      </c>
      <c r="K555">
        <f>gpw[[#This Row],[kurs_zamkniecia]]*gpw[[#This Row],[pakiet_wig]]</f>
        <v>10412270</v>
      </c>
      <c r="L555" s="2">
        <f>1000</f>
        <v>1000</v>
      </c>
      <c r="M555" s="2">
        <f t="shared" si="32"/>
        <v>96.428137390000003</v>
      </c>
      <c r="N555" s="2">
        <f t="shared" si="33"/>
        <v>57140000</v>
      </c>
      <c r="O555" s="2">
        <f>gpw[[#This Row],[M]]/(gpw[[#This Row],[Mb]]*gpw[[#This Row],[K]])*gpw[[#This Row],[Wb]]</f>
        <v>1.8897371775917653</v>
      </c>
      <c r="P555" s="2">
        <f>gpw[[#This Row],[kurs_zamkniecia]]-D85</f>
        <v>-2.0000000000000018E-2</v>
      </c>
      <c r="Q555" s="2" t="str">
        <f>IF(gpw[[#This Row],[Kolumna1]]&gt;0,"r",IF(gpw[[#This Row],[Kolumna1]]=0,"n","m"))</f>
        <v>m</v>
      </c>
      <c r="AB555" s="1">
        <v>42026</v>
      </c>
      <c r="AC555" s="2" t="s">
        <v>173</v>
      </c>
      <c r="AD555" s="2" t="s">
        <v>174</v>
      </c>
      <c r="AE555">
        <v>1.03</v>
      </c>
      <c r="AF555">
        <v>10424</v>
      </c>
      <c r="AG555">
        <v>10710</v>
      </c>
      <c r="AH555">
        <v>10109000</v>
      </c>
      <c r="AI555" s="2">
        <f>IF(AND(gpw_3[[#This Row],[wolumen]]=0,gpw_3[[#This Row],[obrot]]=0),gpw_3[[#This Row],[kurs_zamkniecia]],gpw_3[[#This Row],[obrot]]/gpw_3[[#This Row],[wolumen]])</f>
        <v>1.0274366845740599</v>
      </c>
      <c r="AK555" t="str">
        <f>LEFT(gpw_3[[#This Row],[ISIN]],2)</f>
        <v>PL</v>
      </c>
      <c r="AL555">
        <f>gpw_3[[#This Row],[kurs_zamkniecia]]*gpw_3[[#This Row],[pakiet_wig]]</f>
        <v>10412270</v>
      </c>
      <c r="AM555" s="2">
        <f>1000</f>
        <v>1000</v>
      </c>
      <c r="AN555" s="2">
        <f t="shared" si="34"/>
        <v>96.428137390000003</v>
      </c>
      <c r="AO555" s="2">
        <f t="shared" si="35"/>
        <v>57140000</v>
      </c>
      <c r="AP555" s="2">
        <f>gpw_3[[#This Row],[M]]/(gpw_3[[#This Row],[Mb]]*gpw_3[[#This Row],[K]])*gpw_3[[#This Row],[Wb]]</f>
        <v>1.8897371775917653</v>
      </c>
      <c r="AQ555" s="2">
        <f>gpw_3[[#This Row],[kurs_zamkniecia]]-AE85</f>
        <v>-2.0000000000000018E-2</v>
      </c>
      <c r="AR555" s="2" t="str">
        <f>IF(gpw_3[[#This Row],[Kolumna1]]&gt;0,"r",IF(gpw_3[[#This Row],[Kolumna1]]=0,"n","m"))</f>
        <v>m</v>
      </c>
    </row>
    <row r="556" spans="1:44" x14ac:dyDescent="0.25">
      <c r="A556" s="1">
        <v>42026</v>
      </c>
      <c r="B556" s="2" t="s">
        <v>175</v>
      </c>
      <c r="C556" s="2" t="s">
        <v>176</v>
      </c>
      <c r="D556">
        <v>47.5</v>
      </c>
      <c r="E556">
        <v>55060</v>
      </c>
      <c r="F556">
        <v>2587710</v>
      </c>
      <c r="G556">
        <v>25747000</v>
      </c>
      <c r="H556" s="2">
        <f>IF(AND(gpw[[#This Row],[wolumen]]=0,gpw[[#This Row],[obrot]]=0),gpw[[#This Row],[kurs_zamkniecia]],gpw[[#This Row],[obrot]]/gpw[[#This Row],[wolumen]])</f>
        <v>46.998002179440611</v>
      </c>
      <c r="J556" t="str">
        <f>LEFT(gpw[[#This Row],[ISIN]],2)</f>
        <v>PL</v>
      </c>
      <c r="K556">
        <f>gpw[[#This Row],[kurs_zamkniecia]]*gpw[[#This Row],[pakiet_wig]]</f>
        <v>1222982500</v>
      </c>
      <c r="L556" s="2">
        <f>1000</f>
        <v>1000</v>
      </c>
      <c r="M556" s="2">
        <f t="shared" si="32"/>
        <v>96.428137390000003</v>
      </c>
      <c r="N556" s="2">
        <f t="shared" si="33"/>
        <v>57140000</v>
      </c>
      <c r="O556" s="2">
        <f>gpw[[#This Row],[M]]/(gpw[[#This Row],[Mb]]*gpw[[#This Row],[K]])*gpw[[#This Row],[Wb]]</f>
        <v>221.96077299129979</v>
      </c>
      <c r="P556" s="2">
        <f>gpw[[#This Row],[kurs_zamkniecia]]-D86</f>
        <v>0.70000000000000284</v>
      </c>
      <c r="Q556" s="2" t="str">
        <f>IF(gpw[[#This Row],[Kolumna1]]&gt;0,"r",IF(gpw[[#This Row],[Kolumna1]]=0,"n","m"))</f>
        <v>r</v>
      </c>
      <c r="AB556" s="1">
        <v>42026</v>
      </c>
      <c r="AC556" s="2" t="s">
        <v>175</v>
      </c>
      <c r="AD556" s="2" t="s">
        <v>176</v>
      </c>
      <c r="AE556">
        <v>47.5</v>
      </c>
      <c r="AF556">
        <v>55060</v>
      </c>
      <c r="AG556">
        <v>2587710</v>
      </c>
      <c r="AH556">
        <v>25747000</v>
      </c>
      <c r="AI556" s="2">
        <f>IF(AND(gpw_3[[#This Row],[wolumen]]=0,gpw_3[[#This Row],[obrot]]=0),gpw_3[[#This Row],[kurs_zamkniecia]],gpw_3[[#This Row],[obrot]]/gpw_3[[#This Row],[wolumen]])</f>
        <v>46.998002179440611</v>
      </c>
      <c r="AK556" t="str">
        <f>LEFT(gpw_3[[#This Row],[ISIN]],2)</f>
        <v>PL</v>
      </c>
      <c r="AL556">
        <f>gpw_3[[#This Row],[kurs_zamkniecia]]*gpw_3[[#This Row],[pakiet_wig]]</f>
        <v>1222982500</v>
      </c>
      <c r="AM556" s="2">
        <f>1000</f>
        <v>1000</v>
      </c>
      <c r="AN556" s="2">
        <f t="shared" si="34"/>
        <v>96.428137390000003</v>
      </c>
      <c r="AO556" s="2">
        <f t="shared" si="35"/>
        <v>57140000</v>
      </c>
      <c r="AP556" s="2">
        <f>gpw_3[[#This Row],[M]]/(gpw_3[[#This Row],[Mb]]*gpw_3[[#This Row],[K]])*gpw_3[[#This Row],[Wb]]</f>
        <v>221.96077299129979</v>
      </c>
      <c r="AQ556" s="2">
        <f>gpw_3[[#This Row],[kurs_zamkniecia]]-AE86</f>
        <v>0.70000000000000284</v>
      </c>
      <c r="AR556" s="2" t="str">
        <f>IF(gpw_3[[#This Row],[Kolumna1]]&gt;0,"r",IF(gpw_3[[#This Row],[Kolumna1]]=0,"n","m"))</f>
        <v>r</v>
      </c>
    </row>
    <row r="557" spans="1:44" x14ac:dyDescent="0.25">
      <c r="A557" s="1">
        <v>42026</v>
      </c>
      <c r="B557" s="2" t="s">
        <v>177</v>
      </c>
      <c r="C557" s="2" t="s">
        <v>178</v>
      </c>
      <c r="D557">
        <v>8.19</v>
      </c>
      <c r="E557">
        <v>14877</v>
      </c>
      <c r="F557">
        <v>121510</v>
      </c>
      <c r="G557">
        <v>7558000</v>
      </c>
      <c r="H557" s="2">
        <f>IF(AND(gpw[[#This Row],[wolumen]]=0,gpw[[#This Row],[obrot]]=0),gpw[[#This Row],[kurs_zamkniecia]],gpw[[#This Row],[obrot]]/gpw[[#This Row],[wolumen]])</f>
        <v>8.1676413255360618</v>
      </c>
      <c r="J557" t="str">
        <f>LEFT(gpw[[#This Row],[ISIN]],2)</f>
        <v>PL</v>
      </c>
      <c r="K557">
        <f>gpw[[#This Row],[kurs_zamkniecia]]*gpw[[#This Row],[pakiet_wig]]</f>
        <v>61900019.999999993</v>
      </c>
      <c r="L557" s="2">
        <f>1000</f>
        <v>1000</v>
      </c>
      <c r="M557" s="2">
        <f t="shared" si="32"/>
        <v>96.428137390000003</v>
      </c>
      <c r="N557" s="2">
        <f t="shared" si="33"/>
        <v>57140000</v>
      </c>
      <c r="O557" s="2">
        <f>gpw[[#This Row],[M]]/(gpw[[#This Row],[Mb]]*gpw[[#This Row],[K]])*gpw[[#This Row],[Wb]]</f>
        <v>11.23431961403938</v>
      </c>
      <c r="P557" s="2">
        <f>gpw[[#This Row],[kurs_zamkniecia]]-D87</f>
        <v>0.16999999999999993</v>
      </c>
      <c r="Q557" s="2" t="str">
        <f>IF(gpw[[#This Row],[Kolumna1]]&gt;0,"r",IF(gpw[[#This Row],[Kolumna1]]=0,"n","m"))</f>
        <v>r</v>
      </c>
      <c r="AB557" s="1">
        <v>42026</v>
      </c>
      <c r="AC557" s="2" t="s">
        <v>177</v>
      </c>
      <c r="AD557" s="2" t="s">
        <v>178</v>
      </c>
      <c r="AE557">
        <v>8.19</v>
      </c>
      <c r="AF557">
        <v>14877</v>
      </c>
      <c r="AG557">
        <v>121510</v>
      </c>
      <c r="AH557">
        <v>7558000</v>
      </c>
      <c r="AI557" s="2">
        <f>IF(AND(gpw_3[[#This Row],[wolumen]]=0,gpw_3[[#This Row],[obrot]]=0),gpw_3[[#This Row],[kurs_zamkniecia]],gpw_3[[#This Row],[obrot]]/gpw_3[[#This Row],[wolumen]])</f>
        <v>8.1676413255360618</v>
      </c>
      <c r="AK557" t="str">
        <f>LEFT(gpw_3[[#This Row],[ISIN]],2)</f>
        <v>PL</v>
      </c>
      <c r="AL557">
        <f>gpw_3[[#This Row],[kurs_zamkniecia]]*gpw_3[[#This Row],[pakiet_wig]]</f>
        <v>61900019.999999993</v>
      </c>
      <c r="AM557" s="2">
        <f>1000</f>
        <v>1000</v>
      </c>
      <c r="AN557" s="2">
        <f t="shared" si="34"/>
        <v>96.428137390000003</v>
      </c>
      <c r="AO557" s="2">
        <f t="shared" si="35"/>
        <v>57140000</v>
      </c>
      <c r="AP557" s="2">
        <f>gpw_3[[#This Row],[M]]/(gpw_3[[#This Row],[Mb]]*gpw_3[[#This Row],[K]])*gpw_3[[#This Row],[Wb]]</f>
        <v>11.23431961403938</v>
      </c>
      <c r="AQ557" s="2">
        <f>gpw_3[[#This Row],[kurs_zamkniecia]]-AE87</f>
        <v>0.16999999999999993</v>
      </c>
      <c r="AR557" s="2" t="str">
        <f>IF(gpw_3[[#This Row],[Kolumna1]]&gt;0,"r",IF(gpw_3[[#This Row],[Kolumna1]]=0,"n","m"))</f>
        <v>r</v>
      </c>
    </row>
    <row r="558" spans="1:44" x14ac:dyDescent="0.25">
      <c r="A558" s="1">
        <v>42026</v>
      </c>
      <c r="B558" s="2" t="s">
        <v>179</v>
      </c>
      <c r="C558" s="2" t="s">
        <v>180</v>
      </c>
      <c r="D558">
        <v>8.4700000000000006</v>
      </c>
      <c r="E558">
        <v>5030</v>
      </c>
      <c r="F558">
        <v>41580</v>
      </c>
      <c r="G558">
        <v>3648000</v>
      </c>
      <c r="H558" s="2">
        <f>IF(AND(gpw[[#This Row],[wolumen]]=0,gpw[[#This Row],[obrot]]=0),gpw[[#This Row],[kurs_zamkniecia]],gpw[[#This Row],[obrot]]/gpw[[#This Row],[wolumen]])</f>
        <v>8.2664015904572565</v>
      </c>
      <c r="J558" t="str">
        <f>LEFT(gpw[[#This Row],[ISIN]],2)</f>
        <v>PL</v>
      </c>
      <c r="K558">
        <f>gpw[[#This Row],[kurs_zamkniecia]]*gpw[[#This Row],[pakiet_wig]]</f>
        <v>30898560.000000004</v>
      </c>
      <c r="L558" s="2">
        <f>1000</f>
        <v>1000</v>
      </c>
      <c r="M558" s="2">
        <f t="shared" si="32"/>
        <v>96.428137390000003</v>
      </c>
      <c r="N558" s="2">
        <f t="shared" si="33"/>
        <v>57140000</v>
      </c>
      <c r="O558" s="2">
        <f>gpw[[#This Row],[M]]/(gpw[[#This Row],[Mb]]*gpw[[#This Row],[K]])*gpw[[#This Row],[Wb]]</f>
        <v>5.607822075882571</v>
      </c>
      <c r="P558" s="2">
        <f>gpw[[#This Row],[kurs_zamkniecia]]-D88</f>
        <v>0.22000000000000064</v>
      </c>
      <c r="Q558" s="2" t="str">
        <f>IF(gpw[[#This Row],[Kolumna1]]&gt;0,"r",IF(gpw[[#This Row],[Kolumna1]]=0,"n","m"))</f>
        <v>r</v>
      </c>
      <c r="AB558" s="1">
        <v>42026</v>
      </c>
      <c r="AC558" s="2" t="s">
        <v>179</v>
      </c>
      <c r="AD558" s="2" t="s">
        <v>180</v>
      </c>
      <c r="AE558">
        <v>8.4700000000000006</v>
      </c>
      <c r="AF558">
        <v>5030</v>
      </c>
      <c r="AG558">
        <v>41580</v>
      </c>
      <c r="AH558">
        <v>3648000</v>
      </c>
      <c r="AI558" s="2">
        <f>IF(AND(gpw_3[[#This Row],[wolumen]]=0,gpw_3[[#This Row],[obrot]]=0),gpw_3[[#This Row],[kurs_zamkniecia]],gpw_3[[#This Row],[obrot]]/gpw_3[[#This Row],[wolumen]])</f>
        <v>8.2664015904572565</v>
      </c>
      <c r="AK558" t="str">
        <f>LEFT(gpw_3[[#This Row],[ISIN]],2)</f>
        <v>PL</v>
      </c>
      <c r="AL558">
        <f>gpw_3[[#This Row],[kurs_zamkniecia]]*gpw_3[[#This Row],[pakiet_wig]]</f>
        <v>30898560.000000004</v>
      </c>
      <c r="AM558" s="2">
        <f>1000</f>
        <v>1000</v>
      </c>
      <c r="AN558" s="2">
        <f t="shared" si="34"/>
        <v>96.428137390000003</v>
      </c>
      <c r="AO558" s="2">
        <f t="shared" si="35"/>
        <v>57140000</v>
      </c>
      <c r="AP558" s="2">
        <f>gpw_3[[#This Row],[M]]/(gpw_3[[#This Row],[Mb]]*gpw_3[[#This Row],[K]])*gpw_3[[#This Row],[Wb]]</f>
        <v>5.607822075882571</v>
      </c>
      <c r="AQ558" s="2">
        <f>gpw_3[[#This Row],[kurs_zamkniecia]]-AE88</f>
        <v>0.22000000000000064</v>
      </c>
      <c r="AR558" s="2" t="str">
        <f>IF(gpw_3[[#This Row],[Kolumna1]]&gt;0,"r",IF(gpw_3[[#This Row],[Kolumna1]]=0,"n","m"))</f>
        <v>r</v>
      </c>
    </row>
    <row r="559" spans="1:44" x14ac:dyDescent="0.25">
      <c r="A559" s="1">
        <v>42026</v>
      </c>
      <c r="B559" s="2" t="s">
        <v>181</v>
      </c>
      <c r="C559" s="2" t="s">
        <v>182</v>
      </c>
      <c r="D559">
        <v>0.71</v>
      </c>
      <c r="E559">
        <v>10</v>
      </c>
      <c r="F559">
        <v>10</v>
      </c>
      <c r="G559">
        <v>11252000</v>
      </c>
      <c r="H559" s="2">
        <f>IF(AND(gpw[[#This Row],[wolumen]]=0,gpw[[#This Row],[obrot]]=0),gpw[[#This Row],[kurs_zamkniecia]],gpw[[#This Row],[obrot]]/gpw[[#This Row],[wolumen]])</f>
        <v>1</v>
      </c>
      <c r="J559" t="str">
        <f>LEFT(gpw[[#This Row],[ISIN]],2)</f>
        <v>LU</v>
      </c>
      <c r="K559">
        <f>gpw[[#This Row],[kurs_zamkniecia]]*gpw[[#This Row],[pakiet_wig]]</f>
        <v>7988920</v>
      </c>
      <c r="L559" s="2">
        <f>1000</f>
        <v>1000</v>
      </c>
      <c r="M559" s="2">
        <f t="shared" si="32"/>
        <v>96.428137390000003</v>
      </c>
      <c r="N559" s="2">
        <f t="shared" si="33"/>
        <v>57140000</v>
      </c>
      <c r="O559" s="2">
        <f>gpw[[#This Row],[M]]/(gpw[[#This Row],[Mb]]*gpw[[#This Row],[K]])*gpw[[#This Row],[Wb]]</f>
        <v>1.4499200590079209</v>
      </c>
      <c r="P559" s="2">
        <f>gpw[[#This Row],[kurs_zamkniecia]]-D89</f>
        <v>1.0000000000000009E-2</v>
      </c>
      <c r="Q559" s="2" t="str">
        <f>IF(gpw[[#This Row],[Kolumna1]]&gt;0,"r",IF(gpw[[#This Row],[Kolumna1]]=0,"n","m"))</f>
        <v>r</v>
      </c>
      <c r="AB559" s="1">
        <v>42026</v>
      </c>
      <c r="AC559" s="2" t="s">
        <v>181</v>
      </c>
      <c r="AD559" s="2" t="s">
        <v>182</v>
      </c>
      <c r="AE559">
        <v>0.71</v>
      </c>
      <c r="AF559">
        <v>10</v>
      </c>
      <c r="AG559">
        <v>10</v>
      </c>
      <c r="AH559">
        <v>11252000</v>
      </c>
      <c r="AI559" s="2">
        <f>IF(AND(gpw_3[[#This Row],[wolumen]]=0,gpw_3[[#This Row],[obrot]]=0),gpw_3[[#This Row],[kurs_zamkniecia]],gpw_3[[#This Row],[obrot]]/gpw_3[[#This Row],[wolumen]])</f>
        <v>1</v>
      </c>
      <c r="AK559" t="str">
        <f>LEFT(gpw_3[[#This Row],[ISIN]],2)</f>
        <v>LU</v>
      </c>
      <c r="AL559">
        <f>gpw_3[[#This Row],[kurs_zamkniecia]]*gpw_3[[#This Row],[pakiet_wig]]</f>
        <v>7988920</v>
      </c>
      <c r="AM559" s="2">
        <f>1000</f>
        <v>1000</v>
      </c>
      <c r="AN559" s="2">
        <f t="shared" si="34"/>
        <v>96.428137390000003</v>
      </c>
      <c r="AO559" s="2">
        <f t="shared" si="35"/>
        <v>57140000</v>
      </c>
      <c r="AP559" s="2">
        <f>gpw_3[[#This Row],[M]]/(gpw_3[[#This Row],[Mb]]*gpw_3[[#This Row],[K]])*gpw_3[[#This Row],[Wb]]</f>
        <v>1.4499200590079209</v>
      </c>
      <c r="AQ559" s="2">
        <f>gpw_3[[#This Row],[kurs_zamkniecia]]-AE89</f>
        <v>1.0000000000000009E-2</v>
      </c>
      <c r="AR559" s="2" t="str">
        <f>IF(gpw_3[[#This Row],[Kolumna1]]&gt;0,"r",IF(gpw_3[[#This Row],[Kolumna1]]=0,"n","m"))</f>
        <v>r</v>
      </c>
    </row>
    <row r="560" spans="1:44" x14ac:dyDescent="0.25">
      <c r="A560" s="1">
        <v>42026</v>
      </c>
      <c r="B560" s="2" t="s">
        <v>183</v>
      </c>
      <c r="C560" s="2" t="s">
        <v>184</v>
      </c>
      <c r="D560">
        <v>1.36</v>
      </c>
      <c r="E560">
        <v>7379</v>
      </c>
      <c r="F560">
        <v>9910</v>
      </c>
      <c r="G560">
        <v>22530000</v>
      </c>
      <c r="H560" s="2">
        <f>IF(AND(gpw[[#This Row],[wolumen]]=0,gpw[[#This Row],[obrot]]=0),gpw[[#This Row],[kurs_zamkniecia]],gpw[[#This Row],[obrot]]/gpw[[#This Row],[wolumen]])</f>
        <v>1.3430004065591543</v>
      </c>
      <c r="J560" t="str">
        <f>LEFT(gpw[[#This Row],[ISIN]],2)</f>
        <v>PL</v>
      </c>
      <c r="K560">
        <f>gpw[[#This Row],[kurs_zamkniecia]]*gpw[[#This Row],[pakiet_wig]]</f>
        <v>30640800.000000004</v>
      </c>
      <c r="L560" s="2">
        <f>1000</f>
        <v>1000</v>
      </c>
      <c r="M560" s="2">
        <f t="shared" si="32"/>
        <v>96.428137390000003</v>
      </c>
      <c r="N560" s="2">
        <f t="shared" si="33"/>
        <v>57140000</v>
      </c>
      <c r="O560" s="2">
        <f>gpw[[#This Row],[M]]/(gpw[[#This Row],[Mb]]*gpw[[#This Row],[K]])*gpw[[#This Row],[Wb]]</f>
        <v>5.5610408595967806</v>
      </c>
      <c r="P560" s="2">
        <f>gpw[[#This Row],[kurs_zamkniecia]]-D90</f>
        <v>-1.0000000000000009E-2</v>
      </c>
      <c r="Q560" s="2" t="str">
        <f>IF(gpw[[#This Row],[Kolumna1]]&gt;0,"r",IF(gpw[[#This Row],[Kolumna1]]=0,"n","m"))</f>
        <v>m</v>
      </c>
      <c r="AB560" s="1">
        <v>42026</v>
      </c>
      <c r="AC560" s="2" t="s">
        <v>183</v>
      </c>
      <c r="AD560" s="2" t="s">
        <v>184</v>
      </c>
      <c r="AE560">
        <v>1.36</v>
      </c>
      <c r="AF560">
        <v>7379</v>
      </c>
      <c r="AG560">
        <v>9910</v>
      </c>
      <c r="AH560">
        <v>22530000</v>
      </c>
      <c r="AI560" s="2">
        <f>IF(AND(gpw_3[[#This Row],[wolumen]]=0,gpw_3[[#This Row],[obrot]]=0),gpw_3[[#This Row],[kurs_zamkniecia]],gpw_3[[#This Row],[obrot]]/gpw_3[[#This Row],[wolumen]])</f>
        <v>1.3430004065591543</v>
      </c>
      <c r="AK560" t="str">
        <f>LEFT(gpw_3[[#This Row],[ISIN]],2)</f>
        <v>PL</v>
      </c>
      <c r="AL560">
        <f>gpw_3[[#This Row],[kurs_zamkniecia]]*gpw_3[[#This Row],[pakiet_wig]]</f>
        <v>30640800.000000004</v>
      </c>
      <c r="AM560" s="2">
        <f>1000</f>
        <v>1000</v>
      </c>
      <c r="AN560" s="2">
        <f t="shared" si="34"/>
        <v>96.428137390000003</v>
      </c>
      <c r="AO560" s="2">
        <f t="shared" si="35"/>
        <v>57140000</v>
      </c>
      <c r="AP560" s="2">
        <f>gpw_3[[#This Row],[M]]/(gpw_3[[#This Row],[Mb]]*gpw_3[[#This Row],[K]])*gpw_3[[#This Row],[Wb]]</f>
        <v>5.5610408595967806</v>
      </c>
      <c r="AQ560" s="2">
        <f>gpw_3[[#This Row],[kurs_zamkniecia]]-AE90</f>
        <v>-1.0000000000000009E-2</v>
      </c>
      <c r="AR560" s="2" t="str">
        <f>IF(gpw_3[[#This Row],[Kolumna1]]&gt;0,"r",IF(gpw_3[[#This Row],[Kolumna1]]=0,"n","m"))</f>
        <v>m</v>
      </c>
    </row>
    <row r="561" spans="1:44" x14ac:dyDescent="0.25">
      <c r="A561" s="1">
        <v>42026</v>
      </c>
      <c r="B561" s="2" t="s">
        <v>185</v>
      </c>
      <c r="C561" s="2" t="s">
        <v>186</v>
      </c>
      <c r="D561">
        <v>3.6</v>
      </c>
      <c r="E561">
        <v>4826</v>
      </c>
      <c r="F561">
        <v>17190</v>
      </c>
      <c r="G561">
        <v>48753000</v>
      </c>
      <c r="H561" s="2">
        <f>IF(AND(gpw[[#This Row],[wolumen]]=0,gpw[[#This Row],[obrot]]=0),gpw[[#This Row],[kurs_zamkniecia]],gpw[[#This Row],[obrot]]/gpw[[#This Row],[wolumen]])</f>
        <v>3.5619560712805636</v>
      </c>
      <c r="J561" t="str">
        <f>LEFT(gpw[[#This Row],[ISIN]],2)</f>
        <v>PL</v>
      </c>
      <c r="K561">
        <f>gpw[[#This Row],[kurs_zamkniecia]]*gpw[[#This Row],[pakiet_wig]]</f>
        <v>175510800</v>
      </c>
      <c r="L561" s="2">
        <f>1000</f>
        <v>1000</v>
      </c>
      <c r="M561" s="2">
        <f t="shared" si="32"/>
        <v>96.428137390000003</v>
      </c>
      <c r="N561" s="2">
        <f t="shared" si="33"/>
        <v>57140000</v>
      </c>
      <c r="O561" s="2">
        <f>gpw[[#This Row],[M]]/(gpw[[#This Row],[Mb]]*gpw[[#This Row],[K]])*gpw[[#This Row],[Wb]]</f>
        <v>31.853696055602938</v>
      </c>
      <c r="P561" s="2">
        <f>gpw[[#This Row],[kurs_zamkniecia]]-D91</f>
        <v>4.0000000000000036E-2</v>
      </c>
      <c r="Q561" s="2" t="str">
        <f>IF(gpw[[#This Row],[Kolumna1]]&gt;0,"r",IF(gpw[[#This Row],[Kolumna1]]=0,"n","m"))</f>
        <v>r</v>
      </c>
      <c r="AB561" s="1">
        <v>42026</v>
      </c>
      <c r="AC561" s="2" t="s">
        <v>185</v>
      </c>
      <c r="AD561" s="2" t="s">
        <v>186</v>
      </c>
      <c r="AE561">
        <v>3.6</v>
      </c>
      <c r="AF561">
        <v>4826</v>
      </c>
      <c r="AG561">
        <v>17190</v>
      </c>
      <c r="AH561">
        <v>48753000</v>
      </c>
      <c r="AI561" s="2">
        <f>IF(AND(gpw_3[[#This Row],[wolumen]]=0,gpw_3[[#This Row],[obrot]]=0),gpw_3[[#This Row],[kurs_zamkniecia]],gpw_3[[#This Row],[obrot]]/gpw_3[[#This Row],[wolumen]])</f>
        <v>3.5619560712805636</v>
      </c>
      <c r="AK561" t="str">
        <f>LEFT(gpw_3[[#This Row],[ISIN]],2)</f>
        <v>PL</v>
      </c>
      <c r="AL561">
        <f>gpw_3[[#This Row],[kurs_zamkniecia]]*gpw_3[[#This Row],[pakiet_wig]]</f>
        <v>175510800</v>
      </c>
      <c r="AM561" s="2">
        <f>1000</f>
        <v>1000</v>
      </c>
      <c r="AN561" s="2">
        <f t="shared" si="34"/>
        <v>96.428137390000003</v>
      </c>
      <c r="AO561" s="2">
        <f t="shared" si="35"/>
        <v>57140000</v>
      </c>
      <c r="AP561" s="2">
        <f>gpw_3[[#This Row],[M]]/(gpw_3[[#This Row],[Mb]]*gpw_3[[#This Row],[K]])*gpw_3[[#This Row],[Wb]]</f>
        <v>31.853696055602938</v>
      </c>
      <c r="AQ561" s="2">
        <f>gpw_3[[#This Row],[kurs_zamkniecia]]-AE91</f>
        <v>4.0000000000000036E-2</v>
      </c>
      <c r="AR561" s="2" t="str">
        <f>IF(gpw_3[[#This Row],[Kolumna1]]&gt;0,"r",IF(gpw_3[[#This Row],[Kolumna1]]=0,"n","m"))</f>
        <v>r</v>
      </c>
    </row>
    <row r="562" spans="1:44" x14ac:dyDescent="0.25">
      <c r="A562" s="1">
        <v>42026</v>
      </c>
      <c r="B562" s="2" t="s">
        <v>187</v>
      </c>
      <c r="C562" s="2" t="s">
        <v>188</v>
      </c>
      <c r="D562">
        <v>105.85</v>
      </c>
      <c r="E562">
        <v>4619</v>
      </c>
      <c r="F562">
        <v>485220</v>
      </c>
      <c r="G562">
        <v>4610000</v>
      </c>
      <c r="H562" s="2">
        <f>IF(AND(gpw[[#This Row],[wolumen]]=0,gpw[[#This Row],[obrot]]=0),gpw[[#This Row],[kurs_zamkniecia]],gpw[[#This Row],[obrot]]/gpw[[#This Row],[wolumen]])</f>
        <v>105.04871184239013</v>
      </c>
      <c r="J562" t="str">
        <f>LEFT(gpw[[#This Row],[ISIN]],2)</f>
        <v>PL</v>
      </c>
      <c r="K562">
        <f>gpw[[#This Row],[kurs_zamkniecia]]*gpw[[#This Row],[pakiet_wig]]</f>
        <v>487968500</v>
      </c>
      <c r="L562" s="2">
        <f>1000</f>
        <v>1000</v>
      </c>
      <c r="M562" s="2">
        <f t="shared" si="32"/>
        <v>96.428137390000003</v>
      </c>
      <c r="N562" s="2">
        <f t="shared" si="33"/>
        <v>57140000</v>
      </c>
      <c r="O562" s="2">
        <f>gpw[[#This Row],[M]]/(gpw[[#This Row],[Mb]]*gpw[[#This Row],[K]])*gpw[[#This Row],[Wb]]</f>
        <v>88.562073010370199</v>
      </c>
      <c r="P562" s="2">
        <f>gpw[[#This Row],[kurs_zamkniecia]]-D92</f>
        <v>2.6499999999999915</v>
      </c>
      <c r="Q562" s="2" t="str">
        <f>IF(gpw[[#This Row],[Kolumna1]]&gt;0,"r",IF(gpw[[#This Row],[Kolumna1]]=0,"n","m"))</f>
        <v>r</v>
      </c>
      <c r="AB562" s="1">
        <v>42026</v>
      </c>
      <c r="AC562" s="2" t="s">
        <v>187</v>
      </c>
      <c r="AD562" s="2" t="s">
        <v>188</v>
      </c>
      <c r="AE562">
        <v>105.85</v>
      </c>
      <c r="AF562">
        <v>4619</v>
      </c>
      <c r="AG562">
        <v>485220</v>
      </c>
      <c r="AH562">
        <v>4610000</v>
      </c>
      <c r="AI562" s="2">
        <f>IF(AND(gpw_3[[#This Row],[wolumen]]=0,gpw_3[[#This Row],[obrot]]=0),gpw_3[[#This Row],[kurs_zamkniecia]],gpw_3[[#This Row],[obrot]]/gpw_3[[#This Row],[wolumen]])</f>
        <v>105.04871184239013</v>
      </c>
      <c r="AK562" t="str">
        <f>LEFT(gpw_3[[#This Row],[ISIN]],2)</f>
        <v>PL</v>
      </c>
      <c r="AL562">
        <f>gpw_3[[#This Row],[kurs_zamkniecia]]*gpw_3[[#This Row],[pakiet_wig]]</f>
        <v>487968500</v>
      </c>
      <c r="AM562" s="2">
        <f>1000</f>
        <v>1000</v>
      </c>
      <c r="AN562" s="2">
        <f t="shared" si="34"/>
        <v>96.428137390000003</v>
      </c>
      <c r="AO562" s="2">
        <f t="shared" si="35"/>
        <v>57140000</v>
      </c>
      <c r="AP562" s="2">
        <f>gpw_3[[#This Row],[M]]/(gpw_3[[#This Row],[Mb]]*gpw_3[[#This Row],[K]])*gpw_3[[#This Row],[Wb]]</f>
        <v>88.562073010370199</v>
      </c>
      <c r="AQ562" s="2">
        <f>gpw_3[[#This Row],[kurs_zamkniecia]]-AE92</f>
        <v>2.6499999999999915</v>
      </c>
      <c r="AR562" s="2" t="str">
        <f>IF(gpw_3[[#This Row],[Kolumna1]]&gt;0,"r",IF(gpw_3[[#This Row],[Kolumna1]]=0,"n","m"))</f>
        <v>r</v>
      </c>
    </row>
    <row r="563" spans="1:44" x14ac:dyDescent="0.25">
      <c r="A563" s="1">
        <v>42026</v>
      </c>
      <c r="B563" s="2" t="s">
        <v>189</v>
      </c>
      <c r="C563" s="2" t="s">
        <v>190</v>
      </c>
      <c r="D563">
        <v>54.45</v>
      </c>
      <c r="E563">
        <v>514</v>
      </c>
      <c r="F563">
        <v>27770</v>
      </c>
      <c r="G563">
        <v>4122000</v>
      </c>
      <c r="H563" s="2">
        <f>IF(AND(gpw[[#This Row],[wolumen]]=0,gpw[[#This Row],[obrot]]=0),gpw[[#This Row],[kurs_zamkniecia]],gpw[[#This Row],[obrot]]/gpw[[#This Row],[wolumen]])</f>
        <v>54.027237354085607</v>
      </c>
      <c r="J563" t="str">
        <f>LEFT(gpw[[#This Row],[ISIN]],2)</f>
        <v>PL</v>
      </c>
      <c r="K563">
        <f>gpw[[#This Row],[kurs_zamkniecia]]*gpw[[#This Row],[pakiet_wig]]</f>
        <v>224442900</v>
      </c>
      <c r="L563" s="2">
        <f>1000</f>
        <v>1000</v>
      </c>
      <c r="M563" s="2">
        <f t="shared" si="32"/>
        <v>96.428137390000003</v>
      </c>
      <c r="N563" s="2">
        <f t="shared" si="33"/>
        <v>57140000</v>
      </c>
      <c r="O563" s="2">
        <f>gpw[[#This Row],[M]]/(gpw[[#This Row],[Mb]]*gpw[[#This Row],[K]])*gpw[[#This Row],[Wb]]</f>
        <v>40.734450064828401</v>
      </c>
      <c r="P563" s="2">
        <f>gpw[[#This Row],[kurs_zamkniecia]]-D93</f>
        <v>0.96000000000000085</v>
      </c>
      <c r="Q563" s="2" t="str">
        <f>IF(gpw[[#This Row],[Kolumna1]]&gt;0,"r",IF(gpw[[#This Row],[Kolumna1]]=0,"n","m"))</f>
        <v>r</v>
      </c>
      <c r="AB563" s="1">
        <v>42026</v>
      </c>
      <c r="AC563" s="2" t="s">
        <v>189</v>
      </c>
      <c r="AD563" s="2" t="s">
        <v>190</v>
      </c>
      <c r="AE563">
        <v>54.45</v>
      </c>
      <c r="AF563">
        <v>514</v>
      </c>
      <c r="AG563">
        <v>27770</v>
      </c>
      <c r="AH563">
        <v>4122000</v>
      </c>
      <c r="AI563" s="2">
        <f>IF(AND(gpw_3[[#This Row],[wolumen]]=0,gpw_3[[#This Row],[obrot]]=0),gpw_3[[#This Row],[kurs_zamkniecia]],gpw_3[[#This Row],[obrot]]/gpw_3[[#This Row],[wolumen]])</f>
        <v>54.027237354085607</v>
      </c>
      <c r="AK563" t="str">
        <f>LEFT(gpw_3[[#This Row],[ISIN]],2)</f>
        <v>PL</v>
      </c>
      <c r="AL563">
        <f>gpw_3[[#This Row],[kurs_zamkniecia]]*gpw_3[[#This Row],[pakiet_wig]]</f>
        <v>224442900</v>
      </c>
      <c r="AM563" s="2">
        <f>1000</f>
        <v>1000</v>
      </c>
      <c r="AN563" s="2">
        <f t="shared" si="34"/>
        <v>96.428137390000003</v>
      </c>
      <c r="AO563" s="2">
        <f t="shared" si="35"/>
        <v>57140000</v>
      </c>
      <c r="AP563" s="2">
        <f>gpw_3[[#This Row],[M]]/(gpw_3[[#This Row],[Mb]]*gpw_3[[#This Row],[K]])*gpw_3[[#This Row],[Wb]]</f>
        <v>40.734450064828401</v>
      </c>
      <c r="AQ563" s="2">
        <f>gpw_3[[#This Row],[kurs_zamkniecia]]-AE93</f>
        <v>0.96000000000000085</v>
      </c>
      <c r="AR563" s="2" t="str">
        <f>IF(gpw_3[[#This Row],[Kolumna1]]&gt;0,"r",IF(gpw_3[[#This Row],[Kolumna1]]=0,"n","m"))</f>
        <v>r</v>
      </c>
    </row>
    <row r="564" spans="1:44" x14ac:dyDescent="0.25">
      <c r="A564" s="1">
        <v>42026</v>
      </c>
      <c r="B564" s="2" t="s">
        <v>191</v>
      </c>
      <c r="C564" s="2" t="s">
        <v>192</v>
      </c>
      <c r="D564">
        <v>20.9</v>
      </c>
      <c r="E564">
        <v>35</v>
      </c>
      <c r="F564">
        <v>730</v>
      </c>
      <c r="G564">
        <v>1091000</v>
      </c>
      <c r="H564" s="2">
        <f>IF(AND(gpw[[#This Row],[wolumen]]=0,gpw[[#This Row],[obrot]]=0),gpw[[#This Row],[kurs_zamkniecia]],gpw[[#This Row],[obrot]]/gpw[[#This Row],[wolumen]])</f>
        <v>20.857142857142858</v>
      </c>
      <c r="J564" t="str">
        <f>LEFT(gpw[[#This Row],[ISIN]],2)</f>
        <v>PL</v>
      </c>
      <c r="K564">
        <f>gpw[[#This Row],[kurs_zamkniecia]]*gpw[[#This Row],[pakiet_wig]]</f>
        <v>22801900</v>
      </c>
      <c r="L564" s="2">
        <f>1000</f>
        <v>1000</v>
      </c>
      <c r="M564" s="2">
        <f t="shared" si="32"/>
        <v>96.428137390000003</v>
      </c>
      <c r="N564" s="2">
        <f t="shared" si="33"/>
        <v>57140000</v>
      </c>
      <c r="O564" s="2">
        <f>gpw[[#This Row],[M]]/(gpw[[#This Row],[Mb]]*gpw[[#This Row],[K]])*gpw[[#This Row],[Wb]]</f>
        <v>4.1383481363554413</v>
      </c>
      <c r="P564" s="2">
        <f>gpw[[#This Row],[kurs_zamkniecia]]-D94</f>
        <v>0.37999999999999901</v>
      </c>
      <c r="Q564" s="2" t="str">
        <f>IF(gpw[[#This Row],[Kolumna1]]&gt;0,"r",IF(gpw[[#This Row],[Kolumna1]]=0,"n","m"))</f>
        <v>r</v>
      </c>
      <c r="AB564" s="1">
        <v>42026</v>
      </c>
      <c r="AC564" s="2" t="s">
        <v>191</v>
      </c>
      <c r="AD564" s="2" t="s">
        <v>192</v>
      </c>
      <c r="AE564">
        <v>20.9</v>
      </c>
      <c r="AF564">
        <v>35</v>
      </c>
      <c r="AG564">
        <v>730</v>
      </c>
      <c r="AH564">
        <v>1091000</v>
      </c>
      <c r="AI564" s="2">
        <f>IF(AND(gpw_3[[#This Row],[wolumen]]=0,gpw_3[[#This Row],[obrot]]=0),gpw_3[[#This Row],[kurs_zamkniecia]],gpw_3[[#This Row],[obrot]]/gpw_3[[#This Row],[wolumen]])</f>
        <v>20.857142857142858</v>
      </c>
      <c r="AK564" t="str">
        <f>LEFT(gpw_3[[#This Row],[ISIN]],2)</f>
        <v>PL</v>
      </c>
      <c r="AL564">
        <f>gpw_3[[#This Row],[kurs_zamkniecia]]*gpw_3[[#This Row],[pakiet_wig]]</f>
        <v>22801900</v>
      </c>
      <c r="AM564" s="2">
        <f>1000</f>
        <v>1000</v>
      </c>
      <c r="AN564" s="2">
        <f t="shared" si="34"/>
        <v>96.428137390000003</v>
      </c>
      <c r="AO564" s="2">
        <f t="shared" si="35"/>
        <v>57140000</v>
      </c>
      <c r="AP564" s="2">
        <f>gpw_3[[#This Row],[M]]/(gpw_3[[#This Row],[Mb]]*gpw_3[[#This Row],[K]])*gpw_3[[#This Row],[Wb]]</f>
        <v>4.1383481363554413</v>
      </c>
      <c r="AQ564" s="2">
        <f>gpw_3[[#This Row],[kurs_zamkniecia]]-AE94</f>
        <v>0.37999999999999901</v>
      </c>
      <c r="AR564" s="2" t="str">
        <f>IF(gpw_3[[#This Row],[Kolumna1]]&gt;0,"r",IF(gpw_3[[#This Row],[Kolumna1]]=0,"n","m"))</f>
        <v>r</v>
      </c>
    </row>
    <row r="565" spans="1:44" x14ac:dyDescent="0.25">
      <c r="A565" s="1">
        <v>42026</v>
      </c>
      <c r="B565" s="2" t="s">
        <v>193</v>
      </c>
      <c r="C565" s="2" t="s">
        <v>194</v>
      </c>
      <c r="D565">
        <v>3.38</v>
      </c>
      <c r="E565">
        <v>73465</v>
      </c>
      <c r="F565">
        <v>245170</v>
      </c>
      <c r="G565">
        <v>20455000</v>
      </c>
      <c r="H565" s="2">
        <f>IF(AND(gpw[[#This Row],[wolumen]]=0,gpw[[#This Row],[obrot]]=0),gpw[[#This Row],[kurs_zamkniecia]],gpw[[#This Row],[obrot]]/gpw[[#This Row],[wolumen]])</f>
        <v>3.3372354182263662</v>
      </c>
      <c r="J565" t="str">
        <f>LEFT(gpw[[#This Row],[ISIN]],2)</f>
        <v>PL</v>
      </c>
      <c r="K565">
        <f>gpw[[#This Row],[kurs_zamkniecia]]*gpw[[#This Row],[pakiet_wig]]</f>
        <v>69137900</v>
      </c>
      <c r="L565" s="2">
        <f>1000</f>
        <v>1000</v>
      </c>
      <c r="M565" s="2">
        <f t="shared" si="32"/>
        <v>96.428137390000003</v>
      </c>
      <c r="N565" s="2">
        <f t="shared" si="33"/>
        <v>57140000</v>
      </c>
      <c r="O565" s="2">
        <f>gpw[[#This Row],[M]]/(gpw[[#This Row],[Mb]]*gpw[[#This Row],[K]])*gpw[[#This Row],[Wb]]</f>
        <v>12.547932392323837</v>
      </c>
      <c r="P565" s="2">
        <f>gpw[[#This Row],[kurs_zamkniecia]]-D95</f>
        <v>0.27</v>
      </c>
      <c r="Q565" s="2" t="str">
        <f>IF(gpw[[#This Row],[Kolumna1]]&gt;0,"r",IF(gpw[[#This Row],[Kolumna1]]=0,"n","m"))</f>
        <v>r</v>
      </c>
      <c r="AB565" s="1">
        <v>42026</v>
      </c>
      <c r="AC565" s="2" t="s">
        <v>193</v>
      </c>
      <c r="AD565" s="2" t="s">
        <v>194</v>
      </c>
      <c r="AE565">
        <v>3.38</v>
      </c>
      <c r="AF565">
        <v>73465</v>
      </c>
      <c r="AG565">
        <v>245170</v>
      </c>
      <c r="AH565">
        <v>20455000</v>
      </c>
      <c r="AI565" s="2">
        <f>IF(AND(gpw_3[[#This Row],[wolumen]]=0,gpw_3[[#This Row],[obrot]]=0),gpw_3[[#This Row],[kurs_zamkniecia]],gpw_3[[#This Row],[obrot]]/gpw_3[[#This Row],[wolumen]])</f>
        <v>3.3372354182263662</v>
      </c>
      <c r="AK565" t="str">
        <f>LEFT(gpw_3[[#This Row],[ISIN]],2)</f>
        <v>PL</v>
      </c>
      <c r="AL565">
        <f>gpw_3[[#This Row],[kurs_zamkniecia]]*gpw_3[[#This Row],[pakiet_wig]]</f>
        <v>69137900</v>
      </c>
      <c r="AM565" s="2">
        <f>1000</f>
        <v>1000</v>
      </c>
      <c r="AN565" s="2">
        <f t="shared" si="34"/>
        <v>96.428137390000003</v>
      </c>
      <c r="AO565" s="2">
        <f t="shared" si="35"/>
        <v>57140000</v>
      </c>
      <c r="AP565" s="2">
        <f>gpw_3[[#This Row],[M]]/(gpw_3[[#This Row],[Mb]]*gpw_3[[#This Row],[K]])*gpw_3[[#This Row],[Wb]]</f>
        <v>12.547932392323837</v>
      </c>
      <c r="AQ565" s="2">
        <f>gpw_3[[#This Row],[kurs_zamkniecia]]-AE95</f>
        <v>0.27</v>
      </c>
      <c r="AR565" s="2" t="str">
        <f>IF(gpw_3[[#This Row],[Kolumna1]]&gt;0,"r",IF(gpw_3[[#This Row],[Kolumna1]]=0,"n","m"))</f>
        <v>r</v>
      </c>
    </row>
    <row r="566" spans="1:44" x14ac:dyDescent="0.25">
      <c r="A566" s="1">
        <v>42026</v>
      </c>
      <c r="B566" s="2" t="s">
        <v>195</v>
      </c>
      <c r="C566" s="2" t="s">
        <v>196</v>
      </c>
      <c r="D566">
        <v>4.0999999999999996</v>
      </c>
      <c r="E566">
        <v>2183</v>
      </c>
      <c r="F566">
        <v>8850</v>
      </c>
      <c r="G566">
        <v>26984000</v>
      </c>
      <c r="H566" s="2">
        <f>IF(AND(gpw[[#This Row],[wolumen]]=0,gpw[[#This Row],[obrot]]=0),gpw[[#This Row],[kurs_zamkniecia]],gpw[[#This Row],[obrot]]/gpw[[#This Row],[wolumen]])</f>
        <v>4.0540540540540544</v>
      </c>
      <c r="J566" t="str">
        <f>LEFT(gpw[[#This Row],[ISIN]],2)</f>
        <v>PL</v>
      </c>
      <c r="K566">
        <f>gpw[[#This Row],[kurs_zamkniecia]]*gpw[[#This Row],[pakiet_wig]]</f>
        <v>110634399.99999999</v>
      </c>
      <c r="L566" s="2">
        <f>1000</f>
        <v>1000</v>
      </c>
      <c r="M566" s="2">
        <f t="shared" si="32"/>
        <v>96.428137390000003</v>
      </c>
      <c r="N566" s="2">
        <f t="shared" si="33"/>
        <v>57140000</v>
      </c>
      <c r="O566" s="2">
        <f>gpw[[#This Row],[M]]/(gpw[[#This Row],[Mb]]*gpw[[#This Row],[K]])*gpw[[#This Row],[Wb]]</f>
        <v>20.079189149009618</v>
      </c>
      <c r="P566" s="2">
        <f>gpw[[#This Row],[kurs_zamkniecia]]-D96</f>
        <v>-5.0000000000000711E-2</v>
      </c>
      <c r="Q566" s="2" t="str">
        <f>IF(gpw[[#This Row],[Kolumna1]]&gt;0,"r",IF(gpw[[#This Row],[Kolumna1]]=0,"n","m"))</f>
        <v>m</v>
      </c>
      <c r="AB566" s="1">
        <v>42026</v>
      </c>
      <c r="AC566" s="2" t="s">
        <v>195</v>
      </c>
      <c r="AD566" s="2" t="s">
        <v>196</v>
      </c>
      <c r="AE566">
        <v>4.0999999999999996</v>
      </c>
      <c r="AF566">
        <v>2183</v>
      </c>
      <c r="AG566">
        <v>8850</v>
      </c>
      <c r="AH566">
        <v>26984000</v>
      </c>
      <c r="AI566" s="2">
        <f>IF(AND(gpw_3[[#This Row],[wolumen]]=0,gpw_3[[#This Row],[obrot]]=0),gpw_3[[#This Row],[kurs_zamkniecia]],gpw_3[[#This Row],[obrot]]/gpw_3[[#This Row],[wolumen]])</f>
        <v>4.0540540540540544</v>
      </c>
      <c r="AK566" t="str">
        <f>LEFT(gpw_3[[#This Row],[ISIN]],2)</f>
        <v>PL</v>
      </c>
      <c r="AL566">
        <f>gpw_3[[#This Row],[kurs_zamkniecia]]*gpw_3[[#This Row],[pakiet_wig]]</f>
        <v>110634399.99999999</v>
      </c>
      <c r="AM566" s="2">
        <f>1000</f>
        <v>1000</v>
      </c>
      <c r="AN566" s="2">
        <f t="shared" si="34"/>
        <v>96.428137390000003</v>
      </c>
      <c r="AO566" s="2">
        <f t="shared" si="35"/>
        <v>57140000</v>
      </c>
      <c r="AP566" s="2">
        <f>gpw_3[[#This Row],[M]]/(gpw_3[[#This Row],[Mb]]*gpw_3[[#This Row],[K]])*gpw_3[[#This Row],[Wb]]</f>
        <v>20.079189149009618</v>
      </c>
      <c r="AQ566" s="2">
        <f>gpw_3[[#This Row],[kurs_zamkniecia]]-AE96</f>
        <v>-5.0000000000000711E-2</v>
      </c>
      <c r="AR566" s="2" t="str">
        <f>IF(gpw_3[[#This Row],[Kolumna1]]&gt;0,"r",IF(gpw_3[[#This Row],[Kolumna1]]=0,"n","m"))</f>
        <v>m</v>
      </c>
    </row>
    <row r="567" spans="1:44" x14ac:dyDescent="0.25">
      <c r="A567" s="1">
        <v>42026</v>
      </c>
      <c r="B567" s="2" t="s">
        <v>197</v>
      </c>
      <c r="C567" s="2" t="s">
        <v>198</v>
      </c>
      <c r="D567">
        <v>4.5999999999999996</v>
      </c>
      <c r="E567">
        <v>50</v>
      </c>
      <c r="F567">
        <v>230</v>
      </c>
      <c r="G567">
        <v>0</v>
      </c>
      <c r="H567" s="2">
        <f>IF(AND(gpw[[#This Row],[wolumen]]=0,gpw[[#This Row],[obrot]]=0),gpw[[#This Row],[kurs_zamkniecia]],gpw[[#This Row],[obrot]]/gpw[[#This Row],[wolumen]])</f>
        <v>4.5999999999999996</v>
      </c>
      <c r="J567" t="str">
        <f>LEFT(gpw[[#This Row],[ISIN]],2)</f>
        <v>PL</v>
      </c>
      <c r="K567">
        <f>gpw[[#This Row],[kurs_zamkniecia]]*gpw[[#This Row],[pakiet_wig]]</f>
        <v>0</v>
      </c>
      <c r="L567" s="2">
        <f>1000</f>
        <v>1000</v>
      </c>
      <c r="M567" s="2">
        <f t="shared" si="32"/>
        <v>96.428137390000003</v>
      </c>
      <c r="N567" s="2">
        <f t="shared" si="33"/>
        <v>57140000</v>
      </c>
      <c r="O567" s="2">
        <f>gpw[[#This Row],[M]]/(gpw[[#This Row],[Mb]]*gpw[[#This Row],[K]])*gpw[[#This Row],[Wb]]</f>
        <v>0</v>
      </c>
      <c r="P567" s="2">
        <f>gpw[[#This Row],[kurs_zamkniecia]]-D97</f>
        <v>0.19999999999999929</v>
      </c>
      <c r="Q567" s="2" t="str">
        <f>IF(gpw[[#This Row],[Kolumna1]]&gt;0,"r",IF(gpw[[#This Row],[Kolumna1]]=0,"n","m"))</f>
        <v>r</v>
      </c>
      <c r="AB567" s="1">
        <v>42026</v>
      </c>
      <c r="AC567" s="2" t="s">
        <v>197</v>
      </c>
      <c r="AD567" s="2" t="s">
        <v>198</v>
      </c>
      <c r="AE567">
        <v>4.5999999999999996</v>
      </c>
      <c r="AF567">
        <v>50</v>
      </c>
      <c r="AG567">
        <v>230</v>
      </c>
      <c r="AH567">
        <v>0</v>
      </c>
      <c r="AI567" s="2">
        <f>IF(AND(gpw_3[[#This Row],[wolumen]]=0,gpw_3[[#This Row],[obrot]]=0),gpw_3[[#This Row],[kurs_zamkniecia]],gpw_3[[#This Row],[obrot]]/gpw_3[[#This Row],[wolumen]])</f>
        <v>4.5999999999999996</v>
      </c>
      <c r="AK567" t="str">
        <f>LEFT(gpw_3[[#This Row],[ISIN]],2)</f>
        <v>PL</v>
      </c>
      <c r="AL567">
        <f>gpw_3[[#This Row],[kurs_zamkniecia]]*gpw_3[[#This Row],[pakiet_wig]]</f>
        <v>0</v>
      </c>
      <c r="AM567" s="2">
        <f>1000</f>
        <v>1000</v>
      </c>
      <c r="AN567" s="2">
        <f t="shared" si="34"/>
        <v>96.428137390000003</v>
      </c>
      <c r="AO567" s="2">
        <f t="shared" si="35"/>
        <v>57140000</v>
      </c>
      <c r="AP567" s="2">
        <f>gpw_3[[#This Row],[M]]/(gpw_3[[#This Row],[Mb]]*gpw_3[[#This Row],[K]])*gpw_3[[#This Row],[Wb]]</f>
        <v>0</v>
      </c>
      <c r="AQ567" s="2">
        <f>gpw_3[[#This Row],[kurs_zamkniecia]]-AE97</f>
        <v>0.19999999999999929</v>
      </c>
      <c r="AR567" s="2" t="str">
        <f>IF(gpw_3[[#This Row],[Kolumna1]]&gt;0,"r",IF(gpw_3[[#This Row],[Kolumna1]]=0,"n","m"))</f>
        <v>r</v>
      </c>
    </row>
    <row r="568" spans="1:44" x14ac:dyDescent="0.25">
      <c r="A568" s="1">
        <v>42026</v>
      </c>
      <c r="B568" s="2" t="s">
        <v>199</v>
      </c>
      <c r="C568" s="2" t="s">
        <v>200</v>
      </c>
      <c r="D568">
        <v>22.47</v>
      </c>
      <c r="E568">
        <v>343172</v>
      </c>
      <c r="F568">
        <v>7814590</v>
      </c>
      <c r="G568">
        <v>214367000</v>
      </c>
      <c r="H568" s="2">
        <f>IF(AND(gpw[[#This Row],[wolumen]]=0,gpw[[#This Row],[obrot]]=0),gpw[[#This Row],[kurs_zamkniecia]],gpw[[#This Row],[obrot]]/gpw[[#This Row],[wolumen]])</f>
        <v>22.771642208571794</v>
      </c>
      <c r="J568" t="str">
        <f>LEFT(gpw[[#This Row],[ISIN]],2)</f>
        <v>PL</v>
      </c>
      <c r="K568">
        <f>gpw[[#This Row],[kurs_zamkniecia]]*gpw[[#This Row],[pakiet_wig]]</f>
        <v>4816826490</v>
      </c>
      <c r="L568" s="2">
        <f>1000</f>
        <v>1000</v>
      </c>
      <c r="M568" s="2">
        <f t="shared" si="32"/>
        <v>96.428137390000003</v>
      </c>
      <c r="N568" s="2">
        <f t="shared" si="33"/>
        <v>57140000</v>
      </c>
      <c r="O568" s="2">
        <f>gpw[[#This Row],[M]]/(gpw[[#This Row],[Mb]]*gpw[[#This Row],[K]])*gpw[[#This Row],[Wb]]</f>
        <v>874.21245282362531</v>
      </c>
      <c r="P568" s="2">
        <f>gpw[[#This Row],[kurs_zamkniecia]]-D98</f>
        <v>-0.51000000000000156</v>
      </c>
      <c r="Q568" s="2" t="str">
        <f>IF(gpw[[#This Row],[Kolumna1]]&gt;0,"r",IF(gpw[[#This Row],[Kolumna1]]=0,"n","m"))</f>
        <v>m</v>
      </c>
      <c r="AB568" s="1">
        <v>42026</v>
      </c>
      <c r="AC568" s="2" t="s">
        <v>199</v>
      </c>
      <c r="AD568" s="2" t="s">
        <v>200</v>
      </c>
      <c r="AE568">
        <v>22.47</v>
      </c>
      <c r="AF568">
        <v>343172</v>
      </c>
      <c r="AG568">
        <v>7814590</v>
      </c>
      <c r="AH568">
        <v>214367000</v>
      </c>
      <c r="AI568" s="2">
        <f>IF(AND(gpw_3[[#This Row],[wolumen]]=0,gpw_3[[#This Row],[obrot]]=0),gpw_3[[#This Row],[kurs_zamkniecia]],gpw_3[[#This Row],[obrot]]/gpw_3[[#This Row],[wolumen]])</f>
        <v>22.771642208571794</v>
      </c>
      <c r="AK568" t="str">
        <f>LEFT(gpw_3[[#This Row],[ISIN]],2)</f>
        <v>PL</v>
      </c>
      <c r="AL568">
        <f>gpw_3[[#This Row],[kurs_zamkniecia]]*gpw_3[[#This Row],[pakiet_wig]]</f>
        <v>4816826490</v>
      </c>
      <c r="AM568" s="2">
        <f>1000</f>
        <v>1000</v>
      </c>
      <c r="AN568" s="2">
        <f t="shared" si="34"/>
        <v>96.428137390000003</v>
      </c>
      <c r="AO568" s="2">
        <f t="shared" si="35"/>
        <v>57140000</v>
      </c>
      <c r="AP568" s="2">
        <f>gpw_3[[#This Row],[M]]/(gpw_3[[#This Row],[Mb]]*gpw_3[[#This Row],[K]])*gpw_3[[#This Row],[Wb]]</f>
        <v>874.21245282362531</v>
      </c>
      <c r="AQ568" s="2">
        <f>gpw_3[[#This Row],[kurs_zamkniecia]]-AE98</f>
        <v>-0.51000000000000156</v>
      </c>
      <c r="AR568" s="2" t="str">
        <f>IF(gpw_3[[#This Row],[Kolumna1]]&gt;0,"r",IF(gpw_3[[#This Row],[Kolumna1]]=0,"n","m"))</f>
        <v>m</v>
      </c>
    </row>
    <row r="569" spans="1:44" x14ac:dyDescent="0.25">
      <c r="A569" s="1">
        <v>42026</v>
      </c>
      <c r="B569" s="2" t="s">
        <v>201</v>
      </c>
      <c r="C569" s="2" t="s">
        <v>202</v>
      </c>
      <c r="D569">
        <v>2.59</v>
      </c>
      <c r="E569">
        <v>274719</v>
      </c>
      <c r="F569">
        <v>672790</v>
      </c>
      <c r="G569">
        <v>0</v>
      </c>
      <c r="H569" s="2">
        <f>IF(AND(gpw[[#This Row],[wolumen]]=0,gpw[[#This Row],[obrot]]=0),gpw[[#This Row],[kurs_zamkniecia]],gpw[[#This Row],[obrot]]/gpw[[#This Row],[wolumen]])</f>
        <v>2.4490115354234692</v>
      </c>
      <c r="J569" t="str">
        <f>LEFT(gpw[[#This Row],[ISIN]],2)</f>
        <v>PL</v>
      </c>
      <c r="K569">
        <f>gpw[[#This Row],[kurs_zamkniecia]]*gpw[[#This Row],[pakiet_wig]]</f>
        <v>0</v>
      </c>
      <c r="L569" s="2">
        <f>1000</f>
        <v>1000</v>
      </c>
      <c r="M569" s="2">
        <f t="shared" si="32"/>
        <v>96.428137390000003</v>
      </c>
      <c r="N569" s="2">
        <f t="shared" si="33"/>
        <v>57140000</v>
      </c>
      <c r="O569" s="2">
        <f>gpw[[#This Row],[M]]/(gpw[[#This Row],[Mb]]*gpw[[#This Row],[K]])*gpw[[#This Row],[Wb]]</f>
        <v>0</v>
      </c>
      <c r="P569" s="2">
        <f>gpw[[#This Row],[kurs_zamkniecia]]-D99</f>
        <v>0.38999999999999968</v>
      </c>
      <c r="Q569" s="2" t="str">
        <f>IF(gpw[[#This Row],[Kolumna1]]&gt;0,"r",IF(gpw[[#This Row],[Kolumna1]]=0,"n","m"))</f>
        <v>r</v>
      </c>
      <c r="AB569" s="1">
        <v>42026</v>
      </c>
      <c r="AC569" s="2" t="s">
        <v>201</v>
      </c>
      <c r="AD569" s="2" t="s">
        <v>202</v>
      </c>
      <c r="AE569">
        <v>2.59</v>
      </c>
      <c r="AF569">
        <v>274719</v>
      </c>
      <c r="AG569">
        <v>672790</v>
      </c>
      <c r="AH569">
        <v>0</v>
      </c>
      <c r="AI569" s="2">
        <f>IF(AND(gpw_3[[#This Row],[wolumen]]=0,gpw_3[[#This Row],[obrot]]=0),gpw_3[[#This Row],[kurs_zamkniecia]],gpw_3[[#This Row],[obrot]]/gpw_3[[#This Row],[wolumen]])</f>
        <v>2.4490115354234692</v>
      </c>
      <c r="AK569" t="str">
        <f>LEFT(gpw_3[[#This Row],[ISIN]],2)</f>
        <v>PL</v>
      </c>
      <c r="AL569">
        <f>gpw_3[[#This Row],[kurs_zamkniecia]]*gpw_3[[#This Row],[pakiet_wig]]</f>
        <v>0</v>
      </c>
      <c r="AM569" s="2">
        <f>1000</f>
        <v>1000</v>
      </c>
      <c r="AN569" s="2">
        <f t="shared" si="34"/>
        <v>96.428137390000003</v>
      </c>
      <c r="AO569" s="2">
        <f t="shared" si="35"/>
        <v>57140000</v>
      </c>
      <c r="AP569" s="2">
        <f>gpw_3[[#This Row],[M]]/(gpw_3[[#This Row],[Mb]]*gpw_3[[#This Row],[K]])*gpw_3[[#This Row],[Wb]]</f>
        <v>0</v>
      </c>
      <c r="AQ569" s="2">
        <f>gpw_3[[#This Row],[kurs_zamkniecia]]-AE99</f>
        <v>0.38999999999999968</v>
      </c>
      <c r="AR569" s="2" t="str">
        <f>IF(gpw_3[[#This Row],[Kolumna1]]&gt;0,"r",IF(gpw_3[[#This Row],[Kolumna1]]=0,"n","m"))</f>
        <v>r</v>
      </c>
    </row>
    <row r="570" spans="1:44" x14ac:dyDescent="0.25">
      <c r="A570" s="1">
        <v>42026</v>
      </c>
      <c r="B570" s="2" t="s">
        <v>203</v>
      </c>
      <c r="C570" s="2" t="s">
        <v>204</v>
      </c>
      <c r="D570">
        <v>89.7</v>
      </c>
      <c r="E570">
        <v>2126</v>
      </c>
      <c r="F570">
        <v>190710</v>
      </c>
      <c r="G570">
        <v>2567000</v>
      </c>
      <c r="H570" s="2">
        <f>IF(AND(gpw[[#This Row],[wolumen]]=0,gpw[[#This Row],[obrot]]=0),gpw[[#This Row],[kurs_zamkniecia]],gpw[[#This Row],[obrot]]/gpw[[#This Row],[wolumen]])</f>
        <v>89.703668861712131</v>
      </c>
      <c r="J570" t="str">
        <f>LEFT(gpw[[#This Row],[ISIN]],2)</f>
        <v>PL</v>
      </c>
      <c r="K570">
        <f>gpw[[#This Row],[kurs_zamkniecia]]*gpw[[#This Row],[pakiet_wig]]</f>
        <v>230259900</v>
      </c>
      <c r="L570" s="2">
        <f>1000</f>
        <v>1000</v>
      </c>
      <c r="M570" s="2">
        <f t="shared" si="32"/>
        <v>96.428137390000003</v>
      </c>
      <c r="N570" s="2">
        <f t="shared" si="33"/>
        <v>57140000</v>
      </c>
      <c r="O570" s="2">
        <f>gpw[[#This Row],[M]]/(gpw[[#This Row],[Mb]]*gpw[[#This Row],[K]])*gpw[[#This Row],[Wb]]</f>
        <v>41.790185381147637</v>
      </c>
      <c r="P570" s="2">
        <f>gpw[[#This Row],[kurs_zamkniecia]]-D100</f>
        <v>-4.9999999999997158E-2</v>
      </c>
      <c r="Q570" s="2" t="str">
        <f>IF(gpw[[#This Row],[Kolumna1]]&gt;0,"r",IF(gpw[[#This Row],[Kolumna1]]=0,"n","m"))</f>
        <v>m</v>
      </c>
      <c r="AB570" s="1">
        <v>42026</v>
      </c>
      <c r="AC570" s="2" t="s">
        <v>203</v>
      </c>
      <c r="AD570" s="2" t="s">
        <v>204</v>
      </c>
      <c r="AE570">
        <v>89.7</v>
      </c>
      <c r="AF570">
        <v>2126</v>
      </c>
      <c r="AG570">
        <v>190710</v>
      </c>
      <c r="AH570">
        <v>2567000</v>
      </c>
      <c r="AI570" s="2">
        <f>IF(AND(gpw_3[[#This Row],[wolumen]]=0,gpw_3[[#This Row],[obrot]]=0),gpw_3[[#This Row],[kurs_zamkniecia]],gpw_3[[#This Row],[obrot]]/gpw_3[[#This Row],[wolumen]])</f>
        <v>89.703668861712131</v>
      </c>
      <c r="AK570" t="str">
        <f>LEFT(gpw_3[[#This Row],[ISIN]],2)</f>
        <v>PL</v>
      </c>
      <c r="AL570">
        <f>gpw_3[[#This Row],[kurs_zamkniecia]]*gpw_3[[#This Row],[pakiet_wig]]</f>
        <v>230259900</v>
      </c>
      <c r="AM570" s="2">
        <f>1000</f>
        <v>1000</v>
      </c>
      <c r="AN570" s="2">
        <f t="shared" si="34"/>
        <v>96.428137390000003</v>
      </c>
      <c r="AO570" s="2">
        <f t="shared" si="35"/>
        <v>57140000</v>
      </c>
      <c r="AP570" s="2">
        <f>gpw_3[[#This Row],[M]]/(gpw_3[[#This Row],[Mb]]*gpw_3[[#This Row],[K]])*gpw_3[[#This Row],[Wb]]</f>
        <v>41.790185381147637</v>
      </c>
      <c r="AQ570" s="2">
        <f>gpw_3[[#This Row],[kurs_zamkniecia]]-AE100</f>
        <v>-4.9999999999997158E-2</v>
      </c>
      <c r="AR570" s="2" t="str">
        <f>IF(gpw_3[[#This Row],[Kolumna1]]&gt;0,"r",IF(gpw_3[[#This Row],[Kolumna1]]=0,"n","m"))</f>
        <v>m</v>
      </c>
    </row>
    <row r="571" spans="1:44" x14ac:dyDescent="0.25">
      <c r="A571" s="1">
        <v>42026</v>
      </c>
      <c r="B571" s="2" t="s">
        <v>205</v>
      </c>
      <c r="C571" s="2" t="s">
        <v>206</v>
      </c>
      <c r="D571">
        <v>6.26</v>
      </c>
      <c r="E571">
        <v>1698</v>
      </c>
      <c r="F571">
        <v>10750</v>
      </c>
      <c r="G571">
        <v>8556000</v>
      </c>
      <c r="H571" s="2">
        <f>IF(AND(gpw[[#This Row],[wolumen]]=0,gpw[[#This Row],[obrot]]=0),gpw[[#This Row],[kurs_zamkniecia]],gpw[[#This Row],[obrot]]/gpw[[#This Row],[wolumen]])</f>
        <v>6.3309776207302706</v>
      </c>
      <c r="J571" t="str">
        <f>LEFT(gpw[[#This Row],[ISIN]],2)</f>
        <v>PL</v>
      </c>
      <c r="K571">
        <f>gpw[[#This Row],[kurs_zamkniecia]]*gpw[[#This Row],[pakiet_wig]]</f>
        <v>53560560</v>
      </c>
      <c r="L571" s="2">
        <f>1000</f>
        <v>1000</v>
      </c>
      <c r="M571" s="2">
        <f t="shared" si="32"/>
        <v>96.428137390000003</v>
      </c>
      <c r="N571" s="2">
        <f t="shared" si="33"/>
        <v>57140000</v>
      </c>
      <c r="O571" s="2">
        <f>gpw[[#This Row],[M]]/(gpw[[#This Row],[Mb]]*gpw[[#This Row],[K]])*gpw[[#This Row],[Wb]]</f>
        <v>9.7207795691654546</v>
      </c>
      <c r="P571" s="2">
        <f>gpw[[#This Row],[kurs_zamkniecia]]-D101</f>
        <v>9.9999999999997868E-3</v>
      </c>
      <c r="Q571" s="2" t="str">
        <f>IF(gpw[[#This Row],[Kolumna1]]&gt;0,"r",IF(gpw[[#This Row],[Kolumna1]]=0,"n","m"))</f>
        <v>r</v>
      </c>
      <c r="AB571" s="1">
        <v>42026</v>
      </c>
      <c r="AC571" s="2" t="s">
        <v>205</v>
      </c>
      <c r="AD571" s="2" t="s">
        <v>206</v>
      </c>
      <c r="AE571">
        <v>6.26</v>
      </c>
      <c r="AF571">
        <v>1698</v>
      </c>
      <c r="AG571">
        <v>10750</v>
      </c>
      <c r="AH571">
        <v>8556000</v>
      </c>
      <c r="AI571" s="2">
        <f>IF(AND(gpw_3[[#This Row],[wolumen]]=0,gpw_3[[#This Row],[obrot]]=0),gpw_3[[#This Row],[kurs_zamkniecia]],gpw_3[[#This Row],[obrot]]/gpw_3[[#This Row],[wolumen]])</f>
        <v>6.3309776207302706</v>
      </c>
      <c r="AK571" t="str">
        <f>LEFT(gpw_3[[#This Row],[ISIN]],2)</f>
        <v>PL</v>
      </c>
      <c r="AL571">
        <f>gpw_3[[#This Row],[kurs_zamkniecia]]*gpw_3[[#This Row],[pakiet_wig]]</f>
        <v>53560560</v>
      </c>
      <c r="AM571" s="2">
        <f>1000</f>
        <v>1000</v>
      </c>
      <c r="AN571" s="2">
        <f t="shared" si="34"/>
        <v>96.428137390000003</v>
      </c>
      <c r="AO571" s="2">
        <f t="shared" si="35"/>
        <v>57140000</v>
      </c>
      <c r="AP571" s="2">
        <f>gpw_3[[#This Row],[M]]/(gpw_3[[#This Row],[Mb]]*gpw_3[[#This Row],[K]])*gpw_3[[#This Row],[Wb]]</f>
        <v>9.7207795691654546</v>
      </c>
      <c r="AQ571" s="2">
        <f>gpw_3[[#This Row],[kurs_zamkniecia]]-AE101</f>
        <v>9.9999999999997868E-3</v>
      </c>
      <c r="AR571" s="2" t="str">
        <f>IF(gpw_3[[#This Row],[Kolumna1]]&gt;0,"r",IF(gpw_3[[#This Row],[Kolumna1]]=0,"n","m"))</f>
        <v>r</v>
      </c>
    </row>
    <row r="572" spans="1:44" x14ac:dyDescent="0.25">
      <c r="A572" s="1">
        <v>42026</v>
      </c>
      <c r="B572" s="2" t="s">
        <v>207</v>
      </c>
      <c r="C572" s="2" t="s">
        <v>208</v>
      </c>
      <c r="D572">
        <v>5.0599999999999996</v>
      </c>
      <c r="E572">
        <v>20</v>
      </c>
      <c r="F572">
        <v>100</v>
      </c>
      <c r="G572">
        <v>2659000</v>
      </c>
      <c r="H572" s="2">
        <f>IF(AND(gpw[[#This Row],[wolumen]]=0,gpw[[#This Row],[obrot]]=0),gpw[[#This Row],[kurs_zamkniecia]],gpw[[#This Row],[obrot]]/gpw[[#This Row],[wolumen]])</f>
        <v>5</v>
      </c>
      <c r="J572" t="str">
        <f>LEFT(gpw[[#This Row],[ISIN]],2)</f>
        <v>PL</v>
      </c>
      <c r="K572">
        <f>gpw[[#This Row],[kurs_zamkniecia]]*gpw[[#This Row],[pakiet_wig]]</f>
        <v>13454539.999999998</v>
      </c>
      <c r="L572" s="2">
        <f>1000</f>
        <v>1000</v>
      </c>
      <c r="M572" s="2">
        <f t="shared" si="32"/>
        <v>96.428137390000003</v>
      </c>
      <c r="N572" s="2">
        <f t="shared" si="33"/>
        <v>57140000</v>
      </c>
      <c r="O572" s="2">
        <f>gpw[[#This Row],[M]]/(gpw[[#This Row],[Mb]]*gpw[[#This Row],[K]])*gpw[[#This Row],[Wb]]</f>
        <v>2.441882936707894</v>
      </c>
      <c r="P572" s="2">
        <f>gpw[[#This Row],[kurs_zamkniecia]]-D102</f>
        <v>0.16999999999999993</v>
      </c>
      <c r="Q572" s="2" t="str">
        <f>IF(gpw[[#This Row],[Kolumna1]]&gt;0,"r",IF(gpw[[#This Row],[Kolumna1]]=0,"n","m"))</f>
        <v>r</v>
      </c>
      <c r="AB572" s="1">
        <v>42026</v>
      </c>
      <c r="AC572" s="2" t="s">
        <v>207</v>
      </c>
      <c r="AD572" s="2" t="s">
        <v>208</v>
      </c>
      <c r="AE572">
        <v>5.0599999999999996</v>
      </c>
      <c r="AF572">
        <v>20</v>
      </c>
      <c r="AG572">
        <v>100</v>
      </c>
      <c r="AH572">
        <v>2659000</v>
      </c>
      <c r="AI572" s="2">
        <f>IF(AND(gpw_3[[#This Row],[wolumen]]=0,gpw_3[[#This Row],[obrot]]=0),gpw_3[[#This Row],[kurs_zamkniecia]],gpw_3[[#This Row],[obrot]]/gpw_3[[#This Row],[wolumen]])</f>
        <v>5</v>
      </c>
      <c r="AK572" t="str">
        <f>LEFT(gpw_3[[#This Row],[ISIN]],2)</f>
        <v>PL</v>
      </c>
      <c r="AL572">
        <f>gpw_3[[#This Row],[kurs_zamkniecia]]*gpw_3[[#This Row],[pakiet_wig]]</f>
        <v>13454539.999999998</v>
      </c>
      <c r="AM572" s="2">
        <f>1000</f>
        <v>1000</v>
      </c>
      <c r="AN572" s="2">
        <f t="shared" si="34"/>
        <v>96.428137390000003</v>
      </c>
      <c r="AO572" s="2">
        <f t="shared" si="35"/>
        <v>57140000</v>
      </c>
      <c r="AP572" s="2">
        <f>gpw_3[[#This Row],[M]]/(gpw_3[[#This Row],[Mb]]*gpw_3[[#This Row],[K]])*gpw_3[[#This Row],[Wb]]</f>
        <v>2.441882936707894</v>
      </c>
      <c r="AQ572" s="2">
        <f>gpw_3[[#This Row],[kurs_zamkniecia]]-AE102</f>
        <v>0.16999999999999993</v>
      </c>
      <c r="AR572" s="2" t="str">
        <f>IF(gpw_3[[#This Row],[Kolumna1]]&gt;0,"r",IF(gpw_3[[#This Row],[Kolumna1]]=0,"n","m"))</f>
        <v>r</v>
      </c>
    </row>
    <row r="573" spans="1:44" x14ac:dyDescent="0.25">
      <c r="A573" s="1">
        <v>42026</v>
      </c>
      <c r="B573" s="2" t="s">
        <v>209</v>
      </c>
      <c r="C573" s="2" t="s">
        <v>210</v>
      </c>
      <c r="D573">
        <v>6.28</v>
      </c>
      <c r="E573">
        <v>91</v>
      </c>
      <c r="F573">
        <v>570</v>
      </c>
      <c r="G573">
        <v>0</v>
      </c>
      <c r="H573" s="2">
        <f>IF(AND(gpw[[#This Row],[wolumen]]=0,gpw[[#This Row],[obrot]]=0),gpw[[#This Row],[kurs_zamkniecia]],gpw[[#This Row],[obrot]]/gpw[[#This Row],[wolumen]])</f>
        <v>6.2637362637362637</v>
      </c>
      <c r="J573" t="str">
        <f>LEFT(gpw[[#This Row],[ISIN]],2)</f>
        <v>PL</v>
      </c>
      <c r="K573">
        <f>gpw[[#This Row],[kurs_zamkniecia]]*gpw[[#This Row],[pakiet_wig]]</f>
        <v>0</v>
      </c>
      <c r="L573" s="2">
        <f>1000</f>
        <v>1000</v>
      </c>
      <c r="M573" s="2">
        <f t="shared" si="32"/>
        <v>96.428137390000003</v>
      </c>
      <c r="N573" s="2">
        <f t="shared" si="33"/>
        <v>57140000</v>
      </c>
      <c r="O573" s="2">
        <f>gpw[[#This Row],[M]]/(gpw[[#This Row],[Mb]]*gpw[[#This Row],[K]])*gpw[[#This Row],[Wb]]</f>
        <v>0</v>
      </c>
      <c r="P573" s="2">
        <f>gpw[[#This Row],[kurs_zamkniecia]]-D103</f>
        <v>0</v>
      </c>
      <c r="Q573" s="2" t="str">
        <f>IF(gpw[[#This Row],[Kolumna1]]&gt;0,"r",IF(gpw[[#This Row],[Kolumna1]]=0,"n","m"))</f>
        <v>n</v>
      </c>
      <c r="AB573" s="1">
        <v>42026</v>
      </c>
      <c r="AC573" s="2" t="s">
        <v>209</v>
      </c>
      <c r="AD573" s="2" t="s">
        <v>210</v>
      </c>
      <c r="AE573">
        <v>6.28</v>
      </c>
      <c r="AF573">
        <v>91</v>
      </c>
      <c r="AG573">
        <v>570</v>
      </c>
      <c r="AH573">
        <v>0</v>
      </c>
      <c r="AI573" s="2">
        <f>IF(AND(gpw_3[[#This Row],[wolumen]]=0,gpw_3[[#This Row],[obrot]]=0),gpw_3[[#This Row],[kurs_zamkniecia]],gpw_3[[#This Row],[obrot]]/gpw_3[[#This Row],[wolumen]])</f>
        <v>6.2637362637362637</v>
      </c>
      <c r="AK573" t="str">
        <f>LEFT(gpw_3[[#This Row],[ISIN]],2)</f>
        <v>PL</v>
      </c>
      <c r="AL573">
        <f>gpw_3[[#This Row],[kurs_zamkniecia]]*gpw_3[[#This Row],[pakiet_wig]]</f>
        <v>0</v>
      </c>
      <c r="AM573" s="2">
        <f>1000</f>
        <v>1000</v>
      </c>
      <c r="AN573" s="2">
        <f t="shared" si="34"/>
        <v>96.428137390000003</v>
      </c>
      <c r="AO573" s="2">
        <f t="shared" si="35"/>
        <v>57140000</v>
      </c>
      <c r="AP573" s="2">
        <f>gpw_3[[#This Row],[M]]/(gpw_3[[#This Row],[Mb]]*gpw_3[[#This Row],[K]])*gpw_3[[#This Row],[Wb]]</f>
        <v>0</v>
      </c>
      <c r="AQ573" s="2">
        <f>gpw_3[[#This Row],[kurs_zamkniecia]]-AE103</f>
        <v>0</v>
      </c>
      <c r="AR573" s="2" t="str">
        <f>IF(gpw_3[[#This Row],[Kolumna1]]&gt;0,"r",IF(gpw_3[[#This Row],[Kolumna1]]=0,"n","m"))</f>
        <v>n</v>
      </c>
    </row>
    <row r="574" spans="1:44" x14ac:dyDescent="0.25">
      <c r="A574" s="1">
        <v>42026</v>
      </c>
      <c r="B574" s="2" t="s">
        <v>211</v>
      </c>
      <c r="C574" s="2" t="s">
        <v>212</v>
      </c>
      <c r="D574">
        <v>0.72</v>
      </c>
      <c r="E574">
        <v>1564</v>
      </c>
      <c r="F574">
        <v>1110</v>
      </c>
      <c r="G574">
        <v>8257000</v>
      </c>
      <c r="H574" s="2">
        <f>IF(AND(gpw[[#This Row],[wolumen]]=0,gpw[[#This Row],[obrot]]=0),gpw[[#This Row],[kurs_zamkniecia]],gpw[[#This Row],[obrot]]/gpw[[#This Row],[wolumen]])</f>
        <v>0.70971867007672629</v>
      </c>
      <c r="J574" t="str">
        <f>LEFT(gpw[[#This Row],[ISIN]],2)</f>
        <v>PL</v>
      </c>
      <c r="K574">
        <f>gpw[[#This Row],[kurs_zamkniecia]]*gpw[[#This Row],[pakiet_wig]]</f>
        <v>5945040</v>
      </c>
      <c r="L574" s="2">
        <f>1000</f>
        <v>1000</v>
      </c>
      <c r="M574" s="2">
        <f t="shared" si="32"/>
        <v>96.428137390000003</v>
      </c>
      <c r="N574" s="2">
        <f t="shared" si="33"/>
        <v>57140000</v>
      </c>
      <c r="O574" s="2">
        <f>gpw[[#This Row],[M]]/(gpw[[#This Row],[Mb]]*gpw[[#This Row],[K]])*gpw[[#This Row],[Wb]]</f>
        <v>1.078973471708873</v>
      </c>
      <c r="P574" s="2">
        <f>gpw[[#This Row],[kurs_zamkniecia]]-D104</f>
        <v>0</v>
      </c>
      <c r="Q574" s="2" t="str">
        <f>IF(gpw[[#This Row],[Kolumna1]]&gt;0,"r",IF(gpw[[#This Row],[Kolumna1]]=0,"n","m"))</f>
        <v>n</v>
      </c>
      <c r="AB574" s="1">
        <v>42026</v>
      </c>
      <c r="AC574" s="2" t="s">
        <v>211</v>
      </c>
      <c r="AD574" s="2" t="s">
        <v>212</v>
      </c>
      <c r="AE574">
        <v>0.72</v>
      </c>
      <c r="AF574">
        <v>1564</v>
      </c>
      <c r="AG574">
        <v>1110</v>
      </c>
      <c r="AH574">
        <v>8257000</v>
      </c>
      <c r="AI574" s="2">
        <f>IF(AND(gpw_3[[#This Row],[wolumen]]=0,gpw_3[[#This Row],[obrot]]=0),gpw_3[[#This Row],[kurs_zamkniecia]],gpw_3[[#This Row],[obrot]]/gpw_3[[#This Row],[wolumen]])</f>
        <v>0.70971867007672629</v>
      </c>
      <c r="AK574" t="str">
        <f>LEFT(gpw_3[[#This Row],[ISIN]],2)</f>
        <v>PL</v>
      </c>
      <c r="AL574">
        <f>gpw_3[[#This Row],[kurs_zamkniecia]]*gpw_3[[#This Row],[pakiet_wig]]</f>
        <v>5945040</v>
      </c>
      <c r="AM574" s="2">
        <f>1000</f>
        <v>1000</v>
      </c>
      <c r="AN574" s="2">
        <f t="shared" si="34"/>
        <v>96.428137390000003</v>
      </c>
      <c r="AO574" s="2">
        <f t="shared" si="35"/>
        <v>57140000</v>
      </c>
      <c r="AP574" s="2">
        <f>gpw_3[[#This Row],[M]]/(gpw_3[[#This Row],[Mb]]*gpw_3[[#This Row],[K]])*gpw_3[[#This Row],[Wb]]</f>
        <v>1.078973471708873</v>
      </c>
      <c r="AQ574" s="2">
        <f>gpw_3[[#This Row],[kurs_zamkniecia]]-AE104</f>
        <v>0</v>
      </c>
      <c r="AR574" s="2" t="str">
        <f>IF(gpw_3[[#This Row],[Kolumna1]]&gt;0,"r",IF(gpw_3[[#This Row],[Kolumna1]]=0,"n","m"))</f>
        <v>n</v>
      </c>
    </row>
    <row r="575" spans="1:44" x14ac:dyDescent="0.25">
      <c r="A575" s="1">
        <v>42026</v>
      </c>
      <c r="B575" s="2" t="s">
        <v>213</v>
      </c>
      <c r="C575" s="2" t="s">
        <v>214</v>
      </c>
      <c r="D575">
        <v>46.65</v>
      </c>
      <c r="E575">
        <v>285</v>
      </c>
      <c r="F575">
        <v>13470</v>
      </c>
      <c r="G575">
        <v>7229000</v>
      </c>
      <c r="H575" s="2">
        <f>IF(AND(gpw[[#This Row],[wolumen]]=0,gpw[[#This Row],[obrot]]=0),gpw[[#This Row],[kurs_zamkniecia]],gpw[[#This Row],[obrot]]/gpw[[#This Row],[wolumen]])</f>
        <v>47.263157894736842</v>
      </c>
      <c r="J575" t="str">
        <f>LEFT(gpw[[#This Row],[ISIN]],2)</f>
        <v>PL</v>
      </c>
      <c r="K575">
        <f>gpw[[#This Row],[kurs_zamkniecia]]*gpw[[#This Row],[pakiet_wig]]</f>
        <v>337232850</v>
      </c>
      <c r="L575" s="2">
        <f>1000</f>
        <v>1000</v>
      </c>
      <c r="M575" s="2">
        <f t="shared" si="32"/>
        <v>96.428137390000003</v>
      </c>
      <c r="N575" s="2">
        <f t="shared" si="33"/>
        <v>57140000</v>
      </c>
      <c r="O575" s="2">
        <f>gpw[[#This Row],[M]]/(gpw[[#This Row],[Mb]]*gpw[[#This Row],[K]])*gpw[[#This Row],[Wb]]</f>
        <v>61.204852942751877</v>
      </c>
      <c r="P575" s="2">
        <f>gpw[[#This Row],[kurs_zamkniecia]]-D105</f>
        <v>-1.4500000000000028</v>
      </c>
      <c r="Q575" s="2" t="str">
        <f>IF(gpw[[#This Row],[Kolumna1]]&gt;0,"r",IF(gpw[[#This Row],[Kolumna1]]=0,"n","m"))</f>
        <v>m</v>
      </c>
      <c r="AB575" s="1">
        <v>42026</v>
      </c>
      <c r="AC575" s="2" t="s">
        <v>213</v>
      </c>
      <c r="AD575" s="2" t="s">
        <v>214</v>
      </c>
      <c r="AE575">
        <v>46.65</v>
      </c>
      <c r="AF575">
        <v>285</v>
      </c>
      <c r="AG575">
        <v>13470</v>
      </c>
      <c r="AH575">
        <v>7229000</v>
      </c>
      <c r="AI575" s="2">
        <f>IF(AND(gpw_3[[#This Row],[wolumen]]=0,gpw_3[[#This Row],[obrot]]=0),gpw_3[[#This Row],[kurs_zamkniecia]],gpw_3[[#This Row],[obrot]]/gpw_3[[#This Row],[wolumen]])</f>
        <v>47.263157894736842</v>
      </c>
      <c r="AK575" t="str">
        <f>LEFT(gpw_3[[#This Row],[ISIN]],2)</f>
        <v>PL</v>
      </c>
      <c r="AL575">
        <f>gpw_3[[#This Row],[kurs_zamkniecia]]*gpw_3[[#This Row],[pakiet_wig]]</f>
        <v>337232850</v>
      </c>
      <c r="AM575" s="2">
        <f>1000</f>
        <v>1000</v>
      </c>
      <c r="AN575" s="2">
        <f t="shared" si="34"/>
        <v>96.428137390000003</v>
      </c>
      <c r="AO575" s="2">
        <f t="shared" si="35"/>
        <v>57140000</v>
      </c>
      <c r="AP575" s="2">
        <f>gpw_3[[#This Row],[M]]/(gpw_3[[#This Row],[Mb]]*gpw_3[[#This Row],[K]])*gpw_3[[#This Row],[Wb]]</f>
        <v>61.204852942751877</v>
      </c>
      <c r="AQ575" s="2">
        <f>gpw_3[[#This Row],[kurs_zamkniecia]]-AE105</f>
        <v>-1.4500000000000028</v>
      </c>
      <c r="AR575" s="2" t="str">
        <f>IF(gpw_3[[#This Row],[Kolumna1]]&gt;0,"r",IF(gpw_3[[#This Row],[Kolumna1]]=0,"n","m"))</f>
        <v>m</v>
      </c>
    </row>
    <row r="576" spans="1:44" x14ac:dyDescent="0.25">
      <c r="A576" s="1">
        <v>42026</v>
      </c>
      <c r="B576" s="2" t="s">
        <v>215</v>
      </c>
      <c r="C576" s="2" t="s">
        <v>216</v>
      </c>
      <c r="D576">
        <v>2.85</v>
      </c>
      <c r="E576">
        <v>697</v>
      </c>
      <c r="F576">
        <v>1920</v>
      </c>
      <c r="G576">
        <v>0</v>
      </c>
      <c r="H576" s="2">
        <f>IF(AND(gpw[[#This Row],[wolumen]]=0,gpw[[#This Row],[obrot]]=0),gpw[[#This Row],[kurs_zamkniecia]],gpw[[#This Row],[obrot]]/gpw[[#This Row],[wolumen]])</f>
        <v>2.7546628407460547</v>
      </c>
      <c r="J576" t="str">
        <f>LEFT(gpw[[#This Row],[ISIN]],2)</f>
        <v>PL</v>
      </c>
      <c r="K576">
        <f>gpw[[#This Row],[kurs_zamkniecia]]*gpw[[#This Row],[pakiet_wig]]</f>
        <v>0</v>
      </c>
      <c r="L576" s="2">
        <f>1000</f>
        <v>1000</v>
      </c>
      <c r="M576" s="2">
        <f t="shared" si="32"/>
        <v>96.428137390000003</v>
      </c>
      <c r="N576" s="2">
        <f t="shared" si="33"/>
        <v>57140000</v>
      </c>
      <c r="O576" s="2">
        <f>gpw[[#This Row],[M]]/(gpw[[#This Row],[Mb]]*gpw[[#This Row],[K]])*gpw[[#This Row],[Wb]]</f>
        <v>0</v>
      </c>
      <c r="P576" s="2">
        <f>gpw[[#This Row],[kurs_zamkniecia]]-D106</f>
        <v>5.0000000000000266E-2</v>
      </c>
      <c r="Q576" s="2" t="str">
        <f>IF(gpw[[#This Row],[Kolumna1]]&gt;0,"r",IF(gpw[[#This Row],[Kolumna1]]=0,"n","m"))</f>
        <v>r</v>
      </c>
      <c r="AB576" s="1">
        <v>42026</v>
      </c>
      <c r="AC576" s="2" t="s">
        <v>215</v>
      </c>
      <c r="AD576" s="2" t="s">
        <v>216</v>
      </c>
      <c r="AE576">
        <v>2.85</v>
      </c>
      <c r="AF576">
        <v>697</v>
      </c>
      <c r="AG576">
        <v>1920</v>
      </c>
      <c r="AH576">
        <v>0</v>
      </c>
      <c r="AI576" s="2">
        <f>IF(AND(gpw_3[[#This Row],[wolumen]]=0,gpw_3[[#This Row],[obrot]]=0),gpw_3[[#This Row],[kurs_zamkniecia]],gpw_3[[#This Row],[obrot]]/gpw_3[[#This Row],[wolumen]])</f>
        <v>2.7546628407460547</v>
      </c>
      <c r="AK576" t="str">
        <f>LEFT(gpw_3[[#This Row],[ISIN]],2)</f>
        <v>PL</v>
      </c>
      <c r="AL576">
        <f>gpw_3[[#This Row],[kurs_zamkniecia]]*gpw_3[[#This Row],[pakiet_wig]]</f>
        <v>0</v>
      </c>
      <c r="AM576" s="2">
        <f>1000</f>
        <v>1000</v>
      </c>
      <c r="AN576" s="2">
        <f t="shared" si="34"/>
        <v>96.428137390000003</v>
      </c>
      <c r="AO576" s="2">
        <f t="shared" si="35"/>
        <v>57140000</v>
      </c>
      <c r="AP576" s="2">
        <f>gpw_3[[#This Row],[M]]/(gpw_3[[#This Row],[Mb]]*gpw_3[[#This Row],[K]])*gpw_3[[#This Row],[Wb]]</f>
        <v>0</v>
      </c>
      <c r="AQ576" s="2">
        <f>gpw_3[[#This Row],[kurs_zamkniecia]]-AE106</f>
        <v>5.0000000000000266E-2</v>
      </c>
      <c r="AR576" s="2" t="str">
        <f>IF(gpw_3[[#This Row],[Kolumna1]]&gt;0,"r",IF(gpw_3[[#This Row],[Kolumna1]]=0,"n","m"))</f>
        <v>r</v>
      </c>
    </row>
    <row r="577" spans="1:44" x14ac:dyDescent="0.25">
      <c r="A577" s="1">
        <v>42026</v>
      </c>
      <c r="B577" s="2" t="s">
        <v>217</v>
      </c>
      <c r="C577" s="2" t="s">
        <v>218</v>
      </c>
      <c r="D577">
        <v>0.21</v>
      </c>
      <c r="E577">
        <v>26499</v>
      </c>
      <c r="F577">
        <v>5560</v>
      </c>
      <c r="G577">
        <v>0</v>
      </c>
      <c r="H577" s="2">
        <f>IF(AND(gpw[[#This Row],[wolumen]]=0,gpw[[#This Row],[obrot]]=0),gpw[[#This Row],[kurs_zamkniecia]],gpw[[#This Row],[obrot]]/gpw[[#This Row],[wolumen]])</f>
        <v>0.20981923846182876</v>
      </c>
      <c r="J577" t="str">
        <f>LEFT(gpw[[#This Row],[ISIN]],2)</f>
        <v>PL</v>
      </c>
      <c r="K577">
        <f>gpw[[#This Row],[kurs_zamkniecia]]*gpw[[#This Row],[pakiet_wig]]</f>
        <v>0</v>
      </c>
      <c r="L577" s="2">
        <f>1000</f>
        <v>1000</v>
      </c>
      <c r="M577" s="2">
        <f t="shared" si="32"/>
        <v>96.428137390000003</v>
      </c>
      <c r="N577" s="2">
        <f t="shared" si="33"/>
        <v>57140000</v>
      </c>
      <c r="O577" s="2">
        <f>gpw[[#This Row],[M]]/(gpw[[#This Row],[Mb]]*gpw[[#This Row],[K]])*gpw[[#This Row],[Wb]]</f>
        <v>0</v>
      </c>
      <c r="P577" s="2">
        <f>gpw[[#This Row],[kurs_zamkniecia]]-D107</f>
        <v>0</v>
      </c>
      <c r="Q577" s="2" t="str">
        <f>IF(gpw[[#This Row],[Kolumna1]]&gt;0,"r",IF(gpw[[#This Row],[Kolumna1]]=0,"n","m"))</f>
        <v>n</v>
      </c>
      <c r="AB577" s="1">
        <v>42026</v>
      </c>
      <c r="AC577" s="2" t="s">
        <v>217</v>
      </c>
      <c r="AD577" s="2" t="s">
        <v>218</v>
      </c>
      <c r="AE577">
        <v>0.21</v>
      </c>
      <c r="AF577">
        <v>26499</v>
      </c>
      <c r="AG577">
        <v>5560</v>
      </c>
      <c r="AH577">
        <v>0</v>
      </c>
      <c r="AI577" s="2">
        <f>IF(AND(gpw_3[[#This Row],[wolumen]]=0,gpw_3[[#This Row],[obrot]]=0),gpw_3[[#This Row],[kurs_zamkniecia]],gpw_3[[#This Row],[obrot]]/gpw_3[[#This Row],[wolumen]])</f>
        <v>0.20981923846182876</v>
      </c>
      <c r="AK577" t="str">
        <f>LEFT(gpw_3[[#This Row],[ISIN]],2)</f>
        <v>PL</v>
      </c>
      <c r="AL577">
        <f>gpw_3[[#This Row],[kurs_zamkniecia]]*gpw_3[[#This Row],[pakiet_wig]]</f>
        <v>0</v>
      </c>
      <c r="AM577" s="2">
        <f>1000</f>
        <v>1000</v>
      </c>
      <c r="AN577" s="2">
        <f t="shared" si="34"/>
        <v>96.428137390000003</v>
      </c>
      <c r="AO577" s="2">
        <f t="shared" si="35"/>
        <v>57140000</v>
      </c>
      <c r="AP577" s="2">
        <f>gpw_3[[#This Row],[M]]/(gpw_3[[#This Row],[Mb]]*gpw_3[[#This Row],[K]])*gpw_3[[#This Row],[Wb]]</f>
        <v>0</v>
      </c>
      <c r="AQ577" s="2">
        <f>gpw_3[[#This Row],[kurs_zamkniecia]]-AE107</f>
        <v>0</v>
      </c>
      <c r="AR577" s="2" t="str">
        <f>IF(gpw_3[[#This Row],[Kolumna1]]&gt;0,"r",IF(gpw_3[[#This Row],[Kolumna1]]=0,"n","m"))</f>
        <v>n</v>
      </c>
    </row>
    <row r="578" spans="1:44" x14ac:dyDescent="0.25">
      <c r="A578" s="1">
        <v>42026</v>
      </c>
      <c r="B578" s="2" t="s">
        <v>219</v>
      </c>
      <c r="C578" s="2" t="s">
        <v>220</v>
      </c>
      <c r="D578">
        <v>1.82</v>
      </c>
      <c r="E578">
        <v>0</v>
      </c>
      <c r="F578">
        <v>0</v>
      </c>
      <c r="G578">
        <v>0</v>
      </c>
      <c r="H578" s="2">
        <f>IF(AND(gpw[[#This Row],[wolumen]]=0,gpw[[#This Row],[obrot]]=0),gpw[[#This Row],[kurs_zamkniecia]],gpw[[#This Row],[obrot]]/gpw[[#This Row],[wolumen]])</f>
        <v>1.82</v>
      </c>
      <c r="J578" t="str">
        <f>LEFT(gpw[[#This Row],[ISIN]],2)</f>
        <v>PL</v>
      </c>
      <c r="K578">
        <f>gpw[[#This Row],[kurs_zamkniecia]]*gpw[[#This Row],[pakiet_wig]]</f>
        <v>0</v>
      </c>
      <c r="L578" s="2">
        <f>1000</f>
        <v>1000</v>
      </c>
      <c r="M578" s="2">
        <f t="shared" ref="M578:M641" si="36">96.42813739</f>
        <v>96.428137390000003</v>
      </c>
      <c r="N578" s="2">
        <f t="shared" ref="N578:N641" si="37">57140000</f>
        <v>57140000</v>
      </c>
      <c r="O578" s="2">
        <f>gpw[[#This Row],[M]]/(gpw[[#This Row],[Mb]]*gpw[[#This Row],[K]])*gpw[[#This Row],[Wb]]</f>
        <v>0</v>
      </c>
      <c r="P578" s="2">
        <f>gpw[[#This Row],[kurs_zamkniecia]]-D108</f>
        <v>0</v>
      </c>
      <c r="Q578" s="2" t="str">
        <f>IF(gpw[[#This Row],[Kolumna1]]&gt;0,"r",IF(gpw[[#This Row],[Kolumna1]]=0,"n","m"))</f>
        <v>n</v>
      </c>
      <c r="AB578" s="1">
        <v>42026</v>
      </c>
      <c r="AC578" s="2" t="s">
        <v>219</v>
      </c>
      <c r="AD578" s="2" t="s">
        <v>220</v>
      </c>
      <c r="AE578">
        <v>1.82</v>
      </c>
      <c r="AF578">
        <v>0</v>
      </c>
      <c r="AG578">
        <v>0</v>
      </c>
      <c r="AH578">
        <v>0</v>
      </c>
      <c r="AI578" s="2">
        <f>IF(AND(gpw_3[[#This Row],[wolumen]]=0,gpw_3[[#This Row],[obrot]]=0),gpw_3[[#This Row],[kurs_zamkniecia]],gpw_3[[#This Row],[obrot]]/gpw_3[[#This Row],[wolumen]])</f>
        <v>1.82</v>
      </c>
      <c r="AK578" t="str">
        <f>LEFT(gpw_3[[#This Row],[ISIN]],2)</f>
        <v>PL</v>
      </c>
      <c r="AL578">
        <f>gpw_3[[#This Row],[kurs_zamkniecia]]*gpw_3[[#This Row],[pakiet_wig]]</f>
        <v>0</v>
      </c>
      <c r="AM578" s="2">
        <f>1000</f>
        <v>1000</v>
      </c>
      <c r="AN578" s="2">
        <f t="shared" ref="AN578:AN641" si="38">96.42813739</f>
        <v>96.428137390000003</v>
      </c>
      <c r="AO578" s="2">
        <f t="shared" ref="AO578:AO641" si="39">57140000</f>
        <v>57140000</v>
      </c>
      <c r="AP578" s="2">
        <f>gpw_3[[#This Row],[M]]/(gpw_3[[#This Row],[Mb]]*gpw_3[[#This Row],[K]])*gpw_3[[#This Row],[Wb]]</f>
        <v>0</v>
      </c>
      <c r="AQ578" s="2">
        <f>gpw_3[[#This Row],[kurs_zamkniecia]]-AE108</f>
        <v>0</v>
      </c>
      <c r="AR578" s="2" t="str">
        <f>IF(gpw_3[[#This Row],[Kolumna1]]&gt;0,"r",IF(gpw_3[[#This Row],[Kolumna1]]=0,"n","m"))</f>
        <v>n</v>
      </c>
    </row>
    <row r="579" spans="1:44" x14ac:dyDescent="0.25">
      <c r="A579" s="1">
        <v>42026</v>
      </c>
      <c r="B579" s="2" t="s">
        <v>221</v>
      </c>
      <c r="C579" s="2" t="s">
        <v>222</v>
      </c>
      <c r="D579">
        <v>3.3</v>
      </c>
      <c r="E579">
        <v>47</v>
      </c>
      <c r="F579">
        <v>160</v>
      </c>
      <c r="G579">
        <v>3196000</v>
      </c>
      <c r="H579" s="2">
        <f>IF(AND(gpw[[#This Row],[wolumen]]=0,gpw[[#This Row],[obrot]]=0),gpw[[#This Row],[kurs_zamkniecia]],gpw[[#This Row],[obrot]]/gpw[[#This Row],[wolumen]])</f>
        <v>3.4042553191489362</v>
      </c>
      <c r="J579" t="str">
        <f>LEFT(gpw[[#This Row],[ISIN]],2)</f>
        <v>PL</v>
      </c>
      <c r="K579">
        <f>gpw[[#This Row],[kurs_zamkniecia]]*gpw[[#This Row],[pakiet_wig]]</f>
        <v>10546800</v>
      </c>
      <c r="L579" s="2">
        <f>1000</f>
        <v>1000</v>
      </c>
      <c r="M579" s="2">
        <f t="shared" si="36"/>
        <v>96.428137390000003</v>
      </c>
      <c r="N579" s="2">
        <f t="shared" si="37"/>
        <v>57140000</v>
      </c>
      <c r="O579" s="2">
        <f>gpw[[#This Row],[M]]/(gpw[[#This Row],[Mb]]*gpw[[#This Row],[K]])*gpw[[#This Row],[Wb]]</f>
        <v>1.9141532119917011</v>
      </c>
      <c r="P579" s="2">
        <f>gpw[[#This Row],[kurs_zamkniecia]]-D109</f>
        <v>-5.0000000000000266E-2</v>
      </c>
      <c r="Q579" s="2" t="str">
        <f>IF(gpw[[#This Row],[Kolumna1]]&gt;0,"r",IF(gpw[[#This Row],[Kolumna1]]=0,"n","m"))</f>
        <v>m</v>
      </c>
      <c r="AB579" s="1">
        <v>42026</v>
      </c>
      <c r="AC579" s="2" t="s">
        <v>221</v>
      </c>
      <c r="AD579" s="2" t="s">
        <v>222</v>
      </c>
      <c r="AE579">
        <v>3.3</v>
      </c>
      <c r="AF579">
        <v>47</v>
      </c>
      <c r="AG579">
        <v>160</v>
      </c>
      <c r="AH579">
        <v>3196000</v>
      </c>
      <c r="AI579" s="2">
        <f>IF(AND(gpw_3[[#This Row],[wolumen]]=0,gpw_3[[#This Row],[obrot]]=0),gpw_3[[#This Row],[kurs_zamkniecia]],gpw_3[[#This Row],[obrot]]/gpw_3[[#This Row],[wolumen]])</f>
        <v>3.4042553191489362</v>
      </c>
      <c r="AK579" t="str">
        <f>LEFT(gpw_3[[#This Row],[ISIN]],2)</f>
        <v>PL</v>
      </c>
      <c r="AL579">
        <f>gpw_3[[#This Row],[kurs_zamkniecia]]*gpw_3[[#This Row],[pakiet_wig]]</f>
        <v>10546800</v>
      </c>
      <c r="AM579" s="2">
        <f>1000</f>
        <v>1000</v>
      </c>
      <c r="AN579" s="2">
        <f t="shared" si="38"/>
        <v>96.428137390000003</v>
      </c>
      <c r="AO579" s="2">
        <f t="shared" si="39"/>
        <v>57140000</v>
      </c>
      <c r="AP579" s="2">
        <f>gpw_3[[#This Row],[M]]/(gpw_3[[#This Row],[Mb]]*gpw_3[[#This Row],[K]])*gpw_3[[#This Row],[Wb]]</f>
        <v>1.9141532119917011</v>
      </c>
      <c r="AQ579" s="2">
        <f>gpw_3[[#This Row],[kurs_zamkniecia]]-AE109</f>
        <v>-5.0000000000000266E-2</v>
      </c>
      <c r="AR579" s="2" t="str">
        <f>IF(gpw_3[[#This Row],[Kolumna1]]&gt;0,"r",IF(gpw_3[[#This Row],[Kolumna1]]=0,"n","m"))</f>
        <v>m</v>
      </c>
    </row>
    <row r="580" spans="1:44" x14ac:dyDescent="0.25">
      <c r="A580" s="1">
        <v>42026</v>
      </c>
      <c r="B580" s="2" t="s">
        <v>223</v>
      </c>
      <c r="C580" s="2" t="s">
        <v>224</v>
      </c>
      <c r="D580">
        <v>0.28000000000000003</v>
      </c>
      <c r="E580">
        <v>11990</v>
      </c>
      <c r="F580">
        <v>3360</v>
      </c>
      <c r="G580">
        <v>13003000</v>
      </c>
      <c r="H580" s="2">
        <f>IF(AND(gpw[[#This Row],[wolumen]]=0,gpw[[#This Row],[obrot]]=0),gpw[[#This Row],[kurs_zamkniecia]],gpw[[#This Row],[obrot]]/gpw[[#This Row],[wolumen]])</f>
        <v>0.28023352793994993</v>
      </c>
      <c r="J580" t="str">
        <f>LEFT(gpw[[#This Row],[ISIN]],2)</f>
        <v>PL</v>
      </c>
      <c r="K580">
        <f>gpw[[#This Row],[kurs_zamkniecia]]*gpw[[#This Row],[pakiet_wig]]</f>
        <v>3640840.0000000005</v>
      </c>
      <c r="L580" s="2">
        <f>1000</f>
        <v>1000</v>
      </c>
      <c r="M580" s="2">
        <f t="shared" si="36"/>
        <v>96.428137390000003</v>
      </c>
      <c r="N580" s="2">
        <f t="shared" si="37"/>
        <v>57140000</v>
      </c>
      <c r="O580" s="2">
        <f>gpw[[#This Row],[M]]/(gpw[[#This Row],[Mb]]*gpw[[#This Row],[K]])*gpw[[#This Row],[Wb]]</f>
        <v>0.66078105020933986</v>
      </c>
      <c r="P580" s="2">
        <f>gpw[[#This Row],[kurs_zamkniecia]]-D110</f>
        <v>0</v>
      </c>
      <c r="Q580" s="2" t="str">
        <f>IF(gpw[[#This Row],[Kolumna1]]&gt;0,"r",IF(gpw[[#This Row],[Kolumna1]]=0,"n","m"))</f>
        <v>n</v>
      </c>
      <c r="AB580" s="1">
        <v>42026</v>
      </c>
      <c r="AC580" s="2" t="s">
        <v>223</v>
      </c>
      <c r="AD580" s="2" t="s">
        <v>224</v>
      </c>
      <c r="AE580">
        <v>0.28000000000000003</v>
      </c>
      <c r="AF580">
        <v>11990</v>
      </c>
      <c r="AG580">
        <v>3360</v>
      </c>
      <c r="AH580">
        <v>13003000</v>
      </c>
      <c r="AI580" s="2">
        <f>IF(AND(gpw_3[[#This Row],[wolumen]]=0,gpw_3[[#This Row],[obrot]]=0),gpw_3[[#This Row],[kurs_zamkniecia]],gpw_3[[#This Row],[obrot]]/gpw_3[[#This Row],[wolumen]])</f>
        <v>0.28023352793994993</v>
      </c>
      <c r="AK580" t="str">
        <f>LEFT(gpw_3[[#This Row],[ISIN]],2)</f>
        <v>PL</v>
      </c>
      <c r="AL580">
        <f>gpw_3[[#This Row],[kurs_zamkniecia]]*gpw_3[[#This Row],[pakiet_wig]]</f>
        <v>3640840.0000000005</v>
      </c>
      <c r="AM580" s="2">
        <f>1000</f>
        <v>1000</v>
      </c>
      <c r="AN580" s="2">
        <f t="shared" si="38"/>
        <v>96.428137390000003</v>
      </c>
      <c r="AO580" s="2">
        <f t="shared" si="39"/>
        <v>57140000</v>
      </c>
      <c r="AP580" s="2">
        <f>gpw_3[[#This Row],[M]]/(gpw_3[[#This Row],[Mb]]*gpw_3[[#This Row],[K]])*gpw_3[[#This Row],[Wb]]</f>
        <v>0.66078105020933986</v>
      </c>
      <c r="AQ580" s="2">
        <f>gpw_3[[#This Row],[kurs_zamkniecia]]-AE110</f>
        <v>0</v>
      </c>
      <c r="AR580" s="2" t="str">
        <f>IF(gpw_3[[#This Row],[Kolumna1]]&gt;0,"r",IF(gpw_3[[#This Row],[Kolumna1]]=0,"n","m"))</f>
        <v>n</v>
      </c>
    </row>
    <row r="581" spans="1:44" x14ac:dyDescent="0.25">
      <c r="A581" s="1">
        <v>42026</v>
      </c>
      <c r="B581" s="2" t="s">
        <v>225</v>
      </c>
      <c r="C581" s="2" t="s">
        <v>226</v>
      </c>
      <c r="D581">
        <v>3.97</v>
      </c>
      <c r="E581">
        <v>22</v>
      </c>
      <c r="F581">
        <v>90</v>
      </c>
      <c r="G581">
        <v>0</v>
      </c>
      <c r="H581" s="2">
        <f>IF(AND(gpw[[#This Row],[wolumen]]=0,gpw[[#This Row],[obrot]]=0),gpw[[#This Row],[kurs_zamkniecia]],gpw[[#This Row],[obrot]]/gpw[[#This Row],[wolumen]])</f>
        <v>4.0909090909090908</v>
      </c>
      <c r="J581" t="str">
        <f>LEFT(gpw[[#This Row],[ISIN]],2)</f>
        <v>PL</v>
      </c>
      <c r="K581">
        <f>gpw[[#This Row],[kurs_zamkniecia]]*gpw[[#This Row],[pakiet_wig]]</f>
        <v>0</v>
      </c>
      <c r="L581" s="2">
        <f>1000</f>
        <v>1000</v>
      </c>
      <c r="M581" s="2">
        <f t="shared" si="36"/>
        <v>96.428137390000003</v>
      </c>
      <c r="N581" s="2">
        <f t="shared" si="37"/>
        <v>57140000</v>
      </c>
      <c r="O581" s="2">
        <f>gpw[[#This Row],[M]]/(gpw[[#This Row],[Mb]]*gpw[[#This Row],[K]])*gpw[[#This Row],[Wb]]</f>
        <v>0</v>
      </c>
      <c r="P581" s="2">
        <f>gpw[[#This Row],[kurs_zamkniecia]]-D111</f>
        <v>0</v>
      </c>
      <c r="Q581" s="2" t="str">
        <f>IF(gpw[[#This Row],[Kolumna1]]&gt;0,"r",IF(gpw[[#This Row],[Kolumna1]]=0,"n","m"))</f>
        <v>n</v>
      </c>
      <c r="AB581" s="1">
        <v>42026</v>
      </c>
      <c r="AC581" s="2" t="s">
        <v>225</v>
      </c>
      <c r="AD581" s="2" t="s">
        <v>226</v>
      </c>
      <c r="AE581">
        <v>3.97</v>
      </c>
      <c r="AF581">
        <v>22</v>
      </c>
      <c r="AG581">
        <v>90</v>
      </c>
      <c r="AH581">
        <v>0</v>
      </c>
      <c r="AI581" s="2">
        <f>IF(AND(gpw_3[[#This Row],[wolumen]]=0,gpw_3[[#This Row],[obrot]]=0),gpw_3[[#This Row],[kurs_zamkniecia]],gpw_3[[#This Row],[obrot]]/gpw_3[[#This Row],[wolumen]])</f>
        <v>4.0909090909090908</v>
      </c>
      <c r="AK581" t="str">
        <f>LEFT(gpw_3[[#This Row],[ISIN]],2)</f>
        <v>PL</v>
      </c>
      <c r="AL581">
        <f>gpw_3[[#This Row],[kurs_zamkniecia]]*gpw_3[[#This Row],[pakiet_wig]]</f>
        <v>0</v>
      </c>
      <c r="AM581" s="2">
        <f>1000</f>
        <v>1000</v>
      </c>
      <c r="AN581" s="2">
        <f t="shared" si="38"/>
        <v>96.428137390000003</v>
      </c>
      <c r="AO581" s="2">
        <f t="shared" si="39"/>
        <v>57140000</v>
      </c>
      <c r="AP581" s="2">
        <f>gpw_3[[#This Row],[M]]/(gpw_3[[#This Row],[Mb]]*gpw_3[[#This Row],[K]])*gpw_3[[#This Row],[Wb]]</f>
        <v>0</v>
      </c>
      <c r="AQ581" s="2">
        <f>gpw_3[[#This Row],[kurs_zamkniecia]]-AE111</f>
        <v>0</v>
      </c>
      <c r="AR581" s="2" t="str">
        <f>IF(gpw_3[[#This Row],[Kolumna1]]&gt;0,"r",IF(gpw_3[[#This Row],[Kolumna1]]=0,"n","m"))</f>
        <v>n</v>
      </c>
    </row>
    <row r="582" spans="1:44" x14ac:dyDescent="0.25">
      <c r="A582" s="1">
        <v>42026</v>
      </c>
      <c r="B582" s="2" t="s">
        <v>227</v>
      </c>
      <c r="C582" s="2" t="s">
        <v>228</v>
      </c>
      <c r="D582">
        <v>7.17</v>
      </c>
      <c r="E582">
        <v>2735</v>
      </c>
      <c r="F582">
        <v>19700</v>
      </c>
      <c r="G582">
        <v>17743000</v>
      </c>
      <c r="H582" s="2">
        <f>IF(AND(gpw[[#This Row],[wolumen]]=0,gpw[[#This Row],[obrot]]=0),gpw[[#This Row],[kurs_zamkniecia]],gpw[[#This Row],[obrot]]/gpw[[#This Row],[wolumen]])</f>
        <v>7.2029250457038394</v>
      </c>
      <c r="J582" t="str">
        <f>LEFT(gpw[[#This Row],[ISIN]],2)</f>
        <v>PL</v>
      </c>
      <c r="K582">
        <f>gpw[[#This Row],[kurs_zamkniecia]]*gpw[[#This Row],[pakiet_wig]]</f>
        <v>127217310</v>
      </c>
      <c r="L582" s="2">
        <f>1000</f>
        <v>1000</v>
      </c>
      <c r="M582" s="2">
        <f t="shared" si="36"/>
        <v>96.428137390000003</v>
      </c>
      <c r="N582" s="2">
        <f t="shared" si="37"/>
        <v>57140000</v>
      </c>
      <c r="O582" s="2">
        <f>gpw[[#This Row],[M]]/(gpw[[#This Row],[Mb]]*gpw[[#This Row],[K]])*gpw[[#This Row],[Wb]]</f>
        <v>23.088844252042701</v>
      </c>
      <c r="P582" s="2">
        <f>gpw[[#This Row],[kurs_zamkniecia]]-D112</f>
        <v>-8.0000000000000071E-2</v>
      </c>
      <c r="Q582" s="2" t="str">
        <f>IF(gpw[[#This Row],[Kolumna1]]&gt;0,"r",IF(gpw[[#This Row],[Kolumna1]]=0,"n","m"))</f>
        <v>m</v>
      </c>
      <c r="AB582" s="1">
        <v>42026</v>
      </c>
      <c r="AC582" s="2" t="s">
        <v>227</v>
      </c>
      <c r="AD582" s="2" t="s">
        <v>228</v>
      </c>
      <c r="AE582">
        <v>7.17</v>
      </c>
      <c r="AF582">
        <v>2735</v>
      </c>
      <c r="AG582">
        <v>19700</v>
      </c>
      <c r="AH582">
        <v>17743000</v>
      </c>
      <c r="AI582" s="2">
        <f>IF(AND(gpw_3[[#This Row],[wolumen]]=0,gpw_3[[#This Row],[obrot]]=0),gpw_3[[#This Row],[kurs_zamkniecia]],gpw_3[[#This Row],[obrot]]/gpw_3[[#This Row],[wolumen]])</f>
        <v>7.2029250457038394</v>
      </c>
      <c r="AK582" t="str">
        <f>LEFT(gpw_3[[#This Row],[ISIN]],2)</f>
        <v>PL</v>
      </c>
      <c r="AL582">
        <f>gpw_3[[#This Row],[kurs_zamkniecia]]*gpw_3[[#This Row],[pakiet_wig]]</f>
        <v>127217310</v>
      </c>
      <c r="AM582" s="2">
        <f>1000</f>
        <v>1000</v>
      </c>
      <c r="AN582" s="2">
        <f t="shared" si="38"/>
        <v>96.428137390000003</v>
      </c>
      <c r="AO582" s="2">
        <f t="shared" si="39"/>
        <v>57140000</v>
      </c>
      <c r="AP582" s="2">
        <f>gpw_3[[#This Row],[M]]/(gpw_3[[#This Row],[Mb]]*gpw_3[[#This Row],[K]])*gpw_3[[#This Row],[Wb]]</f>
        <v>23.088844252042701</v>
      </c>
      <c r="AQ582" s="2">
        <f>gpw_3[[#This Row],[kurs_zamkniecia]]-AE112</f>
        <v>-8.0000000000000071E-2</v>
      </c>
      <c r="AR582" s="2" t="str">
        <f>IF(gpw_3[[#This Row],[Kolumna1]]&gt;0,"r",IF(gpw_3[[#This Row],[Kolumna1]]=0,"n","m"))</f>
        <v>m</v>
      </c>
    </row>
    <row r="583" spans="1:44" x14ac:dyDescent="0.25">
      <c r="A583" s="1">
        <v>42026</v>
      </c>
      <c r="B583" s="2" t="s">
        <v>229</v>
      </c>
      <c r="C583" s="2" t="s">
        <v>230</v>
      </c>
      <c r="D583">
        <v>1.95</v>
      </c>
      <c r="E583">
        <v>130855</v>
      </c>
      <c r="F583">
        <v>254540</v>
      </c>
      <c r="G583">
        <v>45748000</v>
      </c>
      <c r="H583" s="2">
        <f>IF(AND(gpw[[#This Row],[wolumen]]=0,gpw[[#This Row],[obrot]]=0),gpw[[#This Row],[kurs_zamkniecia]],gpw[[#This Row],[obrot]]/gpw[[#This Row],[wolumen]])</f>
        <v>1.9452065263077452</v>
      </c>
      <c r="J583" t="str">
        <f>LEFT(gpw[[#This Row],[ISIN]],2)</f>
        <v>PL</v>
      </c>
      <c r="K583">
        <f>gpw[[#This Row],[kurs_zamkniecia]]*gpw[[#This Row],[pakiet_wig]]</f>
        <v>89208600</v>
      </c>
      <c r="L583" s="2">
        <f>1000</f>
        <v>1000</v>
      </c>
      <c r="M583" s="2">
        <f t="shared" si="36"/>
        <v>96.428137390000003</v>
      </c>
      <c r="N583" s="2">
        <f t="shared" si="37"/>
        <v>57140000</v>
      </c>
      <c r="O583" s="2">
        <f>gpw[[#This Row],[M]]/(gpw[[#This Row],[Mb]]*gpw[[#This Row],[K]])*gpw[[#This Row],[Wb]]</f>
        <v>16.190591290939704</v>
      </c>
      <c r="P583" s="2">
        <f>gpw[[#This Row],[kurs_zamkniecia]]-D113</f>
        <v>3.0000000000000027E-2</v>
      </c>
      <c r="Q583" s="2" t="str">
        <f>IF(gpw[[#This Row],[Kolumna1]]&gt;0,"r",IF(gpw[[#This Row],[Kolumna1]]=0,"n","m"))</f>
        <v>r</v>
      </c>
      <c r="AB583" s="1">
        <v>42026</v>
      </c>
      <c r="AC583" s="2" t="s">
        <v>229</v>
      </c>
      <c r="AD583" s="2" t="s">
        <v>230</v>
      </c>
      <c r="AE583">
        <v>1.95</v>
      </c>
      <c r="AF583">
        <v>130855</v>
      </c>
      <c r="AG583">
        <v>254540</v>
      </c>
      <c r="AH583">
        <v>45748000</v>
      </c>
      <c r="AI583" s="2">
        <f>IF(AND(gpw_3[[#This Row],[wolumen]]=0,gpw_3[[#This Row],[obrot]]=0),gpw_3[[#This Row],[kurs_zamkniecia]],gpw_3[[#This Row],[obrot]]/gpw_3[[#This Row],[wolumen]])</f>
        <v>1.9452065263077452</v>
      </c>
      <c r="AK583" t="str">
        <f>LEFT(gpw_3[[#This Row],[ISIN]],2)</f>
        <v>PL</v>
      </c>
      <c r="AL583">
        <f>gpw_3[[#This Row],[kurs_zamkniecia]]*gpw_3[[#This Row],[pakiet_wig]]</f>
        <v>89208600</v>
      </c>
      <c r="AM583" s="2">
        <f>1000</f>
        <v>1000</v>
      </c>
      <c r="AN583" s="2">
        <f t="shared" si="38"/>
        <v>96.428137390000003</v>
      </c>
      <c r="AO583" s="2">
        <f t="shared" si="39"/>
        <v>57140000</v>
      </c>
      <c r="AP583" s="2">
        <f>gpw_3[[#This Row],[M]]/(gpw_3[[#This Row],[Mb]]*gpw_3[[#This Row],[K]])*gpw_3[[#This Row],[Wb]]</f>
        <v>16.190591290939704</v>
      </c>
      <c r="AQ583" s="2">
        <f>gpw_3[[#This Row],[kurs_zamkniecia]]-AE113</f>
        <v>3.0000000000000027E-2</v>
      </c>
      <c r="AR583" s="2" t="str">
        <f>IF(gpw_3[[#This Row],[Kolumna1]]&gt;0,"r",IF(gpw_3[[#This Row],[Kolumna1]]=0,"n","m"))</f>
        <v>r</v>
      </c>
    </row>
    <row r="584" spans="1:44" x14ac:dyDescent="0.25">
      <c r="A584" s="1">
        <v>42026</v>
      </c>
      <c r="B584" s="2" t="s">
        <v>231</v>
      </c>
      <c r="C584" s="2" t="s">
        <v>232</v>
      </c>
      <c r="D584">
        <v>1.66</v>
      </c>
      <c r="E584">
        <v>0</v>
      </c>
      <c r="F584">
        <v>0</v>
      </c>
      <c r="G584">
        <v>0</v>
      </c>
      <c r="H584" s="2">
        <f>IF(AND(gpw[[#This Row],[wolumen]]=0,gpw[[#This Row],[obrot]]=0),gpw[[#This Row],[kurs_zamkniecia]],gpw[[#This Row],[obrot]]/gpw[[#This Row],[wolumen]])</f>
        <v>1.66</v>
      </c>
      <c r="J584" t="str">
        <f>LEFT(gpw[[#This Row],[ISIN]],2)</f>
        <v>PL</v>
      </c>
      <c r="K584">
        <f>gpw[[#This Row],[kurs_zamkniecia]]*gpw[[#This Row],[pakiet_wig]]</f>
        <v>0</v>
      </c>
      <c r="L584" s="2">
        <f>1000</f>
        <v>1000</v>
      </c>
      <c r="M584" s="2">
        <f t="shared" si="36"/>
        <v>96.428137390000003</v>
      </c>
      <c r="N584" s="2">
        <f t="shared" si="37"/>
        <v>57140000</v>
      </c>
      <c r="O584" s="2">
        <f>gpw[[#This Row],[M]]/(gpw[[#This Row],[Mb]]*gpw[[#This Row],[K]])*gpw[[#This Row],[Wb]]</f>
        <v>0</v>
      </c>
      <c r="P584" s="2">
        <f>gpw[[#This Row],[kurs_zamkniecia]]-D114</f>
        <v>0</v>
      </c>
      <c r="Q584" s="2" t="str">
        <f>IF(gpw[[#This Row],[Kolumna1]]&gt;0,"r",IF(gpw[[#This Row],[Kolumna1]]=0,"n","m"))</f>
        <v>n</v>
      </c>
      <c r="AB584" s="1">
        <v>42026</v>
      </c>
      <c r="AC584" s="2" t="s">
        <v>231</v>
      </c>
      <c r="AD584" s="2" t="s">
        <v>232</v>
      </c>
      <c r="AE584">
        <v>1.66</v>
      </c>
      <c r="AF584">
        <v>0</v>
      </c>
      <c r="AG584">
        <v>0</v>
      </c>
      <c r="AH584">
        <v>0</v>
      </c>
      <c r="AI584" s="2">
        <f>IF(AND(gpw_3[[#This Row],[wolumen]]=0,gpw_3[[#This Row],[obrot]]=0),gpw_3[[#This Row],[kurs_zamkniecia]],gpw_3[[#This Row],[obrot]]/gpw_3[[#This Row],[wolumen]])</f>
        <v>1.66</v>
      </c>
      <c r="AK584" t="str">
        <f>LEFT(gpw_3[[#This Row],[ISIN]],2)</f>
        <v>PL</v>
      </c>
      <c r="AL584">
        <f>gpw_3[[#This Row],[kurs_zamkniecia]]*gpw_3[[#This Row],[pakiet_wig]]</f>
        <v>0</v>
      </c>
      <c r="AM584" s="2">
        <f>1000</f>
        <v>1000</v>
      </c>
      <c r="AN584" s="2">
        <f t="shared" si="38"/>
        <v>96.428137390000003</v>
      </c>
      <c r="AO584" s="2">
        <f t="shared" si="39"/>
        <v>57140000</v>
      </c>
      <c r="AP584" s="2">
        <f>gpw_3[[#This Row],[M]]/(gpw_3[[#This Row],[Mb]]*gpw_3[[#This Row],[K]])*gpw_3[[#This Row],[Wb]]</f>
        <v>0</v>
      </c>
      <c r="AQ584" s="2">
        <f>gpw_3[[#This Row],[kurs_zamkniecia]]-AE114</f>
        <v>0</v>
      </c>
      <c r="AR584" s="2" t="str">
        <f>IF(gpw_3[[#This Row],[Kolumna1]]&gt;0,"r",IF(gpw_3[[#This Row],[Kolumna1]]=0,"n","m"))</f>
        <v>n</v>
      </c>
    </row>
    <row r="585" spans="1:44" x14ac:dyDescent="0.25">
      <c r="A585" s="1">
        <v>42026</v>
      </c>
      <c r="B585" s="2" t="s">
        <v>233</v>
      </c>
      <c r="C585" s="2" t="s">
        <v>234</v>
      </c>
      <c r="D585">
        <v>6.54</v>
      </c>
      <c r="E585">
        <v>190678</v>
      </c>
      <c r="F585">
        <v>1247150</v>
      </c>
      <c r="G585">
        <v>223328000</v>
      </c>
      <c r="H585" s="2">
        <f>IF(AND(gpw[[#This Row],[wolumen]]=0,gpw[[#This Row],[obrot]]=0),gpw[[#This Row],[kurs_zamkniecia]],gpw[[#This Row],[obrot]]/gpw[[#This Row],[wolumen]])</f>
        <v>6.5406077261141817</v>
      </c>
      <c r="J585" t="str">
        <f>LEFT(gpw[[#This Row],[ISIN]],2)</f>
        <v>PL</v>
      </c>
      <c r="K585">
        <f>gpw[[#This Row],[kurs_zamkniecia]]*gpw[[#This Row],[pakiet_wig]]</f>
        <v>1460565120</v>
      </c>
      <c r="L585" s="2">
        <f>1000</f>
        <v>1000</v>
      </c>
      <c r="M585" s="2">
        <f t="shared" si="36"/>
        <v>96.428137390000003</v>
      </c>
      <c r="N585" s="2">
        <f t="shared" si="37"/>
        <v>57140000</v>
      </c>
      <c r="O585" s="2">
        <f>gpw[[#This Row],[M]]/(gpw[[#This Row],[Mb]]*gpw[[#This Row],[K]])*gpw[[#This Row],[Wb]]</f>
        <v>265.07996887881109</v>
      </c>
      <c r="P585" s="2">
        <f>gpw[[#This Row],[kurs_zamkniecia]]-D115</f>
        <v>4.0000000000000036E-2</v>
      </c>
      <c r="Q585" s="2" t="str">
        <f>IF(gpw[[#This Row],[Kolumna1]]&gt;0,"r",IF(gpw[[#This Row],[Kolumna1]]=0,"n","m"))</f>
        <v>r</v>
      </c>
      <c r="AB585" s="1">
        <v>42026</v>
      </c>
      <c r="AC585" s="2" t="s">
        <v>233</v>
      </c>
      <c r="AD585" s="2" t="s">
        <v>234</v>
      </c>
      <c r="AE585">
        <v>6.54</v>
      </c>
      <c r="AF585">
        <v>190678</v>
      </c>
      <c r="AG585">
        <v>1247150</v>
      </c>
      <c r="AH585">
        <v>223328000</v>
      </c>
      <c r="AI585" s="2">
        <f>IF(AND(gpw_3[[#This Row],[wolumen]]=0,gpw_3[[#This Row],[obrot]]=0),gpw_3[[#This Row],[kurs_zamkniecia]],gpw_3[[#This Row],[obrot]]/gpw_3[[#This Row],[wolumen]])</f>
        <v>6.5406077261141817</v>
      </c>
      <c r="AK585" t="str">
        <f>LEFT(gpw_3[[#This Row],[ISIN]],2)</f>
        <v>PL</v>
      </c>
      <c r="AL585">
        <f>gpw_3[[#This Row],[kurs_zamkniecia]]*gpw_3[[#This Row],[pakiet_wig]]</f>
        <v>1460565120</v>
      </c>
      <c r="AM585" s="2">
        <f>1000</f>
        <v>1000</v>
      </c>
      <c r="AN585" s="2">
        <f t="shared" si="38"/>
        <v>96.428137390000003</v>
      </c>
      <c r="AO585" s="2">
        <f t="shared" si="39"/>
        <v>57140000</v>
      </c>
      <c r="AP585" s="2">
        <f>gpw_3[[#This Row],[M]]/(gpw_3[[#This Row],[Mb]]*gpw_3[[#This Row],[K]])*gpw_3[[#This Row],[Wb]]</f>
        <v>265.07996887881109</v>
      </c>
      <c r="AQ585" s="2">
        <f>gpw_3[[#This Row],[kurs_zamkniecia]]-AE115</f>
        <v>4.0000000000000036E-2</v>
      </c>
      <c r="AR585" s="2" t="str">
        <f>IF(gpw_3[[#This Row],[Kolumna1]]&gt;0,"r",IF(gpw_3[[#This Row],[Kolumna1]]=0,"n","m"))</f>
        <v>r</v>
      </c>
    </row>
    <row r="586" spans="1:44" x14ac:dyDescent="0.25">
      <c r="A586" s="1">
        <v>42026</v>
      </c>
      <c r="B586" s="2" t="s">
        <v>235</v>
      </c>
      <c r="C586" s="2" t="s">
        <v>236</v>
      </c>
      <c r="D586">
        <v>2.2200000000000002</v>
      </c>
      <c r="E586">
        <v>22</v>
      </c>
      <c r="F586">
        <v>50</v>
      </c>
      <c r="G586">
        <v>2588000</v>
      </c>
      <c r="H586" s="2">
        <f>IF(AND(gpw[[#This Row],[wolumen]]=0,gpw[[#This Row],[obrot]]=0),gpw[[#This Row],[kurs_zamkniecia]],gpw[[#This Row],[obrot]]/gpw[[#This Row],[wolumen]])</f>
        <v>2.2727272727272729</v>
      </c>
      <c r="J586" t="str">
        <f>LEFT(gpw[[#This Row],[ISIN]],2)</f>
        <v>PL</v>
      </c>
      <c r="K586">
        <f>gpw[[#This Row],[kurs_zamkniecia]]*gpw[[#This Row],[pakiet_wig]]</f>
        <v>5745360.0000000009</v>
      </c>
      <c r="L586" s="2">
        <f>1000</f>
        <v>1000</v>
      </c>
      <c r="M586" s="2">
        <f t="shared" si="36"/>
        <v>96.428137390000003</v>
      </c>
      <c r="N586" s="2">
        <f t="shared" si="37"/>
        <v>57140000</v>
      </c>
      <c r="O586" s="2">
        <f>gpw[[#This Row],[M]]/(gpw[[#This Row],[Mb]]*gpw[[#This Row],[K]])*gpw[[#This Row],[Wb]]</f>
        <v>1.0427332743627111</v>
      </c>
      <c r="P586" s="2">
        <f>gpw[[#This Row],[kurs_zamkniecia]]-D116</f>
        <v>-2.0000000000000018E-2</v>
      </c>
      <c r="Q586" s="2" t="str">
        <f>IF(gpw[[#This Row],[Kolumna1]]&gt;0,"r",IF(gpw[[#This Row],[Kolumna1]]=0,"n","m"))</f>
        <v>m</v>
      </c>
      <c r="AB586" s="1">
        <v>42026</v>
      </c>
      <c r="AC586" s="2" t="s">
        <v>235</v>
      </c>
      <c r="AD586" s="2" t="s">
        <v>236</v>
      </c>
      <c r="AE586">
        <v>2.2200000000000002</v>
      </c>
      <c r="AF586">
        <v>22</v>
      </c>
      <c r="AG586">
        <v>50</v>
      </c>
      <c r="AH586">
        <v>2588000</v>
      </c>
      <c r="AI586" s="2">
        <f>IF(AND(gpw_3[[#This Row],[wolumen]]=0,gpw_3[[#This Row],[obrot]]=0),gpw_3[[#This Row],[kurs_zamkniecia]],gpw_3[[#This Row],[obrot]]/gpw_3[[#This Row],[wolumen]])</f>
        <v>2.2727272727272729</v>
      </c>
      <c r="AK586" t="str">
        <f>LEFT(gpw_3[[#This Row],[ISIN]],2)</f>
        <v>PL</v>
      </c>
      <c r="AL586">
        <f>gpw_3[[#This Row],[kurs_zamkniecia]]*gpw_3[[#This Row],[pakiet_wig]]</f>
        <v>5745360.0000000009</v>
      </c>
      <c r="AM586" s="2">
        <f>1000</f>
        <v>1000</v>
      </c>
      <c r="AN586" s="2">
        <f t="shared" si="38"/>
        <v>96.428137390000003</v>
      </c>
      <c r="AO586" s="2">
        <f t="shared" si="39"/>
        <v>57140000</v>
      </c>
      <c r="AP586" s="2">
        <f>gpw_3[[#This Row],[M]]/(gpw_3[[#This Row],[Mb]]*gpw_3[[#This Row],[K]])*gpw_3[[#This Row],[Wb]]</f>
        <v>1.0427332743627111</v>
      </c>
      <c r="AQ586" s="2">
        <f>gpw_3[[#This Row],[kurs_zamkniecia]]-AE116</f>
        <v>-2.0000000000000018E-2</v>
      </c>
      <c r="AR586" s="2" t="str">
        <f>IF(gpw_3[[#This Row],[Kolumna1]]&gt;0,"r",IF(gpw_3[[#This Row],[Kolumna1]]=0,"n","m"))</f>
        <v>m</v>
      </c>
    </row>
    <row r="587" spans="1:44" x14ac:dyDescent="0.25">
      <c r="A587" s="1">
        <v>42026</v>
      </c>
      <c r="B587" s="2" t="s">
        <v>237</v>
      </c>
      <c r="C587" s="2" t="s">
        <v>238</v>
      </c>
      <c r="D587">
        <v>14.7</v>
      </c>
      <c r="E587">
        <v>365</v>
      </c>
      <c r="F587">
        <v>5680</v>
      </c>
      <c r="G587">
        <v>1039000</v>
      </c>
      <c r="H587" s="2">
        <f>IF(AND(gpw[[#This Row],[wolumen]]=0,gpw[[#This Row],[obrot]]=0),gpw[[#This Row],[kurs_zamkniecia]],gpw[[#This Row],[obrot]]/gpw[[#This Row],[wolumen]])</f>
        <v>15.561643835616438</v>
      </c>
      <c r="J587" t="str">
        <f>LEFT(gpw[[#This Row],[ISIN]],2)</f>
        <v>PL</v>
      </c>
      <c r="K587">
        <f>gpw[[#This Row],[kurs_zamkniecia]]*gpw[[#This Row],[pakiet_wig]]</f>
        <v>15273300</v>
      </c>
      <c r="L587" s="2">
        <f>1000</f>
        <v>1000</v>
      </c>
      <c r="M587" s="2">
        <f t="shared" si="36"/>
        <v>96.428137390000003</v>
      </c>
      <c r="N587" s="2">
        <f t="shared" si="37"/>
        <v>57140000</v>
      </c>
      <c r="O587" s="2">
        <f>gpw[[#This Row],[M]]/(gpw[[#This Row],[Mb]]*gpw[[#This Row],[K]])*gpw[[#This Row],[Wb]]</f>
        <v>2.7719721861335049</v>
      </c>
      <c r="P587" s="2">
        <f>gpw[[#This Row],[kurs_zamkniecia]]-D117</f>
        <v>-0.30000000000000071</v>
      </c>
      <c r="Q587" s="2" t="str">
        <f>IF(gpw[[#This Row],[Kolumna1]]&gt;0,"r",IF(gpw[[#This Row],[Kolumna1]]=0,"n","m"))</f>
        <v>m</v>
      </c>
      <c r="AB587" s="1">
        <v>42026</v>
      </c>
      <c r="AC587" s="2" t="s">
        <v>237</v>
      </c>
      <c r="AD587" s="2" t="s">
        <v>238</v>
      </c>
      <c r="AE587">
        <v>14.7</v>
      </c>
      <c r="AF587">
        <v>365</v>
      </c>
      <c r="AG587">
        <v>5680</v>
      </c>
      <c r="AH587">
        <v>1039000</v>
      </c>
      <c r="AI587" s="2">
        <f>IF(AND(gpw_3[[#This Row],[wolumen]]=0,gpw_3[[#This Row],[obrot]]=0),gpw_3[[#This Row],[kurs_zamkniecia]],gpw_3[[#This Row],[obrot]]/gpw_3[[#This Row],[wolumen]])</f>
        <v>15.561643835616438</v>
      </c>
      <c r="AK587" t="str">
        <f>LEFT(gpw_3[[#This Row],[ISIN]],2)</f>
        <v>PL</v>
      </c>
      <c r="AL587">
        <f>gpw_3[[#This Row],[kurs_zamkniecia]]*gpw_3[[#This Row],[pakiet_wig]]</f>
        <v>15273300</v>
      </c>
      <c r="AM587" s="2">
        <f>1000</f>
        <v>1000</v>
      </c>
      <c r="AN587" s="2">
        <f t="shared" si="38"/>
        <v>96.428137390000003</v>
      </c>
      <c r="AO587" s="2">
        <f t="shared" si="39"/>
        <v>57140000</v>
      </c>
      <c r="AP587" s="2">
        <f>gpw_3[[#This Row],[M]]/(gpw_3[[#This Row],[Mb]]*gpw_3[[#This Row],[K]])*gpw_3[[#This Row],[Wb]]</f>
        <v>2.7719721861335049</v>
      </c>
      <c r="AQ587" s="2">
        <f>gpw_3[[#This Row],[kurs_zamkniecia]]-AE117</f>
        <v>-0.30000000000000071</v>
      </c>
      <c r="AR587" s="2" t="str">
        <f>IF(gpw_3[[#This Row],[Kolumna1]]&gt;0,"r",IF(gpw_3[[#This Row],[Kolumna1]]=0,"n","m"))</f>
        <v>m</v>
      </c>
    </row>
    <row r="588" spans="1:44" x14ac:dyDescent="0.25">
      <c r="A588" s="1">
        <v>42026</v>
      </c>
      <c r="B588" s="2" t="s">
        <v>239</v>
      </c>
      <c r="C588" s="2" t="s">
        <v>240</v>
      </c>
      <c r="D588">
        <v>0.17</v>
      </c>
      <c r="E588">
        <v>4370</v>
      </c>
      <c r="F588">
        <v>740</v>
      </c>
      <c r="G588">
        <v>0</v>
      </c>
      <c r="H588" s="2">
        <f>IF(AND(gpw[[#This Row],[wolumen]]=0,gpw[[#This Row],[obrot]]=0),gpw[[#This Row],[kurs_zamkniecia]],gpw[[#This Row],[obrot]]/gpw[[#This Row],[wolumen]])</f>
        <v>0.16933638443935928</v>
      </c>
      <c r="J588" t="str">
        <f>LEFT(gpw[[#This Row],[ISIN]],2)</f>
        <v>PL</v>
      </c>
      <c r="K588">
        <f>gpw[[#This Row],[kurs_zamkniecia]]*gpw[[#This Row],[pakiet_wig]]</f>
        <v>0</v>
      </c>
      <c r="L588" s="2">
        <f>1000</f>
        <v>1000</v>
      </c>
      <c r="M588" s="2">
        <f t="shared" si="36"/>
        <v>96.428137390000003</v>
      </c>
      <c r="N588" s="2">
        <f t="shared" si="37"/>
        <v>57140000</v>
      </c>
      <c r="O588" s="2">
        <f>gpw[[#This Row],[M]]/(gpw[[#This Row],[Mb]]*gpw[[#This Row],[K]])*gpw[[#This Row],[Wb]]</f>
        <v>0</v>
      </c>
      <c r="P588" s="2">
        <f>gpw[[#This Row],[kurs_zamkniecia]]-D118</f>
        <v>0</v>
      </c>
      <c r="Q588" s="2" t="str">
        <f>IF(gpw[[#This Row],[Kolumna1]]&gt;0,"r",IF(gpw[[#This Row],[Kolumna1]]=0,"n","m"))</f>
        <v>n</v>
      </c>
      <c r="AB588" s="1">
        <v>42026</v>
      </c>
      <c r="AC588" s="2" t="s">
        <v>239</v>
      </c>
      <c r="AD588" s="2" t="s">
        <v>240</v>
      </c>
      <c r="AE588">
        <v>0.17</v>
      </c>
      <c r="AF588">
        <v>4370</v>
      </c>
      <c r="AG588">
        <v>740</v>
      </c>
      <c r="AH588">
        <v>0</v>
      </c>
      <c r="AI588" s="2">
        <f>IF(AND(gpw_3[[#This Row],[wolumen]]=0,gpw_3[[#This Row],[obrot]]=0),gpw_3[[#This Row],[kurs_zamkniecia]],gpw_3[[#This Row],[obrot]]/gpw_3[[#This Row],[wolumen]])</f>
        <v>0.16933638443935928</v>
      </c>
      <c r="AK588" t="str">
        <f>LEFT(gpw_3[[#This Row],[ISIN]],2)</f>
        <v>PL</v>
      </c>
      <c r="AL588">
        <f>gpw_3[[#This Row],[kurs_zamkniecia]]*gpw_3[[#This Row],[pakiet_wig]]</f>
        <v>0</v>
      </c>
      <c r="AM588" s="2">
        <f>1000</f>
        <v>1000</v>
      </c>
      <c r="AN588" s="2">
        <f t="shared" si="38"/>
        <v>96.428137390000003</v>
      </c>
      <c r="AO588" s="2">
        <f t="shared" si="39"/>
        <v>57140000</v>
      </c>
      <c r="AP588" s="2">
        <f>gpw_3[[#This Row],[M]]/(gpw_3[[#This Row],[Mb]]*gpw_3[[#This Row],[K]])*gpw_3[[#This Row],[Wb]]</f>
        <v>0</v>
      </c>
      <c r="AQ588" s="2">
        <f>gpw_3[[#This Row],[kurs_zamkniecia]]-AE118</f>
        <v>0</v>
      </c>
      <c r="AR588" s="2" t="str">
        <f>IF(gpw_3[[#This Row],[Kolumna1]]&gt;0,"r",IF(gpw_3[[#This Row],[Kolumna1]]=0,"n","m"))</f>
        <v>n</v>
      </c>
    </row>
    <row r="589" spans="1:44" x14ac:dyDescent="0.25">
      <c r="A589" s="1">
        <v>42026</v>
      </c>
      <c r="B589" s="2" t="s">
        <v>241</v>
      </c>
      <c r="C589" s="2" t="s">
        <v>242</v>
      </c>
      <c r="D589">
        <v>0.26</v>
      </c>
      <c r="E589">
        <v>544299</v>
      </c>
      <c r="F589">
        <v>141520</v>
      </c>
      <c r="G589">
        <v>0</v>
      </c>
      <c r="H589" s="2">
        <f>IF(AND(gpw[[#This Row],[wolumen]]=0,gpw[[#This Row],[obrot]]=0),gpw[[#This Row],[kurs_zamkniecia]],gpw[[#This Row],[obrot]]/gpw[[#This Row],[wolumen]])</f>
        <v>0.26000415212961991</v>
      </c>
      <c r="J589" t="str">
        <f>LEFT(gpw[[#This Row],[ISIN]],2)</f>
        <v>PL</v>
      </c>
      <c r="K589">
        <f>gpw[[#This Row],[kurs_zamkniecia]]*gpw[[#This Row],[pakiet_wig]]</f>
        <v>0</v>
      </c>
      <c r="L589" s="2">
        <f>1000</f>
        <v>1000</v>
      </c>
      <c r="M589" s="2">
        <f t="shared" si="36"/>
        <v>96.428137390000003</v>
      </c>
      <c r="N589" s="2">
        <f t="shared" si="37"/>
        <v>57140000</v>
      </c>
      <c r="O589" s="2">
        <f>gpw[[#This Row],[M]]/(gpw[[#This Row],[Mb]]*gpw[[#This Row],[K]])*gpw[[#This Row],[Wb]]</f>
        <v>0</v>
      </c>
      <c r="P589" s="2">
        <f>gpw[[#This Row],[kurs_zamkniecia]]-D119</f>
        <v>-2.0000000000000018E-2</v>
      </c>
      <c r="Q589" s="2" t="str">
        <f>IF(gpw[[#This Row],[Kolumna1]]&gt;0,"r",IF(gpw[[#This Row],[Kolumna1]]=0,"n","m"))</f>
        <v>m</v>
      </c>
      <c r="AB589" s="1">
        <v>42026</v>
      </c>
      <c r="AC589" s="2" t="s">
        <v>241</v>
      </c>
      <c r="AD589" s="2" t="s">
        <v>242</v>
      </c>
      <c r="AE589">
        <v>0.26</v>
      </c>
      <c r="AF589">
        <v>544299</v>
      </c>
      <c r="AG589">
        <v>141520</v>
      </c>
      <c r="AH589">
        <v>0</v>
      </c>
      <c r="AI589" s="2">
        <f>IF(AND(gpw_3[[#This Row],[wolumen]]=0,gpw_3[[#This Row],[obrot]]=0),gpw_3[[#This Row],[kurs_zamkniecia]],gpw_3[[#This Row],[obrot]]/gpw_3[[#This Row],[wolumen]])</f>
        <v>0.26000415212961991</v>
      </c>
      <c r="AK589" t="str">
        <f>LEFT(gpw_3[[#This Row],[ISIN]],2)</f>
        <v>PL</v>
      </c>
      <c r="AL589">
        <f>gpw_3[[#This Row],[kurs_zamkniecia]]*gpw_3[[#This Row],[pakiet_wig]]</f>
        <v>0</v>
      </c>
      <c r="AM589" s="2">
        <f>1000</f>
        <v>1000</v>
      </c>
      <c r="AN589" s="2">
        <f t="shared" si="38"/>
        <v>96.428137390000003</v>
      </c>
      <c r="AO589" s="2">
        <f t="shared" si="39"/>
        <v>57140000</v>
      </c>
      <c r="AP589" s="2">
        <f>gpw_3[[#This Row],[M]]/(gpw_3[[#This Row],[Mb]]*gpw_3[[#This Row],[K]])*gpw_3[[#This Row],[Wb]]</f>
        <v>0</v>
      </c>
      <c r="AQ589" s="2">
        <f>gpw_3[[#This Row],[kurs_zamkniecia]]-AE119</f>
        <v>-2.0000000000000018E-2</v>
      </c>
      <c r="AR589" s="2" t="str">
        <f>IF(gpw_3[[#This Row],[Kolumna1]]&gt;0,"r",IF(gpw_3[[#This Row],[Kolumna1]]=0,"n","m"))</f>
        <v>m</v>
      </c>
    </row>
    <row r="590" spans="1:44" x14ac:dyDescent="0.25">
      <c r="A590" s="1">
        <v>42026</v>
      </c>
      <c r="B590" s="2" t="s">
        <v>243</v>
      </c>
      <c r="C590" s="2" t="s">
        <v>244</v>
      </c>
      <c r="D590">
        <v>26.27</v>
      </c>
      <c r="E590">
        <v>142406</v>
      </c>
      <c r="F590">
        <v>3993110</v>
      </c>
      <c r="G590">
        <v>7837000</v>
      </c>
      <c r="H590" s="2">
        <f>IF(AND(gpw[[#This Row],[wolumen]]=0,gpw[[#This Row],[obrot]]=0),gpw[[#This Row],[kurs_zamkniecia]],gpw[[#This Row],[obrot]]/gpw[[#This Row],[wolumen]])</f>
        <v>28.040321334775221</v>
      </c>
      <c r="J590" t="str">
        <f>LEFT(gpw[[#This Row],[ISIN]],2)</f>
        <v>PL</v>
      </c>
      <c r="K590">
        <f>gpw[[#This Row],[kurs_zamkniecia]]*gpw[[#This Row],[pakiet_wig]]</f>
        <v>205877990</v>
      </c>
      <c r="L590" s="2">
        <f>1000</f>
        <v>1000</v>
      </c>
      <c r="M590" s="2">
        <f t="shared" si="36"/>
        <v>96.428137390000003</v>
      </c>
      <c r="N590" s="2">
        <f t="shared" si="37"/>
        <v>57140000</v>
      </c>
      <c r="O590" s="2">
        <f>gpw[[#This Row],[M]]/(gpw[[#This Row],[Mb]]*gpw[[#This Row],[K]])*gpw[[#This Row],[Wb]]</f>
        <v>37.365079060653024</v>
      </c>
      <c r="P590" s="2">
        <f>gpw[[#This Row],[kurs_zamkniecia]]-D120</f>
        <v>-0.58999999999999986</v>
      </c>
      <c r="Q590" s="2" t="str">
        <f>IF(gpw[[#This Row],[Kolumna1]]&gt;0,"r",IF(gpw[[#This Row],[Kolumna1]]=0,"n","m"))</f>
        <v>m</v>
      </c>
      <c r="AB590" s="1">
        <v>42026</v>
      </c>
      <c r="AC590" s="2" t="s">
        <v>243</v>
      </c>
      <c r="AD590" s="2" t="s">
        <v>244</v>
      </c>
      <c r="AE590">
        <v>26.27</v>
      </c>
      <c r="AF590">
        <v>142406</v>
      </c>
      <c r="AG590">
        <v>3993110</v>
      </c>
      <c r="AH590">
        <v>7837000</v>
      </c>
      <c r="AI590" s="2">
        <f>IF(AND(gpw_3[[#This Row],[wolumen]]=0,gpw_3[[#This Row],[obrot]]=0),gpw_3[[#This Row],[kurs_zamkniecia]],gpw_3[[#This Row],[obrot]]/gpw_3[[#This Row],[wolumen]])</f>
        <v>28.040321334775221</v>
      </c>
      <c r="AK590" t="str">
        <f>LEFT(gpw_3[[#This Row],[ISIN]],2)</f>
        <v>PL</v>
      </c>
      <c r="AL590">
        <f>gpw_3[[#This Row],[kurs_zamkniecia]]*gpw_3[[#This Row],[pakiet_wig]]</f>
        <v>205877990</v>
      </c>
      <c r="AM590" s="2">
        <f>1000</f>
        <v>1000</v>
      </c>
      <c r="AN590" s="2">
        <f t="shared" si="38"/>
        <v>96.428137390000003</v>
      </c>
      <c r="AO590" s="2">
        <f t="shared" si="39"/>
        <v>57140000</v>
      </c>
      <c r="AP590" s="2">
        <f>gpw_3[[#This Row],[M]]/(gpw_3[[#This Row],[Mb]]*gpw_3[[#This Row],[K]])*gpw_3[[#This Row],[Wb]]</f>
        <v>37.365079060653024</v>
      </c>
      <c r="AQ590" s="2">
        <f>gpw_3[[#This Row],[kurs_zamkniecia]]-AE120</f>
        <v>-0.58999999999999986</v>
      </c>
      <c r="AR590" s="2" t="str">
        <f>IF(gpw_3[[#This Row],[Kolumna1]]&gt;0,"r",IF(gpw_3[[#This Row],[Kolumna1]]=0,"n","m"))</f>
        <v>m</v>
      </c>
    </row>
    <row r="591" spans="1:44" x14ac:dyDescent="0.25">
      <c r="A591" s="1">
        <v>42026</v>
      </c>
      <c r="B591" s="2" t="s">
        <v>245</v>
      </c>
      <c r="C591" s="2" t="s">
        <v>246</v>
      </c>
      <c r="D591">
        <v>82</v>
      </c>
      <c r="E591">
        <v>187</v>
      </c>
      <c r="F591">
        <v>15270</v>
      </c>
      <c r="G591">
        <v>4747000</v>
      </c>
      <c r="H591" s="2">
        <f>IF(AND(gpw[[#This Row],[wolumen]]=0,gpw[[#This Row],[obrot]]=0),gpw[[#This Row],[kurs_zamkniecia]],gpw[[#This Row],[obrot]]/gpw[[#This Row],[wolumen]])</f>
        <v>81.657754010695186</v>
      </c>
      <c r="J591" t="str">
        <f>LEFT(gpw[[#This Row],[ISIN]],2)</f>
        <v>PL</v>
      </c>
      <c r="K591">
        <f>gpw[[#This Row],[kurs_zamkniecia]]*gpw[[#This Row],[pakiet_wig]]</f>
        <v>389254000</v>
      </c>
      <c r="L591" s="2">
        <f>1000</f>
        <v>1000</v>
      </c>
      <c r="M591" s="2">
        <f t="shared" si="36"/>
        <v>96.428137390000003</v>
      </c>
      <c r="N591" s="2">
        <f t="shared" si="37"/>
        <v>57140000</v>
      </c>
      <c r="O591" s="2">
        <f>gpw[[#This Row],[M]]/(gpw[[#This Row],[Mb]]*gpw[[#This Row],[K]])*gpw[[#This Row],[Wb]]</f>
        <v>70.646242877519029</v>
      </c>
      <c r="P591" s="2">
        <f>gpw[[#This Row],[kurs_zamkniecia]]-D121</f>
        <v>1</v>
      </c>
      <c r="Q591" s="2" t="str">
        <f>IF(gpw[[#This Row],[Kolumna1]]&gt;0,"r",IF(gpw[[#This Row],[Kolumna1]]=0,"n","m"))</f>
        <v>r</v>
      </c>
      <c r="AB591" s="1">
        <v>42026</v>
      </c>
      <c r="AC591" s="2" t="s">
        <v>245</v>
      </c>
      <c r="AD591" s="2" t="s">
        <v>246</v>
      </c>
      <c r="AE591">
        <v>82</v>
      </c>
      <c r="AF591">
        <v>187</v>
      </c>
      <c r="AG591">
        <v>15270</v>
      </c>
      <c r="AH591">
        <v>4747000</v>
      </c>
      <c r="AI591" s="2">
        <f>IF(AND(gpw_3[[#This Row],[wolumen]]=0,gpw_3[[#This Row],[obrot]]=0),gpw_3[[#This Row],[kurs_zamkniecia]],gpw_3[[#This Row],[obrot]]/gpw_3[[#This Row],[wolumen]])</f>
        <v>81.657754010695186</v>
      </c>
      <c r="AK591" t="str">
        <f>LEFT(gpw_3[[#This Row],[ISIN]],2)</f>
        <v>PL</v>
      </c>
      <c r="AL591">
        <f>gpw_3[[#This Row],[kurs_zamkniecia]]*gpw_3[[#This Row],[pakiet_wig]]</f>
        <v>389254000</v>
      </c>
      <c r="AM591" s="2">
        <f>1000</f>
        <v>1000</v>
      </c>
      <c r="AN591" s="2">
        <f t="shared" si="38"/>
        <v>96.428137390000003</v>
      </c>
      <c r="AO591" s="2">
        <f t="shared" si="39"/>
        <v>57140000</v>
      </c>
      <c r="AP591" s="2">
        <f>gpw_3[[#This Row],[M]]/(gpw_3[[#This Row],[Mb]]*gpw_3[[#This Row],[K]])*gpw_3[[#This Row],[Wb]]</f>
        <v>70.646242877519029</v>
      </c>
      <c r="AQ591" s="2">
        <f>gpw_3[[#This Row],[kurs_zamkniecia]]-AE121</f>
        <v>1</v>
      </c>
      <c r="AR591" s="2" t="str">
        <f>IF(gpw_3[[#This Row],[Kolumna1]]&gt;0,"r",IF(gpw_3[[#This Row],[Kolumna1]]=0,"n","m"))</f>
        <v>r</v>
      </c>
    </row>
    <row r="592" spans="1:44" x14ac:dyDescent="0.25">
      <c r="A592" s="1">
        <v>42026</v>
      </c>
      <c r="B592" s="2" t="s">
        <v>247</v>
      </c>
      <c r="C592" s="2" t="s">
        <v>248</v>
      </c>
      <c r="D592">
        <v>10.7</v>
      </c>
      <c r="E592">
        <v>575</v>
      </c>
      <c r="F592">
        <v>6150</v>
      </c>
      <c r="G592">
        <v>7051000</v>
      </c>
      <c r="H592" s="2">
        <f>IF(AND(gpw[[#This Row],[wolumen]]=0,gpw[[#This Row],[obrot]]=0),gpw[[#This Row],[kurs_zamkniecia]],gpw[[#This Row],[obrot]]/gpw[[#This Row],[wolumen]])</f>
        <v>10.695652173913043</v>
      </c>
      <c r="J592" t="str">
        <f>LEFT(gpw[[#This Row],[ISIN]],2)</f>
        <v>PL</v>
      </c>
      <c r="K592">
        <f>gpw[[#This Row],[kurs_zamkniecia]]*gpw[[#This Row],[pakiet_wig]]</f>
        <v>75445700</v>
      </c>
      <c r="L592" s="2">
        <f>1000</f>
        <v>1000</v>
      </c>
      <c r="M592" s="2">
        <f t="shared" si="36"/>
        <v>96.428137390000003</v>
      </c>
      <c r="N592" s="2">
        <f t="shared" si="37"/>
        <v>57140000</v>
      </c>
      <c r="O592" s="2">
        <f>gpw[[#This Row],[M]]/(gpw[[#This Row],[Mb]]*gpw[[#This Row],[K]])*gpw[[#This Row],[Wb]]</f>
        <v>13.692743674475887</v>
      </c>
      <c r="P592" s="2">
        <f>gpw[[#This Row],[kurs_zamkniecia]]-D122</f>
        <v>-1.0000000000001563E-2</v>
      </c>
      <c r="Q592" s="2" t="str">
        <f>IF(gpw[[#This Row],[Kolumna1]]&gt;0,"r",IF(gpw[[#This Row],[Kolumna1]]=0,"n","m"))</f>
        <v>m</v>
      </c>
      <c r="AB592" s="1">
        <v>42026</v>
      </c>
      <c r="AC592" s="2" t="s">
        <v>247</v>
      </c>
      <c r="AD592" s="2" t="s">
        <v>248</v>
      </c>
      <c r="AE592">
        <v>10.7</v>
      </c>
      <c r="AF592">
        <v>575</v>
      </c>
      <c r="AG592">
        <v>6150</v>
      </c>
      <c r="AH592">
        <v>7051000</v>
      </c>
      <c r="AI592" s="2">
        <f>IF(AND(gpw_3[[#This Row],[wolumen]]=0,gpw_3[[#This Row],[obrot]]=0),gpw_3[[#This Row],[kurs_zamkniecia]],gpw_3[[#This Row],[obrot]]/gpw_3[[#This Row],[wolumen]])</f>
        <v>10.695652173913043</v>
      </c>
      <c r="AK592" t="str">
        <f>LEFT(gpw_3[[#This Row],[ISIN]],2)</f>
        <v>PL</v>
      </c>
      <c r="AL592">
        <f>gpw_3[[#This Row],[kurs_zamkniecia]]*gpw_3[[#This Row],[pakiet_wig]]</f>
        <v>75445700</v>
      </c>
      <c r="AM592" s="2">
        <f>1000</f>
        <v>1000</v>
      </c>
      <c r="AN592" s="2">
        <f t="shared" si="38"/>
        <v>96.428137390000003</v>
      </c>
      <c r="AO592" s="2">
        <f t="shared" si="39"/>
        <v>57140000</v>
      </c>
      <c r="AP592" s="2">
        <f>gpw_3[[#This Row],[M]]/(gpw_3[[#This Row],[Mb]]*gpw_3[[#This Row],[K]])*gpw_3[[#This Row],[Wb]]</f>
        <v>13.692743674475887</v>
      </c>
      <c r="AQ592" s="2">
        <f>gpw_3[[#This Row],[kurs_zamkniecia]]-AE122</f>
        <v>-1.0000000000001563E-2</v>
      </c>
      <c r="AR592" s="2" t="str">
        <f>IF(gpw_3[[#This Row],[Kolumna1]]&gt;0,"r",IF(gpw_3[[#This Row],[Kolumna1]]=0,"n","m"))</f>
        <v>m</v>
      </c>
    </row>
    <row r="593" spans="1:44" x14ac:dyDescent="0.25">
      <c r="A593" s="1">
        <v>42026</v>
      </c>
      <c r="B593" s="2" t="s">
        <v>249</v>
      </c>
      <c r="C593" s="2" t="s">
        <v>250</v>
      </c>
      <c r="D593">
        <v>3.4</v>
      </c>
      <c r="E593">
        <v>90972</v>
      </c>
      <c r="F593">
        <v>306610</v>
      </c>
      <c r="G593">
        <v>110913000</v>
      </c>
      <c r="H593" s="2">
        <f>IF(AND(gpw[[#This Row],[wolumen]]=0,gpw[[#This Row],[obrot]]=0),gpw[[#This Row],[kurs_zamkniecia]],gpw[[#This Row],[obrot]]/gpw[[#This Row],[wolumen]])</f>
        <v>3.3703776986325464</v>
      </c>
      <c r="J593" t="str">
        <f>LEFT(gpw[[#This Row],[ISIN]],2)</f>
        <v>PL</v>
      </c>
      <c r="K593">
        <f>gpw[[#This Row],[kurs_zamkniecia]]*gpw[[#This Row],[pakiet_wig]]</f>
        <v>377104200</v>
      </c>
      <c r="L593" s="2">
        <f>1000</f>
        <v>1000</v>
      </c>
      <c r="M593" s="2">
        <f t="shared" si="36"/>
        <v>96.428137390000003</v>
      </c>
      <c r="N593" s="2">
        <f t="shared" si="37"/>
        <v>57140000</v>
      </c>
      <c r="O593" s="2">
        <f>gpw[[#This Row],[M]]/(gpw[[#This Row],[Mb]]*gpw[[#This Row],[K]])*gpw[[#This Row],[Wb]]</f>
        <v>68.44115899472456</v>
      </c>
      <c r="P593" s="2">
        <f>gpw[[#This Row],[kurs_zamkniecia]]-D123</f>
        <v>4.0000000000000036E-2</v>
      </c>
      <c r="Q593" s="2" t="str">
        <f>IF(gpw[[#This Row],[Kolumna1]]&gt;0,"r",IF(gpw[[#This Row],[Kolumna1]]=0,"n","m"))</f>
        <v>r</v>
      </c>
      <c r="AB593" s="1">
        <v>42026</v>
      </c>
      <c r="AC593" s="2" t="s">
        <v>249</v>
      </c>
      <c r="AD593" s="2" t="s">
        <v>250</v>
      </c>
      <c r="AE593">
        <v>3.4</v>
      </c>
      <c r="AF593">
        <v>90972</v>
      </c>
      <c r="AG593">
        <v>306610</v>
      </c>
      <c r="AH593">
        <v>110913000</v>
      </c>
      <c r="AI593" s="2">
        <f>IF(AND(gpw_3[[#This Row],[wolumen]]=0,gpw_3[[#This Row],[obrot]]=0),gpw_3[[#This Row],[kurs_zamkniecia]],gpw_3[[#This Row],[obrot]]/gpw_3[[#This Row],[wolumen]])</f>
        <v>3.3703776986325464</v>
      </c>
      <c r="AK593" t="str">
        <f>LEFT(gpw_3[[#This Row],[ISIN]],2)</f>
        <v>PL</v>
      </c>
      <c r="AL593">
        <f>gpw_3[[#This Row],[kurs_zamkniecia]]*gpw_3[[#This Row],[pakiet_wig]]</f>
        <v>377104200</v>
      </c>
      <c r="AM593" s="2">
        <f>1000</f>
        <v>1000</v>
      </c>
      <c r="AN593" s="2">
        <f t="shared" si="38"/>
        <v>96.428137390000003</v>
      </c>
      <c r="AO593" s="2">
        <f t="shared" si="39"/>
        <v>57140000</v>
      </c>
      <c r="AP593" s="2">
        <f>gpw_3[[#This Row],[M]]/(gpw_3[[#This Row],[Mb]]*gpw_3[[#This Row],[K]])*gpw_3[[#This Row],[Wb]]</f>
        <v>68.44115899472456</v>
      </c>
      <c r="AQ593" s="2">
        <f>gpw_3[[#This Row],[kurs_zamkniecia]]-AE123</f>
        <v>4.0000000000000036E-2</v>
      </c>
      <c r="AR593" s="2" t="str">
        <f>IF(gpw_3[[#This Row],[Kolumna1]]&gt;0,"r",IF(gpw_3[[#This Row],[Kolumna1]]=0,"n","m"))</f>
        <v>r</v>
      </c>
    </row>
    <row r="594" spans="1:44" x14ac:dyDescent="0.25">
      <c r="A594" s="1">
        <v>42026</v>
      </c>
      <c r="B594" s="2" t="s">
        <v>251</v>
      </c>
      <c r="C594" s="2" t="s">
        <v>252</v>
      </c>
      <c r="D594">
        <v>1.38</v>
      </c>
      <c r="E594">
        <v>10996</v>
      </c>
      <c r="F594">
        <v>15300</v>
      </c>
      <c r="G594">
        <v>3333000</v>
      </c>
      <c r="H594" s="2">
        <f>IF(AND(gpw[[#This Row],[wolumen]]=0,gpw[[#This Row],[obrot]]=0),gpw[[#This Row],[kurs_zamkniecia]],gpw[[#This Row],[obrot]]/gpw[[#This Row],[wolumen]])</f>
        <v>1.391415060021826</v>
      </c>
      <c r="J594" t="str">
        <f>LEFT(gpw[[#This Row],[ISIN]],2)</f>
        <v>PL</v>
      </c>
      <c r="K594">
        <f>gpw[[#This Row],[kurs_zamkniecia]]*gpw[[#This Row],[pakiet_wig]]</f>
        <v>4599540</v>
      </c>
      <c r="L594" s="2">
        <f>1000</f>
        <v>1000</v>
      </c>
      <c r="M594" s="2">
        <f t="shared" si="36"/>
        <v>96.428137390000003</v>
      </c>
      <c r="N594" s="2">
        <f t="shared" si="37"/>
        <v>57140000</v>
      </c>
      <c r="O594" s="2">
        <f>gpw[[#This Row],[M]]/(gpw[[#This Row],[Mb]]*gpw[[#This Row],[K]])*gpw[[#This Row],[Wb]]</f>
        <v>0.83477682943492904</v>
      </c>
      <c r="P594" s="2">
        <f>gpw[[#This Row],[kurs_zamkniecia]]-D124</f>
        <v>-7.0000000000000062E-2</v>
      </c>
      <c r="Q594" s="2" t="str">
        <f>IF(gpw[[#This Row],[Kolumna1]]&gt;0,"r",IF(gpw[[#This Row],[Kolumna1]]=0,"n","m"))</f>
        <v>m</v>
      </c>
      <c r="AB594" s="1">
        <v>42026</v>
      </c>
      <c r="AC594" s="2" t="s">
        <v>251</v>
      </c>
      <c r="AD594" s="2" t="s">
        <v>252</v>
      </c>
      <c r="AE594">
        <v>1.38</v>
      </c>
      <c r="AF594">
        <v>10996</v>
      </c>
      <c r="AG594">
        <v>15300</v>
      </c>
      <c r="AH594">
        <v>3333000</v>
      </c>
      <c r="AI594" s="2">
        <f>IF(AND(gpw_3[[#This Row],[wolumen]]=0,gpw_3[[#This Row],[obrot]]=0),gpw_3[[#This Row],[kurs_zamkniecia]],gpw_3[[#This Row],[obrot]]/gpw_3[[#This Row],[wolumen]])</f>
        <v>1.391415060021826</v>
      </c>
      <c r="AK594" t="str">
        <f>LEFT(gpw_3[[#This Row],[ISIN]],2)</f>
        <v>PL</v>
      </c>
      <c r="AL594">
        <f>gpw_3[[#This Row],[kurs_zamkniecia]]*gpw_3[[#This Row],[pakiet_wig]]</f>
        <v>4599540</v>
      </c>
      <c r="AM594" s="2">
        <f>1000</f>
        <v>1000</v>
      </c>
      <c r="AN594" s="2">
        <f t="shared" si="38"/>
        <v>96.428137390000003</v>
      </c>
      <c r="AO594" s="2">
        <f t="shared" si="39"/>
        <v>57140000</v>
      </c>
      <c r="AP594" s="2">
        <f>gpw_3[[#This Row],[M]]/(gpw_3[[#This Row],[Mb]]*gpw_3[[#This Row],[K]])*gpw_3[[#This Row],[Wb]]</f>
        <v>0.83477682943492904</v>
      </c>
      <c r="AQ594" s="2">
        <f>gpw_3[[#This Row],[kurs_zamkniecia]]-AE124</f>
        <v>-7.0000000000000062E-2</v>
      </c>
      <c r="AR594" s="2" t="str">
        <f>IF(gpw_3[[#This Row],[Kolumna1]]&gt;0,"r",IF(gpw_3[[#This Row],[Kolumna1]]=0,"n","m"))</f>
        <v>m</v>
      </c>
    </row>
    <row r="595" spans="1:44" x14ac:dyDescent="0.25">
      <c r="A595" s="1">
        <v>42026</v>
      </c>
      <c r="B595" s="2" t="s">
        <v>253</v>
      </c>
      <c r="C595" s="2" t="s">
        <v>254</v>
      </c>
      <c r="D595">
        <v>15.3</v>
      </c>
      <c r="E595">
        <v>16599</v>
      </c>
      <c r="F595">
        <v>249530</v>
      </c>
      <c r="G595">
        <v>2716000</v>
      </c>
      <c r="H595" s="2">
        <f>IF(AND(gpw[[#This Row],[wolumen]]=0,gpw[[#This Row],[obrot]]=0),gpw[[#This Row],[kurs_zamkniecia]],gpw[[#This Row],[obrot]]/gpw[[#This Row],[wolumen]])</f>
        <v>15.032833303211037</v>
      </c>
      <c r="J595" t="str">
        <f>LEFT(gpw[[#This Row],[ISIN]],2)</f>
        <v>PL</v>
      </c>
      <c r="K595">
        <f>gpw[[#This Row],[kurs_zamkniecia]]*gpw[[#This Row],[pakiet_wig]]</f>
        <v>41554800</v>
      </c>
      <c r="L595" s="2">
        <f>1000</f>
        <v>1000</v>
      </c>
      <c r="M595" s="2">
        <f t="shared" si="36"/>
        <v>96.428137390000003</v>
      </c>
      <c r="N595" s="2">
        <f t="shared" si="37"/>
        <v>57140000</v>
      </c>
      <c r="O595" s="2">
        <f>gpw[[#This Row],[M]]/(gpw[[#This Row],[Mb]]*gpw[[#This Row],[K]])*gpw[[#This Row],[Wb]]</f>
        <v>7.5418377037274569</v>
      </c>
      <c r="P595" s="2">
        <f>gpw[[#This Row],[kurs_zamkniecia]]-D125</f>
        <v>0.10000000000000142</v>
      </c>
      <c r="Q595" s="2" t="str">
        <f>IF(gpw[[#This Row],[Kolumna1]]&gt;0,"r",IF(gpw[[#This Row],[Kolumna1]]=0,"n","m"))</f>
        <v>r</v>
      </c>
      <c r="AB595" s="1">
        <v>42026</v>
      </c>
      <c r="AC595" s="2" t="s">
        <v>253</v>
      </c>
      <c r="AD595" s="2" t="s">
        <v>254</v>
      </c>
      <c r="AE595">
        <v>15.3</v>
      </c>
      <c r="AF595">
        <v>16599</v>
      </c>
      <c r="AG595">
        <v>249530</v>
      </c>
      <c r="AH595">
        <v>2716000</v>
      </c>
      <c r="AI595" s="2">
        <f>IF(AND(gpw_3[[#This Row],[wolumen]]=0,gpw_3[[#This Row],[obrot]]=0),gpw_3[[#This Row],[kurs_zamkniecia]],gpw_3[[#This Row],[obrot]]/gpw_3[[#This Row],[wolumen]])</f>
        <v>15.032833303211037</v>
      </c>
      <c r="AK595" t="str">
        <f>LEFT(gpw_3[[#This Row],[ISIN]],2)</f>
        <v>PL</v>
      </c>
      <c r="AL595">
        <f>gpw_3[[#This Row],[kurs_zamkniecia]]*gpw_3[[#This Row],[pakiet_wig]]</f>
        <v>41554800</v>
      </c>
      <c r="AM595" s="2">
        <f>1000</f>
        <v>1000</v>
      </c>
      <c r="AN595" s="2">
        <f t="shared" si="38"/>
        <v>96.428137390000003</v>
      </c>
      <c r="AO595" s="2">
        <f t="shared" si="39"/>
        <v>57140000</v>
      </c>
      <c r="AP595" s="2">
        <f>gpw_3[[#This Row],[M]]/(gpw_3[[#This Row],[Mb]]*gpw_3[[#This Row],[K]])*gpw_3[[#This Row],[Wb]]</f>
        <v>7.5418377037274569</v>
      </c>
      <c r="AQ595" s="2">
        <f>gpw_3[[#This Row],[kurs_zamkniecia]]-AE125</f>
        <v>0.10000000000000142</v>
      </c>
      <c r="AR595" s="2" t="str">
        <f>IF(gpw_3[[#This Row],[Kolumna1]]&gt;0,"r",IF(gpw_3[[#This Row],[Kolumna1]]=0,"n","m"))</f>
        <v>r</v>
      </c>
    </row>
    <row r="596" spans="1:44" x14ac:dyDescent="0.25">
      <c r="A596" s="1">
        <v>42026</v>
      </c>
      <c r="B596" s="2" t="s">
        <v>255</v>
      </c>
      <c r="C596" s="2" t="s">
        <v>256</v>
      </c>
      <c r="D596">
        <v>13.34</v>
      </c>
      <c r="E596">
        <v>1594</v>
      </c>
      <c r="F596">
        <v>21120</v>
      </c>
      <c r="G596">
        <v>3579000</v>
      </c>
      <c r="H596" s="2">
        <f>IF(AND(gpw[[#This Row],[wolumen]]=0,gpw[[#This Row],[obrot]]=0),gpw[[#This Row],[kurs_zamkniecia]],gpw[[#This Row],[obrot]]/gpw[[#This Row],[wolumen]])</f>
        <v>13.249686323713927</v>
      </c>
      <c r="J596" t="str">
        <f>LEFT(gpw[[#This Row],[ISIN]],2)</f>
        <v>PL</v>
      </c>
      <c r="K596">
        <f>gpw[[#This Row],[kurs_zamkniecia]]*gpw[[#This Row],[pakiet_wig]]</f>
        <v>47743860</v>
      </c>
      <c r="L596" s="2">
        <f>1000</f>
        <v>1000</v>
      </c>
      <c r="M596" s="2">
        <f t="shared" si="36"/>
        <v>96.428137390000003</v>
      </c>
      <c r="N596" s="2">
        <f t="shared" si="37"/>
        <v>57140000</v>
      </c>
      <c r="O596" s="2">
        <f>gpw[[#This Row],[M]]/(gpw[[#This Row],[Mb]]*gpw[[#This Row],[K]])*gpw[[#This Row],[Wb]]</f>
        <v>8.6650987002580973</v>
      </c>
      <c r="P596" s="2">
        <f>gpw[[#This Row],[kurs_zamkniecia]]-D126</f>
        <v>0.16000000000000014</v>
      </c>
      <c r="Q596" s="2" t="str">
        <f>IF(gpw[[#This Row],[Kolumna1]]&gt;0,"r",IF(gpw[[#This Row],[Kolumna1]]=0,"n","m"))</f>
        <v>r</v>
      </c>
      <c r="AB596" s="1">
        <v>42026</v>
      </c>
      <c r="AC596" s="2" t="s">
        <v>255</v>
      </c>
      <c r="AD596" s="2" t="s">
        <v>256</v>
      </c>
      <c r="AE596">
        <v>13.34</v>
      </c>
      <c r="AF596">
        <v>1594</v>
      </c>
      <c r="AG596">
        <v>21120</v>
      </c>
      <c r="AH596">
        <v>3579000</v>
      </c>
      <c r="AI596" s="2">
        <f>IF(AND(gpw_3[[#This Row],[wolumen]]=0,gpw_3[[#This Row],[obrot]]=0),gpw_3[[#This Row],[kurs_zamkniecia]],gpw_3[[#This Row],[obrot]]/gpw_3[[#This Row],[wolumen]])</f>
        <v>13.249686323713927</v>
      </c>
      <c r="AK596" t="str">
        <f>LEFT(gpw_3[[#This Row],[ISIN]],2)</f>
        <v>PL</v>
      </c>
      <c r="AL596">
        <f>gpw_3[[#This Row],[kurs_zamkniecia]]*gpw_3[[#This Row],[pakiet_wig]]</f>
        <v>47743860</v>
      </c>
      <c r="AM596" s="2">
        <f>1000</f>
        <v>1000</v>
      </c>
      <c r="AN596" s="2">
        <f t="shared" si="38"/>
        <v>96.428137390000003</v>
      </c>
      <c r="AO596" s="2">
        <f t="shared" si="39"/>
        <v>57140000</v>
      </c>
      <c r="AP596" s="2">
        <f>gpw_3[[#This Row],[M]]/(gpw_3[[#This Row],[Mb]]*gpw_3[[#This Row],[K]])*gpw_3[[#This Row],[Wb]]</f>
        <v>8.6650987002580973</v>
      </c>
      <c r="AQ596" s="2">
        <f>gpw_3[[#This Row],[kurs_zamkniecia]]-AE126</f>
        <v>0.16000000000000014</v>
      </c>
      <c r="AR596" s="2" t="str">
        <f>IF(gpw_3[[#This Row],[Kolumna1]]&gt;0,"r",IF(gpw_3[[#This Row],[Kolumna1]]=0,"n","m"))</f>
        <v>r</v>
      </c>
    </row>
    <row r="597" spans="1:44" x14ac:dyDescent="0.25">
      <c r="A597" s="1">
        <v>42026</v>
      </c>
      <c r="B597" s="2" t="s">
        <v>257</v>
      </c>
      <c r="C597" s="2" t="s">
        <v>258</v>
      </c>
      <c r="D597">
        <v>50.98</v>
      </c>
      <c r="E597">
        <v>27855</v>
      </c>
      <c r="F597">
        <v>1392850</v>
      </c>
      <c r="G597">
        <v>13044000</v>
      </c>
      <c r="H597" s="2">
        <f>IF(AND(gpw[[#This Row],[wolumen]]=0,gpw[[#This Row],[obrot]]=0),gpw[[#This Row],[kurs_zamkniecia]],gpw[[#This Row],[obrot]]/gpw[[#This Row],[wolumen]])</f>
        <v>50.003590019745111</v>
      </c>
      <c r="J597" t="str">
        <f>LEFT(gpw[[#This Row],[ISIN]],2)</f>
        <v>PL</v>
      </c>
      <c r="K597">
        <f>gpw[[#This Row],[kurs_zamkniecia]]*gpw[[#This Row],[pakiet_wig]]</f>
        <v>664983120</v>
      </c>
      <c r="L597" s="2">
        <f>1000</f>
        <v>1000</v>
      </c>
      <c r="M597" s="2">
        <f t="shared" si="36"/>
        <v>96.428137390000003</v>
      </c>
      <c r="N597" s="2">
        <f t="shared" si="37"/>
        <v>57140000</v>
      </c>
      <c r="O597" s="2">
        <f>gpw[[#This Row],[M]]/(gpw[[#This Row],[Mb]]*gpw[[#This Row],[K]])*gpw[[#This Row],[Wb]]</f>
        <v>120.68869942240896</v>
      </c>
      <c r="P597" s="2">
        <f>gpw[[#This Row],[kurs_zamkniecia]]-D127</f>
        <v>1.3499999999999943</v>
      </c>
      <c r="Q597" s="2" t="str">
        <f>IF(gpw[[#This Row],[Kolumna1]]&gt;0,"r",IF(gpw[[#This Row],[Kolumna1]]=0,"n","m"))</f>
        <v>r</v>
      </c>
      <c r="AB597" s="1">
        <v>42026</v>
      </c>
      <c r="AC597" s="2" t="s">
        <v>257</v>
      </c>
      <c r="AD597" s="2" t="s">
        <v>258</v>
      </c>
      <c r="AE597">
        <v>50.98</v>
      </c>
      <c r="AF597">
        <v>27855</v>
      </c>
      <c r="AG597">
        <v>1392850</v>
      </c>
      <c r="AH597">
        <v>13044000</v>
      </c>
      <c r="AI597" s="2">
        <f>IF(AND(gpw_3[[#This Row],[wolumen]]=0,gpw_3[[#This Row],[obrot]]=0),gpw_3[[#This Row],[kurs_zamkniecia]],gpw_3[[#This Row],[obrot]]/gpw_3[[#This Row],[wolumen]])</f>
        <v>50.003590019745111</v>
      </c>
      <c r="AK597" t="str">
        <f>LEFT(gpw_3[[#This Row],[ISIN]],2)</f>
        <v>PL</v>
      </c>
      <c r="AL597">
        <f>gpw_3[[#This Row],[kurs_zamkniecia]]*gpw_3[[#This Row],[pakiet_wig]]</f>
        <v>664983120</v>
      </c>
      <c r="AM597" s="2">
        <f>1000</f>
        <v>1000</v>
      </c>
      <c r="AN597" s="2">
        <f t="shared" si="38"/>
        <v>96.428137390000003</v>
      </c>
      <c r="AO597" s="2">
        <f t="shared" si="39"/>
        <v>57140000</v>
      </c>
      <c r="AP597" s="2">
        <f>gpw_3[[#This Row],[M]]/(gpw_3[[#This Row],[Mb]]*gpw_3[[#This Row],[K]])*gpw_3[[#This Row],[Wb]]</f>
        <v>120.68869942240896</v>
      </c>
      <c r="AQ597" s="2">
        <f>gpw_3[[#This Row],[kurs_zamkniecia]]-AE127</f>
        <v>1.3499999999999943</v>
      </c>
      <c r="AR597" s="2" t="str">
        <f>IF(gpw_3[[#This Row],[Kolumna1]]&gt;0,"r",IF(gpw_3[[#This Row],[Kolumna1]]=0,"n","m"))</f>
        <v>r</v>
      </c>
    </row>
    <row r="598" spans="1:44" x14ac:dyDescent="0.25">
      <c r="A598" s="1">
        <v>42026</v>
      </c>
      <c r="B598" s="2" t="s">
        <v>259</v>
      </c>
      <c r="C598" s="2" t="s">
        <v>260</v>
      </c>
      <c r="D598">
        <v>1.03</v>
      </c>
      <c r="E598">
        <v>27631</v>
      </c>
      <c r="F598">
        <v>28260</v>
      </c>
      <c r="G598">
        <v>11545000</v>
      </c>
      <c r="H598" s="2">
        <f>IF(AND(gpw[[#This Row],[wolumen]]=0,gpw[[#This Row],[obrot]]=0),gpw[[#This Row],[kurs_zamkniecia]],gpw[[#This Row],[obrot]]/gpw[[#This Row],[wolumen]])</f>
        <v>1.0227642864898121</v>
      </c>
      <c r="J598" t="str">
        <f>LEFT(gpw[[#This Row],[ISIN]],2)</f>
        <v>PL</v>
      </c>
      <c r="K598">
        <f>gpw[[#This Row],[kurs_zamkniecia]]*gpw[[#This Row],[pakiet_wig]]</f>
        <v>11891350</v>
      </c>
      <c r="L598" s="2">
        <f>1000</f>
        <v>1000</v>
      </c>
      <c r="M598" s="2">
        <f t="shared" si="36"/>
        <v>96.428137390000003</v>
      </c>
      <c r="N598" s="2">
        <f t="shared" si="37"/>
        <v>57140000</v>
      </c>
      <c r="O598" s="2">
        <f>gpw[[#This Row],[M]]/(gpw[[#This Row],[Mb]]*gpw[[#This Row],[K]])*gpw[[#This Row],[Wb]]</f>
        <v>2.1581774374613643</v>
      </c>
      <c r="P598" s="2">
        <f>gpw[[#This Row],[kurs_zamkniecia]]-D128</f>
        <v>0</v>
      </c>
      <c r="Q598" s="2" t="str">
        <f>IF(gpw[[#This Row],[Kolumna1]]&gt;0,"r",IF(gpw[[#This Row],[Kolumna1]]=0,"n","m"))</f>
        <v>n</v>
      </c>
      <c r="AB598" s="1">
        <v>42026</v>
      </c>
      <c r="AC598" s="2" t="s">
        <v>259</v>
      </c>
      <c r="AD598" s="2" t="s">
        <v>260</v>
      </c>
      <c r="AE598">
        <v>1.03</v>
      </c>
      <c r="AF598">
        <v>27631</v>
      </c>
      <c r="AG598">
        <v>28260</v>
      </c>
      <c r="AH598">
        <v>11545000</v>
      </c>
      <c r="AI598" s="2">
        <f>IF(AND(gpw_3[[#This Row],[wolumen]]=0,gpw_3[[#This Row],[obrot]]=0),gpw_3[[#This Row],[kurs_zamkniecia]],gpw_3[[#This Row],[obrot]]/gpw_3[[#This Row],[wolumen]])</f>
        <v>1.0227642864898121</v>
      </c>
      <c r="AK598" t="str">
        <f>LEFT(gpw_3[[#This Row],[ISIN]],2)</f>
        <v>PL</v>
      </c>
      <c r="AL598">
        <f>gpw_3[[#This Row],[kurs_zamkniecia]]*gpw_3[[#This Row],[pakiet_wig]]</f>
        <v>11891350</v>
      </c>
      <c r="AM598" s="2">
        <f>1000</f>
        <v>1000</v>
      </c>
      <c r="AN598" s="2">
        <f t="shared" si="38"/>
        <v>96.428137390000003</v>
      </c>
      <c r="AO598" s="2">
        <f t="shared" si="39"/>
        <v>57140000</v>
      </c>
      <c r="AP598" s="2">
        <f>gpw_3[[#This Row],[M]]/(gpw_3[[#This Row],[Mb]]*gpw_3[[#This Row],[K]])*gpw_3[[#This Row],[Wb]]</f>
        <v>2.1581774374613643</v>
      </c>
      <c r="AQ598" s="2">
        <f>gpw_3[[#This Row],[kurs_zamkniecia]]-AE128</f>
        <v>0</v>
      </c>
      <c r="AR598" s="2" t="str">
        <f>IF(gpw_3[[#This Row],[Kolumna1]]&gt;0,"r",IF(gpw_3[[#This Row],[Kolumna1]]=0,"n","m"))</f>
        <v>n</v>
      </c>
    </row>
    <row r="599" spans="1:44" x14ac:dyDescent="0.25">
      <c r="A599" s="1">
        <v>42026</v>
      </c>
      <c r="B599" s="2" t="s">
        <v>261</v>
      </c>
      <c r="C599" s="2" t="s">
        <v>262</v>
      </c>
      <c r="D599">
        <v>16.5</v>
      </c>
      <c r="E599">
        <v>370058</v>
      </c>
      <c r="F599">
        <v>6094640</v>
      </c>
      <c r="G599">
        <v>214078000</v>
      </c>
      <c r="H599" s="2">
        <f>IF(AND(gpw[[#This Row],[wolumen]]=0,gpw[[#This Row],[obrot]]=0),gpw[[#This Row],[kurs_zamkniecia]],gpw[[#This Row],[obrot]]/gpw[[#This Row],[wolumen]])</f>
        <v>16.46941830740046</v>
      </c>
      <c r="J599" t="str">
        <f>LEFT(gpw[[#This Row],[ISIN]],2)</f>
        <v>PL</v>
      </c>
      <c r="K599">
        <f>gpw[[#This Row],[kurs_zamkniecia]]*gpw[[#This Row],[pakiet_wig]]</f>
        <v>3532287000</v>
      </c>
      <c r="L599" s="2">
        <f>1000</f>
        <v>1000</v>
      </c>
      <c r="M599" s="2">
        <f t="shared" si="36"/>
        <v>96.428137390000003</v>
      </c>
      <c r="N599" s="2">
        <f t="shared" si="37"/>
        <v>57140000</v>
      </c>
      <c r="O599" s="2">
        <f>gpw[[#This Row],[M]]/(gpw[[#This Row],[Mb]]*gpw[[#This Row],[K]])*gpw[[#This Row],[Wb]]</f>
        <v>641.07961720394144</v>
      </c>
      <c r="P599" s="2">
        <f>gpw[[#This Row],[kurs_zamkniecia]]-D129</f>
        <v>7.0000000000000284E-2</v>
      </c>
      <c r="Q599" s="2" t="str">
        <f>IF(gpw[[#This Row],[Kolumna1]]&gt;0,"r",IF(gpw[[#This Row],[Kolumna1]]=0,"n","m"))</f>
        <v>r</v>
      </c>
      <c r="AB599" s="1">
        <v>42026</v>
      </c>
      <c r="AC599" s="2" t="s">
        <v>261</v>
      </c>
      <c r="AD599" s="2" t="s">
        <v>262</v>
      </c>
      <c r="AE599">
        <v>16.5</v>
      </c>
      <c r="AF599">
        <v>370058</v>
      </c>
      <c r="AG599">
        <v>6094640</v>
      </c>
      <c r="AH599">
        <v>214078000</v>
      </c>
      <c r="AI599" s="2">
        <f>IF(AND(gpw_3[[#This Row],[wolumen]]=0,gpw_3[[#This Row],[obrot]]=0),gpw_3[[#This Row],[kurs_zamkniecia]],gpw_3[[#This Row],[obrot]]/gpw_3[[#This Row],[wolumen]])</f>
        <v>16.46941830740046</v>
      </c>
      <c r="AK599" t="str">
        <f>LEFT(gpw_3[[#This Row],[ISIN]],2)</f>
        <v>PL</v>
      </c>
      <c r="AL599">
        <f>gpw_3[[#This Row],[kurs_zamkniecia]]*gpw_3[[#This Row],[pakiet_wig]]</f>
        <v>3532287000</v>
      </c>
      <c r="AM599" s="2">
        <f>1000</f>
        <v>1000</v>
      </c>
      <c r="AN599" s="2">
        <f t="shared" si="38"/>
        <v>96.428137390000003</v>
      </c>
      <c r="AO599" s="2">
        <f t="shared" si="39"/>
        <v>57140000</v>
      </c>
      <c r="AP599" s="2">
        <f>gpw_3[[#This Row],[M]]/(gpw_3[[#This Row],[Mb]]*gpw_3[[#This Row],[K]])*gpw_3[[#This Row],[Wb]]</f>
        <v>641.07961720394144</v>
      </c>
      <c r="AQ599" s="2">
        <f>gpw_3[[#This Row],[kurs_zamkniecia]]-AE129</f>
        <v>7.0000000000000284E-2</v>
      </c>
      <c r="AR599" s="2" t="str">
        <f>IF(gpw_3[[#This Row],[Kolumna1]]&gt;0,"r",IF(gpw_3[[#This Row],[Kolumna1]]=0,"n","m"))</f>
        <v>r</v>
      </c>
    </row>
    <row r="600" spans="1:44" x14ac:dyDescent="0.25">
      <c r="A600" s="1">
        <v>42026</v>
      </c>
      <c r="B600" s="2" t="s">
        <v>263</v>
      </c>
      <c r="C600" s="2" t="s">
        <v>264</v>
      </c>
      <c r="D600">
        <v>11.5</v>
      </c>
      <c r="E600">
        <v>860</v>
      </c>
      <c r="F600">
        <v>9890</v>
      </c>
      <c r="G600">
        <v>7353000</v>
      </c>
      <c r="H600" s="2">
        <f>IF(AND(gpw[[#This Row],[wolumen]]=0,gpw[[#This Row],[obrot]]=0),gpw[[#This Row],[kurs_zamkniecia]],gpw[[#This Row],[obrot]]/gpw[[#This Row],[wolumen]])</f>
        <v>11.5</v>
      </c>
      <c r="J600" t="str">
        <f>LEFT(gpw[[#This Row],[ISIN]],2)</f>
        <v>PL</v>
      </c>
      <c r="K600">
        <f>gpw[[#This Row],[kurs_zamkniecia]]*gpw[[#This Row],[pakiet_wig]]</f>
        <v>84559500</v>
      </c>
      <c r="L600" s="2">
        <f>1000</f>
        <v>1000</v>
      </c>
      <c r="M600" s="2">
        <f t="shared" si="36"/>
        <v>96.428137390000003</v>
      </c>
      <c r="N600" s="2">
        <f t="shared" si="37"/>
        <v>57140000</v>
      </c>
      <c r="O600" s="2">
        <f>gpw[[#This Row],[M]]/(gpw[[#This Row],[Mb]]*gpw[[#This Row],[K]])*gpw[[#This Row],[Wb]]</f>
        <v>15.346819749062488</v>
      </c>
      <c r="P600" s="2">
        <f>gpw[[#This Row],[kurs_zamkniecia]]-D130</f>
        <v>-5.0000000000000711E-2</v>
      </c>
      <c r="Q600" s="2" t="str">
        <f>IF(gpw[[#This Row],[Kolumna1]]&gt;0,"r",IF(gpw[[#This Row],[Kolumna1]]=0,"n","m"))</f>
        <v>m</v>
      </c>
      <c r="AB600" s="1">
        <v>42026</v>
      </c>
      <c r="AC600" s="2" t="s">
        <v>263</v>
      </c>
      <c r="AD600" s="2" t="s">
        <v>264</v>
      </c>
      <c r="AE600">
        <v>11.5</v>
      </c>
      <c r="AF600">
        <v>860</v>
      </c>
      <c r="AG600">
        <v>9890</v>
      </c>
      <c r="AH600">
        <v>7353000</v>
      </c>
      <c r="AI600" s="2">
        <f>IF(AND(gpw_3[[#This Row],[wolumen]]=0,gpw_3[[#This Row],[obrot]]=0),gpw_3[[#This Row],[kurs_zamkniecia]],gpw_3[[#This Row],[obrot]]/gpw_3[[#This Row],[wolumen]])</f>
        <v>11.5</v>
      </c>
      <c r="AK600" t="str">
        <f>LEFT(gpw_3[[#This Row],[ISIN]],2)</f>
        <v>PL</v>
      </c>
      <c r="AL600">
        <f>gpw_3[[#This Row],[kurs_zamkniecia]]*gpw_3[[#This Row],[pakiet_wig]]</f>
        <v>84559500</v>
      </c>
      <c r="AM600" s="2">
        <f>1000</f>
        <v>1000</v>
      </c>
      <c r="AN600" s="2">
        <f t="shared" si="38"/>
        <v>96.428137390000003</v>
      </c>
      <c r="AO600" s="2">
        <f t="shared" si="39"/>
        <v>57140000</v>
      </c>
      <c r="AP600" s="2">
        <f>gpw_3[[#This Row],[M]]/(gpw_3[[#This Row],[Mb]]*gpw_3[[#This Row],[K]])*gpw_3[[#This Row],[Wb]]</f>
        <v>15.346819749062488</v>
      </c>
      <c r="AQ600" s="2">
        <f>gpw_3[[#This Row],[kurs_zamkniecia]]-AE130</f>
        <v>-5.0000000000000711E-2</v>
      </c>
      <c r="AR600" s="2" t="str">
        <f>IF(gpw_3[[#This Row],[Kolumna1]]&gt;0,"r",IF(gpw_3[[#This Row],[Kolumna1]]=0,"n","m"))</f>
        <v>m</v>
      </c>
    </row>
    <row r="601" spans="1:44" x14ac:dyDescent="0.25">
      <c r="A601" s="1">
        <v>42026</v>
      </c>
      <c r="B601" s="2" t="s">
        <v>265</v>
      </c>
      <c r="C601" s="2" t="s">
        <v>266</v>
      </c>
      <c r="D601">
        <v>22.84</v>
      </c>
      <c r="E601">
        <v>803257</v>
      </c>
      <c r="F601">
        <v>18269210</v>
      </c>
      <c r="G601">
        <v>200740000</v>
      </c>
      <c r="H601" s="2">
        <f>IF(AND(gpw[[#This Row],[wolumen]]=0,gpw[[#This Row],[obrot]]=0),gpw[[#This Row],[kurs_zamkniecia]],gpw[[#This Row],[obrot]]/gpw[[#This Row],[wolumen]])</f>
        <v>22.743916330638886</v>
      </c>
      <c r="J601" t="str">
        <f>LEFT(gpw[[#This Row],[ISIN]],2)</f>
        <v>PL</v>
      </c>
      <c r="K601">
        <f>gpw[[#This Row],[kurs_zamkniecia]]*gpw[[#This Row],[pakiet_wig]]</f>
        <v>4584901600</v>
      </c>
      <c r="L601" s="2">
        <f>1000</f>
        <v>1000</v>
      </c>
      <c r="M601" s="2">
        <f t="shared" si="36"/>
        <v>96.428137390000003</v>
      </c>
      <c r="N601" s="2">
        <f t="shared" si="37"/>
        <v>57140000</v>
      </c>
      <c r="O601" s="2">
        <f>gpw[[#This Row],[M]]/(gpw[[#This Row],[Mb]]*gpw[[#This Row],[K]])*gpw[[#This Row],[Wb]]</f>
        <v>832.12008612146712</v>
      </c>
      <c r="P601" s="2">
        <f>gpw[[#This Row],[kurs_zamkniecia]]-D131</f>
        <v>0.64999999999999858</v>
      </c>
      <c r="Q601" s="2" t="str">
        <f>IF(gpw[[#This Row],[Kolumna1]]&gt;0,"r",IF(gpw[[#This Row],[Kolumna1]]=0,"n","m"))</f>
        <v>r</v>
      </c>
      <c r="AB601" s="1">
        <v>42026</v>
      </c>
      <c r="AC601" s="2" t="s">
        <v>265</v>
      </c>
      <c r="AD601" s="2" t="s">
        <v>266</v>
      </c>
      <c r="AE601">
        <v>22.84</v>
      </c>
      <c r="AF601">
        <v>803257</v>
      </c>
      <c r="AG601">
        <v>18269210</v>
      </c>
      <c r="AH601">
        <v>200740000</v>
      </c>
      <c r="AI601" s="2">
        <f>IF(AND(gpw_3[[#This Row],[wolumen]]=0,gpw_3[[#This Row],[obrot]]=0),gpw_3[[#This Row],[kurs_zamkniecia]],gpw_3[[#This Row],[obrot]]/gpw_3[[#This Row],[wolumen]])</f>
        <v>22.743916330638886</v>
      </c>
      <c r="AK601" t="str">
        <f>LEFT(gpw_3[[#This Row],[ISIN]],2)</f>
        <v>PL</v>
      </c>
      <c r="AL601">
        <f>gpw_3[[#This Row],[kurs_zamkniecia]]*gpw_3[[#This Row],[pakiet_wig]]</f>
        <v>4584901600</v>
      </c>
      <c r="AM601" s="2">
        <f>1000</f>
        <v>1000</v>
      </c>
      <c r="AN601" s="2">
        <f t="shared" si="38"/>
        <v>96.428137390000003</v>
      </c>
      <c r="AO601" s="2">
        <f t="shared" si="39"/>
        <v>57140000</v>
      </c>
      <c r="AP601" s="2">
        <f>gpw_3[[#This Row],[M]]/(gpw_3[[#This Row],[Mb]]*gpw_3[[#This Row],[K]])*gpw_3[[#This Row],[Wb]]</f>
        <v>832.12008612146712</v>
      </c>
      <c r="AQ601" s="2">
        <f>gpw_3[[#This Row],[kurs_zamkniecia]]-AE131</f>
        <v>0.64999999999999858</v>
      </c>
      <c r="AR601" s="2" t="str">
        <f>IF(gpw_3[[#This Row],[Kolumna1]]&gt;0,"r",IF(gpw_3[[#This Row],[Kolumna1]]=0,"n","m"))</f>
        <v>r</v>
      </c>
    </row>
    <row r="602" spans="1:44" x14ac:dyDescent="0.25">
      <c r="A602" s="1">
        <v>42026</v>
      </c>
      <c r="B602" s="2" t="s">
        <v>267</v>
      </c>
      <c r="C602" s="2" t="s">
        <v>268</v>
      </c>
      <c r="D602">
        <v>11.44</v>
      </c>
      <c r="E602">
        <v>146</v>
      </c>
      <c r="F602">
        <v>1540</v>
      </c>
      <c r="G602">
        <v>5047000</v>
      </c>
      <c r="H602" s="2">
        <f>IF(AND(gpw[[#This Row],[wolumen]]=0,gpw[[#This Row],[obrot]]=0),gpw[[#This Row],[kurs_zamkniecia]],gpw[[#This Row],[obrot]]/gpw[[#This Row],[wolumen]])</f>
        <v>10.547945205479452</v>
      </c>
      <c r="J602" t="str">
        <f>LEFT(gpw[[#This Row],[ISIN]],2)</f>
        <v>PL</v>
      </c>
      <c r="K602">
        <f>gpw[[#This Row],[kurs_zamkniecia]]*gpw[[#This Row],[pakiet_wig]]</f>
        <v>57737680</v>
      </c>
      <c r="L602" s="2">
        <f>1000</f>
        <v>1000</v>
      </c>
      <c r="M602" s="2">
        <f t="shared" si="36"/>
        <v>96.428137390000003</v>
      </c>
      <c r="N602" s="2">
        <f t="shared" si="37"/>
        <v>57140000</v>
      </c>
      <c r="O602" s="2">
        <f>gpw[[#This Row],[M]]/(gpw[[#This Row],[Mb]]*gpw[[#This Row],[K]])*gpw[[#This Row],[Wb]]</f>
        <v>10.478890812848352</v>
      </c>
      <c r="P602" s="2">
        <f>gpw[[#This Row],[kurs_zamkniecia]]-D132</f>
        <v>0.63999999999999879</v>
      </c>
      <c r="Q602" s="2" t="str">
        <f>IF(gpw[[#This Row],[Kolumna1]]&gt;0,"r",IF(gpw[[#This Row],[Kolumna1]]=0,"n","m"))</f>
        <v>r</v>
      </c>
      <c r="AB602" s="1">
        <v>42026</v>
      </c>
      <c r="AC602" s="2" t="s">
        <v>267</v>
      </c>
      <c r="AD602" s="2" t="s">
        <v>268</v>
      </c>
      <c r="AE602">
        <v>11.44</v>
      </c>
      <c r="AF602">
        <v>146</v>
      </c>
      <c r="AG602">
        <v>1540</v>
      </c>
      <c r="AH602">
        <v>5047000</v>
      </c>
      <c r="AI602" s="2">
        <f>IF(AND(gpw_3[[#This Row],[wolumen]]=0,gpw_3[[#This Row],[obrot]]=0),gpw_3[[#This Row],[kurs_zamkniecia]],gpw_3[[#This Row],[obrot]]/gpw_3[[#This Row],[wolumen]])</f>
        <v>10.547945205479452</v>
      </c>
      <c r="AK602" t="str">
        <f>LEFT(gpw_3[[#This Row],[ISIN]],2)</f>
        <v>PL</v>
      </c>
      <c r="AL602">
        <f>gpw_3[[#This Row],[kurs_zamkniecia]]*gpw_3[[#This Row],[pakiet_wig]]</f>
        <v>57737680</v>
      </c>
      <c r="AM602" s="2">
        <f>1000</f>
        <v>1000</v>
      </c>
      <c r="AN602" s="2">
        <f t="shared" si="38"/>
        <v>96.428137390000003</v>
      </c>
      <c r="AO602" s="2">
        <f t="shared" si="39"/>
        <v>57140000</v>
      </c>
      <c r="AP602" s="2">
        <f>gpw_3[[#This Row],[M]]/(gpw_3[[#This Row],[Mb]]*gpw_3[[#This Row],[K]])*gpw_3[[#This Row],[Wb]]</f>
        <v>10.478890812848352</v>
      </c>
      <c r="AQ602" s="2">
        <f>gpw_3[[#This Row],[kurs_zamkniecia]]-AE132</f>
        <v>0.63999999999999879</v>
      </c>
      <c r="AR602" s="2" t="str">
        <f>IF(gpw_3[[#This Row],[Kolumna1]]&gt;0,"r",IF(gpw_3[[#This Row],[Kolumna1]]=0,"n","m"))</f>
        <v>r</v>
      </c>
    </row>
    <row r="603" spans="1:44" x14ac:dyDescent="0.25">
      <c r="A603" s="1">
        <v>42026</v>
      </c>
      <c r="B603" s="2" t="s">
        <v>269</v>
      </c>
      <c r="C603" s="2" t="s">
        <v>270</v>
      </c>
      <c r="D603">
        <v>26.02</v>
      </c>
      <c r="E603">
        <v>13621</v>
      </c>
      <c r="F603">
        <v>356660</v>
      </c>
      <c r="G603">
        <v>4986000</v>
      </c>
      <c r="H603" s="2">
        <f>IF(AND(gpw[[#This Row],[wolumen]]=0,gpw[[#This Row],[obrot]]=0),gpw[[#This Row],[kurs_zamkniecia]],gpw[[#This Row],[obrot]]/gpw[[#This Row],[wolumen]])</f>
        <v>26.184567946553116</v>
      </c>
      <c r="J603" t="str">
        <f>LEFT(gpw[[#This Row],[ISIN]],2)</f>
        <v>PL</v>
      </c>
      <c r="K603">
        <f>gpw[[#This Row],[kurs_zamkniecia]]*gpw[[#This Row],[pakiet_wig]]</f>
        <v>129735720</v>
      </c>
      <c r="L603" s="2">
        <f>1000</f>
        <v>1000</v>
      </c>
      <c r="M603" s="2">
        <f t="shared" si="36"/>
        <v>96.428137390000003</v>
      </c>
      <c r="N603" s="2">
        <f t="shared" si="37"/>
        <v>57140000</v>
      </c>
      <c r="O603" s="2">
        <f>gpw[[#This Row],[M]]/(gpw[[#This Row],[Mb]]*gpw[[#This Row],[K]])*gpw[[#This Row],[Wb]]</f>
        <v>23.54591394053703</v>
      </c>
      <c r="P603" s="2">
        <f>gpw[[#This Row],[kurs_zamkniecia]]-D133</f>
        <v>0.82000000000000028</v>
      </c>
      <c r="Q603" s="2" t="str">
        <f>IF(gpw[[#This Row],[Kolumna1]]&gt;0,"r",IF(gpw[[#This Row],[Kolumna1]]=0,"n","m"))</f>
        <v>r</v>
      </c>
      <c r="AB603" s="1">
        <v>42026</v>
      </c>
      <c r="AC603" s="2" t="s">
        <v>269</v>
      </c>
      <c r="AD603" s="2" t="s">
        <v>270</v>
      </c>
      <c r="AE603">
        <v>26.02</v>
      </c>
      <c r="AF603">
        <v>13621</v>
      </c>
      <c r="AG603">
        <v>356660</v>
      </c>
      <c r="AH603">
        <v>4986000</v>
      </c>
      <c r="AI603" s="2">
        <f>IF(AND(gpw_3[[#This Row],[wolumen]]=0,gpw_3[[#This Row],[obrot]]=0),gpw_3[[#This Row],[kurs_zamkniecia]],gpw_3[[#This Row],[obrot]]/gpw_3[[#This Row],[wolumen]])</f>
        <v>26.184567946553116</v>
      </c>
      <c r="AK603" t="str">
        <f>LEFT(gpw_3[[#This Row],[ISIN]],2)</f>
        <v>PL</v>
      </c>
      <c r="AL603">
        <f>gpw_3[[#This Row],[kurs_zamkniecia]]*gpw_3[[#This Row],[pakiet_wig]]</f>
        <v>129735720</v>
      </c>
      <c r="AM603" s="2">
        <f>1000</f>
        <v>1000</v>
      </c>
      <c r="AN603" s="2">
        <f t="shared" si="38"/>
        <v>96.428137390000003</v>
      </c>
      <c r="AO603" s="2">
        <f t="shared" si="39"/>
        <v>57140000</v>
      </c>
      <c r="AP603" s="2">
        <f>gpw_3[[#This Row],[M]]/(gpw_3[[#This Row],[Mb]]*gpw_3[[#This Row],[K]])*gpw_3[[#This Row],[Wb]]</f>
        <v>23.54591394053703</v>
      </c>
      <c r="AQ603" s="2">
        <f>gpw_3[[#This Row],[kurs_zamkniecia]]-AE133</f>
        <v>0.82000000000000028</v>
      </c>
      <c r="AR603" s="2" t="str">
        <f>IF(gpw_3[[#This Row],[Kolumna1]]&gt;0,"r",IF(gpw_3[[#This Row],[Kolumna1]]=0,"n","m"))</f>
        <v>r</v>
      </c>
    </row>
    <row r="604" spans="1:44" x14ac:dyDescent="0.25">
      <c r="A604" s="1">
        <v>42026</v>
      </c>
      <c r="B604" s="2" t="s">
        <v>271</v>
      </c>
      <c r="C604" s="2" t="s">
        <v>272</v>
      </c>
      <c r="D604">
        <v>16.27</v>
      </c>
      <c r="E604">
        <v>438</v>
      </c>
      <c r="F604">
        <v>7200</v>
      </c>
      <c r="G604">
        <v>530000</v>
      </c>
      <c r="H604" s="2">
        <f>IF(AND(gpw[[#This Row],[wolumen]]=0,gpw[[#This Row],[obrot]]=0),gpw[[#This Row],[kurs_zamkniecia]],gpw[[#This Row],[obrot]]/gpw[[#This Row],[wolumen]])</f>
        <v>16.438356164383563</v>
      </c>
      <c r="J604" t="str">
        <f>LEFT(gpw[[#This Row],[ISIN]],2)</f>
        <v>PL</v>
      </c>
      <c r="K604">
        <f>gpw[[#This Row],[kurs_zamkniecia]]*gpw[[#This Row],[pakiet_wig]]</f>
        <v>8623100</v>
      </c>
      <c r="L604" s="2">
        <f>1000</f>
        <v>1000</v>
      </c>
      <c r="M604" s="2">
        <f t="shared" si="36"/>
        <v>96.428137390000003</v>
      </c>
      <c r="N604" s="2">
        <f t="shared" si="37"/>
        <v>57140000</v>
      </c>
      <c r="O604" s="2">
        <f>gpw[[#This Row],[M]]/(gpw[[#This Row],[Mb]]*gpw[[#This Row],[K]])*gpw[[#This Row],[Wb]]</f>
        <v>1.5650182578910796</v>
      </c>
      <c r="P604" s="2">
        <f>gpw[[#This Row],[kurs_zamkniecia]]-D134</f>
        <v>-0.30000000000000071</v>
      </c>
      <c r="Q604" s="2" t="str">
        <f>IF(gpw[[#This Row],[Kolumna1]]&gt;0,"r",IF(gpw[[#This Row],[Kolumna1]]=0,"n","m"))</f>
        <v>m</v>
      </c>
      <c r="AB604" s="1">
        <v>42026</v>
      </c>
      <c r="AC604" s="2" t="s">
        <v>271</v>
      </c>
      <c r="AD604" s="2" t="s">
        <v>272</v>
      </c>
      <c r="AE604">
        <v>16.27</v>
      </c>
      <c r="AF604">
        <v>438</v>
      </c>
      <c r="AG604">
        <v>7200</v>
      </c>
      <c r="AH604">
        <v>530000</v>
      </c>
      <c r="AI604" s="2">
        <f>IF(AND(gpw_3[[#This Row],[wolumen]]=0,gpw_3[[#This Row],[obrot]]=0),gpw_3[[#This Row],[kurs_zamkniecia]],gpw_3[[#This Row],[obrot]]/gpw_3[[#This Row],[wolumen]])</f>
        <v>16.438356164383563</v>
      </c>
      <c r="AK604" t="str">
        <f>LEFT(gpw_3[[#This Row],[ISIN]],2)</f>
        <v>PL</v>
      </c>
      <c r="AL604">
        <f>gpw_3[[#This Row],[kurs_zamkniecia]]*gpw_3[[#This Row],[pakiet_wig]]</f>
        <v>8623100</v>
      </c>
      <c r="AM604" s="2">
        <f>1000</f>
        <v>1000</v>
      </c>
      <c r="AN604" s="2">
        <f t="shared" si="38"/>
        <v>96.428137390000003</v>
      </c>
      <c r="AO604" s="2">
        <f t="shared" si="39"/>
        <v>57140000</v>
      </c>
      <c r="AP604" s="2">
        <f>gpw_3[[#This Row],[M]]/(gpw_3[[#This Row],[Mb]]*gpw_3[[#This Row],[K]])*gpw_3[[#This Row],[Wb]]</f>
        <v>1.5650182578910796</v>
      </c>
      <c r="AQ604" s="2">
        <f>gpw_3[[#This Row],[kurs_zamkniecia]]-AE134</f>
        <v>-0.30000000000000071</v>
      </c>
      <c r="AR604" s="2" t="str">
        <f>IF(gpw_3[[#This Row],[Kolumna1]]&gt;0,"r",IF(gpw_3[[#This Row],[Kolumna1]]=0,"n","m"))</f>
        <v>m</v>
      </c>
    </row>
    <row r="605" spans="1:44" x14ac:dyDescent="0.25">
      <c r="A605" s="1">
        <v>42026</v>
      </c>
      <c r="B605" s="2" t="s">
        <v>273</v>
      </c>
      <c r="C605" s="2" t="s">
        <v>274</v>
      </c>
      <c r="D605">
        <v>4.13</v>
      </c>
      <c r="E605">
        <v>10859</v>
      </c>
      <c r="F605">
        <v>44830</v>
      </c>
      <c r="G605">
        <v>24228000</v>
      </c>
      <c r="H605" s="2">
        <f>IF(AND(gpw[[#This Row],[wolumen]]=0,gpw[[#This Row],[obrot]]=0),gpw[[#This Row],[kurs_zamkniecia]],gpw[[#This Row],[obrot]]/gpw[[#This Row],[wolumen]])</f>
        <v>4.1283727783405473</v>
      </c>
      <c r="J605" t="str">
        <f>LEFT(gpw[[#This Row],[ISIN]],2)</f>
        <v>PL</v>
      </c>
      <c r="K605">
        <f>gpw[[#This Row],[kurs_zamkniecia]]*gpw[[#This Row],[pakiet_wig]]</f>
        <v>100061640</v>
      </c>
      <c r="L605" s="2">
        <f>1000</f>
        <v>1000</v>
      </c>
      <c r="M605" s="2">
        <f t="shared" si="36"/>
        <v>96.428137390000003</v>
      </c>
      <c r="N605" s="2">
        <f t="shared" si="37"/>
        <v>57140000</v>
      </c>
      <c r="O605" s="2">
        <f>gpw[[#This Row],[M]]/(gpw[[#This Row],[Mb]]*gpw[[#This Row],[K]])*gpw[[#This Row],[Wb]]</f>
        <v>18.160324420976721</v>
      </c>
      <c r="P605" s="2">
        <f>gpw[[#This Row],[kurs_zamkniecia]]-D135</f>
        <v>9.9999999999997868E-3</v>
      </c>
      <c r="Q605" s="2" t="str">
        <f>IF(gpw[[#This Row],[Kolumna1]]&gt;0,"r",IF(gpw[[#This Row],[Kolumna1]]=0,"n","m"))</f>
        <v>r</v>
      </c>
      <c r="AB605" s="1">
        <v>42026</v>
      </c>
      <c r="AC605" s="2" t="s">
        <v>273</v>
      </c>
      <c r="AD605" s="2" t="s">
        <v>274</v>
      </c>
      <c r="AE605">
        <v>4.13</v>
      </c>
      <c r="AF605">
        <v>10859</v>
      </c>
      <c r="AG605">
        <v>44830</v>
      </c>
      <c r="AH605">
        <v>24228000</v>
      </c>
      <c r="AI605" s="2">
        <f>IF(AND(gpw_3[[#This Row],[wolumen]]=0,gpw_3[[#This Row],[obrot]]=0),gpw_3[[#This Row],[kurs_zamkniecia]],gpw_3[[#This Row],[obrot]]/gpw_3[[#This Row],[wolumen]])</f>
        <v>4.1283727783405473</v>
      </c>
      <c r="AK605" t="str">
        <f>LEFT(gpw_3[[#This Row],[ISIN]],2)</f>
        <v>PL</v>
      </c>
      <c r="AL605">
        <f>gpw_3[[#This Row],[kurs_zamkniecia]]*gpw_3[[#This Row],[pakiet_wig]]</f>
        <v>100061640</v>
      </c>
      <c r="AM605" s="2">
        <f>1000</f>
        <v>1000</v>
      </c>
      <c r="AN605" s="2">
        <f t="shared" si="38"/>
        <v>96.428137390000003</v>
      </c>
      <c r="AO605" s="2">
        <f t="shared" si="39"/>
        <v>57140000</v>
      </c>
      <c r="AP605" s="2">
        <f>gpw_3[[#This Row],[M]]/(gpw_3[[#This Row],[Mb]]*gpw_3[[#This Row],[K]])*gpw_3[[#This Row],[Wb]]</f>
        <v>18.160324420976721</v>
      </c>
      <c r="AQ605" s="2">
        <f>gpw_3[[#This Row],[kurs_zamkniecia]]-AE135</f>
        <v>9.9999999999997868E-3</v>
      </c>
      <c r="AR605" s="2" t="str">
        <f>IF(gpw_3[[#This Row],[Kolumna1]]&gt;0,"r",IF(gpw_3[[#This Row],[Kolumna1]]=0,"n","m"))</f>
        <v>r</v>
      </c>
    </row>
    <row r="606" spans="1:44" x14ac:dyDescent="0.25">
      <c r="A606" s="1">
        <v>42026</v>
      </c>
      <c r="B606" s="2" t="s">
        <v>275</v>
      </c>
      <c r="C606" s="2" t="s">
        <v>276</v>
      </c>
      <c r="D606">
        <v>2.41</v>
      </c>
      <c r="E606">
        <v>786</v>
      </c>
      <c r="F606">
        <v>1830</v>
      </c>
      <c r="G606">
        <v>13646000</v>
      </c>
      <c r="H606" s="2">
        <f>IF(AND(gpw[[#This Row],[wolumen]]=0,gpw[[#This Row],[obrot]]=0),gpw[[#This Row],[kurs_zamkniecia]],gpw[[#This Row],[obrot]]/gpw[[#This Row],[wolumen]])</f>
        <v>2.3282442748091605</v>
      </c>
      <c r="J606" t="str">
        <f>LEFT(gpw[[#This Row],[ISIN]],2)</f>
        <v>PL</v>
      </c>
      <c r="K606">
        <f>gpw[[#This Row],[kurs_zamkniecia]]*gpw[[#This Row],[pakiet_wig]]</f>
        <v>32886860.000000004</v>
      </c>
      <c r="L606" s="2">
        <f>1000</f>
        <v>1000</v>
      </c>
      <c r="M606" s="2">
        <f t="shared" si="36"/>
        <v>96.428137390000003</v>
      </c>
      <c r="N606" s="2">
        <f t="shared" si="37"/>
        <v>57140000</v>
      </c>
      <c r="O606" s="2">
        <f>gpw[[#This Row],[M]]/(gpw[[#This Row],[Mb]]*gpw[[#This Row],[K]])*gpw[[#This Row],[Wb]]</f>
        <v>5.9686813726743093</v>
      </c>
      <c r="P606" s="2">
        <f>gpw[[#This Row],[kurs_zamkniecia]]-D136</f>
        <v>5.0000000000000266E-2</v>
      </c>
      <c r="Q606" s="2" t="str">
        <f>IF(gpw[[#This Row],[Kolumna1]]&gt;0,"r",IF(gpw[[#This Row],[Kolumna1]]=0,"n","m"))</f>
        <v>r</v>
      </c>
      <c r="AB606" s="1">
        <v>42026</v>
      </c>
      <c r="AC606" s="2" t="s">
        <v>275</v>
      </c>
      <c r="AD606" s="2" t="s">
        <v>276</v>
      </c>
      <c r="AE606">
        <v>2.41</v>
      </c>
      <c r="AF606">
        <v>786</v>
      </c>
      <c r="AG606">
        <v>1830</v>
      </c>
      <c r="AH606">
        <v>13646000</v>
      </c>
      <c r="AI606" s="2">
        <f>IF(AND(gpw_3[[#This Row],[wolumen]]=0,gpw_3[[#This Row],[obrot]]=0),gpw_3[[#This Row],[kurs_zamkniecia]],gpw_3[[#This Row],[obrot]]/gpw_3[[#This Row],[wolumen]])</f>
        <v>2.3282442748091605</v>
      </c>
      <c r="AK606" t="str">
        <f>LEFT(gpw_3[[#This Row],[ISIN]],2)</f>
        <v>PL</v>
      </c>
      <c r="AL606">
        <f>gpw_3[[#This Row],[kurs_zamkniecia]]*gpw_3[[#This Row],[pakiet_wig]]</f>
        <v>32886860.000000004</v>
      </c>
      <c r="AM606" s="2">
        <f>1000</f>
        <v>1000</v>
      </c>
      <c r="AN606" s="2">
        <f t="shared" si="38"/>
        <v>96.428137390000003</v>
      </c>
      <c r="AO606" s="2">
        <f t="shared" si="39"/>
        <v>57140000</v>
      </c>
      <c r="AP606" s="2">
        <f>gpw_3[[#This Row],[M]]/(gpw_3[[#This Row],[Mb]]*gpw_3[[#This Row],[K]])*gpw_3[[#This Row],[Wb]]</f>
        <v>5.9686813726743093</v>
      </c>
      <c r="AQ606" s="2">
        <f>gpw_3[[#This Row],[kurs_zamkniecia]]-AE136</f>
        <v>5.0000000000000266E-2</v>
      </c>
      <c r="AR606" s="2" t="str">
        <f>IF(gpw_3[[#This Row],[Kolumna1]]&gt;0,"r",IF(gpw_3[[#This Row],[Kolumna1]]=0,"n","m"))</f>
        <v>r</v>
      </c>
    </row>
    <row r="607" spans="1:44" x14ac:dyDescent="0.25">
      <c r="A607" s="1">
        <v>42026</v>
      </c>
      <c r="B607" s="2" t="s">
        <v>277</v>
      </c>
      <c r="C607" s="2" t="s">
        <v>278</v>
      </c>
      <c r="D607">
        <v>1.69</v>
      </c>
      <c r="E607">
        <v>0</v>
      </c>
      <c r="F607">
        <v>0</v>
      </c>
      <c r="G607">
        <v>0</v>
      </c>
      <c r="H607" s="2">
        <f>IF(AND(gpw[[#This Row],[wolumen]]=0,gpw[[#This Row],[obrot]]=0),gpw[[#This Row],[kurs_zamkniecia]],gpw[[#This Row],[obrot]]/gpw[[#This Row],[wolumen]])</f>
        <v>1.69</v>
      </c>
      <c r="J607" t="str">
        <f>LEFT(gpw[[#This Row],[ISIN]],2)</f>
        <v>HU</v>
      </c>
      <c r="K607">
        <f>gpw[[#This Row],[kurs_zamkniecia]]*gpw[[#This Row],[pakiet_wig]]</f>
        <v>0</v>
      </c>
      <c r="L607" s="2">
        <f>1000</f>
        <v>1000</v>
      </c>
      <c r="M607" s="2">
        <f t="shared" si="36"/>
        <v>96.428137390000003</v>
      </c>
      <c r="N607" s="2">
        <f t="shared" si="37"/>
        <v>57140000</v>
      </c>
      <c r="O607" s="2">
        <f>gpw[[#This Row],[M]]/(gpw[[#This Row],[Mb]]*gpw[[#This Row],[K]])*gpw[[#This Row],[Wb]]</f>
        <v>0</v>
      </c>
      <c r="P607" s="2">
        <f>gpw[[#This Row],[kurs_zamkniecia]]-D137</f>
        <v>0</v>
      </c>
      <c r="Q607" s="2" t="str">
        <f>IF(gpw[[#This Row],[Kolumna1]]&gt;0,"r",IF(gpw[[#This Row],[Kolumna1]]=0,"n","m"))</f>
        <v>n</v>
      </c>
      <c r="AB607" s="1">
        <v>42026</v>
      </c>
      <c r="AC607" s="2" t="s">
        <v>277</v>
      </c>
      <c r="AD607" s="2" t="s">
        <v>278</v>
      </c>
      <c r="AE607">
        <v>1.69</v>
      </c>
      <c r="AF607">
        <v>0</v>
      </c>
      <c r="AG607">
        <v>0</v>
      </c>
      <c r="AH607">
        <v>0</v>
      </c>
      <c r="AI607" s="2">
        <f>IF(AND(gpw_3[[#This Row],[wolumen]]=0,gpw_3[[#This Row],[obrot]]=0),gpw_3[[#This Row],[kurs_zamkniecia]],gpw_3[[#This Row],[obrot]]/gpw_3[[#This Row],[wolumen]])</f>
        <v>1.69</v>
      </c>
      <c r="AK607" t="str">
        <f>LEFT(gpw_3[[#This Row],[ISIN]],2)</f>
        <v>HU</v>
      </c>
      <c r="AL607">
        <f>gpw_3[[#This Row],[kurs_zamkniecia]]*gpw_3[[#This Row],[pakiet_wig]]</f>
        <v>0</v>
      </c>
      <c r="AM607" s="2">
        <f>1000</f>
        <v>1000</v>
      </c>
      <c r="AN607" s="2">
        <f t="shared" si="38"/>
        <v>96.428137390000003</v>
      </c>
      <c r="AO607" s="2">
        <f t="shared" si="39"/>
        <v>57140000</v>
      </c>
      <c r="AP607" s="2">
        <f>gpw_3[[#This Row],[M]]/(gpw_3[[#This Row],[Mb]]*gpw_3[[#This Row],[K]])*gpw_3[[#This Row],[Wb]]</f>
        <v>0</v>
      </c>
      <c r="AQ607" s="2">
        <f>gpw_3[[#This Row],[kurs_zamkniecia]]-AE137</f>
        <v>0</v>
      </c>
      <c r="AR607" s="2" t="str">
        <f>IF(gpw_3[[#This Row],[Kolumna1]]&gt;0,"r",IF(gpw_3[[#This Row],[Kolumna1]]=0,"n","m"))</f>
        <v>n</v>
      </c>
    </row>
    <row r="608" spans="1:44" x14ac:dyDescent="0.25">
      <c r="A608" s="1">
        <v>42026</v>
      </c>
      <c r="B608" s="2" t="s">
        <v>279</v>
      </c>
      <c r="C608" s="2" t="s">
        <v>280</v>
      </c>
      <c r="D608">
        <v>25.45</v>
      </c>
      <c r="E608">
        <v>848</v>
      </c>
      <c r="F608">
        <v>21810</v>
      </c>
      <c r="G608">
        <v>2121000</v>
      </c>
      <c r="H608" s="2">
        <f>IF(AND(gpw[[#This Row],[wolumen]]=0,gpw[[#This Row],[obrot]]=0),gpw[[#This Row],[kurs_zamkniecia]],gpw[[#This Row],[obrot]]/gpw[[#This Row],[wolumen]])</f>
        <v>25.71933962264151</v>
      </c>
      <c r="J608" t="str">
        <f>LEFT(gpw[[#This Row],[ISIN]],2)</f>
        <v>PL</v>
      </c>
      <c r="K608">
        <f>gpw[[#This Row],[kurs_zamkniecia]]*gpw[[#This Row],[pakiet_wig]]</f>
        <v>53979450</v>
      </c>
      <c r="L608" s="2">
        <f>1000</f>
        <v>1000</v>
      </c>
      <c r="M608" s="2">
        <f t="shared" si="36"/>
        <v>96.428137390000003</v>
      </c>
      <c r="N608" s="2">
        <f t="shared" si="37"/>
        <v>57140000</v>
      </c>
      <c r="O608" s="2">
        <f>gpw[[#This Row],[M]]/(gpw[[#This Row],[Mb]]*gpw[[#This Row],[K]])*gpw[[#This Row],[Wb]]</f>
        <v>9.7968044903710538</v>
      </c>
      <c r="P608" s="2">
        <f>gpw[[#This Row],[kurs_zamkniecia]]-D138</f>
        <v>-0.26000000000000156</v>
      </c>
      <c r="Q608" s="2" t="str">
        <f>IF(gpw[[#This Row],[Kolumna1]]&gt;0,"r",IF(gpw[[#This Row],[Kolumna1]]=0,"n","m"))</f>
        <v>m</v>
      </c>
      <c r="AB608" s="1">
        <v>42026</v>
      </c>
      <c r="AC608" s="2" t="s">
        <v>279</v>
      </c>
      <c r="AD608" s="2" t="s">
        <v>280</v>
      </c>
      <c r="AE608">
        <v>25.45</v>
      </c>
      <c r="AF608">
        <v>848</v>
      </c>
      <c r="AG608">
        <v>21810</v>
      </c>
      <c r="AH608">
        <v>2121000</v>
      </c>
      <c r="AI608" s="2">
        <f>IF(AND(gpw_3[[#This Row],[wolumen]]=0,gpw_3[[#This Row],[obrot]]=0),gpw_3[[#This Row],[kurs_zamkniecia]],gpw_3[[#This Row],[obrot]]/gpw_3[[#This Row],[wolumen]])</f>
        <v>25.71933962264151</v>
      </c>
      <c r="AK608" t="str">
        <f>LEFT(gpw_3[[#This Row],[ISIN]],2)</f>
        <v>PL</v>
      </c>
      <c r="AL608">
        <f>gpw_3[[#This Row],[kurs_zamkniecia]]*gpw_3[[#This Row],[pakiet_wig]]</f>
        <v>53979450</v>
      </c>
      <c r="AM608" s="2">
        <f>1000</f>
        <v>1000</v>
      </c>
      <c r="AN608" s="2">
        <f t="shared" si="38"/>
        <v>96.428137390000003</v>
      </c>
      <c r="AO608" s="2">
        <f t="shared" si="39"/>
        <v>57140000</v>
      </c>
      <c r="AP608" s="2">
        <f>gpw_3[[#This Row],[M]]/(gpw_3[[#This Row],[Mb]]*gpw_3[[#This Row],[K]])*gpw_3[[#This Row],[Wb]]</f>
        <v>9.7968044903710538</v>
      </c>
      <c r="AQ608" s="2">
        <f>gpw_3[[#This Row],[kurs_zamkniecia]]-AE138</f>
        <v>-0.26000000000000156</v>
      </c>
      <c r="AR608" s="2" t="str">
        <f>IF(gpw_3[[#This Row],[Kolumna1]]&gt;0,"r",IF(gpw_3[[#This Row],[Kolumna1]]=0,"n","m"))</f>
        <v>m</v>
      </c>
    </row>
    <row r="609" spans="1:44" x14ac:dyDescent="0.25">
      <c r="A609" s="1">
        <v>42026</v>
      </c>
      <c r="B609" s="2" t="s">
        <v>281</v>
      </c>
      <c r="C609" s="2" t="s">
        <v>282</v>
      </c>
      <c r="D609">
        <v>0.01</v>
      </c>
      <c r="E609">
        <v>41500</v>
      </c>
      <c r="F609">
        <v>420</v>
      </c>
      <c r="G609">
        <v>0</v>
      </c>
      <c r="H609" s="2">
        <f>IF(AND(gpw[[#This Row],[wolumen]]=0,gpw[[#This Row],[obrot]]=0),gpw[[#This Row],[kurs_zamkniecia]],gpw[[#This Row],[obrot]]/gpw[[#This Row],[wolumen]])</f>
        <v>1.0120481927710843E-2</v>
      </c>
      <c r="J609" t="str">
        <f>LEFT(gpw[[#This Row],[ISIN]],2)</f>
        <v>PL</v>
      </c>
      <c r="K609">
        <f>gpw[[#This Row],[kurs_zamkniecia]]*gpw[[#This Row],[pakiet_wig]]</f>
        <v>0</v>
      </c>
      <c r="L609" s="2">
        <f>1000</f>
        <v>1000</v>
      </c>
      <c r="M609" s="2">
        <f t="shared" si="36"/>
        <v>96.428137390000003</v>
      </c>
      <c r="N609" s="2">
        <f t="shared" si="37"/>
        <v>57140000</v>
      </c>
      <c r="O609" s="2">
        <f>gpw[[#This Row],[M]]/(gpw[[#This Row],[Mb]]*gpw[[#This Row],[K]])*gpw[[#This Row],[Wb]]</f>
        <v>0</v>
      </c>
      <c r="P609" s="2">
        <f>gpw[[#This Row],[kurs_zamkniecia]]-D139</f>
        <v>0</v>
      </c>
      <c r="Q609" s="2" t="str">
        <f>IF(gpw[[#This Row],[Kolumna1]]&gt;0,"r",IF(gpw[[#This Row],[Kolumna1]]=0,"n","m"))</f>
        <v>n</v>
      </c>
      <c r="AB609" s="1">
        <v>42026</v>
      </c>
      <c r="AC609" s="2" t="s">
        <v>281</v>
      </c>
      <c r="AD609" s="2" t="s">
        <v>282</v>
      </c>
      <c r="AE609">
        <v>0.01</v>
      </c>
      <c r="AF609">
        <v>41500</v>
      </c>
      <c r="AG609">
        <v>420</v>
      </c>
      <c r="AH609">
        <v>0</v>
      </c>
      <c r="AI609" s="2">
        <f>IF(AND(gpw_3[[#This Row],[wolumen]]=0,gpw_3[[#This Row],[obrot]]=0),gpw_3[[#This Row],[kurs_zamkniecia]],gpw_3[[#This Row],[obrot]]/gpw_3[[#This Row],[wolumen]])</f>
        <v>1.0120481927710843E-2</v>
      </c>
      <c r="AK609" t="str">
        <f>LEFT(gpw_3[[#This Row],[ISIN]],2)</f>
        <v>PL</v>
      </c>
      <c r="AL609">
        <f>gpw_3[[#This Row],[kurs_zamkniecia]]*gpw_3[[#This Row],[pakiet_wig]]</f>
        <v>0</v>
      </c>
      <c r="AM609" s="2">
        <f>1000</f>
        <v>1000</v>
      </c>
      <c r="AN609" s="2">
        <f t="shared" si="38"/>
        <v>96.428137390000003</v>
      </c>
      <c r="AO609" s="2">
        <f t="shared" si="39"/>
        <v>57140000</v>
      </c>
      <c r="AP609" s="2">
        <f>gpw_3[[#This Row],[M]]/(gpw_3[[#This Row],[Mb]]*gpw_3[[#This Row],[K]])*gpw_3[[#This Row],[Wb]]</f>
        <v>0</v>
      </c>
      <c r="AQ609" s="2">
        <f>gpw_3[[#This Row],[kurs_zamkniecia]]-AE139</f>
        <v>0</v>
      </c>
      <c r="AR609" s="2" t="str">
        <f>IF(gpw_3[[#This Row],[Kolumna1]]&gt;0,"r",IF(gpw_3[[#This Row],[Kolumna1]]=0,"n","m"))</f>
        <v>n</v>
      </c>
    </row>
    <row r="610" spans="1:44" x14ac:dyDescent="0.25">
      <c r="A610" s="1">
        <v>42026</v>
      </c>
      <c r="B610" s="2" t="s">
        <v>283</v>
      </c>
      <c r="C610" s="2" t="s">
        <v>284</v>
      </c>
      <c r="D610">
        <v>36.22</v>
      </c>
      <c r="E610">
        <v>521114</v>
      </c>
      <c r="F610">
        <v>18675240</v>
      </c>
      <c r="G610">
        <v>77963000</v>
      </c>
      <c r="H610" s="2">
        <f>IF(AND(gpw[[#This Row],[wolumen]]=0,gpw[[#This Row],[obrot]]=0),gpw[[#This Row],[kurs_zamkniecia]],gpw[[#This Row],[obrot]]/gpw[[#This Row],[wolumen]])</f>
        <v>35.837148877213046</v>
      </c>
      <c r="J610" t="str">
        <f>LEFT(gpw[[#This Row],[ISIN]],2)</f>
        <v>PL</v>
      </c>
      <c r="K610">
        <f>gpw[[#This Row],[kurs_zamkniecia]]*gpw[[#This Row],[pakiet_wig]]</f>
        <v>2823819860</v>
      </c>
      <c r="L610" s="2">
        <f>1000</f>
        <v>1000</v>
      </c>
      <c r="M610" s="2">
        <f t="shared" si="36"/>
        <v>96.428137390000003</v>
      </c>
      <c r="N610" s="2">
        <f t="shared" si="37"/>
        <v>57140000</v>
      </c>
      <c r="O610" s="2">
        <f>gpw[[#This Row],[M]]/(gpw[[#This Row],[Mb]]*gpw[[#This Row],[K]])*gpw[[#This Row],[Wb]]</f>
        <v>512.49894329132587</v>
      </c>
      <c r="P610" s="2">
        <f>gpw[[#This Row],[kurs_zamkniecia]]-D140</f>
        <v>0.86999999999999744</v>
      </c>
      <c r="Q610" s="2" t="str">
        <f>IF(gpw[[#This Row],[Kolumna1]]&gt;0,"r",IF(gpw[[#This Row],[Kolumna1]]=0,"n","m"))</f>
        <v>r</v>
      </c>
      <c r="AB610" s="1">
        <v>42026</v>
      </c>
      <c r="AC610" s="2" t="s">
        <v>283</v>
      </c>
      <c r="AD610" s="2" t="s">
        <v>284</v>
      </c>
      <c r="AE610">
        <v>36.22</v>
      </c>
      <c r="AF610">
        <v>521114</v>
      </c>
      <c r="AG610">
        <v>18675240</v>
      </c>
      <c r="AH610">
        <v>77963000</v>
      </c>
      <c r="AI610" s="2">
        <f>IF(AND(gpw_3[[#This Row],[wolumen]]=0,gpw_3[[#This Row],[obrot]]=0),gpw_3[[#This Row],[kurs_zamkniecia]],gpw_3[[#This Row],[obrot]]/gpw_3[[#This Row],[wolumen]])</f>
        <v>35.837148877213046</v>
      </c>
      <c r="AK610" t="str">
        <f>LEFT(gpw_3[[#This Row],[ISIN]],2)</f>
        <v>PL</v>
      </c>
      <c r="AL610">
        <f>gpw_3[[#This Row],[kurs_zamkniecia]]*gpw_3[[#This Row],[pakiet_wig]]</f>
        <v>2823819860</v>
      </c>
      <c r="AM610" s="2">
        <f>1000</f>
        <v>1000</v>
      </c>
      <c r="AN610" s="2">
        <f t="shared" si="38"/>
        <v>96.428137390000003</v>
      </c>
      <c r="AO610" s="2">
        <f t="shared" si="39"/>
        <v>57140000</v>
      </c>
      <c r="AP610" s="2">
        <f>gpw_3[[#This Row],[M]]/(gpw_3[[#This Row],[Mb]]*gpw_3[[#This Row],[K]])*gpw_3[[#This Row],[Wb]]</f>
        <v>512.49894329132587</v>
      </c>
      <c r="AQ610" s="2">
        <f>gpw_3[[#This Row],[kurs_zamkniecia]]-AE140</f>
        <v>0.86999999999999744</v>
      </c>
      <c r="AR610" s="2" t="str">
        <f>IF(gpw_3[[#This Row],[Kolumna1]]&gt;0,"r",IF(gpw_3[[#This Row],[Kolumna1]]=0,"n","m"))</f>
        <v>r</v>
      </c>
    </row>
    <row r="611" spans="1:44" x14ac:dyDescent="0.25">
      <c r="A611" s="1">
        <v>42026</v>
      </c>
      <c r="B611" s="2" t="s">
        <v>285</v>
      </c>
      <c r="C611" s="2" t="s">
        <v>286</v>
      </c>
      <c r="D611">
        <v>2.17</v>
      </c>
      <c r="E611">
        <v>0</v>
      </c>
      <c r="F611">
        <v>0</v>
      </c>
      <c r="G611">
        <v>453000</v>
      </c>
      <c r="H611" s="2">
        <f>IF(AND(gpw[[#This Row],[wolumen]]=0,gpw[[#This Row],[obrot]]=0),gpw[[#This Row],[kurs_zamkniecia]],gpw[[#This Row],[obrot]]/gpw[[#This Row],[wolumen]])</f>
        <v>2.17</v>
      </c>
      <c r="J611" t="str">
        <f>LEFT(gpw[[#This Row],[ISIN]],2)</f>
        <v>BG</v>
      </c>
      <c r="K611">
        <f>gpw[[#This Row],[kurs_zamkniecia]]*gpw[[#This Row],[pakiet_wig]]</f>
        <v>983010</v>
      </c>
      <c r="L611" s="2">
        <f>1000</f>
        <v>1000</v>
      </c>
      <c r="M611" s="2">
        <f t="shared" si="36"/>
        <v>96.428137390000003</v>
      </c>
      <c r="N611" s="2">
        <f t="shared" si="37"/>
        <v>57140000</v>
      </c>
      <c r="O611" s="2">
        <f>gpw[[#This Row],[M]]/(gpw[[#This Row],[Mb]]*gpw[[#This Row],[K]])*gpw[[#This Row],[Wb]]</f>
        <v>0.17840783450145659</v>
      </c>
      <c r="P611" s="2">
        <f>gpw[[#This Row],[kurs_zamkniecia]]-D141</f>
        <v>0</v>
      </c>
      <c r="Q611" s="2" t="str">
        <f>IF(gpw[[#This Row],[Kolumna1]]&gt;0,"r",IF(gpw[[#This Row],[Kolumna1]]=0,"n","m"))</f>
        <v>n</v>
      </c>
      <c r="AB611" s="1">
        <v>42026</v>
      </c>
      <c r="AC611" s="2" t="s">
        <v>285</v>
      </c>
      <c r="AD611" s="2" t="s">
        <v>286</v>
      </c>
      <c r="AE611">
        <v>2.17</v>
      </c>
      <c r="AF611">
        <v>0</v>
      </c>
      <c r="AG611">
        <v>0</v>
      </c>
      <c r="AH611">
        <v>453000</v>
      </c>
      <c r="AI611" s="2">
        <f>IF(AND(gpw_3[[#This Row],[wolumen]]=0,gpw_3[[#This Row],[obrot]]=0),gpw_3[[#This Row],[kurs_zamkniecia]],gpw_3[[#This Row],[obrot]]/gpw_3[[#This Row],[wolumen]])</f>
        <v>2.17</v>
      </c>
      <c r="AK611" t="str">
        <f>LEFT(gpw_3[[#This Row],[ISIN]],2)</f>
        <v>BG</v>
      </c>
      <c r="AL611">
        <f>gpw_3[[#This Row],[kurs_zamkniecia]]*gpw_3[[#This Row],[pakiet_wig]]</f>
        <v>983010</v>
      </c>
      <c r="AM611" s="2">
        <f>1000</f>
        <v>1000</v>
      </c>
      <c r="AN611" s="2">
        <f t="shared" si="38"/>
        <v>96.428137390000003</v>
      </c>
      <c r="AO611" s="2">
        <f t="shared" si="39"/>
        <v>57140000</v>
      </c>
      <c r="AP611" s="2">
        <f>gpw_3[[#This Row],[M]]/(gpw_3[[#This Row],[Mb]]*gpw_3[[#This Row],[K]])*gpw_3[[#This Row],[Wb]]</f>
        <v>0.17840783450145659</v>
      </c>
      <c r="AQ611" s="2">
        <f>gpw_3[[#This Row],[kurs_zamkniecia]]-AE141</f>
        <v>0</v>
      </c>
      <c r="AR611" s="2" t="str">
        <f>IF(gpw_3[[#This Row],[Kolumna1]]&gt;0,"r",IF(gpw_3[[#This Row],[Kolumna1]]=0,"n","m"))</f>
        <v>n</v>
      </c>
    </row>
    <row r="612" spans="1:44" x14ac:dyDescent="0.25">
      <c r="A612" s="1">
        <v>42026</v>
      </c>
      <c r="B612" s="2" t="s">
        <v>287</v>
      </c>
      <c r="C612" s="2" t="s">
        <v>288</v>
      </c>
      <c r="D612">
        <v>13.59</v>
      </c>
      <c r="E612">
        <v>4522</v>
      </c>
      <c r="F612">
        <v>61040</v>
      </c>
      <c r="G612">
        <v>1423000</v>
      </c>
      <c r="H612" s="2">
        <f>IF(AND(gpw[[#This Row],[wolumen]]=0,gpw[[#This Row],[obrot]]=0),gpw[[#This Row],[kurs_zamkniecia]],gpw[[#This Row],[obrot]]/gpw[[#This Row],[wolumen]])</f>
        <v>13.4984520123839</v>
      </c>
      <c r="J612" t="str">
        <f>LEFT(gpw[[#This Row],[ISIN]],2)</f>
        <v>PL</v>
      </c>
      <c r="K612">
        <f>gpw[[#This Row],[kurs_zamkniecia]]*gpw[[#This Row],[pakiet_wig]]</f>
        <v>19338570</v>
      </c>
      <c r="L612" s="2">
        <f>1000</f>
        <v>1000</v>
      </c>
      <c r="M612" s="2">
        <f t="shared" si="36"/>
        <v>96.428137390000003</v>
      </c>
      <c r="N612" s="2">
        <f t="shared" si="37"/>
        <v>57140000</v>
      </c>
      <c r="O612" s="2">
        <f>gpw[[#This Row],[M]]/(gpw[[#This Row],[Mb]]*gpw[[#This Row],[K]])*gpw[[#This Row],[Wb]]</f>
        <v>3.5097836197544612</v>
      </c>
      <c r="P612" s="2">
        <f>gpw[[#This Row],[kurs_zamkniecia]]-D142</f>
        <v>5.0000000000000711E-2</v>
      </c>
      <c r="Q612" s="2" t="str">
        <f>IF(gpw[[#This Row],[Kolumna1]]&gt;0,"r",IF(gpw[[#This Row],[Kolumna1]]=0,"n","m"))</f>
        <v>r</v>
      </c>
      <c r="AB612" s="1">
        <v>42026</v>
      </c>
      <c r="AC612" s="2" t="s">
        <v>287</v>
      </c>
      <c r="AD612" s="2" t="s">
        <v>288</v>
      </c>
      <c r="AE612">
        <v>13.59</v>
      </c>
      <c r="AF612">
        <v>4522</v>
      </c>
      <c r="AG612">
        <v>61040</v>
      </c>
      <c r="AH612">
        <v>1423000</v>
      </c>
      <c r="AI612" s="2">
        <f>IF(AND(gpw_3[[#This Row],[wolumen]]=0,gpw_3[[#This Row],[obrot]]=0),gpw_3[[#This Row],[kurs_zamkniecia]],gpw_3[[#This Row],[obrot]]/gpw_3[[#This Row],[wolumen]])</f>
        <v>13.4984520123839</v>
      </c>
      <c r="AK612" t="str">
        <f>LEFT(gpw_3[[#This Row],[ISIN]],2)</f>
        <v>PL</v>
      </c>
      <c r="AL612">
        <f>gpw_3[[#This Row],[kurs_zamkniecia]]*gpw_3[[#This Row],[pakiet_wig]]</f>
        <v>19338570</v>
      </c>
      <c r="AM612" s="2">
        <f>1000</f>
        <v>1000</v>
      </c>
      <c r="AN612" s="2">
        <f t="shared" si="38"/>
        <v>96.428137390000003</v>
      </c>
      <c r="AO612" s="2">
        <f t="shared" si="39"/>
        <v>57140000</v>
      </c>
      <c r="AP612" s="2">
        <f>gpw_3[[#This Row],[M]]/(gpw_3[[#This Row],[Mb]]*gpw_3[[#This Row],[K]])*gpw_3[[#This Row],[Wb]]</f>
        <v>3.5097836197544612</v>
      </c>
      <c r="AQ612" s="2">
        <f>gpw_3[[#This Row],[kurs_zamkniecia]]-AE142</f>
        <v>5.0000000000000711E-2</v>
      </c>
      <c r="AR612" s="2" t="str">
        <f>IF(gpw_3[[#This Row],[Kolumna1]]&gt;0,"r",IF(gpw_3[[#This Row],[Kolumna1]]=0,"n","m"))</f>
        <v>r</v>
      </c>
    </row>
    <row r="613" spans="1:44" x14ac:dyDescent="0.25">
      <c r="A613" s="1">
        <v>42026</v>
      </c>
      <c r="B613" s="2" t="s">
        <v>289</v>
      </c>
      <c r="C613" s="2" t="s">
        <v>290</v>
      </c>
      <c r="D613">
        <v>7.14</v>
      </c>
      <c r="E613">
        <v>0</v>
      </c>
      <c r="F613">
        <v>0</v>
      </c>
      <c r="G613">
        <v>14000</v>
      </c>
      <c r="H613" s="2">
        <f>IF(AND(gpw[[#This Row],[wolumen]]=0,gpw[[#This Row],[obrot]]=0),gpw[[#This Row],[kurs_zamkniecia]],gpw[[#This Row],[obrot]]/gpw[[#This Row],[wolumen]])</f>
        <v>7.14</v>
      </c>
      <c r="J613" t="str">
        <f>LEFT(gpw[[#This Row],[ISIN]],2)</f>
        <v>IM</v>
      </c>
      <c r="K613">
        <f>gpw[[#This Row],[kurs_zamkniecia]]*gpw[[#This Row],[pakiet_wig]]</f>
        <v>99960</v>
      </c>
      <c r="L613" s="2">
        <f>1000</f>
        <v>1000</v>
      </c>
      <c r="M613" s="2">
        <f t="shared" si="36"/>
        <v>96.428137390000003</v>
      </c>
      <c r="N613" s="2">
        <f t="shared" si="37"/>
        <v>57140000</v>
      </c>
      <c r="O613" s="2">
        <f>gpw[[#This Row],[M]]/(gpw[[#This Row],[Mb]]*gpw[[#This Row],[K]])*gpw[[#This Row],[Wb]]</f>
        <v>1.8141877637832371E-2</v>
      </c>
      <c r="P613" s="2">
        <f>gpw[[#This Row],[kurs_zamkniecia]]-D143</f>
        <v>0</v>
      </c>
      <c r="Q613" s="2" t="str">
        <f>IF(gpw[[#This Row],[Kolumna1]]&gt;0,"r",IF(gpw[[#This Row],[Kolumna1]]=0,"n","m"))</f>
        <v>n</v>
      </c>
      <c r="AB613" s="1">
        <v>42026</v>
      </c>
      <c r="AC613" s="2" t="s">
        <v>289</v>
      </c>
      <c r="AD613" s="2" t="s">
        <v>290</v>
      </c>
      <c r="AE613">
        <v>7.14</v>
      </c>
      <c r="AF613">
        <v>0</v>
      </c>
      <c r="AG613">
        <v>0</v>
      </c>
      <c r="AH613">
        <v>14000</v>
      </c>
      <c r="AI613" s="2">
        <f>IF(AND(gpw_3[[#This Row],[wolumen]]=0,gpw_3[[#This Row],[obrot]]=0),gpw_3[[#This Row],[kurs_zamkniecia]],gpw_3[[#This Row],[obrot]]/gpw_3[[#This Row],[wolumen]])</f>
        <v>7.14</v>
      </c>
      <c r="AK613" t="str">
        <f>LEFT(gpw_3[[#This Row],[ISIN]],2)</f>
        <v>IM</v>
      </c>
      <c r="AL613">
        <f>gpw_3[[#This Row],[kurs_zamkniecia]]*gpw_3[[#This Row],[pakiet_wig]]</f>
        <v>99960</v>
      </c>
      <c r="AM613" s="2">
        <f>1000</f>
        <v>1000</v>
      </c>
      <c r="AN613" s="2">
        <f t="shared" si="38"/>
        <v>96.428137390000003</v>
      </c>
      <c r="AO613" s="2">
        <f t="shared" si="39"/>
        <v>57140000</v>
      </c>
      <c r="AP613" s="2">
        <f>gpw_3[[#This Row],[M]]/(gpw_3[[#This Row],[Mb]]*gpw_3[[#This Row],[K]])*gpw_3[[#This Row],[Wb]]</f>
        <v>1.8141877637832371E-2</v>
      </c>
      <c r="AQ613" s="2">
        <f>gpw_3[[#This Row],[kurs_zamkniecia]]-AE143</f>
        <v>0</v>
      </c>
      <c r="AR613" s="2" t="str">
        <f>IF(gpw_3[[#This Row],[Kolumna1]]&gt;0,"r",IF(gpw_3[[#This Row],[Kolumna1]]=0,"n","m"))</f>
        <v>n</v>
      </c>
    </row>
    <row r="614" spans="1:44" x14ac:dyDescent="0.25">
      <c r="A614" s="1">
        <v>42026</v>
      </c>
      <c r="B614" s="2" t="s">
        <v>291</v>
      </c>
      <c r="C614" s="2" t="s">
        <v>292</v>
      </c>
      <c r="D614">
        <v>0.44</v>
      </c>
      <c r="E614">
        <v>3359</v>
      </c>
      <c r="F614">
        <v>1480</v>
      </c>
      <c r="G614">
        <v>0</v>
      </c>
      <c r="H614" s="2">
        <f>IF(AND(gpw[[#This Row],[wolumen]]=0,gpw[[#This Row],[obrot]]=0),gpw[[#This Row],[kurs_zamkniecia]],gpw[[#This Row],[obrot]]/gpw[[#This Row],[wolumen]])</f>
        <v>0.44060732360821675</v>
      </c>
      <c r="J614" t="str">
        <f>LEFT(gpw[[#This Row],[ISIN]],2)</f>
        <v>PL</v>
      </c>
      <c r="K614">
        <f>gpw[[#This Row],[kurs_zamkniecia]]*gpw[[#This Row],[pakiet_wig]]</f>
        <v>0</v>
      </c>
      <c r="L614" s="2">
        <f>1000</f>
        <v>1000</v>
      </c>
      <c r="M614" s="2">
        <f t="shared" si="36"/>
        <v>96.428137390000003</v>
      </c>
      <c r="N614" s="2">
        <f t="shared" si="37"/>
        <v>57140000</v>
      </c>
      <c r="O614" s="2">
        <f>gpw[[#This Row],[M]]/(gpw[[#This Row],[Mb]]*gpw[[#This Row],[K]])*gpw[[#This Row],[Wb]]</f>
        <v>0</v>
      </c>
      <c r="P614" s="2">
        <f>gpw[[#This Row],[kurs_zamkniecia]]-D144</f>
        <v>1.0000000000000009E-2</v>
      </c>
      <c r="Q614" s="2" t="str">
        <f>IF(gpw[[#This Row],[Kolumna1]]&gt;0,"r",IF(gpw[[#This Row],[Kolumna1]]=0,"n","m"))</f>
        <v>r</v>
      </c>
      <c r="AB614" s="1">
        <v>42026</v>
      </c>
      <c r="AC614" s="2" t="s">
        <v>291</v>
      </c>
      <c r="AD614" s="2" t="s">
        <v>292</v>
      </c>
      <c r="AE614">
        <v>0.44</v>
      </c>
      <c r="AF614">
        <v>3359</v>
      </c>
      <c r="AG614">
        <v>1480</v>
      </c>
      <c r="AH614">
        <v>0</v>
      </c>
      <c r="AI614" s="2">
        <f>IF(AND(gpw_3[[#This Row],[wolumen]]=0,gpw_3[[#This Row],[obrot]]=0),gpw_3[[#This Row],[kurs_zamkniecia]],gpw_3[[#This Row],[obrot]]/gpw_3[[#This Row],[wolumen]])</f>
        <v>0.44060732360821675</v>
      </c>
      <c r="AK614" t="str">
        <f>LEFT(gpw_3[[#This Row],[ISIN]],2)</f>
        <v>PL</v>
      </c>
      <c r="AL614">
        <f>gpw_3[[#This Row],[kurs_zamkniecia]]*gpw_3[[#This Row],[pakiet_wig]]</f>
        <v>0</v>
      </c>
      <c r="AM614" s="2">
        <f>1000</f>
        <v>1000</v>
      </c>
      <c r="AN614" s="2">
        <f t="shared" si="38"/>
        <v>96.428137390000003</v>
      </c>
      <c r="AO614" s="2">
        <f t="shared" si="39"/>
        <v>57140000</v>
      </c>
      <c r="AP614" s="2">
        <f>gpw_3[[#This Row],[M]]/(gpw_3[[#This Row],[Mb]]*gpw_3[[#This Row],[K]])*gpw_3[[#This Row],[Wb]]</f>
        <v>0</v>
      </c>
      <c r="AQ614" s="2">
        <f>gpw_3[[#This Row],[kurs_zamkniecia]]-AE144</f>
        <v>1.0000000000000009E-2</v>
      </c>
      <c r="AR614" s="2" t="str">
        <f>IF(gpw_3[[#This Row],[Kolumna1]]&gt;0,"r",IF(gpw_3[[#This Row],[Kolumna1]]=0,"n","m"))</f>
        <v>r</v>
      </c>
    </row>
    <row r="615" spans="1:44" x14ac:dyDescent="0.25">
      <c r="A615" s="1">
        <v>42026</v>
      </c>
      <c r="B615" s="2" t="s">
        <v>293</v>
      </c>
      <c r="C615" s="2" t="s">
        <v>294</v>
      </c>
      <c r="D615">
        <v>3.3</v>
      </c>
      <c r="E615">
        <v>3776</v>
      </c>
      <c r="F615">
        <v>12400</v>
      </c>
      <c r="G615">
        <v>138273000</v>
      </c>
      <c r="H615" s="2">
        <f>IF(AND(gpw[[#This Row],[wolumen]]=0,gpw[[#This Row],[obrot]]=0),gpw[[#This Row],[kurs_zamkniecia]],gpw[[#This Row],[obrot]]/gpw[[#This Row],[wolumen]])</f>
        <v>3.2838983050847457</v>
      </c>
      <c r="J615" t="str">
        <f>LEFT(gpw[[#This Row],[ISIN]],2)</f>
        <v>PL</v>
      </c>
      <c r="K615">
        <f>gpw[[#This Row],[kurs_zamkniecia]]*gpw[[#This Row],[pakiet_wig]]</f>
        <v>456300900</v>
      </c>
      <c r="L615" s="2">
        <f>1000</f>
        <v>1000</v>
      </c>
      <c r="M615" s="2">
        <f t="shared" si="36"/>
        <v>96.428137390000003</v>
      </c>
      <c r="N615" s="2">
        <f t="shared" si="37"/>
        <v>57140000</v>
      </c>
      <c r="O615" s="2">
        <f>gpw[[#This Row],[M]]/(gpw[[#This Row],[Mb]]*gpw[[#This Row],[K]])*gpw[[#This Row],[Wb]]</f>
        <v>82.814676809051463</v>
      </c>
      <c r="P615" s="2">
        <f>gpw[[#This Row],[kurs_zamkniecia]]-D145</f>
        <v>4.0000000000000036E-2</v>
      </c>
      <c r="Q615" s="2" t="str">
        <f>IF(gpw[[#This Row],[Kolumna1]]&gt;0,"r",IF(gpw[[#This Row],[Kolumna1]]=0,"n","m"))</f>
        <v>r</v>
      </c>
      <c r="AB615" s="1">
        <v>42026</v>
      </c>
      <c r="AC615" s="2" t="s">
        <v>293</v>
      </c>
      <c r="AD615" s="2" t="s">
        <v>294</v>
      </c>
      <c r="AE615">
        <v>3.3</v>
      </c>
      <c r="AF615">
        <v>3776</v>
      </c>
      <c r="AG615">
        <v>12400</v>
      </c>
      <c r="AH615">
        <v>138273000</v>
      </c>
      <c r="AI615" s="2">
        <f>IF(AND(gpw_3[[#This Row],[wolumen]]=0,gpw_3[[#This Row],[obrot]]=0),gpw_3[[#This Row],[kurs_zamkniecia]],gpw_3[[#This Row],[obrot]]/gpw_3[[#This Row],[wolumen]])</f>
        <v>3.2838983050847457</v>
      </c>
      <c r="AK615" t="str">
        <f>LEFT(gpw_3[[#This Row],[ISIN]],2)</f>
        <v>PL</v>
      </c>
      <c r="AL615">
        <f>gpw_3[[#This Row],[kurs_zamkniecia]]*gpw_3[[#This Row],[pakiet_wig]]</f>
        <v>456300900</v>
      </c>
      <c r="AM615" s="2">
        <f>1000</f>
        <v>1000</v>
      </c>
      <c r="AN615" s="2">
        <f t="shared" si="38"/>
        <v>96.428137390000003</v>
      </c>
      <c r="AO615" s="2">
        <f t="shared" si="39"/>
        <v>57140000</v>
      </c>
      <c r="AP615" s="2">
        <f>gpw_3[[#This Row],[M]]/(gpw_3[[#This Row],[Mb]]*gpw_3[[#This Row],[K]])*gpw_3[[#This Row],[Wb]]</f>
        <v>82.814676809051463</v>
      </c>
      <c r="AQ615" s="2">
        <f>gpw_3[[#This Row],[kurs_zamkniecia]]-AE145</f>
        <v>4.0000000000000036E-2</v>
      </c>
      <c r="AR615" s="2" t="str">
        <f>IF(gpw_3[[#This Row],[Kolumna1]]&gt;0,"r",IF(gpw_3[[#This Row],[Kolumna1]]=0,"n","m"))</f>
        <v>r</v>
      </c>
    </row>
    <row r="616" spans="1:44" x14ac:dyDescent="0.25">
      <c r="A616" s="1">
        <v>42026</v>
      </c>
      <c r="B616" s="2" t="s">
        <v>295</v>
      </c>
      <c r="C616" s="2" t="s">
        <v>296</v>
      </c>
      <c r="D616">
        <v>50.71</v>
      </c>
      <c r="E616">
        <v>569</v>
      </c>
      <c r="F616">
        <v>29120</v>
      </c>
      <c r="G616">
        <v>11601000</v>
      </c>
      <c r="H616" s="2">
        <f>IF(AND(gpw[[#This Row],[wolumen]]=0,gpw[[#This Row],[obrot]]=0),gpw[[#This Row],[kurs_zamkniecia]],gpw[[#This Row],[obrot]]/gpw[[#This Row],[wolumen]])</f>
        <v>51.177504393673111</v>
      </c>
      <c r="J616" t="str">
        <f>LEFT(gpw[[#This Row],[ISIN]],2)</f>
        <v>PL</v>
      </c>
      <c r="K616">
        <f>gpw[[#This Row],[kurs_zamkniecia]]*gpw[[#This Row],[pakiet_wig]]</f>
        <v>588286710</v>
      </c>
      <c r="L616" s="2">
        <f>1000</f>
        <v>1000</v>
      </c>
      <c r="M616" s="2">
        <f t="shared" si="36"/>
        <v>96.428137390000003</v>
      </c>
      <c r="N616" s="2">
        <f t="shared" si="37"/>
        <v>57140000</v>
      </c>
      <c r="O616" s="2">
        <f>gpw[[#This Row],[M]]/(gpw[[#This Row],[Mb]]*gpw[[#This Row],[K]])*gpw[[#This Row],[Wb]]</f>
        <v>106.76896267289892</v>
      </c>
      <c r="P616" s="2">
        <f>gpw[[#This Row],[kurs_zamkniecia]]-D146</f>
        <v>-0.28999999999999915</v>
      </c>
      <c r="Q616" s="2" t="str">
        <f>IF(gpw[[#This Row],[Kolumna1]]&gt;0,"r",IF(gpw[[#This Row],[Kolumna1]]=0,"n","m"))</f>
        <v>m</v>
      </c>
      <c r="AB616" s="1">
        <v>42026</v>
      </c>
      <c r="AC616" s="2" t="s">
        <v>295</v>
      </c>
      <c r="AD616" s="2" t="s">
        <v>296</v>
      </c>
      <c r="AE616">
        <v>50.71</v>
      </c>
      <c r="AF616">
        <v>569</v>
      </c>
      <c r="AG616">
        <v>29120</v>
      </c>
      <c r="AH616">
        <v>11601000</v>
      </c>
      <c r="AI616" s="2">
        <f>IF(AND(gpw_3[[#This Row],[wolumen]]=0,gpw_3[[#This Row],[obrot]]=0),gpw_3[[#This Row],[kurs_zamkniecia]],gpw_3[[#This Row],[obrot]]/gpw_3[[#This Row],[wolumen]])</f>
        <v>51.177504393673111</v>
      </c>
      <c r="AK616" t="str">
        <f>LEFT(gpw_3[[#This Row],[ISIN]],2)</f>
        <v>PL</v>
      </c>
      <c r="AL616">
        <f>gpw_3[[#This Row],[kurs_zamkniecia]]*gpw_3[[#This Row],[pakiet_wig]]</f>
        <v>588286710</v>
      </c>
      <c r="AM616" s="2">
        <f>1000</f>
        <v>1000</v>
      </c>
      <c r="AN616" s="2">
        <f t="shared" si="38"/>
        <v>96.428137390000003</v>
      </c>
      <c r="AO616" s="2">
        <f t="shared" si="39"/>
        <v>57140000</v>
      </c>
      <c r="AP616" s="2">
        <f>gpw_3[[#This Row],[M]]/(gpw_3[[#This Row],[Mb]]*gpw_3[[#This Row],[K]])*gpw_3[[#This Row],[Wb]]</f>
        <v>106.76896267289892</v>
      </c>
      <c r="AQ616" s="2">
        <f>gpw_3[[#This Row],[kurs_zamkniecia]]-AE146</f>
        <v>-0.28999999999999915</v>
      </c>
      <c r="AR616" s="2" t="str">
        <f>IF(gpw_3[[#This Row],[Kolumna1]]&gt;0,"r",IF(gpw_3[[#This Row],[Kolumna1]]=0,"n","m"))</f>
        <v>m</v>
      </c>
    </row>
    <row r="617" spans="1:44" x14ac:dyDescent="0.25">
      <c r="A617" s="1">
        <v>42026</v>
      </c>
      <c r="B617" s="2" t="s">
        <v>297</v>
      </c>
      <c r="C617" s="2" t="s">
        <v>298</v>
      </c>
      <c r="D617">
        <v>18.489999999999998</v>
      </c>
      <c r="E617">
        <v>303</v>
      </c>
      <c r="F617">
        <v>5600</v>
      </c>
      <c r="G617">
        <v>1239000</v>
      </c>
      <c r="H617" s="2">
        <f>IF(AND(gpw[[#This Row],[wolumen]]=0,gpw[[#This Row],[obrot]]=0),gpw[[#This Row],[kurs_zamkniecia]],gpw[[#This Row],[obrot]]/gpw[[#This Row],[wolumen]])</f>
        <v>18.481848184818482</v>
      </c>
      <c r="J617" t="str">
        <f>LEFT(gpw[[#This Row],[ISIN]],2)</f>
        <v>PL</v>
      </c>
      <c r="K617">
        <f>gpw[[#This Row],[kurs_zamkniecia]]*gpw[[#This Row],[pakiet_wig]]</f>
        <v>22909109.999999996</v>
      </c>
      <c r="L617" s="2">
        <f>1000</f>
        <v>1000</v>
      </c>
      <c r="M617" s="2">
        <f t="shared" si="36"/>
        <v>96.428137390000003</v>
      </c>
      <c r="N617" s="2">
        <f t="shared" si="37"/>
        <v>57140000</v>
      </c>
      <c r="O617" s="2">
        <f>gpw[[#This Row],[M]]/(gpw[[#This Row],[Mb]]*gpw[[#This Row],[K]])*gpw[[#This Row],[Wb]]</f>
        <v>4.1578058264469977</v>
      </c>
      <c r="P617" s="2">
        <f>gpw[[#This Row],[kurs_zamkniecia]]-D147</f>
        <v>0</v>
      </c>
      <c r="Q617" s="2" t="str">
        <f>IF(gpw[[#This Row],[Kolumna1]]&gt;0,"r",IF(gpw[[#This Row],[Kolumna1]]=0,"n","m"))</f>
        <v>n</v>
      </c>
      <c r="AB617" s="1">
        <v>42026</v>
      </c>
      <c r="AC617" s="2" t="s">
        <v>297</v>
      </c>
      <c r="AD617" s="2" t="s">
        <v>298</v>
      </c>
      <c r="AE617">
        <v>18.489999999999998</v>
      </c>
      <c r="AF617">
        <v>303</v>
      </c>
      <c r="AG617">
        <v>5600</v>
      </c>
      <c r="AH617">
        <v>1239000</v>
      </c>
      <c r="AI617" s="2">
        <f>IF(AND(gpw_3[[#This Row],[wolumen]]=0,gpw_3[[#This Row],[obrot]]=0),gpw_3[[#This Row],[kurs_zamkniecia]],gpw_3[[#This Row],[obrot]]/gpw_3[[#This Row],[wolumen]])</f>
        <v>18.481848184818482</v>
      </c>
      <c r="AK617" t="str">
        <f>LEFT(gpw_3[[#This Row],[ISIN]],2)</f>
        <v>PL</v>
      </c>
      <c r="AL617">
        <f>gpw_3[[#This Row],[kurs_zamkniecia]]*gpw_3[[#This Row],[pakiet_wig]]</f>
        <v>22909109.999999996</v>
      </c>
      <c r="AM617" s="2">
        <f>1000</f>
        <v>1000</v>
      </c>
      <c r="AN617" s="2">
        <f t="shared" si="38"/>
        <v>96.428137390000003</v>
      </c>
      <c r="AO617" s="2">
        <f t="shared" si="39"/>
        <v>57140000</v>
      </c>
      <c r="AP617" s="2">
        <f>gpw_3[[#This Row],[M]]/(gpw_3[[#This Row],[Mb]]*gpw_3[[#This Row],[K]])*gpw_3[[#This Row],[Wb]]</f>
        <v>4.1578058264469977</v>
      </c>
      <c r="AQ617" s="2">
        <f>gpw_3[[#This Row],[kurs_zamkniecia]]-AE147</f>
        <v>0</v>
      </c>
      <c r="AR617" s="2" t="str">
        <f>IF(gpw_3[[#This Row],[Kolumna1]]&gt;0,"r",IF(gpw_3[[#This Row],[Kolumna1]]=0,"n","m"))</f>
        <v>n</v>
      </c>
    </row>
    <row r="618" spans="1:44" x14ac:dyDescent="0.25">
      <c r="A618" s="1">
        <v>42026</v>
      </c>
      <c r="B618" s="2" t="s">
        <v>299</v>
      </c>
      <c r="C618" s="2" t="s">
        <v>300</v>
      </c>
      <c r="D618">
        <v>1.48</v>
      </c>
      <c r="E618">
        <v>1000</v>
      </c>
      <c r="F618">
        <v>1470</v>
      </c>
      <c r="G618">
        <v>0</v>
      </c>
      <c r="H618" s="2">
        <f>IF(AND(gpw[[#This Row],[wolumen]]=0,gpw[[#This Row],[obrot]]=0),gpw[[#This Row],[kurs_zamkniecia]],gpw[[#This Row],[obrot]]/gpw[[#This Row],[wolumen]])</f>
        <v>1.47</v>
      </c>
      <c r="J618" t="str">
        <f>LEFT(gpw[[#This Row],[ISIN]],2)</f>
        <v>PL</v>
      </c>
      <c r="K618">
        <f>gpw[[#This Row],[kurs_zamkniecia]]*gpw[[#This Row],[pakiet_wig]]</f>
        <v>0</v>
      </c>
      <c r="L618" s="2">
        <f>1000</f>
        <v>1000</v>
      </c>
      <c r="M618" s="2">
        <f t="shared" si="36"/>
        <v>96.428137390000003</v>
      </c>
      <c r="N618" s="2">
        <f t="shared" si="37"/>
        <v>57140000</v>
      </c>
      <c r="O618" s="2">
        <f>gpw[[#This Row],[M]]/(gpw[[#This Row],[Mb]]*gpw[[#This Row],[K]])*gpw[[#This Row],[Wb]]</f>
        <v>0</v>
      </c>
      <c r="P618" s="2">
        <f>gpw[[#This Row],[kurs_zamkniecia]]-D148</f>
        <v>1.0000000000000009E-2</v>
      </c>
      <c r="Q618" s="2" t="str">
        <f>IF(gpw[[#This Row],[Kolumna1]]&gt;0,"r",IF(gpw[[#This Row],[Kolumna1]]=0,"n","m"))</f>
        <v>r</v>
      </c>
      <c r="AB618" s="1">
        <v>42026</v>
      </c>
      <c r="AC618" s="2" t="s">
        <v>299</v>
      </c>
      <c r="AD618" s="2" t="s">
        <v>300</v>
      </c>
      <c r="AE618">
        <v>1.48</v>
      </c>
      <c r="AF618">
        <v>1000</v>
      </c>
      <c r="AG618">
        <v>1470</v>
      </c>
      <c r="AH618">
        <v>0</v>
      </c>
      <c r="AI618" s="2">
        <f>IF(AND(gpw_3[[#This Row],[wolumen]]=0,gpw_3[[#This Row],[obrot]]=0),gpw_3[[#This Row],[kurs_zamkniecia]],gpw_3[[#This Row],[obrot]]/gpw_3[[#This Row],[wolumen]])</f>
        <v>1.47</v>
      </c>
      <c r="AK618" t="str">
        <f>LEFT(gpw_3[[#This Row],[ISIN]],2)</f>
        <v>PL</v>
      </c>
      <c r="AL618">
        <f>gpw_3[[#This Row],[kurs_zamkniecia]]*gpw_3[[#This Row],[pakiet_wig]]</f>
        <v>0</v>
      </c>
      <c r="AM618" s="2">
        <f>1000</f>
        <v>1000</v>
      </c>
      <c r="AN618" s="2">
        <f t="shared" si="38"/>
        <v>96.428137390000003</v>
      </c>
      <c r="AO618" s="2">
        <f t="shared" si="39"/>
        <v>57140000</v>
      </c>
      <c r="AP618" s="2">
        <f>gpw_3[[#This Row],[M]]/(gpw_3[[#This Row],[Mb]]*gpw_3[[#This Row],[K]])*gpw_3[[#This Row],[Wb]]</f>
        <v>0</v>
      </c>
      <c r="AQ618" s="2">
        <f>gpw_3[[#This Row],[kurs_zamkniecia]]-AE148</f>
        <v>1.0000000000000009E-2</v>
      </c>
      <c r="AR618" s="2" t="str">
        <f>IF(gpw_3[[#This Row],[Kolumna1]]&gt;0,"r",IF(gpw_3[[#This Row],[Kolumna1]]=0,"n","m"))</f>
        <v>r</v>
      </c>
    </row>
    <row r="619" spans="1:44" x14ac:dyDescent="0.25">
      <c r="A619" s="1">
        <v>42026</v>
      </c>
      <c r="B619" s="2" t="s">
        <v>301</v>
      </c>
      <c r="C619" s="2" t="s">
        <v>302</v>
      </c>
      <c r="D619">
        <v>15.7</v>
      </c>
      <c r="E619">
        <v>71</v>
      </c>
      <c r="F619">
        <v>1130</v>
      </c>
      <c r="G619">
        <v>3144000</v>
      </c>
      <c r="H619" s="2">
        <f>IF(AND(gpw[[#This Row],[wolumen]]=0,gpw[[#This Row],[obrot]]=0),gpw[[#This Row],[kurs_zamkniecia]],gpw[[#This Row],[obrot]]/gpw[[#This Row],[wolumen]])</f>
        <v>15.915492957746478</v>
      </c>
      <c r="J619" t="str">
        <f>LEFT(gpw[[#This Row],[ISIN]],2)</f>
        <v>PL</v>
      </c>
      <c r="K619">
        <f>gpw[[#This Row],[kurs_zamkniecia]]*gpw[[#This Row],[pakiet_wig]]</f>
        <v>49360800</v>
      </c>
      <c r="L619" s="2">
        <f>1000</f>
        <v>1000</v>
      </c>
      <c r="M619" s="2">
        <f t="shared" si="36"/>
        <v>96.428137390000003</v>
      </c>
      <c r="N619" s="2">
        <f t="shared" si="37"/>
        <v>57140000</v>
      </c>
      <c r="O619" s="2">
        <f>gpw[[#This Row],[M]]/(gpw[[#This Row],[Mb]]*gpw[[#This Row],[K]])*gpw[[#This Row],[Wb]]</f>
        <v>8.9585593607994802</v>
      </c>
      <c r="P619" s="2">
        <f>gpw[[#This Row],[kurs_zamkniecia]]-D149</f>
        <v>-0.55000000000000071</v>
      </c>
      <c r="Q619" s="2" t="str">
        <f>IF(gpw[[#This Row],[Kolumna1]]&gt;0,"r",IF(gpw[[#This Row],[Kolumna1]]=0,"n","m"))</f>
        <v>m</v>
      </c>
      <c r="AB619" s="1">
        <v>42026</v>
      </c>
      <c r="AC619" s="2" t="s">
        <v>301</v>
      </c>
      <c r="AD619" s="2" t="s">
        <v>302</v>
      </c>
      <c r="AE619">
        <v>15.7</v>
      </c>
      <c r="AF619">
        <v>71</v>
      </c>
      <c r="AG619">
        <v>1130</v>
      </c>
      <c r="AH619">
        <v>3144000</v>
      </c>
      <c r="AI619" s="2">
        <f>IF(AND(gpw_3[[#This Row],[wolumen]]=0,gpw_3[[#This Row],[obrot]]=0),gpw_3[[#This Row],[kurs_zamkniecia]],gpw_3[[#This Row],[obrot]]/gpw_3[[#This Row],[wolumen]])</f>
        <v>15.915492957746478</v>
      </c>
      <c r="AK619" t="str">
        <f>LEFT(gpw_3[[#This Row],[ISIN]],2)</f>
        <v>PL</v>
      </c>
      <c r="AL619">
        <f>gpw_3[[#This Row],[kurs_zamkniecia]]*gpw_3[[#This Row],[pakiet_wig]]</f>
        <v>49360800</v>
      </c>
      <c r="AM619" s="2">
        <f>1000</f>
        <v>1000</v>
      </c>
      <c r="AN619" s="2">
        <f t="shared" si="38"/>
        <v>96.428137390000003</v>
      </c>
      <c r="AO619" s="2">
        <f t="shared" si="39"/>
        <v>57140000</v>
      </c>
      <c r="AP619" s="2">
        <f>gpw_3[[#This Row],[M]]/(gpw_3[[#This Row],[Mb]]*gpw_3[[#This Row],[K]])*gpw_3[[#This Row],[Wb]]</f>
        <v>8.9585593607994802</v>
      </c>
      <c r="AQ619" s="2">
        <f>gpw_3[[#This Row],[kurs_zamkniecia]]-AE149</f>
        <v>-0.55000000000000071</v>
      </c>
      <c r="AR619" s="2" t="str">
        <f>IF(gpw_3[[#This Row],[Kolumna1]]&gt;0,"r",IF(gpw_3[[#This Row],[Kolumna1]]=0,"n","m"))</f>
        <v>m</v>
      </c>
    </row>
    <row r="620" spans="1:44" x14ac:dyDescent="0.25">
      <c r="A620" s="1">
        <v>42026</v>
      </c>
      <c r="B620" s="2" t="s">
        <v>303</v>
      </c>
      <c r="C620" s="2" t="s">
        <v>304</v>
      </c>
      <c r="D620">
        <v>25.9</v>
      </c>
      <c r="E620">
        <v>3</v>
      </c>
      <c r="F620">
        <v>80</v>
      </c>
      <c r="G620">
        <v>3305000</v>
      </c>
      <c r="H620" s="2">
        <f>IF(AND(gpw[[#This Row],[wolumen]]=0,gpw[[#This Row],[obrot]]=0),gpw[[#This Row],[kurs_zamkniecia]],gpw[[#This Row],[obrot]]/gpw[[#This Row],[wolumen]])</f>
        <v>26.666666666666668</v>
      </c>
      <c r="J620" t="str">
        <f>LEFT(gpw[[#This Row],[ISIN]],2)</f>
        <v>DE</v>
      </c>
      <c r="K620">
        <f>gpw[[#This Row],[kurs_zamkniecia]]*gpw[[#This Row],[pakiet_wig]]</f>
        <v>85599500</v>
      </c>
      <c r="L620" s="2">
        <f>1000</f>
        <v>1000</v>
      </c>
      <c r="M620" s="2">
        <f t="shared" si="36"/>
        <v>96.428137390000003</v>
      </c>
      <c r="N620" s="2">
        <f t="shared" si="37"/>
        <v>57140000</v>
      </c>
      <c r="O620" s="2">
        <f>gpw[[#This Row],[M]]/(gpw[[#This Row],[Mb]]*gpw[[#This Row],[K]])*gpw[[#This Row],[Wb]]</f>
        <v>15.535570776907083</v>
      </c>
      <c r="P620" s="2">
        <f>gpw[[#This Row],[kurs_zamkniecia]]-D150</f>
        <v>-0.10000000000000142</v>
      </c>
      <c r="Q620" s="2" t="str">
        <f>IF(gpw[[#This Row],[Kolumna1]]&gt;0,"r",IF(gpw[[#This Row],[Kolumna1]]=0,"n","m"))</f>
        <v>m</v>
      </c>
      <c r="AB620" s="1">
        <v>42026</v>
      </c>
      <c r="AC620" s="2" t="s">
        <v>303</v>
      </c>
      <c r="AD620" s="2" t="s">
        <v>304</v>
      </c>
      <c r="AE620">
        <v>25.9</v>
      </c>
      <c r="AF620">
        <v>3</v>
      </c>
      <c r="AG620">
        <v>80</v>
      </c>
      <c r="AH620">
        <v>3305000</v>
      </c>
      <c r="AI620" s="2">
        <f>IF(AND(gpw_3[[#This Row],[wolumen]]=0,gpw_3[[#This Row],[obrot]]=0),gpw_3[[#This Row],[kurs_zamkniecia]],gpw_3[[#This Row],[obrot]]/gpw_3[[#This Row],[wolumen]])</f>
        <v>26.666666666666668</v>
      </c>
      <c r="AK620" t="str">
        <f>LEFT(gpw_3[[#This Row],[ISIN]],2)</f>
        <v>DE</v>
      </c>
      <c r="AL620">
        <f>gpw_3[[#This Row],[kurs_zamkniecia]]*gpw_3[[#This Row],[pakiet_wig]]</f>
        <v>85599500</v>
      </c>
      <c r="AM620" s="2">
        <f>1000</f>
        <v>1000</v>
      </c>
      <c r="AN620" s="2">
        <f t="shared" si="38"/>
        <v>96.428137390000003</v>
      </c>
      <c r="AO620" s="2">
        <f t="shared" si="39"/>
        <v>57140000</v>
      </c>
      <c r="AP620" s="2">
        <f>gpw_3[[#This Row],[M]]/(gpw_3[[#This Row],[Mb]]*gpw_3[[#This Row],[K]])*gpw_3[[#This Row],[Wb]]</f>
        <v>15.535570776907083</v>
      </c>
      <c r="AQ620" s="2">
        <f>gpw_3[[#This Row],[kurs_zamkniecia]]-AE150</f>
        <v>-0.10000000000000142</v>
      </c>
      <c r="AR620" s="2" t="str">
        <f>IF(gpw_3[[#This Row],[Kolumna1]]&gt;0,"r",IF(gpw_3[[#This Row],[Kolumna1]]=0,"n","m"))</f>
        <v>m</v>
      </c>
    </row>
    <row r="621" spans="1:44" x14ac:dyDescent="0.25">
      <c r="A621" s="1">
        <v>42026</v>
      </c>
      <c r="B621" s="2" t="s">
        <v>305</v>
      </c>
      <c r="C621" s="2" t="s">
        <v>306</v>
      </c>
      <c r="D621">
        <v>8.8000000000000007</v>
      </c>
      <c r="E621">
        <v>36885</v>
      </c>
      <c r="F621">
        <v>324770</v>
      </c>
      <c r="G621">
        <v>17846000</v>
      </c>
      <c r="H621" s="2">
        <f>IF(AND(gpw[[#This Row],[wolumen]]=0,gpw[[#This Row],[obrot]]=0),gpw[[#This Row],[kurs_zamkniecia]],gpw[[#This Row],[obrot]]/gpw[[#This Row],[wolumen]])</f>
        <v>8.8049342551172565</v>
      </c>
      <c r="J621" t="str">
        <f>LEFT(gpw[[#This Row],[ISIN]],2)</f>
        <v>PL</v>
      </c>
      <c r="K621">
        <f>gpw[[#This Row],[kurs_zamkniecia]]*gpw[[#This Row],[pakiet_wig]]</f>
        <v>157044800</v>
      </c>
      <c r="L621" s="2">
        <f>1000</f>
        <v>1000</v>
      </c>
      <c r="M621" s="2">
        <f t="shared" si="36"/>
        <v>96.428137390000003</v>
      </c>
      <c r="N621" s="2">
        <f t="shared" si="37"/>
        <v>57140000</v>
      </c>
      <c r="O621" s="2">
        <f>gpw[[#This Row],[M]]/(gpw[[#This Row],[Mb]]*gpw[[#This Row],[K]])*gpw[[#This Row],[Wb]]</f>
        <v>28.502276363123819</v>
      </c>
      <c r="P621" s="2">
        <f>gpw[[#This Row],[kurs_zamkniecia]]-D151</f>
        <v>-9.9999999999997868E-3</v>
      </c>
      <c r="Q621" s="2" t="str">
        <f>IF(gpw[[#This Row],[Kolumna1]]&gt;0,"r",IF(gpw[[#This Row],[Kolumna1]]=0,"n","m"))</f>
        <v>m</v>
      </c>
      <c r="AB621" s="1">
        <v>42026</v>
      </c>
      <c r="AC621" s="2" t="s">
        <v>305</v>
      </c>
      <c r="AD621" s="2" t="s">
        <v>306</v>
      </c>
      <c r="AE621">
        <v>8.8000000000000007</v>
      </c>
      <c r="AF621">
        <v>36885</v>
      </c>
      <c r="AG621">
        <v>324770</v>
      </c>
      <c r="AH621">
        <v>17846000</v>
      </c>
      <c r="AI621" s="2">
        <f>IF(AND(gpw_3[[#This Row],[wolumen]]=0,gpw_3[[#This Row],[obrot]]=0),gpw_3[[#This Row],[kurs_zamkniecia]],gpw_3[[#This Row],[obrot]]/gpw_3[[#This Row],[wolumen]])</f>
        <v>8.8049342551172565</v>
      </c>
      <c r="AK621" t="str">
        <f>LEFT(gpw_3[[#This Row],[ISIN]],2)</f>
        <v>PL</v>
      </c>
      <c r="AL621">
        <f>gpw_3[[#This Row],[kurs_zamkniecia]]*gpw_3[[#This Row],[pakiet_wig]]</f>
        <v>157044800</v>
      </c>
      <c r="AM621" s="2">
        <f>1000</f>
        <v>1000</v>
      </c>
      <c r="AN621" s="2">
        <f t="shared" si="38"/>
        <v>96.428137390000003</v>
      </c>
      <c r="AO621" s="2">
        <f t="shared" si="39"/>
        <v>57140000</v>
      </c>
      <c r="AP621" s="2">
        <f>gpw_3[[#This Row],[M]]/(gpw_3[[#This Row],[Mb]]*gpw_3[[#This Row],[K]])*gpw_3[[#This Row],[Wb]]</f>
        <v>28.502276363123819</v>
      </c>
      <c r="AQ621" s="2">
        <f>gpw_3[[#This Row],[kurs_zamkniecia]]-AE151</f>
        <v>-9.9999999999997868E-3</v>
      </c>
      <c r="AR621" s="2" t="str">
        <f>IF(gpw_3[[#This Row],[Kolumna1]]&gt;0,"r",IF(gpw_3[[#This Row],[Kolumna1]]=0,"n","m"))</f>
        <v>m</v>
      </c>
    </row>
    <row r="622" spans="1:44" x14ac:dyDescent="0.25">
      <c r="A622" s="1">
        <v>42026</v>
      </c>
      <c r="B622" s="2" t="s">
        <v>307</v>
      </c>
      <c r="C622" s="2" t="s">
        <v>308</v>
      </c>
      <c r="D622">
        <v>4.55</v>
      </c>
      <c r="E622">
        <v>1184</v>
      </c>
      <c r="F622">
        <v>5290</v>
      </c>
      <c r="G622">
        <v>4501000</v>
      </c>
      <c r="H622" s="2">
        <f>IF(AND(gpw[[#This Row],[wolumen]]=0,gpw[[#This Row],[obrot]]=0),gpw[[#This Row],[kurs_zamkniecia]],gpw[[#This Row],[obrot]]/gpw[[#This Row],[wolumen]])</f>
        <v>4.4679054054054053</v>
      </c>
      <c r="J622" t="str">
        <f>LEFT(gpw[[#This Row],[ISIN]],2)</f>
        <v>PL</v>
      </c>
      <c r="K622">
        <f>gpw[[#This Row],[kurs_zamkniecia]]*gpw[[#This Row],[pakiet_wig]]</f>
        <v>20479550</v>
      </c>
      <c r="L622" s="2">
        <f>1000</f>
        <v>1000</v>
      </c>
      <c r="M622" s="2">
        <f t="shared" si="36"/>
        <v>96.428137390000003</v>
      </c>
      <c r="N622" s="2">
        <f t="shared" si="37"/>
        <v>57140000</v>
      </c>
      <c r="O622" s="2">
        <f>gpw[[#This Row],[M]]/(gpw[[#This Row],[Mb]]*gpw[[#This Row],[K]])*gpw[[#This Row],[Wb]]</f>
        <v>3.7168616464372741</v>
      </c>
      <c r="P622" s="2">
        <f>gpw[[#This Row],[kurs_zamkniecia]]-D152</f>
        <v>-8.9999999999999858E-2</v>
      </c>
      <c r="Q622" s="2" t="str">
        <f>IF(gpw[[#This Row],[Kolumna1]]&gt;0,"r",IF(gpw[[#This Row],[Kolumna1]]=0,"n","m"))</f>
        <v>m</v>
      </c>
      <c r="AB622" s="1">
        <v>42026</v>
      </c>
      <c r="AC622" s="2" t="s">
        <v>307</v>
      </c>
      <c r="AD622" s="2" t="s">
        <v>308</v>
      </c>
      <c r="AE622">
        <v>4.55</v>
      </c>
      <c r="AF622">
        <v>1184</v>
      </c>
      <c r="AG622">
        <v>5290</v>
      </c>
      <c r="AH622">
        <v>4501000</v>
      </c>
      <c r="AI622" s="2">
        <f>IF(AND(gpw_3[[#This Row],[wolumen]]=0,gpw_3[[#This Row],[obrot]]=0),gpw_3[[#This Row],[kurs_zamkniecia]],gpw_3[[#This Row],[obrot]]/gpw_3[[#This Row],[wolumen]])</f>
        <v>4.4679054054054053</v>
      </c>
      <c r="AK622" t="str">
        <f>LEFT(gpw_3[[#This Row],[ISIN]],2)</f>
        <v>PL</v>
      </c>
      <c r="AL622">
        <f>gpw_3[[#This Row],[kurs_zamkniecia]]*gpw_3[[#This Row],[pakiet_wig]]</f>
        <v>20479550</v>
      </c>
      <c r="AM622" s="2">
        <f>1000</f>
        <v>1000</v>
      </c>
      <c r="AN622" s="2">
        <f t="shared" si="38"/>
        <v>96.428137390000003</v>
      </c>
      <c r="AO622" s="2">
        <f t="shared" si="39"/>
        <v>57140000</v>
      </c>
      <c r="AP622" s="2">
        <f>gpw_3[[#This Row],[M]]/(gpw_3[[#This Row],[Mb]]*gpw_3[[#This Row],[K]])*gpw_3[[#This Row],[Wb]]</f>
        <v>3.7168616464372741</v>
      </c>
      <c r="AQ622" s="2">
        <f>gpw_3[[#This Row],[kurs_zamkniecia]]-AE152</f>
        <v>-8.9999999999999858E-2</v>
      </c>
      <c r="AR622" s="2" t="str">
        <f>IF(gpw_3[[#This Row],[Kolumna1]]&gt;0,"r",IF(gpw_3[[#This Row],[Kolumna1]]=0,"n","m"))</f>
        <v>m</v>
      </c>
    </row>
    <row r="623" spans="1:44" x14ac:dyDescent="0.25">
      <c r="A623" s="1">
        <v>42026</v>
      </c>
      <c r="B623" s="2" t="s">
        <v>309</v>
      </c>
      <c r="C623" s="2" t="s">
        <v>310</v>
      </c>
      <c r="D623">
        <v>0.93</v>
      </c>
      <c r="E623">
        <v>8501</v>
      </c>
      <c r="F623">
        <v>7930</v>
      </c>
      <c r="G623">
        <v>11150000</v>
      </c>
      <c r="H623" s="2">
        <f>IF(AND(gpw[[#This Row],[wolumen]]=0,gpw[[#This Row],[obrot]]=0),gpw[[#This Row],[kurs_zamkniecia]],gpw[[#This Row],[obrot]]/gpw[[#This Row],[wolumen]])</f>
        <v>0.93283143159628279</v>
      </c>
      <c r="J623" t="str">
        <f>LEFT(gpw[[#This Row],[ISIN]],2)</f>
        <v>PL</v>
      </c>
      <c r="K623">
        <f>gpw[[#This Row],[kurs_zamkniecia]]*gpw[[#This Row],[pakiet_wig]]</f>
        <v>10369500</v>
      </c>
      <c r="L623" s="2">
        <f>1000</f>
        <v>1000</v>
      </c>
      <c r="M623" s="2">
        <f t="shared" si="36"/>
        <v>96.428137390000003</v>
      </c>
      <c r="N623" s="2">
        <f t="shared" si="37"/>
        <v>57140000</v>
      </c>
      <c r="O623" s="2">
        <f>gpw[[#This Row],[M]]/(gpw[[#This Row],[Mb]]*gpw[[#This Row],[K]])*gpw[[#This Row],[Wb]]</f>
        <v>1.8819747915716563</v>
      </c>
      <c r="P623" s="2">
        <f>gpw[[#This Row],[kurs_zamkniecia]]-D153</f>
        <v>1.0000000000000009E-2</v>
      </c>
      <c r="Q623" s="2" t="str">
        <f>IF(gpw[[#This Row],[Kolumna1]]&gt;0,"r",IF(gpw[[#This Row],[Kolumna1]]=0,"n","m"))</f>
        <v>r</v>
      </c>
      <c r="AB623" s="1">
        <v>42026</v>
      </c>
      <c r="AC623" s="2" t="s">
        <v>309</v>
      </c>
      <c r="AD623" s="2" t="s">
        <v>310</v>
      </c>
      <c r="AE623">
        <v>0.93</v>
      </c>
      <c r="AF623">
        <v>8501</v>
      </c>
      <c r="AG623">
        <v>7930</v>
      </c>
      <c r="AH623">
        <v>11150000</v>
      </c>
      <c r="AI623" s="2">
        <f>IF(AND(gpw_3[[#This Row],[wolumen]]=0,gpw_3[[#This Row],[obrot]]=0),gpw_3[[#This Row],[kurs_zamkniecia]],gpw_3[[#This Row],[obrot]]/gpw_3[[#This Row],[wolumen]])</f>
        <v>0.93283143159628279</v>
      </c>
      <c r="AK623" t="str">
        <f>LEFT(gpw_3[[#This Row],[ISIN]],2)</f>
        <v>PL</v>
      </c>
      <c r="AL623">
        <f>gpw_3[[#This Row],[kurs_zamkniecia]]*gpw_3[[#This Row],[pakiet_wig]]</f>
        <v>10369500</v>
      </c>
      <c r="AM623" s="2">
        <f>1000</f>
        <v>1000</v>
      </c>
      <c r="AN623" s="2">
        <f t="shared" si="38"/>
        <v>96.428137390000003</v>
      </c>
      <c r="AO623" s="2">
        <f t="shared" si="39"/>
        <v>57140000</v>
      </c>
      <c r="AP623" s="2">
        <f>gpw_3[[#This Row],[M]]/(gpw_3[[#This Row],[Mb]]*gpw_3[[#This Row],[K]])*gpw_3[[#This Row],[Wb]]</f>
        <v>1.8819747915716563</v>
      </c>
      <c r="AQ623" s="2">
        <f>gpw_3[[#This Row],[kurs_zamkniecia]]-AE153</f>
        <v>1.0000000000000009E-2</v>
      </c>
      <c r="AR623" s="2" t="str">
        <f>IF(gpw_3[[#This Row],[Kolumna1]]&gt;0,"r",IF(gpw_3[[#This Row],[Kolumna1]]=0,"n","m"))</f>
        <v>r</v>
      </c>
    </row>
    <row r="624" spans="1:44" x14ac:dyDescent="0.25">
      <c r="A624" s="1">
        <v>42026</v>
      </c>
      <c r="B624" s="2" t="s">
        <v>311</v>
      </c>
      <c r="C624" s="2" t="s">
        <v>312</v>
      </c>
      <c r="D624">
        <v>49.5</v>
      </c>
      <c r="E624">
        <v>43812</v>
      </c>
      <c r="F624">
        <v>2161740</v>
      </c>
      <c r="G624">
        <v>16737000</v>
      </c>
      <c r="H624" s="2">
        <f>IF(AND(gpw[[#This Row],[wolumen]]=0,gpw[[#This Row],[obrot]]=0),gpw[[#This Row],[kurs_zamkniecia]],gpw[[#This Row],[obrot]]/gpw[[#This Row],[wolumen]])</f>
        <v>49.341276362640372</v>
      </c>
      <c r="J624" t="str">
        <f>LEFT(gpw[[#This Row],[ISIN]],2)</f>
        <v>PL</v>
      </c>
      <c r="K624">
        <f>gpw[[#This Row],[kurs_zamkniecia]]*gpw[[#This Row],[pakiet_wig]]</f>
        <v>828481500</v>
      </c>
      <c r="L624" s="2">
        <f>1000</f>
        <v>1000</v>
      </c>
      <c r="M624" s="2">
        <f t="shared" si="36"/>
        <v>96.428137390000003</v>
      </c>
      <c r="N624" s="2">
        <f t="shared" si="37"/>
        <v>57140000</v>
      </c>
      <c r="O624" s="2">
        <f>gpw[[#This Row],[M]]/(gpw[[#This Row],[Mb]]*gpw[[#This Row],[K]])*gpw[[#This Row],[Wb]]</f>
        <v>150.3622448800302</v>
      </c>
      <c r="P624" s="2">
        <f>gpw[[#This Row],[kurs_zamkniecia]]-D154</f>
        <v>-0.5</v>
      </c>
      <c r="Q624" s="2" t="str">
        <f>IF(gpw[[#This Row],[Kolumna1]]&gt;0,"r",IF(gpw[[#This Row],[Kolumna1]]=0,"n","m"))</f>
        <v>m</v>
      </c>
      <c r="AB624" s="1">
        <v>42026</v>
      </c>
      <c r="AC624" s="2" t="s">
        <v>311</v>
      </c>
      <c r="AD624" s="2" t="s">
        <v>312</v>
      </c>
      <c r="AE624">
        <v>49.5</v>
      </c>
      <c r="AF624">
        <v>43812</v>
      </c>
      <c r="AG624">
        <v>2161740</v>
      </c>
      <c r="AH624">
        <v>16737000</v>
      </c>
      <c r="AI624" s="2">
        <f>IF(AND(gpw_3[[#This Row],[wolumen]]=0,gpw_3[[#This Row],[obrot]]=0),gpw_3[[#This Row],[kurs_zamkniecia]],gpw_3[[#This Row],[obrot]]/gpw_3[[#This Row],[wolumen]])</f>
        <v>49.341276362640372</v>
      </c>
      <c r="AK624" t="str">
        <f>LEFT(gpw_3[[#This Row],[ISIN]],2)</f>
        <v>PL</v>
      </c>
      <c r="AL624">
        <f>gpw_3[[#This Row],[kurs_zamkniecia]]*gpw_3[[#This Row],[pakiet_wig]]</f>
        <v>828481500</v>
      </c>
      <c r="AM624" s="2">
        <f>1000</f>
        <v>1000</v>
      </c>
      <c r="AN624" s="2">
        <f t="shared" si="38"/>
        <v>96.428137390000003</v>
      </c>
      <c r="AO624" s="2">
        <f t="shared" si="39"/>
        <v>57140000</v>
      </c>
      <c r="AP624" s="2">
        <f>gpw_3[[#This Row],[M]]/(gpw_3[[#This Row],[Mb]]*gpw_3[[#This Row],[K]])*gpw_3[[#This Row],[Wb]]</f>
        <v>150.3622448800302</v>
      </c>
      <c r="AQ624" s="2">
        <f>gpw_3[[#This Row],[kurs_zamkniecia]]-AE154</f>
        <v>-0.5</v>
      </c>
      <c r="AR624" s="2" t="str">
        <f>IF(gpw_3[[#This Row],[Kolumna1]]&gt;0,"r",IF(gpw_3[[#This Row],[Kolumna1]]=0,"n","m"))</f>
        <v>m</v>
      </c>
    </row>
    <row r="625" spans="1:44" x14ac:dyDescent="0.25">
      <c r="A625" s="1">
        <v>42026</v>
      </c>
      <c r="B625" s="2" t="s">
        <v>313</v>
      </c>
      <c r="C625" s="2" t="s">
        <v>314</v>
      </c>
      <c r="D625">
        <v>18.73</v>
      </c>
      <c r="E625">
        <v>0</v>
      </c>
      <c r="F625">
        <v>0</v>
      </c>
      <c r="G625">
        <v>17024000</v>
      </c>
      <c r="H625" s="2">
        <f>IF(AND(gpw[[#This Row],[wolumen]]=0,gpw[[#This Row],[obrot]]=0),gpw[[#This Row],[kurs_zamkniecia]],gpw[[#This Row],[obrot]]/gpw[[#This Row],[wolumen]])</f>
        <v>18.73</v>
      </c>
      <c r="J625" t="str">
        <f>LEFT(gpw[[#This Row],[ISIN]],2)</f>
        <v>NL</v>
      </c>
      <c r="K625">
        <f>gpw[[#This Row],[kurs_zamkniecia]]*gpw[[#This Row],[pakiet_wig]]</f>
        <v>318859520</v>
      </c>
      <c r="L625" s="2">
        <f>1000</f>
        <v>1000</v>
      </c>
      <c r="M625" s="2">
        <f t="shared" si="36"/>
        <v>96.428137390000003</v>
      </c>
      <c r="N625" s="2">
        <f t="shared" si="37"/>
        <v>57140000</v>
      </c>
      <c r="O625" s="2">
        <f>gpw[[#This Row],[M]]/(gpw[[#This Row],[Mb]]*gpw[[#This Row],[K]])*gpw[[#This Row],[Wb]]</f>
        <v>57.870252055801956</v>
      </c>
      <c r="P625" s="2">
        <f>gpw[[#This Row],[kurs_zamkniecia]]-D155</f>
        <v>0</v>
      </c>
      <c r="Q625" s="2" t="str">
        <f>IF(gpw[[#This Row],[Kolumna1]]&gt;0,"r",IF(gpw[[#This Row],[Kolumna1]]=0,"n","m"))</f>
        <v>n</v>
      </c>
      <c r="AB625" s="1">
        <v>42026</v>
      </c>
      <c r="AC625" s="2" t="s">
        <v>313</v>
      </c>
      <c r="AD625" s="2" t="s">
        <v>314</v>
      </c>
      <c r="AE625">
        <v>18.73</v>
      </c>
      <c r="AF625">
        <v>0</v>
      </c>
      <c r="AG625">
        <v>0</v>
      </c>
      <c r="AH625">
        <v>17024000</v>
      </c>
      <c r="AI625" s="2">
        <f>IF(AND(gpw_3[[#This Row],[wolumen]]=0,gpw_3[[#This Row],[obrot]]=0),gpw_3[[#This Row],[kurs_zamkniecia]],gpw_3[[#This Row],[obrot]]/gpw_3[[#This Row],[wolumen]])</f>
        <v>18.73</v>
      </c>
      <c r="AK625" t="str">
        <f>LEFT(gpw_3[[#This Row],[ISIN]],2)</f>
        <v>NL</v>
      </c>
      <c r="AL625">
        <f>gpw_3[[#This Row],[kurs_zamkniecia]]*gpw_3[[#This Row],[pakiet_wig]]</f>
        <v>318859520</v>
      </c>
      <c r="AM625" s="2">
        <f>1000</f>
        <v>1000</v>
      </c>
      <c r="AN625" s="2">
        <f t="shared" si="38"/>
        <v>96.428137390000003</v>
      </c>
      <c r="AO625" s="2">
        <f t="shared" si="39"/>
        <v>57140000</v>
      </c>
      <c r="AP625" s="2">
        <f>gpw_3[[#This Row],[M]]/(gpw_3[[#This Row],[Mb]]*gpw_3[[#This Row],[K]])*gpw_3[[#This Row],[Wb]]</f>
        <v>57.870252055801956</v>
      </c>
      <c r="AQ625" s="2">
        <f>gpw_3[[#This Row],[kurs_zamkniecia]]-AE155</f>
        <v>0</v>
      </c>
      <c r="AR625" s="2" t="str">
        <f>IF(gpw_3[[#This Row],[Kolumna1]]&gt;0,"r",IF(gpw_3[[#This Row],[Kolumna1]]=0,"n","m"))</f>
        <v>n</v>
      </c>
    </row>
    <row r="626" spans="1:44" x14ac:dyDescent="0.25">
      <c r="A626" s="1">
        <v>42026</v>
      </c>
      <c r="B626" s="2" t="s">
        <v>315</v>
      </c>
      <c r="C626" s="2" t="s">
        <v>316</v>
      </c>
      <c r="D626">
        <v>0.85</v>
      </c>
      <c r="E626">
        <v>127157</v>
      </c>
      <c r="F626">
        <v>108740</v>
      </c>
      <c r="G626">
        <v>0</v>
      </c>
      <c r="H626" s="2">
        <f>IF(AND(gpw[[#This Row],[wolumen]]=0,gpw[[#This Row],[obrot]]=0),gpw[[#This Row],[kurs_zamkniecia]],gpw[[#This Row],[obrot]]/gpw[[#This Row],[wolumen]])</f>
        <v>0.85516330205965851</v>
      </c>
      <c r="J626" t="str">
        <f>LEFT(gpw[[#This Row],[ISIN]],2)</f>
        <v>PL</v>
      </c>
      <c r="K626">
        <f>gpw[[#This Row],[kurs_zamkniecia]]*gpw[[#This Row],[pakiet_wig]]</f>
        <v>0</v>
      </c>
      <c r="L626" s="2">
        <f>1000</f>
        <v>1000</v>
      </c>
      <c r="M626" s="2">
        <f t="shared" si="36"/>
        <v>96.428137390000003</v>
      </c>
      <c r="N626" s="2">
        <f t="shared" si="37"/>
        <v>57140000</v>
      </c>
      <c r="O626" s="2">
        <f>gpw[[#This Row],[M]]/(gpw[[#This Row],[Mb]]*gpw[[#This Row],[K]])*gpw[[#This Row],[Wb]]</f>
        <v>0</v>
      </c>
      <c r="P626" s="2">
        <f>gpw[[#This Row],[kurs_zamkniecia]]-D156</f>
        <v>-1.0000000000000009E-2</v>
      </c>
      <c r="Q626" s="2" t="str">
        <f>IF(gpw[[#This Row],[Kolumna1]]&gt;0,"r",IF(gpw[[#This Row],[Kolumna1]]=0,"n","m"))</f>
        <v>m</v>
      </c>
      <c r="AB626" s="1">
        <v>42026</v>
      </c>
      <c r="AC626" s="2" t="s">
        <v>315</v>
      </c>
      <c r="AD626" s="2" t="s">
        <v>316</v>
      </c>
      <c r="AE626">
        <v>0.85</v>
      </c>
      <c r="AF626">
        <v>127157</v>
      </c>
      <c r="AG626">
        <v>108740</v>
      </c>
      <c r="AH626">
        <v>0</v>
      </c>
      <c r="AI626" s="2">
        <f>IF(AND(gpw_3[[#This Row],[wolumen]]=0,gpw_3[[#This Row],[obrot]]=0),gpw_3[[#This Row],[kurs_zamkniecia]],gpw_3[[#This Row],[obrot]]/gpw_3[[#This Row],[wolumen]])</f>
        <v>0.85516330205965851</v>
      </c>
      <c r="AK626" t="str">
        <f>LEFT(gpw_3[[#This Row],[ISIN]],2)</f>
        <v>PL</v>
      </c>
      <c r="AL626">
        <f>gpw_3[[#This Row],[kurs_zamkniecia]]*gpw_3[[#This Row],[pakiet_wig]]</f>
        <v>0</v>
      </c>
      <c r="AM626" s="2">
        <f>1000</f>
        <v>1000</v>
      </c>
      <c r="AN626" s="2">
        <f t="shared" si="38"/>
        <v>96.428137390000003</v>
      </c>
      <c r="AO626" s="2">
        <f t="shared" si="39"/>
        <v>57140000</v>
      </c>
      <c r="AP626" s="2">
        <f>gpw_3[[#This Row],[M]]/(gpw_3[[#This Row],[Mb]]*gpw_3[[#This Row],[K]])*gpw_3[[#This Row],[Wb]]</f>
        <v>0</v>
      </c>
      <c r="AQ626" s="2">
        <f>gpw_3[[#This Row],[kurs_zamkniecia]]-AE156</f>
        <v>-1.0000000000000009E-2</v>
      </c>
      <c r="AR626" s="2" t="str">
        <f>IF(gpw_3[[#This Row],[Kolumna1]]&gt;0,"r",IF(gpw_3[[#This Row],[Kolumna1]]=0,"n","m"))</f>
        <v>m</v>
      </c>
    </row>
    <row r="627" spans="1:44" x14ac:dyDescent="0.25">
      <c r="A627" s="1">
        <v>42026</v>
      </c>
      <c r="B627" s="2" t="s">
        <v>317</v>
      </c>
      <c r="C627" s="2" t="s">
        <v>318</v>
      </c>
      <c r="D627">
        <v>0.35</v>
      </c>
      <c r="E627">
        <v>1072</v>
      </c>
      <c r="F627">
        <v>380</v>
      </c>
      <c r="G627">
        <v>0</v>
      </c>
      <c r="H627" s="2">
        <f>IF(AND(gpw[[#This Row],[wolumen]]=0,gpw[[#This Row],[obrot]]=0),gpw[[#This Row],[kurs_zamkniecia]],gpw[[#This Row],[obrot]]/gpw[[#This Row],[wolumen]])</f>
        <v>0.35447761194029853</v>
      </c>
      <c r="J627" t="str">
        <f>LEFT(gpw[[#This Row],[ISIN]],2)</f>
        <v>PL</v>
      </c>
      <c r="K627">
        <f>gpw[[#This Row],[kurs_zamkniecia]]*gpw[[#This Row],[pakiet_wig]]</f>
        <v>0</v>
      </c>
      <c r="L627" s="2">
        <f>1000</f>
        <v>1000</v>
      </c>
      <c r="M627" s="2">
        <f t="shared" si="36"/>
        <v>96.428137390000003</v>
      </c>
      <c r="N627" s="2">
        <f t="shared" si="37"/>
        <v>57140000</v>
      </c>
      <c r="O627" s="2">
        <f>gpw[[#This Row],[M]]/(gpw[[#This Row],[Mb]]*gpw[[#This Row],[K]])*gpw[[#This Row],[Wb]]</f>
        <v>0</v>
      </c>
      <c r="P627" s="2">
        <f>gpw[[#This Row],[kurs_zamkniecia]]-D157</f>
        <v>1.9999999999999962E-2</v>
      </c>
      <c r="Q627" s="2" t="str">
        <f>IF(gpw[[#This Row],[Kolumna1]]&gt;0,"r",IF(gpw[[#This Row],[Kolumna1]]=0,"n","m"))</f>
        <v>r</v>
      </c>
      <c r="AB627" s="1">
        <v>42026</v>
      </c>
      <c r="AC627" s="2" t="s">
        <v>317</v>
      </c>
      <c r="AD627" s="2" t="s">
        <v>318</v>
      </c>
      <c r="AE627">
        <v>0.35</v>
      </c>
      <c r="AF627">
        <v>1072</v>
      </c>
      <c r="AG627">
        <v>380</v>
      </c>
      <c r="AH627">
        <v>0</v>
      </c>
      <c r="AI627" s="2">
        <f>IF(AND(gpw_3[[#This Row],[wolumen]]=0,gpw_3[[#This Row],[obrot]]=0),gpw_3[[#This Row],[kurs_zamkniecia]],gpw_3[[#This Row],[obrot]]/gpw_3[[#This Row],[wolumen]])</f>
        <v>0.35447761194029853</v>
      </c>
      <c r="AK627" t="str">
        <f>LEFT(gpw_3[[#This Row],[ISIN]],2)</f>
        <v>PL</v>
      </c>
      <c r="AL627">
        <f>gpw_3[[#This Row],[kurs_zamkniecia]]*gpw_3[[#This Row],[pakiet_wig]]</f>
        <v>0</v>
      </c>
      <c r="AM627" s="2">
        <f>1000</f>
        <v>1000</v>
      </c>
      <c r="AN627" s="2">
        <f t="shared" si="38"/>
        <v>96.428137390000003</v>
      </c>
      <c r="AO627" s="2">
        <f t="shared" si="39"/>
        <v>57140000</v>
      </c>
      <c r="AP627" s="2">
        <f>gpw_3[[#This Row],[M]]/(gpw_3[[#This Row],[Mb]]*gpw_3[[#This Row],[K]])*gpw_3[[#This Row],[Wb]]</f>
        <v>0</v>
      </c>
      <c r="AQ627" s="2">
        <f>gpw_3[[#This Row],[kurs_zamkniecia]]-AE157</f>
        <v>1.9999999999999962E-2</v>
      </c>
      <c r="AR627" s="2" t="str">
        <f>IF(gpw_3[[#This Row],[Kolumna1]]&gt;0,"r",IF(gpw_3[[#This Row],[Kolumna1]]=0,"n","m"))</f>
        <v>r</v>
      </c>
    </row>
    <row r="628" spans="1:44" x14ac:dyDescent="0.25">
      <c r="A628" s="1">
        <v>42026</v>
      </c>
      <c r="B628" s="2" t="s">
        <v>319</v>
      </c>
      <c r="C628" s="2" t="s">
        <v>320</v>
      </c>
      <c r="D628">
        <v>2</v>
      </c>
      <c r="E628">
        <v>106503</v>
      </c>
      <c r="F628">
        <v>212440</v>
      </c>
      <c r="G628">
        <v>293645000</v>
      </c>
      <c r="H628" s="2">
        <f>IF(AND(gpw[[#This Row],[wolumen]]=0,gpw[[#This Row],[obrot]]=0),gpw[[#This Row],[kurs_zamkniecia]],gpw[[#This Row],[obrot]]/gpw[[#This Row],[wolumen]])</f>
        <v>1.9946855957109189</v>
      </c>
      <c r="J628" t="str">
        <f>LEFT(gpw[[#This Row],[ISIN]],2)</f>
        <v>PL</v>
      </c>
      <c r="K628">
        <f>gpw[[#This Row],[kurs_zamkniecia]]*gpw[[#This Row],[pakiet_wig]]</f>
        <v>587290000</v>
      </c>
      <c r="L628" s="2">
        <f>1000</f>
        <v>1000</v>
      </c>
      <c r="M628" s="2">
        <f t="shared" si="36"/>
        <v>96.428137390000003</v>
      </c>
      <c r="N628" s="2">
        <f t="shared" si="37"/>
        <v>57140000</v>
      </c>
      <c r="O628" s="2">
        <f>gpw[[#This Row],[M]]/(gpw[[#This Row],[Mb]]*gpw[[#This Row],[K]])*gpw[[#This Row],[Wb]]</f>
        <v>106.58806840658836</v>
      </c>
      <c r="P628" s="2">
        <f>gpw[[#This Row],[kurs_zamkniecia]]-D158</f>
        <v>2.0000000000000018E-2</v>
      </c>
      <c r="Q628" s="2" t="str">
        <f>IF(gpw[[#This Row],[Kolumna1]]&gt;0,"r",IF(gpw[[#This Row],[Kolumna1]]=0,"n","m"))</f>
        <v>r</v>
      </c>
      <c r="AB628" s="1">
        <v>42026</v>
      </c>
      <c r="AC628" s="2" t="s">
        <v>319</v>
      </c>
      <c r="AD628" s="2" t="s">
        <v>320</v>
      </c>
      <c r="AE628">
        <v>2</v>
      </c>
      <c r="AF628">
        <v>106503</v>
      </c>
      <c r="AG628">
        <v>212440</v>
      </c>
      <c r="AH628">
        <v>293645000</v>
      </c>
      <c r="AI628" s="2">
        <f>IF(AND(gpw_3[[#This Row],[wolumen]]=0,gpw_3[[#This Row],[obrot]]=0),gpw_3[[#This Row],[kurs_zamkniecia]],gpw_3[[#This Row],[obrot]]/gpw_3[[#This Row],[wolumen]])</f>
        <v>1.9946855957109189</v>
      </c>
      <c r="AK628" t="str">
        <f>LEFT(gpw_3[[#This Row],[ISIN]],2)</f>
        <v>PL</v>
      </c>
      <c r="AL628">
        <f>gpw_3[[#This Row],[kurs_zamkniecia]]*gpw_3[[#This Row],[pakiet_wig]]</f>
        <v>587290000</v>
      </c>
      <c r="AM628" s="2">
        <f>1000</f>
        <v>1000</v>
      </c>
      <c r="AN628" s="2">
        <f t="shared" si="38"/>
        <v>96.428137390000003</v>
      </c>
      <c r="AO628" s="2">
        <f t="shared" si="39"/>
        <v>57140000</v>
      </c>
      <c r="AP628" s="2">
        <f>gpw_3[[#This Row],[M]]/(gpw_3[[#This Row],[Mb]]*gpw_3[[#This Row],[K]])*gpw_3[[#This Row],[Wb]]</f>
        <v>106.58806840658836</v>
      </c>
      <c r="AQ628" s="2">
        <f>gpw_3[[#This Row],[kurs_zamkniecia]]-AE158</f>
        <v>2.0000000000000018E-2</v>
      </c>
      <c r="AR628" s="2" t="str">
        <f>IF(gpw_3[[#This Row],[Kolumna1]]&gt;0,"r",IF(gpw_3[[#This Row],[Kolumna1]]=0,"n","m"))</f>
        <v>r</v>
      </c>
    </row>
    <row r="629" spans="1:44" x14ac:dyDescent="0.25">
      <c r="A629" s="1">
        <v>42026</v>
      </c>
      <c r="B629" s="2" t="s">
        <v>321</v>
      </c>
      <c r="C629" s="2" t="s">
        <v>322</v>
      </c>
      <c r="D629">
        <v>1.81</v>
      </c>
      <c r="E629">
        <v>3554369</v>
      </c>
      <c r="F629">
        <v>6423540</v>
      </c>
      <c r="G629">
        <v>1095354000</v>
      </c>
      <c r="H629" s="2">
        <f>IF(AND(gpw[[#This Row],[wolumen]]=0,gpw[[#This Row],[obrot]]=0),gpw[[#This Row],[kurs_zamkniecia]],gpw[[#This Row],[obrot]]/gpw[[#This Row],[wolumen]])</f>
        <v>1.8072237294439604</v>
      </c>
      <c r="J629" t="str">
        <f>LEFT(gpw[[#This Row],[ISIN]],2)</f>
        <v>PL</v>
      </c>
      <c r="K629">
        <f>gpw[[#This Row],[kurs_zamkniecia]]*gpw[[#This Row],[pakiet_wig]]</f>
        <v>1982590740</v>
      </c>
      <c r="L629" s="2">
        <f>1000</f>
        <v>1000</v>
      </c>
      <c r="M629" s="2">
        <f t="shared" si="36"/>
        <v>96.428137390000003</v>
      </c>
      <c r="N629" s="2">
        <f t="shared" si="37"/>
        <v>57140000</v>
      </c>
      <c r="O629" s="2">
        <f>gpw[[#This Row],[M]]/(gpw[[#This Row],[Mb]]*gpw[[#This Row],[K]])*gpw[[#This Row],[Wb]]</f>
        <v>359.82311535593772</v>
      </c>
      <c r="P629" s="2">
        <f>gpw[[#This Row],[kurs_zamkniecia]]-D159</f>
        <v>4.0000000000000036E-2</v>
      </c>
      <c r="Q629" s="2" t="str">
        <f>IF(gpw[[#This Row],[Kolumna1]]&gt;0,"r",IF(gpw[[#This Row],[Kolumna1]]=0,"n","m"))</f>
        <v>r</v>
      </c>
      <c r="AB629" s="1">
        <v>42026</v>
      </c>
      <c r="AC629" s="2" t="s">
        <v>321</v>
      </c>
      <c r="AD629" s="2" t="s">
        <v>322</v>
      </c>
      <c r="AE629">
        <v>1.81</v>
      </c>
      <c r="AF629">
        <v>3554369</v>
      </c>
      <c r="AG629">
        <v>6423540</v>
      </c>
      <c r="AH629">
        <v>1095354000</v>
      </c>
      <c r="AI629" s="2">
        <f>IF(AND(gpw_3[[#This Row],[wolumen]]=0,gpw_3[[#This Row],[obrot]]=0),gpw_3[[#This Row],[kurs_zamkniecia]],gpw_3[[#This Row],[obrot]]/gpw_3[[#This Row],[wolumen]])</f>
        <v>1.8072237294439604</v>
      </c>
      <c r="AK629" t="str">
        <f>LEFT(gpw_3[[#This Row],[ISIN]],2)</f>
        <v>PL</v>
      </c>
      <c r="AL629">
        <f>gpw_3[[#This Row],[kurs_zamkniecia]]*gpw_3[[#This Row],[pakiet_wig]]</f>
        <v>1982590740</v>
      </c>
      <c r="AM629" s="2">
        <f>1000</f>
        <v>1000</v>
      </c>
      <c r="AN629" s="2">
        <f t="shared" si="38"/>
        <v>96.428137390000003</v>
      </c>
      <c r="AO629" s="2">
        <f t="shared" si="39"/>
        <v>57140000</v>
      </c>
      <c r="AP629" s="2">
        <f>gpw_3[[#This Row],[M]]/(gpw_3[[#This Row],[Mb]]*gpw_3[[#This Row],[K]])*gpw_3[[#This Row],[Wb]]</f>
        <v>359.82311535593772</v>
      </c>
      <c r="AQ629" s="2">
        <f>gpw_3[[#This Row],[kurs_zamkniecia]]-AE159</f>
        <v>4.0000000000000036E-2</v>
      </c>
      <c r="AR629" s="2" t="str">
        <f>IF(gpw_3[[#This Row],[Kolumna1]]&gt;0,"r",IF(gpw_3[[#This Row],[Kolumna1]]=0,"n","m"))</f>
        <v>r</v>
      </c>
    </row>
    <row r="630" spans="1:44" x14ac:dyDescent="0.25">
      <c r="A630" s="1">
        <v>42026</v>
      </c>
      <c r="B630" s="2" t="s">
        <v>323</v>
      </c>
      <c r="C630" s="2" t="s">
        <v>324</v>
      </c>
      <c r="D630">
        <v>3.4</v>
      </c>
      <c r="E630">
        <v>48766</v>
      </c>
      <c r="F630">
        <v>165490</v>
      </c>
      <c r="G630">
        <v>43628000</v>
      </c>
      <c r="H630" s="2">
        <f>IF(AND(gpw[[#This Row],[wolumen]]=0,gpw[[#This Row],[obrot]]=0),gpw[[#This Row],[kurs_zamkniecia]],gpw[[#This Row],[obrot]]/gpw[[#This Row],[wolumen]])</f>
        <v>3.3935528852069066</v>
      </c>
      <c r="J630" t="str">
        <f>LEFT(gpw[[#This Row],[ISIN]],2)</f>
        <v>PL</v>
      </c>
      <c r="K630">
        <f>gpw[[#This Row],[kurs_zamkniecia]]*gpw[[#This Row],[pakiet_wig]]</f>
        <v>148335200</v>
      </c>
      <c r="L630" s="2">
        <f>1000</f>
        <v>1000</v>
      </c>
      <c r="M630" s="2">
        <f t="shared" si="36"/>
        <v>96.428137390000003</v>
      </c>
      <c r="N630" s="2">
        <f t="shared" si="37"/>
        <v>57140000</v>
      </c>
      <c r="O630" s="2">
        <f>gpw[[#This Row],[M]]/(gpw[[#This Row],[Mb]]*gpw[[#This Row],[K]])*gpw[[#This Row],[Wb]]</f>
        <v>26.921559101474514</v>
      </c>
      <c r="P630" s="2">
        <f>gpw[[#This Row],[kurs_zamkniecia]]-D160</f>
        <v>0</v>
      </c>
      <c r="Q630" s="2" t="str">
        <f>IF(gpw[[#This Row],[Kolumna1]]&gt;0,"r",IF(gpw[[#This Row],[Kolumna1]]=0,"n","m"))</f>
        <v>n</v>
      </c>
      <c r="AB630" s="1">
        <v>42026</v>
      </c>
      <c r="AC630" s="2" t="s">
        <v>323</v>
      </c>
      <c r="AD630" s="2" t="s">
        <v>324</v>
      </c>
      <c r="AE630">
        <v>3.4</v>
      </c>
      <c r="AF630">
        <v>48766</v>
      </c>
      <c r="AG630">
        <v>165490</v>
      </c>
      <c r="AH630">
        <v>43628000</v>
      </c>
      <c r="AI630" s="2">
        <f>IF(AND(gpw_3[[#This Row],[wolumen]]=0,gpw_3[[#This Row],[obrot]]=0),gpw_3[[#This Row],[kurs_zamkniecia]],gpw_3[[#This Row],[obrot]]/gpw_3[[#This Row],[wolumen]])</f>
        <v>3.3935528852069066</v>
      </c>
      <c r="AK630" t="str">
        <f>LEFT(gpw_3[[#This Row],[ISIN]],2)</f>
        <v>PL</v>
      </c>
      <c r="AL630">
        <f>gpw_3[[#This Row],[kurs_zamkniecia]]*gpw_3[[#This Row],[pakiet_wig]]</f>
        <v>148335200</v>
      </c>
      <c r="AM630" s="2">
        <f>1000</f>
        <v>1000</v>
      </c>
      <c r="AN630" s="2">
        <f t="shared" si="38"/>
        <v>96.428137390000003</v>
      </c>
      <c r="AO630" s="2">
        <f t="shared" si="39"/>
        <v>57140000</v>
      </c>
      <c r="AP630" s="2">
        <f>gpw_3[[#This Row],[M]]/(gpw_3[[#This Row],[Mb]]*gpw_3[[#This Row],[K]])*gpw_3[[#This Row],[Wb]]</f>
        <v>26.921559101474514</v>
      </c>
      <c r="AQ630" s="2">
        <f>gpw_3[[#This Row],[kurs_zamkniecia]]-AE160</f>
        <v>0</v>
      </c>
      <c r="AR630" s="2" t="str">
        <f>IF(gpw_3[[#This Row],[Kolumna1]]&gt;0,"r",IF(gpw_3[[#This Row],[Kolumna1]]=0,"n","m"))</f>
        <v>n</v>
      </c>
    </row>
    <row r="631" spans="1:44" x14ac:dyDescent="0.25">
      <c r="A631" s="1">
        <v>42026</v>
      </c>
      <c r="B631" s="2" t="s">
        <v>325</v>
      </c>
      <c r="C631" s="2" t="s">
        <v>326</v>
      </c>
      <c r="D631">
        <v>6.83</v>
      </c>
      <c r="E631">
        <v>2154</v>
      </c>
      <c r="F631">
        <v>14670</v>
      </c>
      <c r="G631">
        <v>6721000</v>
      </c>
      <c r="H631" s="2">
        <f>IF(AND(gpw[[#This Row],[wolumen]]=0,gpw[[#This Row],[obrot]]=0),gpw[[#This Row],[kurs_zamkniecia]],gpw[[#This Row],[obrot]]/gpw[[#This Row],[wolumen]])</f>
        <v>6.8105849582172704</v>
      </c>
      <c r="J631" t="str">
        <f>LEFT(gpw[[#This Row],[ISIN]],2)</f>
        <v>PL</v>
      </c>
      <c r="K631">
        <f>gpw[[#This Row],[kurs_zamkniecia]]*gpw[[#This Row],[pakiet_wig]]</f>
        <v>45904430</v>
      </c>
      <c r="L631" s="2">
        <f>1000</f>
        <v>1000</v>
      </c>
      <c r="M631" s="2">
        <f t="shared" si="36"/>
        <v>96.428137390000003</v>
      </c>
      <c r="N631" s="2">
        <f t="shared" si="37"/>
        <v>57140000</v>
      </c>
      <c r="O631" s="2">
        <f>gpw[[#This Row],[M]]/(gpw[[#This Row],[Mb]]*gpw[[#This Row],[K]])*gpw[[#This Row],[Wb]]</f>
        <v>8.3312580241540761</v>
      </c>
      <c r="P631" s="2">
        <f>gpw[[#This Row],[kurs_zamkniecia]]-D161</f>
        <v>-5.9999999999999609E-2</v>
      </c>
      <c r="Q631" s="2" t="str">
        <f>IF(gpw[[#This Row],[Kolumna1]]&gt;0,"r",IF(gpw[[#This Row],[Kolumna1]]=0,"n","m"))</f>
        <v>m</v>
      </c>
      <c r="AB631" s="1">
        <v>42026</v>
      </c>
      <c r="AC631" s="2" t="s">
        <v>325</v>
      </c>
      <c r="AD631" s="2" t="s">
        <v>326</v>
      </c>
      <c r="AE631">
        <v>6.83</v>
      </c>
      <c r="AF631">
        <v>2154</v>
      </c>
      <c r="AG631">
        <v>14670</v>
      </c>
      <c r="AH631">
        <v>6721000</v>
      </c>
      <c r="AI631" s="2">
        <f>IF(AND(gpw_3[[#This Row],[wolumen]]=0,gpw_3[[#This Row],[obrot]]=0),gpw_3[[#This Row],[kurs_zamkniecia]],gpw_3[[#This Row],[obrot]]/gpw_3[[#This Row],[wolumen]])</f>
        <v>6.8105849582172704</v>
      </c>
      <c r="AK631" t="str">
        <f>LEFT(gpw_3[[#This Row],[ISIN]],2)</f>
        <v>PL</v>
      </c>
      <c r="AL631">
        <f>gpw_3[[#This Row],[kurs_zamkniecia]]*gpw_3[[#This Row],[pakiet_wig]]</f>
        <v>45904430</v>
      </c>
      <c r="AM631" s="2">
        <f>1000</f>
        <v>1000</v>
      </c>
      <c r="AN631" s="2">
        <f t="shared" si="38"/>
        <v>96.428137390000003</v>
      </c>
      <c r="AO631" s="2">
        <f t="shared" si="39"/>
        <v>57140000</v>
      </c>
      <c r="AP631" s="2">
        <f>gpw_3[[#This Row],[M]]/(gpw_3[[#This Row],[Mb]]*gpw_3[[#This Row],[K]])*gpw_3[[#This Row],[Wb]]</f>
        <v>8.3312580241540761</v>
      </c>
      <c r="AQ631" s="2">
        <f>gpw_3[[#This Row],[kurs_zamkniecia]]-AE161</f>
        <v>-5.9999999999999609E-2</v>
      </c>
      <c r="AR631" s="2" t="str">
        <f>IF(gpw_3[[#This Row],[Kolumna1]]&gt;0,"r",IF(gpw_3[[#This Row],[Kolumna1]]=0,"n","m"))</f>
        <v>m</v>
      </c>
    </row>
    <row r="632" spans="1:44" x14ac:dyDescent="0.25">
      <c r="A632" s="1">
        <v>42026</v>
      </c>
      <c r="B632" s="2" t="s">
        <v>327</v>
      </c>
      <c r="C632" s="2" t="s">
        <v>328</v>
      </c>
      <c r="D632">
        <v>42.2</v>
      </c>
      <c r="E632">
        <v>638</v>
      </c>
      <c r="F632">
        <v>26850</v>
      </c>
      <c r="G632">
        <v>20769000</v>
      </c>
      <c r="H632" s="2">
        <f>IF(AND(gpw[[#This Row],[wolumen]]=0,gpw[[#This Row],[obrot]]=0),gpw[[#This Row],[kurs_zamkniecia]],gpw[[#This Row],[obrot]]/gpw[[#This Row],[wolumen]])</f>
        <v>42.084639498432601</v>
      </c>
      <c r="J632" t="str">
        <f>LEFT(gpw[[#This Row],[ISIN]],2)</f>
        <v>NL</v>
      </c>
      <c r="K632">
        <f>gpw[[#This Row],[kurs_zamkniecia]]*gpw[[#This Row],[pakiet_wig]]</f>
        <v>876451800</v>
      </c>
      <c r="L632" s="2">
        <f>1000</f>
        <v>1000</v>
      </c>
      <c r="M632" s="2">
        <f t="shared" si="36"/>
        <v>96.428137390000003</v>
      </c>
      <c r="N632" s="2">
        <f t="shared" si="37"/>
        <v>57140000</v>
      </c>
      <c r="O632" s="2">
        <f>gpw[[#This Row],[M]]/(gpw[[#This Row],[Mb]]*gpw[[#This Row],[K]])*gpw[[#This Row],[Wb]]</f>
        <v>159.06844048677402</v>
      </c>
      <c r="P632" s="2">
        <f>gpw[[#This Row],[kurs_zamkniecia]]-D162</f>
        <v>0.25</v>
      </c>
      <c r="Q632" s="2" t="str">
        <f>IF(gpw[[#This Row],[Kolumna1]]&gt;0,"r",IF(gpw[[#This Row],[Kolumna1]]=0,"n","m"))</f>
        <v>r</v>
      </c>
      <c r="AB632" s="1">
        <v>42026</v>
      </c>
      <c r="AC632" s="2" t="s">
        <v>327</v>
      </c>
      <c r="AD632" s="2" t="s">
        <v>328</v>
      </c>
      <c r="AE632">
        <v>42.2</v>
      </c>
      <c r="AF632">
        <v>638</v>
      </c>
      <c r="AG632">
        <v>26850</v>
      </c>
      <c r="AH632">
        <v>20769000</v>
      </c>
      <c r="AI632" s="2">
        <f>IF(AND(gpw_3[[#This Row],[wolumen]]=0,gpw_3[[#This Row],[obrot]]=0),gpw_3[[#This Row],[kurs_zamkniecia]],gpw_3[[#This Row],[obrot]]/gpw_3[[#This Row],[wolumen]])</f>
        <v>42.084639498432601</v>
      </c>
      <c r="AK632" t="str">
        <f>LEFT(gpw_3[[#This Row],[ISIN]],2)</f>
        <v>NL</v>
      </c>
      <c r="AL632">
        <f>gpw_3[[#This Row],[kurs_zamkniecia]]*gpw_3[[#This Row],[pakiet_wig]]</f>
        <v>876451800</v>
      </c>
      <c r="AM632" s="2">
        <f>1000</f>
        <v>1000</v>
      </c>
      <c r="AN632" s="2">
        <f t="shared" si="38"/>
        <v>96.428137390000003</v>
      </c>
      <c r="AO632" s="2">
        <f t="shared" si="39"/>
        <v>57140000</v>
      </c>
      <c r="AP632" s="2">
        <f>gpw_3[[#This Row],[M]]/(gpw_3[[#This Row],[Mb]]*gpw_3[[#This Row],[K]])*gpw_3[[#This Row],[Wb]]</f>
        <v>159.06844048677402</v>
      </c>
      <c r="AQ632" s="2">
        <f>gpw_3[[#This Row],[kurs_zamkniecia]]-AE162</f>
        <v>0.25</v>
      </c>
      <c r="AR632" s="2" t="str">
        <f>IF(gpw_3[[#This Row],[Kolumna1]]&gt;0,"r",IF(gpw_3[[#This Row],[Kolumna1]]=0,"n","m"))</f>
        <v>r</v>
      </c>
    </row>
    <row r="633" spans="1:44" x14ac:dyDescent="0.25">
      <c r="A633" s="1">
        <v>42026</v>
      </c>
      <c r="B633" s="2" t="s">
        <v>329</v>
      </c>
      <c r="C633" s="2" t="s">
        <v>330</v>
      </c>
      <c r="D633">
        <v>24.99</v>
      </c>
      <c r="E633">
        <v>601</v>
      </c>
      <c r="F633">
        <v>14800</v>
      </c>
      <c r="G633">
        <v>1991000</v>
      </c>
      <c r="H633" s="2">
        <f>IF(AND(gpw[[#This Row],[wolumen]]=0,gpw[[#This Row],[obrot]]=0),gpw[[#This Row],[kurs_zamkniecia]],gpw[[#This Row],[obrot]]/gpw[[#This Row],[wolumen]])</f>
        <v>24.625623960066555</v>
      </c>
      <c r="J633" t="str">
        <f>LEFT(gpw[[#This Row],[ISIN]],2)</f>
        <v>SI</v>
      </c>
      <c r="K633">
        <f>gpw[[#This Row],[kurs_zamkniecia]]*gpw[[#This Row],[pakiet_wig]]</f>
        <v>49755090</v>
      </c>
      <c r="L633" s="2">
        <f>1000</f>
        <v>1000</v>
      </c>
      <c r="M633" s="2">
        <f t="shared" si="36"/>
        <v>96.428137390000003</v>
      </c>
      <c r="N633" s="2">
        <f t="shared" si="37"/>
        <v>57140000</v>
      </c>
      <c r="O633" s="2">
        <f>gpw[[#This Row],[M]]/(gpw[[#This Row],[Mb]]*gpw[[#This Row],[K]])*gpw[[#This Row],[Wb]]</f>
        <v>9.0301195942310635</v>
      </c>
      <c r="P633" s="2">
        <f>gpw[[#This Row],[kurs_zamkniecia]]-D163</f>
        <v>0.68999999999999773</v>
      </c>
      <c r="Q633" s="2" t="str">
        <f>IF(gpw[[#This Row],[Kolumna1]]&gt;0,"r",IF(gpw[[#This Row],[Kolumna1]]=0,"n","m"))</f>
        <v>r</v>
      </c>
      <c r="AB633" s="1">
        <v>42026</v>
      </c>
      <c r="AC633" s="2" t="s">
        <v>329</v>
      </c>
      <c r="AD633" s="2" t="s">
        <v>330</v>
      </c>
      <c r="AE633">
        <v>24.99</v>
      </c>
      <c r="AF633">
        <v>601</v>
      </c>
      <c r="AG633">
        <v>14800</v>
      </c>
      <c r="AH633">
        <v>1991000</v>
      </c>
      <c r="AI633" s="2">
        <f>IF(AND(gpw_3[[#This Row],[wolumen]]=0,gpw_3[[#This Row],[obrot]]=0),gpw_3[[#This Row],[kurs_zamkniecia]],gpw_3[[#This Row],[obrot]]/gpw_3[[#This Row],[wolumen]])</f>
        <v>24.625623960066555</v>
      </c>
      <c r="AK633" t="str">
        <f>LEFT(gpw_3[[#This Row],[ISIN]],2)</f>
        <v>SI</v>
      </c>
      <c r="AL633">
        <f>gpw_3[[#This Row],[kurs_zamkniecia]]*gpw_3[[#This Row],[pakiet_wig]]</f>
        <v>49755090</v>
      </c>
      <c r="AM633" s="2">
        <f>1000</f>
        <v>1000</v>
      </c>
      <c r="AN633" s="2">
        <f t="shared" si="38"/>
        <v>96.428137390000003</v>
      </c>
      <c r="AO633" s="2">
        <f t="shared" si="39"/>
        <v>57140000</v>
      </c>
      <c r="AP633" s="2">
        <f>gpw_3[[#This Row],[M]]/(gpw_3[[#This Row],[Mb]]*gpw_3[[#This Row],[K]])*gpw_3[[#This Row],[Wb]]</f>
        <v>9.0301195942310635</v>
      </c>
      <c r="AQ633" s="2">
        <f>gpw_3[[#This Row],[kurs_zamkniecia]]-AE163</f>
        <v>0.68999999999999773</v>
      </c>
      <c r="AR633" s="2" t="str">
        <f>IF(gpw_3[[#This Row],[Kolumna1]]&gt;0,"r",IF(gpw_3[[#This Row],[Kolumna1]]=0,"n","m"))</f>
        <v>r</v>
      </c>
    </row>
    <row r="634" spans="1:44" x14ac:dyDescent="0.25">
      <c r="A634" s="1">
        <v>42026</v>
      </c>
      <c r="B634" s="2" t="s">
        <v>331</v>
      </c>
      <c r="C634" s="2" t="s">
        <v>332</v>
      </c>
      <c r="D634">
        <v>43.4</v>
      </c>
      <c r="E634">
        <v>78340</v>
      </c>
      <c r="F634">
        <v>3400770</v>
      </c>
      <c r="G634">
        <v>27164000</v>
      </c>
      <c r="H634" s="2">
        <f>IF(AND(gpw[[#This Row],[wolumen]]=0,gpw[[#This Row],[obrot]]=0),gpw[[#This Row],[kurs_zamkniecia]],gpw[[#This Row],[obrot]]/gpw[[#This Row],[wolumen]])</f>
        <v>43.410390605054886</v>
      </c>
      <c r="J634" t="str">
        <f>LEFT(gpw[[#This Row],[ISIN]],2)</f>
        <v>PL</v>
      </c>
      <c r="K634">
        <f>gpw[[#This Row],[kurs_zamkniecia]]*gpw[[#This Row],[pakiet_wig]]</f>
        <v>1178917600</v>
      </c>
      <c r="L634" s="2">
        <f>1000</f>
        <v>1000</v>
      </c>
      <c r="M634" s="2">
        <f t="shared" si="36"/>
        <v>96.428137390000003</v>
      </c>
      <c r="N634" s="2">
        <f t="shared" si="37"/>
        <v>57140000</v>
      </c>
      <c r="O634" s="2">
        <f>gpw[[#This Row],[M]]/(gpw[[#This Row],[Mb]]*gpw[[#This Row],[K]])*gpw[[#This Row],[Wb]]</f>
        <v>213.96337379238702</v>
      </c>
      <c r="P634" s="2">
        <f>gpw[[#This Row],[kurs_zamkniecia]]-D164</f>
        <v>0</v>
      </c>
      <c r="Q634" s="2" t="str">
        <f>IF(gpw[[#This Row],[Kolumna1]]&gt;0,"r",IF(gpw[[#This Row],[Kolumna1]]=0,"n","m"))</f>
        <v>n</v>
      </c>
      <c r="AB634" s="1">
        <v>42026</v>
      </c>
      <c r="AC634" s="2" t="s">
        <v>331</v>
      </c>
      <c r="AD634" s="2" t="s">
        <v>332</v>
      </c>
      <c r="AE634">
        <v>43.4</v>
      </c>
      <c r="AF634">
        <v>78340</v>
      </c>
      <c r="AG634">
        <v>3400770</v>
      </c>
      <c r="AH634">
        <v>27164000</v>
      </c>
      <c r="AI634" s="2">
        <f>IF(AND(gpw_3[[#This Row],[wolumen]]=0,gpw_3[[#This Row],[obrot]]=0),gpw_3[[#This Row],[kurs_zamkniecia]],gpw_3[[#This Row],[obrot]]/gpw_3[[#This Row],[wolumen]])</f>
        <v>43.410390605054886</v>
      </c>
      <c r="AK634" t="str">
        <f>LEFT(gpw_3[[#This Row],[ISIN]],2)</f>
        <v>PL</v>
      </c>
      <c r="AL634">
        <f>gpw_3[[#This Row],[kurs_zamkniecia]]*gpw_3[[#This Row],[pakiet_wig]]</f>
        <v>1178917600</v>
      </c>
      <c r="AM634" s="2">
        <f>1000</f>
        <v>1000</v>
      </c>
      <c r="AN634" s="2">
        <f t="shared" si="38"/>
        <v>96.428137390000003</v>
      </c>
      <c r="AO634" s="2">
        <f t="shared" si="39"/>
        <v>57140000</v>
      </c>
      <c r="AP634" s="2">
        <f>gpw_3[[#This Row],[M]]/(gpw_3[[#This Row],[Mb]]*gpw_3[[#This Row],[K]])*gpw_3[[#This Row],[Wb]]</f>
        <v>213.96337379238702</v>
      </c>
      <c r="AQ634" s="2">
        <f>gpw_3[[#This Row],[kurs_zamkniecia]]-AE164</f>
        <v>0</v>
      </c>
      <c r="AR634" s="2" t="str">
        <f>IF(gpw_3[[#This Row],[Kolumna1]]&gt;0,"r",IF(gpw_3[[#This Row],[Kolumna1]]=0,"n","m"))</f>
        <v>n</v>
      </c>
    </row>
    <row r="635" spans="1:44" x14ac:dyDescent="0.25">
      <c r="A635" s="1">
        <v>42026</v>
      </c>
      <c r="B635" s="2" t="s">
        <v>333</v>
      </c>
      <c r="C635" s="2" t="s">
        <v>334</v>
      </c>
      <c r="D635">
        <v>16.95</v>
      </c>
      <c r="E635">
        <v>65960</v>
      </c>
      <c r="F635">
        <v>1122120</v>
      </c>
      <c r="G635">
        <v>3502000</v>
      </c>
      <c r="H635" s="2">
        <f>IF(AND(gpw[[#This Row],[wolumen]]=0,gpw[[#This Row],[obrot]]=0),gpw[[#This Row],[kurs_zamkniecia]],gpw[[#This Row],[obrot]]/gpw[[#This Row],[wolumen]])</f>
        <v>17.012128562765312</v>
      </c>
      <c r="J635" t="str">
        <f>LEFT(gpw[[#This Row],[ISIN]],2)</f>
        <v>PL</v>
      </c>
      <c r="K635">
        <f>gpw[[#This Row],[kurs_zamkniecia]]*gpw[[#This Row],[pakiet_wig]]</f>
        <v>59358900</v>
      </c>
      <c r="L635" s="2">
        <f>1000</f>
        <v>1000</v>
      </c>
      <c r="M635" s="2">
        <f t="shared" si="36"/>
        <v>96.428137390000003</v>
      </c>
      <c r="N635" s="2">
        <f t="shared" si="37"/>
        <v>57140000</v>
      </c>
      <c r="O635" s="2">
        <f>gpw[[#This Row],[M]]/(gpw[[#This Row],[Mb]]*gpw[[#This Row],[K]])*gpw[[#This Row],[Wb]]</f>
        <v>10.773128256465865</v>
      </c>
      <c r="P635" s="2">
        <f>gpw[[#This Row],[kurs_zamkniecia]]-D165</f>
        <v>-0.10000000000000142</v>
      </c>
      <c r="Q635" s="2" t="str">
        <f>IF(gpw[[#This Row],[Kolumna1]]&gt;0,"r",IF(gpw[[#This Row],[Kolumna1]]=0,"n","m"))</f>
        <v>m</v>
      </c>
      <c r="AB635" s="1">
        <v>42026</v>
      </c>
      <c r="AC635" s="2" t="s">
        <v>333</v>
      </c>
      <c r="AD635" s="2" t="s">
        <v>334</v>
      </c>
      <c r="AE635">
        <v>16.95</v>
      </c>
      <c r="AF635">
        <v>65960</v>
      </c>
      <c r="AG635">
        <v>1122120</v>
      </c>
      <c r="AH635">
        <v>3502000</v>
      </c>
      <c r="AI635" s="2">
        <f>IF(AND(gpw_3[[#This Row],[wolumen]]=0,gpw_3[[#This Row],[obrot]]=0),gpw_3[[#This Row],[kurs_zamkniecia]],gpw_3[[#This Row],[obrot]]/gpw_3[[#This Row],[wolumen]])</f>
        <v>17.012128562765312</v>
      </c>
      <c r="AK635" t="str">
        <f>LEFT(gpw_3[[#This Row],[ISIN]],2)</f>
        <v>PL</v>
      </c>
      <c r="AL635">
        <f>gpw_3[[#This Row],[kurs_zamkniecia]]*gpw_3[[#This Row],[pakiet_wig]]</f>
        <v>59358900</v>
      </c>
      <c r="AM635" s="2">
        <f>1000</f>
        <v>1000</v>
      </c>
      <c r="AN635" s="2">
        <f t="shared" si="38"/>
        <v>96.428137390000003</v>
      </c>
      <c r="AO635" s="2">
        <f t="shared" si="39"/>
        <v>57140000</v>
      </c>
      <c r="AP635" s="2">
        <f>gpw_3[[#This Row],[M]]/(gpw_3[[#This Row],[Mb]]*gpw_3[[#This Row],[K]])*gpw_3[[#This Row],[Wb]]</f>
        <v>10.773128256465865</v>
      </c>
      <c r="AQ635" s="2">
        <f>gpw_3[[#This Row],[kurs_zamkniecia]]-AE165</f>
        <v>-0.10000000000000142</v>
      </c>
      <c r="AR635" s="2" t="str">
        <f>IF(gpw_3[[#This Row],[Kolumna1]]&gt;0,"r",IF(gpw_3[[#This Row],[Kolumna1]]=0,"n","m"))</f>
        <v>m</v>
      </c>
    </row>
    <row r="636" spans="1:44" x14ac:dyDescent="0.25">
      <c r="A636" s="1">
        <v>42026</v>
      </c>
      <c r="B636" s="2" t="s">
        <v>335</v>
      </c>
      <c r="C636" s="2" t="s">
        <v>336</v>
      </c>
      <c r="D636">
        <v>29.7</v>
      </c>
      <c r="E636">
        <v>2124</v>
      </c>
      <c r="F636">
        <v>63460</v>
      </c>
      <c r="G636">
        <v>17315000</v>
      </c>
      <c r="H636" s="2">
        <f>IF(AND(gpw[[#This Row],[wolumen]]=0,gpw[[#This Row],[obrot]]=0),gpw[[#This Row],[kurs_zamkniecia]],gpw[[#This Row],[obrot]]/gpw[[#This Row],[wolumen]])</f>
        <v>29.87758945386064</v>
      </c>
      <c r="J636" t="str">
        <f>LEFT(gpw[[#This Row],[ISIN]],2)</f>
        <v>PL</v>
      </c>
      <c r="K636">
        <f>gpw[[#This Row],[kurs_zamkniecia]]*gpw[[#This Row],[pakiet_wig]]</f>
        <v>514255500</v>
      </c>
      <c r="L636" s="2">
        <f>1000</f>
        <v>1000</v>
      </c>
      <c r="M636" s="2">
        <f t="shared" si="36"/>
        <v>96.428137390000003</v>
      </c>
      <c r="N636" s="2">
        <f t="shared" si="37"/>
        <v>57140000</v>
      </c>
      <c r="O636" s="2">
        <f>gpw[[#This Row],[M]]/(gpw[[#This Row],[Mb]]*gpw[[#This Row],[K]])*gpw[[#This Row],[Wb]]</f>
        <v>93.332936730515257</v>
      </c>
      <c r="P636" s="2">
        <f>gpw[[#This Row],[kurs_zamkniecia]]-D166</f>
        <v>-0.80000000000000071</v>
      </c>
      <c r="Q636" s="2" t="str">
        <f>IF(gpw[[#This Row],[Kolumna1]]&gt;0,"r",IF(gpw[[#This Row],[Kolumna1]]=0,"n","m"))</f>
        <v>m</v>
      </c>
      <c r="AB636" s="1">
        <v>42026</v>
      </c>
      <c r="AC636" s="2" t="s">
        <v>335</v>
      </c>
      <c r="AD636" s="2" t="s">
        <v>336</v>
      </c>
      <c r="AE636">
        <v>29.7</v>
      </c>
      <c r="AF636">
        <v>2124</v>
      </c>
      <c r="AG636">
        <v>63460</v>
      </c>
      <c r="AH636">
        <v>17315000</v>
      </c>
      <c r="AI636" s="2">
        <f>IF(AND(gpw_3[[#This Row],[wolumen]]=0,gpw_3[[#This Row],[obrot]]=0),gpw_3[[#This Row],[kurs_zamkniecia]],gpw_3[[#This Row],[obrot]]/gpw_3[[#This Row],[wolumen]])</f>
        <v>29.87758945386064</v>
      </c>
      <c r="AK636" t="str">
        <f>LEFT(gpw_3[[#This Row],[ISIN]],2)</f>
        <v>PL</v>
      </c>
      <c r="AL636">
        <f>gpw_3[[#This Row],[kurs_zamkniecia]]*gpw_3[[#This Row],[pakiet_wig]]</f>
        <v>514255500</v>
      </c>
      <c r="AM636" s="2">
        <f>1000</f>
        <v>1000</v>
      </c>
      <c r="AN636" s="2">
        <f t="shared" si="38"/>
        <v>96.428137390000003</v>
      </c>
      <c r="AO636" s="2">
        <f t="shared" si="39"/>
        <v>57140000</v>
      </c>
      <c r="AP636" s="2">
        <f>gpw_3[[#This Row],[M]]/(gpw_3[[#This Row],[Mb]]*gpw_3[[#This Row],[K]])*gpw_3[[#This Row],[Wb]]</f>
        <v>93.332936730515257</v>
      </c>
      <c r="AQ636" s="2">
        <f>gpw_3[[#This Row],[kurs_zamkniecia]]-AE166</f>
        <v>-0.80000000000000071</v>
      </c>
      <c r="AR636" s="2" t="str">
        <f>IF(gpw_3[[#This Row],[Kolumna1]]&gt;0,"r",IF(gpw_3[[#This Row],[Kolumna1]]=0,"n","m"))</f>
        <v>m</v>
      </c>
    </row>
    <row r="637" spans="1:44" x14ac:dyDescent="0.25">
      <c r="A637" s="1">
        <v>42026</v>
      </c>
      <c r="B637" s="2" t="s">
        <v>337</v>
      </c>
      <c r="C637" s="2" t="s">
        <v>338</v>
      </c>
      <c r="D637">
        <v>1.51</v>
      </c>
      <c r="E637">
        <v>0</v>
      </c>
      <c r="F637">
        <v>0</v>
      </c>
      <c r="G637">
        <v>0</v>
      </c>
      <c r="H637" s="2">
        <f>IF(AND(gpw[[#This Row],[wolumen]]=0,gpw[[#This Row],[obrot]]=0),gpw[[#This Row],[kurs_zamkniecia]],gpw[[#This Row],[obrot]]/gpw[[#This Row],[wolumen]])</f>
        <v>1.51</v>
      </c>
      <c r="J637" t="str">
        <f>LEFT(gpw[[#This Row],[ISIN]],2)</f>
        <v>PL</v>
      </c>
      <c r="K637">
        <f>gpw[[#This Row],[kurs_zamkniecia]]*gpw[[#This Row],[pakiet_wig]]</f>
        <v>0</v>
      </c>
      <c r="L637" s="2">
        <f>1000</f>
        <v>1000</v>
      </c>
      <c r="M637" s="2">
        <f t="shared" si="36"/>
        <v>96.428137390000003</v>
      </c>
      <c r="N637" s="2">
        <f t="shared" si="37"/>
        <v>57140000</v>
      </c>
      <c r="O637" s="2">
        <f>gpw[[#This Row],[M]]/(gpw[[#This Row],[Mb]]*gpw[[#This Row],[K]])*gpw[[#This Row],[Wb]]</f>
        <v>0</v>
      </c>
      <c r="P637" s="2">
        <f>gpw[[#This Row],[kurs_zamkniecia]]-D167</f>
        <v>0</v>
      </c>
      <c r="Q637" s="2" t="str">
        <f>IF(gpw[[#This Row],[Kolumna1]]&gt;0,"r",IF(gpw[[#This Row],[Kolumna1]]=0,"n","m"))</f>
        <v>n</v>
      </c>
      <c r="AB637" s="1">
        <v>42026</v>
      </c>
      <c r="AC637" s="2" t="s">
        <v>337</v>
      </c>
      <c r="AD637" s="2" t="s">
        <v>338</v>
      </c>
      <c r="AE637">
        <v>1.51</v>
      </c>
      <c r="AF637">
        <v>0</v>
      </c>
      <c r="AG637">
        <v>0</v>
      </c>
      <c r="AH637">
        <v>0</v>
      </c>
      <c r="AI637" s="2">
        <f>IF(AND(gpw_3[[#This Row],[wolumen]]=0,gpw_3[[#This Row],[obrot]]=0),gpw_3[[#This Row],[kurs_zamkniecia]],gpw_3[[#This Row],[obrot]]/gpw_3[[#This Row],[wolumen]])</f>
        <v>1.51</v>
      </c>
      <c r="AK637" t="str">
        <f>LEFT(gpw_3[[#This Row],[ISIN]],2)</f>
        <v>PL</v>
      </c>
      <c r="AL637">
        <f>gpw_3[[#This Row],[kurs_zamkniecia]]*gpw_3[[#This Row],[pakiet_wig]]</f>
        <v>0</v>
      </c>
      <c r="AM637" s="2">
        <f>1000</f>
        <v>1000</v>
      </c>
      <c r="AN637" s="2">
        <f t="shared" si="38"/>
        <v>96.428137390000003</v>
      </c>
      <c r="AO637" s="2">
        <f t="shared" si="39"/>
        <v>57140000</v>
      </c>
      <c r="AP637" s="2">
        <f>gpw_3[[#This Row],[M]]/(gpw_3[[#This Row],[Mb]]*gpw_3[[#This Row],[K]])*gpw_3[[#This Row],[Wb]]</f>
        <v>0</v>
      </c>
      <c r="AQ637" s="2">
        <f>gpw_3[[#This Row],[kurs_zamkniecia]]-AE167</f>
        <v>0</v>
      </c>
      <c r="AR637" s="2" t="str">
        <f>IF(gpw_3[[#This Row],[Kolumna1]]&gt;0,"r",IF(gpw_3[[#This Row],[Kolumna1]]=0,"n","m"))</f>
        <v>n</v>
      </c>
    </row>
    <row r="638" spans="1:44" x14ac:dyDescent="0.25">
      <c r="A638" s="1">
        <v>42026</v>
      </c>
      <c r="B638" s="2" t="s">
        <v>339</v>
      </c>
      <c r="C638" s="2" t="s">
        <v>340</v>
      </c>
      <c r="D638">
        <v>11.49</v>
      </c>
      <c r="E638">
        <v>263769</v>
      </c>
      <c r="F638">
        <v>2811530</v>
      </c>
      <c r="G638">
        <v>3233000</v>
      </c>
      <c r="H638" s="2">
        <f>IF(AND(gpw[[#This Row],[wolumen]]=0,gpw[[#This Row],[obrot]]=0),gpw[[#This Row],[kurs_zamkniecia]],gpw[[#This Row],[obrot]]/gpw[[#This Row],[wolumen]])</f>
        <v>10.659061527321255</v>
      </c>
      <c r="J638" t="str">
        <f>LEFT(gpw[[#This Row],[ISIN]],2)</f>
        <v>PL</v>
      </c>
      <c r="K638">
        <f>gpw[[#This Row],[kurs_zamkniecia]]*gpw[[#This Row],[pakiet_wig]]</f>
        <v>37147170</v>
      </c>
      <c r="L638" s="2">
        <f>1000</f>
        <v>1000</v>
      </c>
      <c r="M638" s="2">
        <f t="shared" si="36"/>
        <v>96.428137390000003</v>
      </c>
      <c r="N638" s="2">
        <f t="shared" si="37"/>
        <v>57140000</v>
      </c>
      <c r="O638" s="2">
        <f>gpw[[#This Row],[M]]/(gpw[[#This Row],[Mb]]*gpw[[#This Row],[K]])*gpw[[#This Row],[Wb]]</f>
        <v>6.7418908836710436</v>
      </c>
      <c r="P638" s="2">
        <f>gpw[[#This Row],[kurs_zamkniecia]]-D168</f>
        <v>1.6899999999999995</v>
      </c>
      <c r="Q638" s="2" t="str">
        <f>IF(gpw[[#This Row],[Kolumna1]]&gt;0,"r",IF(gpw[[#This Row],[Kolumna1]]=0,"n","m"))</f>
        <v>r</v>
      </c>
      <c r="AB638" s="1">
        <v>42026</v>
      </c>
      <c r="AC638" s="2" t="s">
        <v>339</v>
      </c>
      <c r="AD638" s="2" t="s">
        <v>340</v>
      </c>
      <c r="AE638">
        <v>11.49</v>
      </c>
      <c r="AF638">
        <v>263769</v>
      </c>
      <c r="AG638">
        <v>2811530</v>
      </c>
      <c r="AH638">
        <v>3233000</v>
      </c>
      <c r="AI638" s="2">
        <f>IF(AND(gpw_3[[#This Row],[wolumen]]=0,gpw_3[[#This Row],[obrot]]=0),gpw_3[[#This Row],[kurs_zamkniecia]],gpw_3[[#This Row],[obrot]]/gpw_3[[#This Row],[wolumen]])</f>
        <v>10.659061527321255</v>
      </c>
      <c r="AK638" t="str">
        <f>LEFT(gpw_3[[#This Row],[ISIN]],2)</f>
        <v>PL</v>
      </c>
      <c r="AL638">
        <f>gpw_3[[#This Row],[kurs_zamkniecia]]*gpw_3[[#This Row],[pakiet_wig]]</f>
        <v>37147170</v>
      </c>
      <c r="AM638" s="2">
        <f>1000</f>
        <v>1000</v>
      </c>
      <c r="AN638" s="2">
        <f t="shared" si="38"/>
        <v>96.428137390000003</v>
      </c>
      <c r="AO638" s="2">
        <f t="shared" si="39"/>
        <v>57140000</v>
      </c>
      <c r="AP638" s="2">
        <f>gpw_3[[#This Row],[M]]/(gpw_3[[#This Row],[Mb]]*gpw_3[[#This Row],[K]])*gpw_3[[#This Row],[Wb]]</f>
        <v>6.7418908836710436</v>
      </c>
      <c r="AQ638" s="2">
        <f>gpw_3[[#This Row],[kurs_zamkniecia]]-AE168</f>
        <v>1.6899999999999995</v>
      </c>
      <c r="AR638" s="2" t="str">
        <f>IF(gpw_3[[#This Row],[Kolumna1]]&gt;0,"r",IF(gpw_3[[#This Row],[Kolumna1]]=0,"n","m"))</f>
        <v>r</v>
      </c>
    </row>
    <row r="639" spans="1:44" x14ac:dyDescent="0.25">
      <c r="A639" s="1">
        <v>42026</v>
      </c>
      <c r="B639" s="2" t="s">
        <v>341</v>
      </c>
      <c r="C639" s="2" t="s">
        <v>342</v>
      </c>
      <c r="D639">
        <v>71</v>
      </c>
      <c r="E639">
        <v>16310</v>
      </c>
      <c r="F639">
        <v>1156910</v>
      </c>
      <c r="G639">
        <v>40919000</v>
      </c>
      <c r="H639" s="2">
        <f>IF(AND(gpw[[#This Row],[wolumen]]=0,gpw[[#This Row],[obrot]]=0),gpw[[#This Row],[kurs_zamkniecia]],gpw[[#This Row],[obrot]]/gpw[[#This Row],[wolumen]])</f>
        <v>70.932556713672597</v>
      </c>
      <c r="J639" t="str">
        <f>LEFT(gpw[[#This Row],[ISIN]],2)</f>
        <v>PL</v>
      </c>
      <c r="K639">
        <f>gpw[[#This Row],[kurs_zamkniecia]]*gpw[[#This Row],[pakiet_wig]]</f>
        <v>2905249000</v>
      </c>
      <c r="L639" s="2">
        <f>1000</f>
        <v>1000</v>
      </c>
      <c r="M639" s="2">
        <f t="shared" si="36"/>
        <v>96.428137390000003</v>
      </c>
      <c r="N639" s="2">
        <f t="shared" si="37"/>
        <v>57140000</v>
      </c>
      <c r="O639" s="2">
        <f>gpw[[#This Row],[M]]/(gpw[[#This Row],[Mb]]*gpw[[#This Row],[K]])*gpw[[#This Row],[Wb]]</f>
        <v>527.2776297062311</v>
      </c>
      <c r="P639" s="2">
        <f>gpw[[#This Row],[kurs_zamkniecia]]-D169</f>
        <v>-0.98999999999999488</v>
      </c>
      <c r="Q639" s="2" t="str">
        <f>IF(gpw[[#This Row],[Kolumna1]]&gt;0,"r",IF(gpw[[#This Row],[Kolumna1]]=0,"n","m"))</f>
        <v>m</v>
      </c>
      <c r="AB639" s="1">
        <v>42026</v>
      </c>
      <c r="AC639" s="2" t="s">
        <v>341</v>
      </c>
      <c r="AD639" s="2" t="s">
        <v>342</v>
      </c>
      <c r="AE639">
        <v>71</v>
      </c>
      <c r="AF639">
        <v>16310</v>
      </c>
      <c r="AG639">
        <v>1156910</v>
      </c>
      <c r="AH639">
        <v>40919000</v>
      </c>
      <c r="AI639" s="2">
        <f>IF(AND(gpw_3[[#This Row],[wolumen]]=0,gpw_3[[#This Row],[obrot]]=0),gpw_3[[#This Row],[kurs_zamkniecia]],gpw_3[[#This Row],[obrot]]/gpw_3[[#This Row],[wolumen]])</f>
        <v>70.932556713672597</v>
      </c>
      <c r="AK639" t="str">
        <f>LEFT(gpw_3[[#This Row],[ISIN]],2)</f>
        <v>PL</v>
      </c>
      <c r="AL639">
        <f>gpw_3[[#This Row],[kurs_zamkniecia]]*gpw_3[[#This Row],[pakiet_wig]]</f>
        <v>2905249000</v>
      </c>
      <c r="AM639" s="2">
        <f>1000</f>
        <v>1000</v>
      </c>
      <c r="AN639" s="2">
        <f t="shared" si="38"/>
        <v>96.428137390000003</v>
      </c>
      <c r="AO639" s="2">
        <f t="shared" si="39"/>
        <v>57140000</v>
      </c>
      <c r="AP639" s="2">
        <f>gpw_3[[#This Row],[M]]/(gpw_3[[#This Row],[Mb]]*gpw_3[[#This Row],[K]])*gpw_3[[#This Row],[Wb]]</f>
        <v>527.2776297062311</v>
      </c>
      <c r="AQ639" s="2">
        <f>gpw_3[[#This Row],[kurs_zamkniecia]]-AE169</f>
        <v>-0.98999999999999488</v>
      </c>
      <c r="AR639" s="2" t="str">
        <f>IF(gpw_3[[#This Row],[Kolumna1]]&gt;0,"r",IF(gpw_3[[#This Row],[Kolumna1]]=0,"n","m"))</f>
        <v>m</v>
      </c>
    </row>
    <row r="640" spans="1:44" x14ac:dyDescent="0.25">
      <c r="A640" s="1">
        <v>42026</v>
      </c>
      <c r="B640" s="2" t="s">
        <v>343</v>
      </c>
      <c r="C640" s="2" t="s">
        <v>344</v>
      </c>
      <c r="D640">
        <v>4.95</v>
      </c>
      <c r="E640">
        <v>609449</v>
      </c>
      <c r="F640">
        <v>2992240</v>
      </c>
      <c r="G640">
        <v>245350000</v>
      </c>
      <c r="H640" s="2">
        <f>IF(AND(gpw[[#This Row],[wolumen]]=0,gpw[[#This Row],[obrot]]=0),gpw[[#This Row],[kurs_zamkniecia]],gpw[[#This Row],[obrot]]/gpw[[#This Row],[wolumen]])</f>
        <v>4.9097463446490188</v>
      </c>
      <c r="J640" t="str">
        <f>LEFT(gpw[[#This Row],[ISIN]],2)</f>
        <v>PL</v>
      </c>
      <c r="K640">
        <f>gpw[[#This Row],[kurs_zamkniecia]]*gpw[[#This Row],[pakiet_wig]]</f>
        <v>1214482500</v>
      </c>
      <c r="L640" s="2">
        <f>1000</f>
        <v>1000</v>
      </c>
      <c r="M640" s="2">
        <f t="shared" si="36"/>
        <v>96.428137390000003</v>
      </c>
      <c r="N640" s="2">
        <f t="shared" si="37"/>
        <v>57140000</v>
      </c>
      <c r="O640" s="2">
        <f>gpw[[#This Row],[M]]/(gpw[[#This Row],[Mb]]*gpw[[#This Row],[K]])*gpw[[#This Row],[Wb]]</f>
        <v>220.4180963214161</v>
      </c>
      <c r="P640" s="2">
        <f>gpw[[#This Row],[kurs_zamkniecia]]-D170</f>
        <v>0.15000000000000036</v>
      </c>
      <c r="Q640" s="2" t="str">
        <f>IF(gpw[[#This Row],[Kolumna1]]&gt;0,"r",IF(gpw[[#This Row],[Kolumna1]]=0,"n","m"))</f>
        <v>r</v>
      </c>
      <c r="AB640" s="1">
        <v>42026</v>
      </c>
      <c r="AC640" s="2" t="s">
        <v>343</v>
      </c>
      <c r="AD640" s="2" t="s">
        <v>344</v>
      </c>
      <c r="AE640">
        <v>4.95</v>
      </c>
      <c r="AF640">
        <v>609449</v>
      </c>
      <c r="AG640">
        <v>2992240</v>
      </c>
      <c r="AH640">
        <v>245350000</v>
      </c>
      <c r="AI640" s="2">
        <f>IF(AND(gpw_3[[#This Row],[wolumen]]=0,gpw_3[[#This Row],[obrot]]=0),gpw_3[[#This Row],[kurs_zamkniecia]],gpw_3[[#This Row],[obrot]]/gpw_3[[#This Row],[wolumen]])</f>
        <v>4.9097463446490188</v>
      </c>
      <c r="AK640" t="str">
        <f>LEFT(gpw_3[[#This Row],[ISIN]],2)</f>
        <v>PL</v>
      </c>
      <c r="AL640">
        <f>gpw_3[[#This Row],[kurs_zamkniecia]]*gpw_3[[#This Row],[pakiet_wig]]</f>
        <v>1214482500</v>
      </c>
      <c r="AM640" s="2">
        <f>1000</f>
        <v>1000</v>
      </c>
      <c r="AN640" s="2">
        <f t="shared" si="38"/>
        <v>96.428137390000003</v>
      </c>
      <c r="AO640" s="2">
        <f t="shared" si="39"/>
        <v>57140000</v>
      </c>
      <c r="AP640" s="2">
        <f>gpw_3[[#This Row],[M]]/(gpw_3[[#This Row],[Mb]]*gpw_3[[#This Row],[K]])*gpw_3[[#This Row],[Wb]]</f>
        <v>220.4180963214161</v>
      </c>
      <c r="AQ640" s="2">
        <f>gpw_3[[#This Row],[kurs_zamkniecia]]-AE170</f>
        <v>0.15000000000000036</v>
      </c>
      <c r="AR640" s="2" t="str">
        <f>IF(gpw_3[[#This Row],[Kolumna1]]&gt;0,"r",IF(gpw_3[[#This Row],[Kolumna1]]=0,"n","m"))</f>
        <v>r</v>
      </c>
    </row>
    <row r="641" spans="1:44" x14ac:dyDescent="0.25">
      <c r="A641" s="1">
        <v>42026</v>
      </c>
      <c r="B641" s="2" t="s">
        <v>345</v>
      </c>
      <c r="C641" s="2" t="s">
        <v>346</v>
      </c>
      <c r="D641">
        <v>106.65</v>
      </c>
      <c r="E641">
        <v>76303</v>
      </c>
      <c r="F641">
        <v>8014240</v>
      </c>
      <c r="G641">
        <v>30584000</v>
      </c>
      <c r="H641" s="2">
        <f>IF(AND(gpw[[#This Row],[wolumen]]=0,gpw[[#This Row],[obrot]]=0),gpw[[#This Row],[kurs_zamkniecia]],gpw[[#This Row],[obrot]]/gpw[[#This Row],[wolumen]])</f>
        <v>105.03178118815774</v>
      </c>
      <c r="J641" t="str">
        <f>LEFT(gpw[[#This Row],[ISIN]],2)</f>
        <v>PL</v>
      </c>
      <c r="K641">
        <f>gpw[[#This Row],[kurs_zamkniecia]]*gpw[[#This Row],[pakiet_wig]]</f>
        <v>3261783600</v>
      </c>
      <c r="L641" s="2">
        <f>1000</f>
        <v>1000</v>
      </c>
      <c r="M641" s="2">
        <f t="shared" si="36"/>
        <v>96.428137390000003</v>
      </c>
      <c r="N641" s="2">
        <f t="shared" si="37"/>
        <v>57140000</v>
      </c>
      <c r="O641" s="2">
        <f>gpw[[#This Row],[M]]/(gpw[[#This Row],[Mb]]*gpw[[#This Row],[K]])*gpw[[#This Row],[Wb]]</f>
        <v>591.98558375638618</v>
      </c>
      <c r="P641" s="2">
        <f>gpw[[#This Row],[kurs_zamkniecia]]-D171</f>
        <v>3.1500000000000057</v>
      </c>
      <c r="Q641" s="2" t="str">
        <f>IF(gpw[[#This Row],[Kolumna1]]&gt;0,"r",IF(gpw[[#This Row],[Kolumna1]]=0,"n","m"))</f>
        <v>r</v>
      </c>
      <c r="AB641" s="1">
        <v>42026</v>
      </c>
      <c r="AC641" s="2" t="s">
        <v>345</v>
      </c>
      <c r="AD641" s="2" t="s">
        <v>346</v>
      </c>
      <c r="AE641">
        <v>106.65</v>
      </c>
      <c r="AF641">
        <v>76303</v>
      </c>
      <c r="AG641">
        <v>8014240</v>
      </c>
      <c r="AH641">
        <v>30584000</v>
      </c>
      <c r="AI641" s="2">
        <f>IF(AND(gpw_3[[#This Row],[wolumen]]=0,gpw_3[[#This Row],[obrot]]=0),gpw_3[[#This Row],[kurs_zamkniecia]],gpw_3[[#This Row],[obrot]]/gpw_3[[#This Row],[wolumen]])</f>
        <v>105.03178118815774</v>
      </c>
      <c r="AK641" t="str">
        <f>LEFT(gpw_3[[#This Row],[ISIN]],2)</f>
        <v>PL</v>
      </c>
      <c r="AL641">
        <f>gpw_3[[#This Row],[kurs_zamkniecia]]*gpw_3[[#This Row],[pakiet_wig]]</f>
        <v>3261783600</v>
      </c>
      <c r="AM641" s="2">
        <f>1000</f>
        <v>1000</v>
      </c>
      <c r="AN641" s="2">
        <f t="shared" si="38"/>
        <v>96.428137390000003</v>
      </c>
      <c r="AO641" s="2">
        <f t="shared" si="39"/>
        <v>57140000</v>
      </c>
      <c r="AP641" s="2">
        <f>gpw_3[[#This Row],[M]]/(gpw_3[[#This Row],[Mb]]*gpw_3[[#This Row],[K]])*gpw_3[[#This Row],[Wb]]</f>
        <v>591.98558375638618</v>
      </c>
      <c r="AQ641" s="2">
        <f>gpw_3[[#This Row],[kurs_zamkniecia]]-AE171</f>
        <v>3.1500000000000057</v>
      </c>
      <c r="AR641" s="2" t="str">
        <f>IF(gpw_3[[#This Row],[Kolumna1]]&gt;0,"r",IF(gpw_3[[#This Row],[Kolumna1]]=0,"n","m"))</f>
        <v>r</v>
      </c>
    </row>
    <row r="642" spans="1:44" x14ac:dyDescent="0.25">
      <c r="A642" s="1">
        <v>42026</v>
      </c>
      <c r="B642" s="2" t="s">
        <v>347</v>
      </c>
      <c r="C642" s="2" t="s">
        <v>348</v>
      </c>
      <c r="D642">
        <v>3.3</v>
      </c>
      <c r="E642">
        <v>847</v>
      </c>
      <c r="F642">
        <v>2800</v>
      </c>
      <c r="G642">
        <v>25500000</v>
      </c>
      <c r="H642" s="2">
        <f>IF(AND(gpw[[#This Row],[wolumen]]=0,gpw[[#This Row],[obrot]]=0),gpw[[#This Row],[kurs_zamkniecia]],gpw[[#This Row],[obrot]]/gpw[[#This Row],[wolumen]])</f>
        <v>3.3057851239669422</v>
      </c>
      <c r="J642" t="str">
        <f>LEFT(gpw[[#This Row],[ISIN]],2)</f>
        <v>PL</v>
      </c>
      <c r="K642">
        <f>gpw[[#This Row],[kurs_zamkniecia]]*gpw[[#This Row],[pakiet_wig]]</f>
        <v>84150000</v>
      </c>
      <c r="L642" s="2">
        <f>1000</f>
        <v>1000</v>
      </c>
      <c r="M642" s="2">
        <f t="shared" ref="M642:M705" si="40">96.42813739</f>
        <v>96.428137390000003</v>
      </c>
      <c r="N642" s="2">
        <f t="shared" ref="N642:N705" si="41">57140000</f>
        <v>57140000</v>
      </c>
      <c r="O642" s="2">
        <f>gpw[[#This Row],[M]]/(gpw[[#This Row],[Mb]]*gpw[[#This Row],[K]])*gpw[[#This Row],[Wb]]</f>
        <v>15.27249903184868</v>
      </c>
      <c r="P642" s="2">
        <f>gpw[[#This Row],[kurs_zamkniecia]]-D172</f>
        <v>0</v>
      </c>
      <c r="Q642" s="2" t="str">
        <f>IF(gpw[[#This Row],[Kolumna1]]&gt;0,"r",IF(gpw[[#This Row],[Kolumna1]]=0,"n","m"))</f>
        <v>n</v>
      </c>
      <c r="AB642" s="1">
        <v>42026</v>
      </c>
      <c r="AC642" s="2" t="s">
        <v>347</v>
      </c>
      <c r="AD642" s="2" t="s">
        <v>348</v>
      </c>
      <c r="AE642">
        <v>3.3</v>
      </c>
      <c r="AF642">
        <v>847</v>
      </c>
      <c r="AG642">
        <v>2800</v>
      </c>
      <c r="AH642">
        <v>25500000</v>
      </c>
      <c r="AI642" s="2">
        <f>IF(AND(gpw_3[[#This Row],[wolumen]]=0,gpw_3[[#This Row],[obrot]]=0),gpw_3[[#This Row],[kurs_zamkniecia]],gpw_3[[#This Row],[obrot]]/gpw_3[[#This Row],[wolumen]])</f>
        <v>3.3057851239669422</v>
      </c>
      <c r="AK642" t="str">
        <f>LEFT(gpw_3[[#This Row],[ISIN]],2)</f>
        <v>PL</v>
      </c>
      <c r="AL642">
        <f>gpw_3[[#This Row],[kurs_zamkniecia]]*gpw_3[[#This Row],[pakiet_wig]]</f>
        <v>84150000</v>
      </c>
      <c r="AM642" s="2">
        <f>1000</f>
        <v>1000</v>
      </c>
      <c r="AN642" s="2">
        <f t="shared" ref="AN642:AN705" si="42">96.42813739</f>
        <v>96.428137390000003</v>
      </c>
      <c r="AO642" s="2">
        <f t="shared" ref="AO642:AO705" si="43">57140000</f>
        <v>57140000</v>
      </c>
      <c r="AP642" s="2">
        <f>gpw_3[[#This Row],[M]]/(gpw_3[[#This Row],[Mb]]*gpw_3[[#This Row],[K]])*gpw_3[[#This Row],[Wb]]</f>
        <v>15.27249903184868</v>
      </c>
      <c r="AQ642" s="2">
        <f>gpw_3[[#This Row],[kurs_zamkniecia]]-AE172</f>
        <v>0</v>
      </c>
      <c r="AR642" s="2" t="str">
        <f>IF(gpw_3[[#This Row],[Kolumna1]]&gt;0,"r",IF(gpw_3[[#This Row],[Kolumna1]]=0,"n","m"))</f>
        <v>n</v>
      </c>
    </row>
    <row r="643" spans="1:44" x14ac:dyDescent="0.25">
      <c r="A643" s="1">
        <v>42026</v>
      </c>
      <c r="B643" s="2" t="s">
        <v>349</v>
      </c>
      <c r="C643" s="2" t="s">
        <v>350</v>
      </c>
      <c r="D643">
        <v>1.89</v>
      </c>
      <c r="E643">
        <v>800156</v>
      </c>
      <c r="F643">
        <v>1509490</v>
      </c>
      <c r="G643">
        <v>70928000</v>
      </c>
      <c r="H643" s="2">
        <f>IF(AND(gpw[[#This Row],[wolumen]]=0,gpw[[#This Row],[obrot]]=0),gpw[[#This Row],[kurs_zamkniecia]],gpw[[#This Row],[obrot]]/gpw[[#This Row],[wolumen]])</f>
        <v>1.8864946335464585</v>
      </c>
      <c r="J643" t="str">
        <f>LEFT(gpw[[#This Row],[ISIN]],2)</f>
        <v>PL</v>
      </c>
      <c r="K643">
        <f>gpw[[#This Row],[kurs_zamkniecia]]*gpw[[#This Row],[pakiet_wig]]</f>
        <v>134053920</v>
      </c>
      <c r="L643" s="2">
        <f>1000</f>
        <v>1000</v>
      </c>
      <c r="M643" s="2">
        <f t="shared" si="40"/>
        <v>96.428137390000003</v>
      </c>
      <c r="N643" s="2">
        <f t="shared" si="41"/>
        <v>57140000</v>
      </c>
      <c r="O643" s="2">
        <f>gpw[[#This Row],[M]]/(gpw[[#This Row],[Mb]]*gpw[[#This Row],[K]])*gpw[[#This Row],[Wb]]</f>
        <v>24.32962998711254</v>
      </c>
      <c r="P643" s="2">
        <f>gpw[[#This Row],[kurs_zamkniecia]]-D173</f>
        <v>5.9999999999999831E-2</v>
      </c>
      <c r="Q643" s="2" t="str">
        <f>IF(gpw[[#This Row],[Kolumna1]]&gt;0,"r",IF(gpw[[#This Row],[Kolumna1]]=0,"n","m"))</f>
        <v>r</v>
      </c>
      <c r="AB643" s="1">
        <v>42026</v>
      </c>
      <c r="AC643" s="2" t="s">
        <v>349</v>
      </c>
      <c r="AD643" s="2" t="s">
        <v>350</v>
      </c>
      <c r="AE643">
        <v>1.89</v>
      </c>
      <c r="AF643">
        <v>800156</v>
      </c>
      <c r="AG643">
        <v>1509490</v>
      </c>
      <c r="AH643">
        <v>70928000</v>
      </c>
      <c r="AI643" s="2">
        <f>IF(AND(gpw_3[[#This Row],[wolumen]]=0,gpw_3[[#This Row],[obrot]]=0),gpw_3[[#This Row],[kurs_zamkniecia]],gpw_3[[#This Row],[obrot]]/gpw_3[[#This Row],[wolumen]])</f>
        <v>1.8864946335464585</v>
      </c>
      <c r="AK643" t="str">
        <f>LEFT(gpw_3[[#This Row],[ISIN]],2)</f>
        <v>PL</v>
      </c>
      <c r="AL643">
        <f>gpw_3[[#This Row],[kurs_zamkniecia]]*gpw_3[[#This Row],[pakiet_wig]]</f>
        <v>134053920</v>
      </c>
      <c r="AM643" s="2">
        <f>1000</f>
        <v>1000</v>
      </c>
      <c r="AN643" s="2">
        <f t="shared" si="42"/>
        <v>96.428137390000003</v>
      </c>
      <c r="AO643" s="2">
        <f t="shared" si="43"/>
        <v>57140000</v>
      </c>
      <c r="AP643" s="2">
        <f>gpw_3[[#This Row],[M]]/(gpw_3[[#This Row],[Mb]]*gpw_3[[#This Row],[K]])*gpw_3[[#This Row],[Wb]]</f>
        <v>24.32962998711254</v>
      </c>
      <c r="AQ643" s="2">
        <f>gpw_3[[#This Row],[kurs_zamkniecia]]-AE173</f>
        <v>5.9999999999999831E-2</v>
      </c>
      <c r="AR643" s="2" t="str">
        <f>IF(gpw_3[[#This Row],[Kolumna1]]&gt;0,"r",IF(gpw_3[[#This Row],[Kolumna1]]=0,"n","m"))</f>
        <v>r</v>
      </c>
    </row>
    <row r="644" spans="1:44" x14ac:dyDescent="0.25">
      <c r="A644" s="1">
        <v>42026</v>
      </c>
      <c r="B644" s="2" t="s">
        <v>351</v>
      </c>
      <c r="C644" s="2" t="s">
        <v>352</v>
      </c>
      <c r="D644">
        <v>5.03</v>
      </c>
      <c r="E644">
        <v>105</v>
      </c>
      <c r="F644">
        <v>530</v>
      </c>
      <c r="G644">
        <v>1143000</v>
      </c>
      <c r="H644" s="2">
        <f>IF(AND(gpw[[#This Row],[wolumen]]=0,gpw[[#This Row],[obrot]]=0),gpw[[#This Row],[kurs_zamkniecia]],gpw[[#This Row],[obrot]]/gpw[[#This Row],[wolumen]])</f>
        <v>5.0476190476190474</v>
      </c>
      <c r="J644" t="str">
        <f>LEFT(gpw[[#This Row],[ISIN]],2)</f>
        <v>PL</v>
      </c>
      <c r="K644">
        <f>gpw[[#This Row],[kurs_zamkniecia]]*gpw[[#This Row],[pakiet_wig]]</f>
        <v>5749290</v>
      </c>
      <c r="L644" s="2">
        <f>1000</f>
        <v>1000</v>
      </c>
      <c r="M644" s="2">
        <f t="shared" si="40"/>
        <v>96.428137390000003</v>
      </c>
      <c r="N644" s="2">
        <f t="shared" si="41"/>
        <v>57140000</v>
      </c>
      <c r="O644" s="2">
        <f>gpw[[#This Row],[M]]/(gpw[[#This Row],[Mb]]*gpw[[#This Row],[K]])*gpw[[#This Row],[Wb]]</f>
        <v>1.043446535458316</v>
      </c>
      <c r="P644" s="2">
        <f>gpw[[#This Row],[kurs_zamkniecia]]-D174</f>
        <v>0.16000000000000014</v>
      </c>
      <c r="Q644" s="2" t="str">
        <f>IF(gpw[[#This Row],[Kolumna1]]&gt;0,"r",IF(gpw[[#This Row],[Kolumna1]]=0,"n","m"))</f>
        <v>r</v>
      </c>
      <c r="AB644" s="1">
        <v>42026</v>
      </c>
      <c r="AC644" s="2" t="s">
        <v>351</v>
      </c>
      <c r="AD644" s="2" t="s">
        <v>352</v>
      </c>
      <c r="AE644">
        <v>5.03</v>
      </c>
      <c r="AF644">
        <v>105</v>
      </c>
      <c r="AG644">
        <v>530</v>
      </c>
      <c r="AH644">
        <v>1143000</v>
      </c>
      <c r="AI644" s="2">
        <f>IF(AND(gpw_3[[#This Row],[wolumen]]=0,gpw_3[[#This Row],[obrot]]=0),gpw_3[[#This Row],[kurs_zamkniecia]],gpw_3[[#This Row],[obrot]]/gpw_3[[#This Row],[wolumen]])</f>
        <v>5.0476190476190474</v>
      </c>
      <c r="AK644" t="str">
        <f>LEFT(gpw_3[[#This Row],[ISIN]],2)</f>
        <v>PL</v>
      </c>
      <c r="AL644">
        <f>gpw_3[[#This Row],[kurs_zamkniecia]]*gpw_3[[#This Row],[pakiet_wig]]</f>
        <v>5749290</v>
      </c>
      <c r="AM644" s="2">
        <f>1000</f>
        <v>1000</v>
      </c>
      <c r="AN644" s="2">
        <f t="shared" si="42"/>
        <v>96.428137390000003</v>
      </c>
      <c r="AO644" s="2">
        <f t="shared" si="43"/>
        <v>57140000</v>
      </c>
      <c r="AP644" s="2">
        <f>gpw_3[[#This Row],[M]]/(gpw_3[[#This Row],[Mb]]*gpw_3[[#This Row],[K]])*gpw_3[[#This Row],[Wb]]</f>
        <v>1.043446535458316</v>
      </c>
      <c r="AQ644" s="2">
        <f>gpw_3[[#This Row],[kurs_zamkniecia]]-AE174</f>
        <v>0.16000000000000014</v>
      </c>
      <c r="AR644" s="2" t="str">
        <f>IF(gpw_3[[#This Row],[Kolumna1]]&gt;0,"r",IF(gpw_3[[#This Row],[Kolumna1]]=0,"n","m"))</f>
        <v>r</v>
      </c>
    </row>
    <row r="645" spans="1:44" x14ac:dyDescent="0.25">
      <c r="A645" s="1">
        <v>42026</v>
      </c>
      <c r="B645" s="2" t="s">
        <v>353</v>
      </c>
      <c r="C645" s="2" t="s">
        <v>354</v>
      </c>
      <c r="D645">
        <v>3.29</v>
      </c>
      <c r="E645">
        <v>153454</v>
      </c>
      <c r="F645">
        <v>502560</v>
      </c>
      <c r="G645">
        <v>36119000</v>
      </c>
      <c r="H645" s="2">
        <f>IF(AND(gpw[[#This Row],[wolumen]]=0,gpw[[#This Row],[obrot]]=0),gpw[[#This Row],[kurs_zamkniecia]],gpw[[#This Row],[obrot]]/gpw[[#This Row],[wolumen]])</f>
        <v>3.2749879442699439</v>
      </c>
      <c r="J645" t="str">
        <f>LEFT(gpw[[#This Row],[ISIN]],2)</f>
        <v>PL</v>
      </c>
      <c r="K645">
        <f>gpw[[#This Row],[kurs_zamkniecia]]*gpw[[#This Row],[pakiet_wig]]</f>
        <v>118831510</v>
      </c>
      <c r="L645" s="2">
        <f>1000</f>
        <v>1000</v>
      </c>
      <c r="M645" s="2">
        <f t="shared" si="40"/>
        <v>96.428137390000003</v>
      </c>
      <c r="N645" s="2">
        <f t="shared" si="41"/>
        <v>57140000</v>
      </c>
      <c r="O645" s="2">
        <f>gpw[[#This Row],[M]]/(gpw[[#This Row],[Mb]]*gpw[[#This Row],[K]])*gpw[[#This Row],[Wb]]</f>
        <v>21.566893896947317</v>
      </c>
      <c r="P645" s="2">
        <f>gpw[[#This Row],[kurs_zamkniecia]]-D175</f>
        <v>0.14000000000000012</v>
      </c>
      <c r="Q645" s="2" t="str">
        <f>IF(gpw[[#This Row],[Kolumna1]]&gt;0,"r",IF(gpw[[#This Row],[Kolumna1]]=0,"n","m"))</f>
        <v>r</v>
      </c>
      <c r="AB645" s="1">
        <v>42026</v>
      </c>
      <c r="AC645" s="2" t="s">
        <v>353</v>
      </c>
      <c r="AD645" s="2" t="s">
        <v>354</v>
      </c>
      <c r="AE645">
        <v>3.29</v>
      </c>
      <c r="AF645">
        <v>153454</v>
      </c>
      <c r="AG645">
        <v>502560</v>
      </c>
      <c r="AH645">
        <v>36119000</v>
      </c>
      <c r="AI645" s="2">
        <f>IF(AND(gpw_3[[#This Row],[wolumen]]=0,gpw_3[[#This Row],[obrot]]=0),gpw_3[[#This Row],[kurs_zamkniecia]],gpw_3[[#This Row],[obrot]]/gpw_3[[#This Row],[wolumen]])</f>
        <v>3.2749879442699439</v>
      </c>
      <c r="AK645" t="str">
        <f>LEFT(gpw_3[[#This Row],[ISIN]],2)</f>
        <v>PL</v>
      </c>
      <c r="AL645">
        <f>gpw_3[[#This Row],[kurs_zamkniecia]]*gpw_3[[#This Row],[pakiet_wig]]</f>
        <v>118831510</v>
      </c>
      <c r="AM645" s="2">
        <f>1000</f>
        <v>1000</v>
      </c>
      <c r="AN645" s="2">
        <f t="shared" si="42"/>
        <v>96.428137390000003</v>
      </c>
      <c r="AO645" s="2">
        <f t="shared" si="43"/>
        <v>57140000</v>
      </c>
      <c r="AP645" s="2">
        <f>gpw_3[[#This Row],[M]]/(gpw_3[[#This Row],[Mb]]*gpw_3[[#This Row],[K]])*gpw_3[[#This Row],[Wb]]</f>
        <v>21.566893896947317</v>
      </c>
      <c r="AQ645" s="2">
        <f>gpw_3[[#This Row],[kurs_zamkniecia]]-AE175</f>
        <v>0.14000000000000012</v>
      </c>
      <c r="AR645" s="2" t="str">
        <f>IF(gpw_3[[#This Row],[Kolumna1]]&gt;0,"r",IF(gpw_3[[#This Row],[Kolumna1]]=0,"n","m"))</f>
        <v>r</v>
      </c>
    </row>
    <row r="646" spans="1:44" x14ac:dyDescent="0.25">
      <c r="A646" s="1">
        <v>42026</v>
      </c>
      <c r="B646" s="2" t="s">
        <v>355</v>
      </c>
      <c r="C646" s="2" t="s">
        <v>356</v>
      </c>
      <c r="D646">
        <v>5.14</v>
      </c>
      <c r="E646">
        <v>10</v>
      </c>
      <c r="F646">
        <v>50</v>
      </c>
      <c r="G646">
        <v>4199000</v>
      </c>
      <c r="H646" s="2">
        <f>IF(AND(gpw[[#This Row],[wolumen]]=0,gpw[[#This Row],[obrot]]=0),gpw[[#This Row],[kurs_zamkniecia]],gpw[[#This Row],[obrot]]/gpw[[#This Row],[wolumen]])</f>
        <v>5</v>
      </c>
      <c r="J646" t="str">
        <f>LEFT(gpw[[#This Row],[ISIN]],2)</f>
        <v>PL</v>
      </c>
      <c r="K646">
        <f>gpw[[#This Row],[kurs_zamkniecia]]*gpw[[#This Row],[pakiet_wig]]</f>
        <v>21582860</v>
      </c>
      <c r="L646" s="2">
        <f>1000</f>
        <v>1000</v>
      </c>
      <c r="M646" s="2">
        <f t="shared" si="40"/>
        <v>96.428137390000003</v>
      </c>
      <c r="N646" s="2">
        <f t="shared" si="41"/>
        <v>57140000</v>
      </c>
      <c r="O646" s="2">
        <f>gpw[[#This Row],[M]]/(gpw[[#This Row],[Mb]]*gpw[[#This Row],[K]])*gpw[[#This Row],[Wb]]</f>
        <v>3.9171028931019078</v>
      </c>
      <c r="P646" s="2">
        <f>gpw[[#This Row],[kurs_zamkniecia]]-D176</f>
        <v>0.12999999999999989</v>
      </c>
      <c r="Q646" s="2" t="str">
        <f>IF(gpw[[#This Row],[Kolumna1]]&gt;0,"r",IF(gpw[[#This Row],[Kolumna1]]=0,"n","m"))</f>
        <v>r</v>
      </c>
      <c r="AB646" s="1">
        <v>42026</v>
      </c>
      <c r="AC646" s="2" t="s">
        <v>355</v>
      </c>
      <c r="AD646" s="2" t="s">
        <v>356</v>
      </c>
      <c r="AE646">
        <v>5.14</v>
      </c>
      <c r="AF646">
        <v>10</v>
      </c>
      <c r="AG646">
        <v>50</v>
      </c>
      <c r="AH646">
        <v>4199000</v>
      </c>
      <c r="AI646" s="2">
        <f>IF(AND(gpw_3[[#This Row],[wolumen]]=0,gpw_3[[#This Row],[obrot]]=0),gpw_3[[#This Row],[kurs_zamkniecia]],gpw_3[[#This Row],[obrot]]/gpw_3[[#This Row],[wolumen]])</f>
        <v>5</v>
      </c>
      <c r="AK646" t="str">
        <f>LEFT(gpw_3[[#This Row],[ISIN]],2)</f>
        <v>PL</v>
      </c>
      <c r="AL646">
        <f>gpw_3[[#This Row],[kurs_zamkniecia]]*gpw_3[[#This Row],[pakiet_wig]]</f>
        <v>21582860</v>
      </c>
      <c r="AM646" s="2">
        <f>1000</f>
        <v>1000</v>
      </c>
      <c r="AN646" s="2">
        <f t="shared" si="42"/>
        <v>96.428137390000003</v>
      </c>
      <c r="AO646" s="2">
        <f t="shared" si="43"/>
        <v>57140000</v>
      </c>
      <c r="AP646" s="2">
        <f>gpw_3[[#This Row],[M]]/(gpw_3[[#This Row],[Mb]]*gpw_3[[#This Row],[K]])*gpw_3[[#This Row],[Wb]]</f>
        <v>3.9171028931019078</v>
      </c>
      <c r="AQ646" s="2">
        <f>gpw_3[[#This Row],[kurs_zamkniecia]]-AE176</f>
        <v>0.12999999999999989</v>
      </c>
      <c r="AR646" s="2" t="str">
        <f>IF(gpw_3[[#This Row],[Kolumna1]]&gt;0,"r",IF(gpw_3[[#This Row],[Kolumna1]]=0,"n","m"))</f>
        <v>r</v>
      </c>
    </row>
    <row r="647" spans="1:44" x14ac:dyDescent="0.25">
      <c r="A647" s="1">
        <v>42026</v>
      </c>
      <c r="B647" s="2" t="s">
        <v>357</v>
      </c>
      <c r="C647" s="2" t="s">
        <v>358</v>
      </c>
      <c r="D647">
        <v>31.28</v>
      </c>
      <c r="E647">
        <v>3679</v>
      </c>
      <c r="F647">
        <v>113760</v>
      </c>
      <c r="G647">
        <v>1839000</v>
      </c>
      <c r="H647" s="2">
        <f>IF(AND(gpw[[#This Row],[wolumen]]=0,gpw[[#This Row],[obrot]]=0),gpw[[#This Row],[kurs_zamkniecia]],gpw[[#This Row],[obrot]]/gpw[[#This Row],[wolumen]])</f>
        <v>30.921446045120955</v>
      </c>
      <c r="J647" t="str">
        <f>LEFT(gpw[[#This Row],[ISIN]],2)</f>
        <v>PL</v>
      </c>
      <c r="K647">
        <f>gpw[[#This Row],[kurs_zamkniecia]]*gpw[[#This Row],[pakiet_wig]]</f>
        <v>57523920</v>
      </c>
      <c r="L647" s="2">
        <f>1000</f>
        <v>1000</v>
      </c>
      <c r="M647" s="2">
        <f t="shared" si="40"/>
        <v>96.428137390000003</v>
      </c>
      <c r="N647" s="2">
        <f t="shared" si="41"/>
        <v>57140000</v>
      </c>
      <c r="O647" s="2">
        <f>gpw[[#This Row],[M]]/(gpw[[#This Row],[Mb]]*gpw[[#This Row],[K]])*gpw[[#This Row],[Wb]]</f>
        <v>10.440095216971372</v>
      </c>
      <c r="P647" s="2">
        <f>gpw[[#This Row],[kurs_zamkniecia]]-D177</f>
        <v>4.00000000000027E-2</v>
      </c>
      <c r="Q647" s="2" t="str">
        <f>IF(gpw[[#This Row],[Kolumna1]]&gt;0,"r",IF(gpw[[#This Row],[Kolumna1]]=0,"n","m"))</f>
        <v>r</v>
      </c>
      <c r="AB647" s="1">
        <v>42026</v>
      </c>
      <c r="AC647" s="2" t="s">
        <v>357</v>
      </c>
      <c r="AD647" s="2" t="s">
        <v>358</v>
      </c>
      <c r="AE647">
        <v>31.28</v>
      </c>
      <c r="AF647">
        <v>3679</v>
      </c>
      <c r="AG647">
        <v>113760</v>
      </c>
      <c r="AH647">
        <v>1839000</v>
      </c>
      <c r="AI647" s="2">
        <f>IF(AND(gpw_3[[#This Row],[wolumen]]=0,gpw_3[[#This Row],[obrot]]=0),gpw_3[[#This Row],[kurs_zamkniecia]],gpw_3[[#This Row],[obrot]]/gpw_3[[#This Row],[wolumen]])</f>
        <v>30.921446045120955</v>
      </c>
      <c r="AK647" t="str">
        <f>LEFT(gpw_3[[#This Row],[ISIN]],2)</f>
        <v>PL</v>
      </c>
      <c r="AL647">
        <f>gpw_3[[#This Row],[kurs_zamkniecia]]*gpw_3[[#This Row],[pakiet_wig]]</f>
        <v>57523920</v>
      </c>
      <c r="AM647" s="2">
        <f>1000</f>
        <v>1000</v>
      </c>
      <c r="AN647" s="2">
        <f t="shared" si="42"/>
        <v>96.428137390000003</v>
      </c>
      <c r="AO647" s="2">
        <f t="shared" si="43"/>
        <v>57140000</v>
      </c>
      <c r="AP647" s="2">
        <f>gpw_3[[#This Row],[M]]/(gpw_3[[#This Row],[Mb]]*gpw_3[[#This Row],[K]])*gpw_3[[#This Row],[Wb]]</f>
        <v>10.440095216971372</v>
      </c>
      <c r="AQ647" s="2">
        <f>gpw_3[[#This Row],[kurs_zamkniecia]]-AE177</f>
        <v>4.00000000000027E-2</v>
      </c>
      <c r="AR647" s="2" t="str">
        <f>IF(gpw_3[[#This Row],[Kolumna1]]&gt;0,"r",IF(gpw_3[[#This Row],[Kolumna1]]=0,"n","m"))</f>
        <v>r</v>
      </c>
    </row>
    <row r="648" spans="1:44" x14ac:dyDescent="0.25">
      <c r="A648" s="1">
        <v>42026</v>
      </c>
      <c r="B648" s="2" t="s">
        <v>359</v>
      </c>
      <c r="C648" s="2" t="s">
        <v>360</v>
      </c>
      <c r="D648">
        <v>3.07</v>
      </c>
      <c r="E648">
        <v>8103</v>
      </c>
      <c r="F648">
        <v>24550</v>
      </c>
      <c r="G648">
        <v>7831000</v>
      </c>
      <c r="H648" s="2">
        <f>IF(AND(gpw[[#This Row],[wolumen]]=0,gpw[[#This Row],[obrot]]=0),gpw[[#This Row],[kurs_zamkniecia]],gpw[[#This Row],[obrot]]/gpw[[#This Row],[wolumen]])</f>
        <v>3.0297420708379614</v>
      </c>
      <c r="J648" t="str">
        <f>LEFT(gpw[[#This Row],[ISIN]],2)</f>
        <v>PL</v>
      </c>
      <c r="K648">
        <f>gpw[[#This Row],[kurs_zamkniecia]]*gpw[[#This Row],[pakiet_wig]]</f>
        <v>24041170</v>
      </c>
      <c r="L648" s="2">
        <f>1000</f>
        <v>1000</v>
      </c>
      <c r="M648" s="2">
        <f t="shared" si="40"/>
        <v>96.428137390000003</v>
      </c>
      <c r="N648" s="2">
        <f t="shared" si="41"/>
        <v>57140000</v>
      </c>
      <c r="O648" s="2">
        <f>gpw[[#This Row],[M]]/(gpw[[#This Row],[Mb]]*gpw[[#This Row],[K]])*gpw[[#This Row],[Wb]]</f>
        <v>4.3632649500832983</v>
      </c>
      <c r="P648" s="2">
        <f>gpw[[#This Row],[kurs_zamkniecia]]-D178</f>
        <v>6.999999999999984E-2</v>
      </c>
      <c r="Q648" s="2" t="str">
        <f>IF(gpw[[#This Row],[Kolumna1]]&gt;0,"r",IF(gpw[[#This Row],[Kolumna1]]=0,"n","m"))</f>
        <v>r</v>
      </c>
      <c r="AB648" s="1">
        <v>42026</v>
      </c>
      <c r="AC648" s="2" t="s">
        <v>359</v>
      </c>
      <c r="AD648" s="2" t="s">
        <v>360</v>
      </c>
      <c r="AE648">
        <v>3.07</v>
      </c>
      <c r="AF648">
        <v>8103</v>
      </c>
      <c r="AG648">
        <v>24550</v>
      </c>
      <c r="AH648">
        <v>7831000</v>
      </c>
      <c r="AI648" s="2">
        <f>IF(AND(gpw_3[[#This Row],[wolumen]]=0,gpw_3[[#This Row],[obrot]]=0),gpw_3[[#This Row],[kurs_zamkniecia]],gpw_3[[#This Row],[obrot]]/gpw_3[[#This Row],[wolumen]])</f>
        <v>3.0297420708379614</v>
      </c>
      <c r="AK648" t="str">
        <f>LEFT(gpw_3[[#This Row],[ISIN]],2)</f>
        <v>PL</v>
      </c>
      <c r="AL648">
        <f>gpw_3[[#This Row],[kurs_zamkniecia]]*gpw_3[[#This Row],[pakiet_wig]]</f>
        <v>24041170</v>
      </c>
      <c r="AM648" s="2">
        <f>1000</f>
        <v>1000</v>
      </c>
      <c r="AN648" s="2">
        <f t="shared" si="42"/>
        <v>96.428137390000003</v>
      </c>
      <c r="AO648" s="2">
        <f t="shared" si="43"/>
        <v>57140000</v>
      </c>
      <c r="AP648" s="2">
        <f>gpw_3[[#This Row],[M]]/(gpw_3[[#This Row],[Mb]]*gpw_3[[#This Row],[K]])*gpw_3[[#This Row],[Wb]]</f>
        <v>4.3632649500832983</v>
      </c>
      <c r="AQ648" s="2">
        <f>gpw_3[[#This Row],[kurs_zamkniecia]]-AE178</f>
        <v>6.999999999999984E-2</v>
      </c>
      <c r="AR648" s="2" t="str">
        <f>IF(gpw_3[[#This Row],[Kolumna1]]&gt;0,"r",IF(gpw_3[[#This Row],[Kolumna1]]=0,"n","m"))</f>
        <v>r</v>
      </c>
    </row>
    <row r="649" spans="1:44" x14ac:dyDescent="0.25">
      <c r="A649" s="1">
        <v>42026</v>
      </c>
      <c r="B649" s="2" t="s">
        <v>361</v>
      </c>
      <c r="C649" s="2" t="s">
        <v>362</v>
      </c>
      <c r="D649">
        <v>0.02</v>
      </c>
      <c r="E649">
        <v>100000</v>
      </c>
      <c r="F649">
        <v>2000</v>
      </c>
      <c r="G649">
        <v>0</v>
      </c>
      <c r="H649" s="2">
        <f>IF(AND(gpw[[#This Row],[wolumen]]=0,gpw[[#This Row],[obrot]]=0),gpw[[#This Row],[kurs_zamkniecia]],gpw[[#This Row],[obrot]]/gpw[[#This Row],[wolumen]])</f>
        <v>0.02</v>
      </c>
      <c r="J649" t="str">
        <f>LEFT(gpw[[#This Row],[ISIN]],2)</f>
        <v>PL</v>
      </c>
      <c r="K649">
        <f>gpw[[#This Row],[kurs_zamkniecia]]*gpw[[#This Row],[pakiet_wig]]</f>
        <v>0</v>
      </c>
      <c r="L649" s="2">
        <f>1000</f>
        <v>1000</v>
      </c>
      <c r="M649" s="2">
        <f t="shared" si="40"/>
        <v>96.428137390000003</v>
      </c>
      <c r="N649" s="2">
        <f t="shared" si="41"/>
        <v>57140000</v>
      </c>
      <c r="O649" s="2">
        <f>gpw[[#This Row],[M]]/(gpw[[#This Row],[Mb]]*gpw[[#This Row],[K]])*gpw[[#This Row],[Wb]]</f>
        <v>0</v>
      </c>
      <c r="P649" s="2">
        <f>gpw[[#This Row],[kurs_zamkniecia]]-D179</f>
        <v>0</v>
      </c>
      <c r="Q649" s="2" t="str">
        <f>IF(gpw[[#This Row],[Kolumna1]]&gt;0,"r",IF(gpw[[#This Row],[Kolumna1]]=0,"n","m"))</f>
        <v>n</v>
      </c>
      <c r="AB649" s="1">
        <v>42026</v>
      </c>
      <c r="AC649" s="2" t="s">
        <v>361</v>
      </c>
      <c r="AD649" s="2" t="s">
        <v>362</v>
      </c>
      <c r="AE649">
        <v>0.02</v>
      </c>
      <c r="AF649">
        <v>100000</v>
      </c>
      <c r="AG649">
        <v>2000</v>
      </c>
      <c r="AH649">
        <v>0</v>
      </c>
      <c r="AI649" s="2">
        <f>IF(AND(gpw_3[[#This Row],[wolumen]]=0,gpw_3[[#This Row],[obrot]]=0),gpw_3[[#This Row],[kurs_zamkniecia]],gpw_3[[#This Row],[obrot]]/gpw_3[[#This Row],[wolumen]])</f>
        <v>0.02</v>
      </c>
      <c r="AK649" t="str">
        <f>LEFT(gpw_3[[#This Row],[ISIN]],2)</f>
        <v>PL</v>
      </c>
      <c r="AL649">
        <f>gpw_3[[#This Row],[kurs_zamkniecia]]*gpw_3[[#This Row],[pakiet_wig]]</f>
        <v>0</v>
      </c>
      <c r="AM649" s="2">
        <f>1000</f>
        <v>1000</v>
      </c>
      <c r="AN649" s="2">
        <f t="shared" si="42"/>
        <v>96.428137390000003</v>
      </c>
      <c r="AO649" s="2">
        <f t="shared" si="43"/>
        <v>57140000</v>
      </c>
      <c r="AP649" s="2">
        <f>gpw_3[[#This Row],[M]]/(gpw_3[[#This Row],[Mb]]*gpw_3[[#This Row],[K]])*gpw_3[[#This Row],[Wb]]</f>
        <v>0</v>
      </c>
      <c r="AQ649" s="2">
        <f>gpw_3[[#This Row],[kurs_zamkniecia]]-AE179</f>
        <v>0</v>
      </c>
      <c r="AR649" s="2" t="str">
        <f>IF(gpw_3[[#This Row],[Kolumna1]]&gt;0,"r",IF(gpw_3[[#This Row],[Kolumna1]]=0,"n","m"))</f>
        <v>n</v>
      </c>
    </row>
    <row r="650" spans="1:44" x14ac:dyDescent="0.25">
      <c r="A650" s="1">
        <v>42026</v>
      </c>
      <c r="B650" s="2" t="s">
        <v>363</v>
      </c>
      <c r="C650" s="2" t="s">
        <v>364</v>
      </c>
      <c r="D650">
        <v>0.11</v>
      </c>
      <c r="E650">
        <v>146389</v>
      </c>
      <c r="F650">
        <v>16100</v>
      </c>
      <c r="G650">
        <v>0</v>
      </c>
      <c r="H650" s="2">
        <f>IF(AND(gpw[[#This Row],[wolumen]]=0,gpw[[#This Row],[obrot]]=0),gpw[[#This Row],[kurs_zamkniecia]],gpw[[#This Row],[obrot]]/gpw[[#This Row],[wolumen]])</f>
        <v>0.10998094119093647</v>
      </c>
      <c r="J650" t="str">
        <f>LEFT(gpw[[#This Row],[ISIN]],2)</f>
        <v>PL</v>
      </c>
      <c r="K650">
        <f>gpw[[#This Row],[kurs_zamkniecia]]*gpw[[#This Row],[pakiet_wig]]</f>
        <v>0</v>
      </c>
      <c r="L650" s="2">
        <f>1000</f>
        <v>1000</v>
      </c>
      <c r="M650" s="2">
        <f t="shared" si="40"/>
        <v>96.428137390000003</v>
      </c>
      <c r="N650" s="2">
        <f t="shared" si="41"/>
        <v>57140000</v>
      </c>
      <c r="O650" s="2">
        <f>gpw[[#This Row],[M]]/(gpw[[#This Row],[Mb]]*gpw[[#This Row],[K]])*gpw[[#This Row],[Wb]]</f>
        <v>0</v>
      </c>
      <c r="P650" s="2">
        <f>gpw[[#This Row],[kurs_zamkniecia]]-D180</f>
        <v>9.999999999999995E-3</v>
      </c>
      <c r="Q650" s="2" t="str">
        <f>IF(gpw[[#This Row],[Kolumna1]]&gt;0,"r",IF(gpw[[#This Row],[Kolumna1]]=0,"n","m"))</f>
        <v>r</v>
      </c>
      <c r="AB650" s="1">
        <v>42026</v>
      </c>
      <c r="AC650" s="2" t="s">
        <v>363</v>
      </c>
      <c r="AD650" s="2" t="s">
        <v>364</v>
      </c>
      <c r="AE650">
        <v>0.11</v>
      </c>
      <c r="AF650">
        <v>146389</v>
      </c>
      <c r="AG650">
        <v>16100</v>
      </c>
      <c r="AH650">
        <v>0</v>
      </c>
      <c r="AI650" s="2">
        <f>IF(AND(gpw_3[[#This Row],[wolumen]]=0,gpw_3[[#This Row],[obrot]]=0),gpw_3[[#This Row],[kurs_zamkniecia]],gpw_3[[#This Row],[obrot]]/gpw_3[[#This Row],[wolumen]])</f>
        <v>0.10998094119093647</v>
      </c>
      <c r="AK650" t="str">
        <f>LEFT(gpw_3[[#This Row],[ISIN]],2)</f>
        <v>PL</v>
      </c>
      <c r="AL650">
        <f>gpw_3[[#This Row],[kurs_zamkniecia]]*gpw_3[[#This Row],[pakiet_wig]]</f>
        <v>0</v>
      </c>
      <c r="AM650" s="2">
        <f>1000</f>
        <v>1000</v>
      </c>
      <c r="AN650" s="2">
        <f t="shared" si="42"/>
        <v>96.428137390000003</v>
      </c>
      <c r="AO650" s="2">
        <f t="shared" si="43"/>
        <v>57140000</v>
      </c>
      <c r="AP650" s="2">
        <f>gpw_3[[#This Row],[M]]/(gpw_3[[#This Row],[Mb]]*gpw_3[[#This Row],[K]])*gpw_3[[#This Row],[Wb]]</f>
        <v>0</v>
      </c>
      <c r="AQ650" s="2">
        <f>gpw_3[[#This Row],[kurs_zamkniecia]]-AE180</f>
        <v>9.999999999999995E-3</v>
      </c>
      <c r="AR650" s="2" t="str">
        <f>IF(gpw_3[[#This Row],[Kolumna1]]&gt;0,"r",IF(gpw_3[[#This Row],[Kolumna1]]=0,"n","m"))</f>
        <v>r</v>
      </c>
    </row>
    <row r="651" spans="1:44" x14ac:dyDescent="0.25">
      <c r="A651" s="1">
        <v>42026</v>
      </c>
      <c r="B651" s="2" t="s">
        <v>365</v>
      </c>
      <c r="C651" s="2" t="s">
        <v>366</v>
      </c>
      <c r="D651">
        <v>1.1000000000000001</v>
      </c>
      <c r="E651">
        <v>3744</v>
      </c>
      <c r="F651">
        <v>4030</v>
      </c>
      <c r="G651">
        <v>4084000</v>
      </c>
      <c r="H651" s="2">
        <f>IF(AND(gpw[[#This Row],[wolumen]]=0,gpw[[#This Row],[obrot]]=0),gpw[[#This Row],[kurs_zamkniecia]],gpw[[#This Row],[obrot]]/gpw[[#This Row],[wolumen]])</f>
        <v>1.0763888888888888</v>
      </c>
      <c r="J651" t="str">
        <f>LEFT(gpw[[#This Row],[ISIN]],2)</f>
        <v>PL</v>
      </c>
      <c r="K651">
        <f>gpw[[#This Row],[kurs_zamkniecia]]*gpw[[#This Row],[pakiet_wig]]</f>
        <v>4492400</v>
      </c>
      <c r="L651" s="2">
        <f>1000</f>
        <v>1000</v>
      </c>
      <c r="M651" s="2">
        <f t="shared" si="40"/>
        <v>96.428137390000003</v>
      </c>
      <c r="N651" s="2">
        <f t="shared" si="41"/>
        <v>57140000</v>
      </c>
      <c r="O651" s="2">
        <f>gpw[[#This Row],[M]]/(gpw[[#This Row],[Mb]]*gpw[[#This Row],[K]])*gpw[[#This Row],[Wb]]</f>
        <v>0.8153318437394772</v>
      </c>
      <c r="P651" s="2">
        <f>gpw[[#This Row],[kurs_zamkniecia]]-D181</f>
        <v>1.0000000000000009E-2</v>
      </c>
      <c r="Q651" s="2" t="str">
        <f>IF(gpw[[#This Row],[Kolumna1]]&gt;0,"r",IF(gpw[[#This Row],[Kolumna1]]=0,"n","m"))</f>
        <v>r</v>
      </c>
      <c r="AB651" s="1">
        <v>42026</v>
      </c>
      <c r="AC651" s="2" t="s">
        <v>365</v>
      </c>
      <c r="AD651" s="2" t="s">
        <v>366</v>
      </c>
      <c r="AE651">
        <v>1.1000000000000001</v>
      </c>
      <c r="AF651">
        <v>3744</v>
      </c>
      <c r="AG651">
        <v>4030</v>
      </c>
      <c r="AH651">
        <v>4084000</v>
      </c>
      <c r="AI651" s="2">
        <f>IF(AND(gpw_3[[#This Row],[wolumen]]=0,gpw_3[[#This Row],[obrot]]=0),gpw_3[[#This Row],[kurs_zamkniecia]],gpw_3[[#This Row],[obrot]]/gpw_3[[#This Row],[wolumen]])</f>
        <v>1.0763888888888888</v>
      </c>
      <c r="AK651" t="str">
        <f>LEFT(gpw_3[[#This Row],[ISIN]],2)</f>
        <v>PL</v>
      </c>
      <c r="AL651">
        <f>gpw_3[[#This Row],[kurs_zamkniecia]]*gpw_3[[#This Row],[pakiet_wig]]</f>
        <v>4492400</v>
      </c>
      <c r="AM651" s="2">
        <f>1000</f>
        <v>1000</v>
      </c>
      <c r="AN651" s="2">
        <f t="shared" si="42"/>
        <v>96.428137390000003</v>
      </c>
      <c r="AO651" s="2">
        <f t="shared" si="43"/>
        <v>57140000</v>
      </c>
      <c r="AP651" s="2">
        <f>gpw_3[[#This Row],[M]]/(gpw_3[[#This Row],[Mb]]*gpw_3[[#This Row],[K]])*gpw_3[[#This Row],[Wb]]</f>
        <v>0.8153318437394772</v>
      </c>
      <c r="AQ651" s="2">
        <f>gpw_3[[#This Row],[kurs_zamkniecia]]-AE181</f>
        <v>1.0000000000000009E-2</v>
      </c>
      <c r="AR651" s="2" t="str">
        <f>IF(gpw_3[[#This Row],[Kolumna1]]&gt;0,"r",IF(gpw_3[[#This Row],[Kolumna1]]=0,"n","m"))</f>
        <v>r</v>
      </c>
    </row>
    <row r="652" spans="1:44" x14ac:dyDescent="0.25">
      <c r="A652" s="1">
        <v>42026</v>
      </c>
      <c r="B652" s="2" t="s">
        <v>367</v>
      </c>
      <c r="C652" s="2" t="s">
        <v>368</v>
      </c>
      <c r="D652">
        <v>0.98</v>
      </c>
      <c r="E652">
        <v>23255</v>
      </c>
      <c r="F652">
        <v>22980</v>
      </c>
      <c r="G652">
        <v>5438000</v>
      </c>
      <c r="H652" s="2">
        <f>IF(AND(gpw[[#This Row],[wolumen]]=0,gpw[[#This Row],[obrot]]=0),gpw[[#This Row],[kurs_zamkniecia]],gpw[[#This Row],[obrot]]/gpw[[#This Row],[wolumen]])</f>
        <v>0.9881745861105139</v>
      </c>
      <c r="J652" t="str">
        <f>LEFT(gpw[[#This Row],[ISIN]],2)</f>
        <v>PL</v>
      </c>
      <c r="K652">
        <f>gpw[[#This Row],[kurs_zamkniecia]]*gpw[[#This Row],[pakiet_wig]]</f>
        <v>5329240</v>
      </c>
      <c r="L652" s="2">
        <f>1000</f>
        <v>1000</v>
      </c>
      <c r="M652" s="2">
        <f t="shared" si="40"/>
        <v>96.428137390000003</v>
      </c>
      <c r="N652" s="2">
        <f t="shared" si="41"/>
        <v>57140000</v>
      </c>
      <c r="O652" s="2">
        <f>gpw[[#This Row],[M]]/(gpw[[#This Row],[Mb]]*gpw[[#This Row],[K]])*gpw[[#This Row],[Wb]]</f>
        <v>0.96721108426012181</v>
      </c>
      <c r="P652" s="2">
        <f>gpw[[#This Row],[kurs_zamkniecia]]-D182</f>
        <v>-1.0000000000000009E-2</v>
      </c>
      <c r="Q652" s="2" t="str">
        <f>IF(gpw[[#This Row],[Kolumna1]]&gt;0,"r",IF(gpw[[#This Row],[Kolumna1]]=0,"n","m"))</f>
        <v>m</v>
      </c>
      <c r="AB652" s="1">
        <v>42026</v>
      </c>
      <c r="AC652" s="2" t="s">
        <v>367</v>
      </c>
      <c r="AD652" s="2" t="s">
        <v>368</v>
      </c>
      <c r="AE652">
        <v>0.98</v>
      </c>
      <c r="AF652">
        <v>23255</v>
      </c>
      <c r="AG652">
        <v>22980</v>
      </c>
      <c r="AH652">
        <v>5438000</v>
      </c>
      <c r="AI652" s="2">
        <f>IF(AND(gpw_3[[#This Row],[wolumen]]=0,gpw_3[[#This Row],[obrot]]=0),gpw_3[[#This Row],[kurs_zamkniecia]],gpw_3[[#This Row],[obrot]]/gpw_3[[#This Row],[wolumen]])</f>
        <v>0.9881745861105139</v>
      </c>
      <c r="AK652" t="str">
        <f>LEFT(gpw_3[[#This Row],[ISIN]],2)</f>
        <v>PL</v>
      </c>
      <c r="AL652">
        <f>gpw_3[[#This Row],[kurs_zamkniecia]]*gpw_3[[#This Row],[pakiet_wig]]</f>
        <v>5329240</v>
      </c>
      <c r="AM652" s="2">
        <f>1000</f>
        <v>1000</v>
      </c>
      <c r="AN652" s="2">
        <f t="shared" si="42"/>
        <v>96.428137390000003</v>
      </c>
      <c r="AO652" s="2">
        <f t="shared" si="43"/>
        <v>57140000</v>
      </c>
      <c r="AP652" s="2">
        <f>gpw_3[[#This Row],[M]]/(gpw_3[[#This Row],[Mb]]*gpw_3[[#This Row],[K]])*gpw_3[[#This Row],[Wb]]</f>
        <v>0.96721108426012181</v>
      </c>
      <c r="AQ652" s="2">
        <f>gpw_3[[#This Row],[kurs_zamkniecia]]-AE182</f>
        <v>-1.0000000000000009E-2</v>
      </c>
      <c r="AR652" s="2" t="str">
        <f>IF(gpw_3[[#This Row],[Kolumna1]]&gt;0,"r",IF(gpw_3[[#This Row],[Kolumna1]]=0,"n","m"))</f>
        <v>m</v>
      </c>
    </row>
    <row r="653" spans="1:44" x14ac:dyDescent="0.25">
      <c r="A653" s="1">
        <v>42026</v>
      </c>
      <c r="B653" s="2" t="s">
        <v>369</v>
      </c>
      <c r="C653" s="2" t="s">
        <v>370</v>
      </c>
      <c r="D653">
        <v>9</v>
      </c>
      <c r="E653">
        <v>590</v>
      </c>
      <c r="F653">
        <v>5280</v>
      </c>
      <c r="G653">
        <v>15129000</v>
      </c>
      <c r="H653" s="2">
        <f>IF(AND(gpw[[#This Row],[wolumen]]=0,gpw[[#This Row],[obrot]]=0),gpw[[#This Row],[kurs_zamkniecia]],gpw[[#This Row],[obrot]]/gpw[[#This Row],[wolumen]])</f>
        <v>8.9491525423728806</v>
      </c>
      <c r="J653" t="str">
        <f>LEFT(gpw[[#This Row],[ISIN]],2)</f>
        <v>AT</v>
      </c>
      <c r="K653">
        <f>gpw[[#This Row],[kurs_zamkniecia]]*gpw[[#This Row],[pakiet_wig]]</f>
        <v>136161000</v>
      </c>
      <c r="L653" s="2">
        <f>1000</f>
        <v>1000</v>
      </c>
      <c r="M653" s="2">
        <f t="shared" si="40"/>
        <v>96.428137390000003</v>
      </c>
      <c r="N653" s="2">
        <f t="shared" si="41"/>
        <v>57140000</v>
      </c>
      <c r="O653" s="2">
        <f>gpw[[#This Row],[M]]/(gpw[[#This Row],[Mb]]*gpw[[#This Row],[K]])*gpw[[#This Row],[Wb]]</f>
        <v>24.712046829180608</v>
      </c>
      <c r="P653" s="2">
        <f>gpw[[#This Row],[kurs_zamkniecia]]-D183</f>
        <v>-9.9999999999997868E-3</v>
      </c>
      <c r="Q653" s="2" t="str">
        <f>IF(gpw[[#This Row],[Kolumna1]]&gt;0,"r",IF(gpw[[#This Row],[Kolumna1]]=0,"n","m"))</f>
        <v>m</v>
      </c>
      <c r="AB653" s="1">
        <v>42026</v>
      </c>
      <c r="AC653" s="2" t="s">
        <v>369</v>
      </c>
      <c r="AD653" s="2" t="s">
        <v>370</v>
      </c>
      <c r="AE653">
        <v>9</v>
      </c>
      <c r="AF653">
        <v>590</v>
      </c>
      <c r="AG653">
        <v>5280</v>
      </c>
      <c r="AH653">
        <v>15129000</v>
      </c>
      <c r="AI653" s="2">
        <f>IF(AND(gpw_3[[#This Row],[wolumen]]=0,gpw_3[[#This Row],[obrot]]=0),gpw_3[[#This Row],[kurs_zamkniecia]],gpw_3[[#This Row],[obrot]]/gpw_3[[#This Row],[wolumen]])</f>
        <v>8.9491525423728806</v>
      </c>
      <c r="AK653" t="str">
        <f>LEFT(gpw_3[[#This Row],[ISIN]],2)</f>
        <v>AT</v>
      </c>
      <c r="AL653">
        <f>gpw_3[[#This Row],[kurs_zamkniecia]]*gpw_3[[#This Row],[pakiet_wig]]</f>
        <v>136161000</v>
      </c>
      <c r="AM653" s="2">
        <f>1000</f>
        <v>1000</v>
      </c>
      <c r="AN653" s="2">
        <f t="shared" si="42"/>
        <v>96.428137390000003</v>
      </c>
      <c r="AO653" s="2">
        <f t="shared" si="43"/>
        <v>57140000</v>
      </c>
      <c r="AP653" s="2">
        <f>gpw_3[[#This Row],[M]]/(gpw_3[[#This Row],[Mb]]*gpw_3[[#This Row],[K]])*gpw_3[[#This Row],[Wb]]</f>
        <v>24.712046829180608</v>
      </c>
      <c r="AQ653" s="2">
        <f>gpw_3[[#This Row],[kurs_zamkniecia]]-AE183</f>
        <v>-9.9999999999997868E-3</v>
      </c>
      <c r="AR653" s="2" t="str">
        <f>IF(gpw_3[[#This Row],[Kolumna1]]&gt;0,"r",IF(gpw_3[[#This Row],[Kolumna1]]=0,"n","m"))</f>
        <v>m</v>
      </c>
    </row>
    <row r="654" spans="1:44" x14ac:dyDescent="0.25">
      <c r="A654" s="1">
        <v>42026</v>
      </c>
      <c r="B654" s="2" t="s">
        <v>371</v>
      </c>
      <c r="C654" s="2" t="s">
        <v>372</v>
      </c>
      <c r="D654">
        <v>5.8</v>
      </c>
      <c r="E654">
        <v>2625</v>
      </c>
      <c r="F654">
        <v>15380</v>
      </c>
      <c r="G654">
        <v>9809000</v>
      </c>
      <c r="H654" s="2">
        <f>IF(AND(gpw[[#This Row],[wolumen]]=0,gpw[[#This Row],[obrot]]=0),gpw[[#This Row],[kurs_zamkniecia]],gpw[[#This Row],[obrot]]/gpw[[#This Row],[wolumen]])</f>
        <v>5.8590476190476188</v>
      </c>
      <c r="J654" t="str">
        <f>LEFT(gpw[[#This Row],[ISIN]],2)</f>
        <v>LU</v>
      </c>
      <c r="K654">
        <f>gpw[[#This Row],[kurs_zamkniecia]]*gpw[[#This Row],[pakiet_wig]]</f>
        <v>56892200</v>
      </c>
      <c r="L654" s="2">
        <f>1000</f>
        <v>1000</v>
      </c>
      <c r="M654" s="2">
        <f t="shared" si="40"/>
        <v>96.428137390000003</v>
      </c>
      <c r="N654" s="2">
        <f t="shared" si="41"/>
        <v>57140000</v>
      </c>
      <c r="O654" s="2">
        <f>gpw[[#This Row],[M]]/(gpw[[#This Row],[Mb]]*gpw[[#This Row],[K]])*gpw[[#This Row],[Wb]]</f>
        <v>10.325443486865614</v>
      </c>
      <c r="P654" s="2">
        <f>gpw[[#This Row],[kurs_zamkniecia]]-D184</f>
        <v>-0.10000000000000053</v>
      </c>
      <c r="Q654" s="2" t="str">
        <f>IF(gpw[[#This Row],[Kolumna1]]&gt;0,"r",IF(gpw[[#This Row],[Kolumna1]]=0,"n","m"))</f>
        <v>m</v>
      </c>
      <c r="AB654" s="1">
        <v>42026</v>
      </c>
      <c r="AC654" s="2" t="s">
        <v>371</v>
      </c>
      <c r="AD654" s="2" t="s">
        <v>372</v>
      </c>
      <c r="AE654">
        <v>5.8</v>
      </c>
      <c r="AF654">
        <v>2625</v>
      </c>
      <c r="AG654">
        <v>15380</v>
      </c>
      <c r="AH654">
        <v>9809000</v>
      </c>
      <c r="AI654" s="2">
        <f>IF(AND(gpw_3[[#This Row],[wolumen]]=0,gpw_3[[#This Row],[obrot]]=0),gpw_3[[#This Row],[kurs_zamkniecia]],gpw_3[[#This Row],[obrot]]/gpw_3[[#This Row],[wolumen]])</f>
        <v>5.8590476190476188</v>
      </c>
      <c r="AK654" t="str">
        <f>LEFT(gpw_3[[#This Row],[ISIN]],2)</f>
        <v>LU</v>
      </c>
      <c r="AL654">
        <f>gpw_3[[#This Row],[kurs_zamkniecia]]*gpw_3[[#This Row],[pakiet_wig]]</f>
        <v>56892200</v>
      </c>
      <c r="AM654" s="2">
        <f>1000</f>
        <v>1000</v>
      </c>
      <c r="AN654" s="2">
        <f t="shared" si="42"/>
        <v>96.428137390000003</v>
      </c>
      <c r="AO654" s="2">
        <f t="shared" si="43"/>
        <v>57140000</v>
      </c>
      <c r="AP654" s="2">
        <f>gpw_3[[#This Row],[M]]/(gpw_3[[#This Row],[Mb]]*gpw_3[[#This Row],[K]])*gpw_3[[#This Row],[Wb]]</f>
        <v>10.325443486865614</v>
      </c>
      <c r="AQ654" s="2">
        <f>gpw_3[[#This Row],[kurs_zamkniecia]]-AE184</f>
        <v>-0.10000000000000053</v>
      </c>
      <c r="AR654" s="2" t="str">
        <f>IF(gpw_3[[#This Row],[Kolumna1]]&gt;0,"r",IF(gpw_3[[#This Row],[Kolumna1]]=0,"n","m"))</f>
        <v>m</v>
      </c>
    </row>
    <row r="655" spans="1:44" x14ac:dyDescent="0.25">
      <c r="A655" s="1">
        <v>42026</v>
      </c>
      <c r="B655" s="2" t="s">
        <v>373</v>
      </c>
      <c r="C655" s="2" t="s">
        <v>374</v>
      </c>
      <c r="D655">
        <v>2.2000000000000002</v>
      </c>
      <c r="E655">
        <v>5702</v>
      </c>
      <c r="F655">
        <v>12480</v>
      </c>
      <c r="G655">
        <v>11568000</v>
      </c>
      <c r="H655" s="2">
        <f>IF(AND(gpw[[#This Row],[wolumen]]=0,gpw[[#This Row],[obrot]]=0),gpw[[#This Row],[kurs_zamkniecia]],gpw[[#This Row],[obrot]]/gpw[[#This Row],[wolumen]])</f>
        <v>2.1887057172921782</v>
      </c>
      <c r="J655" t="str">
        <f>LEFT(gpw[[#This Row],[ISIN]],2)</f>
        <v>PL</v>
      </c>
      <c r="K655">
        <f>gpw[[#This Row],[kurs_zamkniecia]]*gpw[[#This Row],[pakiet_wig]]</f>
        <v>25449600.000000004</v>
      </c>
      <c r="L655" s="2">
        <f>1000</f>
        <v>1000</v>
      </c>
      <c r="M655" s="2">
        <f t="shared" si="40"/>
        <v>96.428137390000003</v>
      </c>
      <c r="N655" s="2">
        <f t="shared" si="41"/>
        <v>57140000</v>
      </c>
      <c r="O655" s="2">
        <f>gpw[[#This Row],[M]]/(gpw[[#This Row],[Mb]]*gpw[[#This Row],[K]])*gpw[[#This Row],[Wb]]</f>
        <v>4.6188828444555705</v>
      </c>
      <c r="P655" s="2">
        <f>gpw[[#This Row],[kurs_zamkniecia]]-D185</f>
        <v>0.10000000000000009</v>
      </c>
      <c r="Q655" s="2" t="str">
        <f>IF(gpw[[#This Row],[Kolumna1]]&gt;0,"r",IF(gpw[[#This Row],[Kolumna1]]=0,"n","m"))</f>
        <v>r</v>
      </c>
      <c r="AB655" s="1">
        <v>42026</v>
      </c>
      <c r="AC655" s="2" t="s">
        <v>373</v>
      </c>
      <c r="AD655" s="2" t="s">
        <v>374</v>
      </c>
      <c r="AE655">
        <v>2.2000000000000002</v>
      </c>
      <c r="AF655">
        <v>5702</v>
      </c>
      <c r="AG655">
        <v>12480</v>
      </c>
      <c r="AH655">
        <v>11568000</v>
      </c>
      <c r="AI655" s="2">
        <f>IF(AND(gpw_3[[#This Row],[wolumen]]=0,gpw_3[[#This Row],[obrot]]=0),gpw_3[[#This Row],[kurs_zamkniecia]],gpw_3[[#This Row],[obrot]]/gpw_3[[#This Row],[wolumen]])</f>
        <v>2.1887057172921782</v>
      </c>
      <c r="AK655" t="str">
        <f>LEFT(gpw_3[[#This Row],[ISIN]],2)</f>
        <v>PL</v>
      </c>
      <c r="AL655">
        <f>gpw_3[[#This Row],[kurs_zamkniecia]]*gpw_3[[#This Row],[pakiet_wig]]</f>
        <v>25449600.000000004</v>
      </c>
      <c r="AM655" s="2">
        <f>1000</f>
        <v>1000</v>
      </c>
      <c r="AN655" s="2">
        <f t="shared" si="42"/>
        <v>96.428137390000003</v>
      </c>
      <c r="AO655" s="2">
        <f t="shared" si="43"/>
        <v>57140000</v>
      </c>
      <c r="AP655" s="2">
        <f>gpw_3[[#This Row],[M]]/(gpw_3[[#This Row],[Mb]]*gpw_3[[#This Row],[K]])*gpw_3[[#This Row],[Wb]]</f>
        <v>4.6188828444555705</v>
      </c>
      <c r="AQ655" s="2">
        <f>gpw_3[[#This Row],[kurs_zamkniecia]]-AE185</f>
        <v>0.10000000000000009</v>
      </c>
      <c r="AR655" s="2" t="str">
        <f>IF(gpw_3[[#This Row],[Kolumna1]]&gt;0,"r",IF(gpw_3[[#This Row],[Kolumna1]]=0,"n","m"))</f>
        <v>r</v>
      </c>
    </row>
    <row r="656" spans="1:44" x14ac:dyDescent="0.25">
      <c r="A656" s="1">
        <v>42026</v>
      </c>
      <c r="B656" s="2" t="s">
        <v>375</v>
      </c>
      <c r="C656" s="2" t="s">
        <v>376</v>
      </c>
      <c r="D656">
        <v>29.9</v>
      </c>
      <c r="E656">
        <v>2</v>
      </c>
      <c r="F656">
        <v>60</v>
      </c>
      <c r="G656">
        <v>4187000</v>
      </c>
      <c r="H656" s="2">
        <f>IF(AND(gpw[[#This Row],[wolumen]]=0,gpw[[#This Row],[obrot]]=0),gpw[[#This Row],[kurs_zamkniecia]],gpw[[#This Row],[obrot]]/gpw[[#This Row],[wolumen]])</f>
        <v>30</v>
      </c>
      <c r="J656" t="str">
        <f>LEFT(gpw[[#This Row],[ISIN]],2)</f>
        <v>PL</v>
      </c>
      <c r="K656">
        <f>gpw[[#This Row],[kurs_zamkniecia]]*gpw[[#This Row],[pakiet_wig]]</f>
        <v>125191300</v>
      </c>
      <c r="L656" s="2">
        <f>1000</f>
        <v>1000</v>
      </c>
      <c r="M656" s="2">
        <f t="shared" si="40"/>
        <v>96.428137390000003</v>
      </c>
      <c r="N656" s="2">
        <f t="shared" si="41"/>
        <v>57140000</v>
      </c>
      <c r="O656" s="2">
        <f>gpw[[#This Row],[M]]/(gpw[[#This Row],[Mb]]*gpw[[#This Row],[K]])*gpw[[#This Row],[Wb]]</f>
        <v>22.721140915577866</v>
      </c>
      <c r="P656" s="2">
        <f>gpw[[#This Row],[kurs_zamkniecia]]-D186</f>
        <v>0</v>
      </c>
      <c r="Q656" s="2" t="str">
        <f>IF(gpw[[#This Row],[Kolumna1]]&gt;0,"r",IF(gpw[[#This Row],[Kolumna1]]=0,"n","m"))</f>
        <v>n</v>
      </c>
      <c r="AB656" s="1">
        <v>42026</v>
      </c>
      <c r="AC656" s="2" t="s">
        <v>375</v>
      </c>
      <c r="AD656" s="2" t="s">
        <v>376</v>
      </c>
      <c r="AE656">
        <v>29.9</v>
      </c>
      <c r="AF656">
        <v>2</v>
      </c>
      <c r="AG656">
        <v>60</v>
      </c>
      <c r="AH656">
        <v>4187000</v>
      </c>
      <c r="AI656" s="2">
        <f>IF(AND(gpw_3[[#This Row],[wolumen]]=0,gpw_3[[#This Row],[obrot]]=0),gpw_3[[#This Row],[kurs_zamkniecia]],gpw_3[[#This Row],[obrot]]/gpw_3[[#This Row],[wolumen]])</f>
        <v>30</v>
      </c>
      <c r="AK656" t="str">
        <f>LEFT(gpw_3[[#This Row],[ISIN]],2)</f>
        <v>PL</v>
      </c>
      <c r="AL656">
        <f>gpw_3[[#This Row],[kurs_zamkniecia]]*gpw_3[[#This Row],[pakiet_wig]]</f>
        <v>125191300</v>
      </c>
      <c r="AM656" s="2">
        <f>1000</f>
        <v>1000</v>
      </c>
      <c r="AN656" s="2">
        <f t="shared" si="42"/>
        <v>96.428137390000003</v>
      </c>
      <c r="AO656" s="2">
        <f t="shared" si="43"/>
        <v>57140000</v>
      </c>
      <c r="AP656" s="2">
        <f>gpw_3[[#This Row],[M]]/(gpw_3[[#This Row],[Mb]]*gpw_3[[#This Row],[K]])*gpw_3[[#This Row],[Wb]]</f>
        <v>22.721140915577866</v>
      </c>
      <c r="AQ656" s="2">
        <f>gpw_3[[#This Row],[kurs_zamkniecia]]-AE186</f>
        <v>0</v>
      </c>
      <c r="AR656" s="2" t="str">
        <f>IF(gpw_3[[#This Row],[Kolumna1]]&gt;0,"r",IF(gpw_3[[#This Row],[Kolumna1]]=0,"n","m"))</f>
        <v>n</v>
      </c>
    </row>
    <row r="657" spans="1:44" x14ac:dyDescent="0.25">
      <c r="A657" s="1">
        <v>42026</v>
      </c>
      <c r="B657" s="2" t="s">
        <v>377</v>
      </c>
      <c r="C657" s="2" t="s">
        <v>378</v>
      </c>
      <c r="D657">
        <v>1.54</v>
      </c>
      <c r="E657">
        <v>6126</v>
      </c>
      <c r="F657">
        <v>9560</v>
      </c>
      <c r="G657">
        <v>3715000</v>
      </c>
      <c r="H657" s="2">
        <f>IF(AND(gpw[[#This Row],[wolumen]]=0,gpw[[#This Row],[obrot]]=0),gpw[[#This Row],[kurs_zamkniecia]],gpw[[#This Row],[obrot]]/gpw[[#This Row],[wolumen]])</f>
        <v>1.5605615409729023</v>
      </c>
      <c r="J657" t="str">
        <f>LEFT(gpw[[#This Row],[ISIN]],2)</f>
        <v>PL</v>
      </c>
      <c r="K657">
        <f>gpw[[#This Row],[kurs_zamkniecia]]*gpw[[#This Row],[pakiet_wig]]</f>
        <v>5721100</v>
      </c>
      <c r="L657" s="2">
        <f>1000</f>
        <v>1000</v>
      </c>
      <c r="M657" s="2">
        <f t="shared" si="40"/>
        <v>96.428137390000003</v>
      </c>
      <c r="N657" s="2">
        <f t="shared" si="41"/>
        <v>57140000</v>
      </c>
      <c r="O657" s="2">
        <f>gpw[[#This Row],[M]]/(gpw[[#This Row],[Mb]]*gpw[[#This Row],[K]])*gpw[[#This Row],[Wb]]</f>
        <v>1.0383302936554899</v>
      </c>
      <c r="P657" s="2">
        <f>gpw[[#This Row],[kurs_zamkniecia]]-D187</f>
        <v>-2.0000000000000018E-2</v>
      </c>
      <c r="Q657" s="2" t="str">
        <f>IF(gpw[[#This Row],[Kolumna1]]&gt;0,"r",IF(gpw[[#This Row],[Kolumna1]]=0,"n","m"))</f>
        <v>m</v>
      </c>
      <c r="AB657" s="1">
        <v>42026</v>
      </c>
      <c r="AC657" s="2" t="s">
        <v>377</v>
      </c>
      <c r="AD657" s="2" t="s">
        <v>378</v>
      </c>
      <c r="AE657">
        <v>1.54</v>
      </c>
      <c r="AF657">
        <v>6126</v>
      </c>
      <c r="AG657">
        <v>9560</v>
      </c>
      <c r="AH657">
        <v>3715000</v>
      </c>
      <c r="AI657" s="2">
        <f>IF(AND(gpw_3[[#This Row],[wolumen]]=0,gpw_3[[#This Row],[obrot]]=0),gpw_3[[#This Row],[kurs_zamkniecia]],gpw_3[[#This Row],[obrot]]/gpw_3[[#This Row],[wolumen]])</f>
        <v>1.5605615409729023</v>
      </c>
      <c r="AK657" t="str">
        <f>LEFT(gpw_3[[#This Row],[ISIN]],2)</f>
        <v>PL</v>
      </c>
      <c r="AL657">
        <f>gpw_3[[#This Row],[kurs_zamkniecia]]*gpw_3[[#This Row],[pakiet_wig]]</f>
        <v>5721100</v>
      </c>
      <c r="AM657" s="2">
        <f>1000</f>
        <v>1000</v>
      </c>
      <c r="AN657" s="2">
        <f t="shared" si="42"/>
        <v>96.428137390000003</v>
      </c>
      <c r="AO657" s="2">
        <f t="shared" si="43"/>
        <v>57140000</v>
      </c>
      <c r="AP657" s="2">
        <f>gpw_3[[#This Row],[M]]/(gpw_3[[#This Row],[Mb]]*gpw_3[[#This Row],[K]])*gpw_3[[#This Row],[Wb]]</f>
        <v>1.0383302936554899</v>
      </c>
      <c r="AQ657" s="2">
        <f>gpw_3[[#This Row],[kurs_zamkniecia]]-AE187</f>
        <v>-2.0000000000000018E-2</v>
      </c>
      <c r="AR657" s="2" t="str">
        <f>IF(gpw_3[[#This Row],[Kolumna1]]&gt;0,"r",IF(gpw_3[[#This Row],[Kolumna1]]=0,"n","m"))</f>
        <v>m</v>
      </c>
    </row>
    <row r="658" spans="1:44" x14ac:dyDescent="0.25">
      <c r="A658" s="1">
        <v>42026</v>
      </c>
      <c r="B658" s="2" t="s">
        <v>379</v>
      </c>
      <c r="C658" s="2" t="s">
        <v>380</v>
      </c>
      <c r="D658">
        <v>2.61</v>
      </c>
      <c r="E658">
        <v>12326</v>
      </c>
      <c r="F658">
        <v>32210</v>
      </c>
      <c r="G658">
        <v>93737000</v>
      </c>
      <c r="H658" s="2">
        <f>IF(AND(gpw[[#This Row],[wolumen]]=0,gpw[[#This Row],[obrot]]=0),gpw[[#This Row],[kurs_zamkniecia]],gpw[[#This Row],[obrot]]/gpw[[#This Row],[wolumen]])</f>
        <v>2.6131754015901345</v>
      </c>
      <c r="J658" t="str">
        <f>LEFT(gpw[[#This Row],[ISIN]],2)</f>
        <v>PL</v>
      </c>
      <c r="K658">
        <f>gpw[[#This Row],[kurs_zamkniecia]]*gpw[[#This Row],[pakiet_wig]]</f>
        <v>244653570</v>
      </c>
      <c r="L658" s="2">
        <f>1000</f>
        <v>1000</v>
      </c>
      <c r="M658" s="2">
        <f t="shared" si="40"/>
        <v>96.428137390000003</v>
      </c>
      <c r="N658" s="2">
        <f t="shared" si="41"/>
        <v>57140000</v>
      </c>
      <c r="O658" s="2">
        <f>gpw[[#This Row],[M]]/(gpw[[#This Row],[Mb]]*gpw[[#This Row],[K]])*gpw[[#This Row],[Wb]]</f>
        <v>44.402512310912932</v>
      </c>
      <c r="P658" s="2">
        <f>gpw[[#This Row],[kurs_zamkniecia]]-D188</f>
        <v>-2.0000000000000018E-2</v>
      </c>
      <c r="Q658" s="2" t="str">
        <f>IF(gpw[[#This Row],[Kolumna1]]&gt;0,"r",IF(gpw[[#This Row],[Kolumna1]]=0,"n","m"))</f>
        <v>m</v>
      </c>
      <c r="AB658" s="1">
        <v>42026</v>
      </c>
      <c r="AC658" s="2" t="s">
        <v>379</v>
      </c>
      <c r="AD658" s="2" t="s">
        <v>380</v>
      </c>
      <c r="AE658">
        <v>2.61</v>
      </c>
      <c r="AF658">
        <v>12326</v>
      </c>
      <c r="AG658">
        <v>32210</v>
      </c>
      <c r="AH658">
        <v>93737000</v>
      </c>
      <c r="AI658" s="2">
        <f>IF(AND(gpw_3[[#This Row],[wolumen]]=0,gpw_3[[#This Row],[obrot]]=0),gpw_3[[#This Row],[kurs_zamkniecia]],gpw_3[[#This Row],[obrot]]/gpw_3[[#This Row],[wolumen]])</f>
        <v>2.6131754015901345</v>
      </c>
      <c r="AK658" t="str">
        <f>LEFT(gpw_3[[#This Row],[ISIN]],2)</f>
        <v>PL</v>
      </c>
      <c r="AL658">
        <f>gpw_3[[#This Row],[kurs_zamkniecia]]*gpw_3[[#This Row],[pakiet_wig]]</f>
        <v>244653570</v>
      </c>
      <c r="AM658" s="2">
        <f>1000</f>
        <v>1000</v>
      </c>
      <c r="AN658" s="2">
        <f t="shared" si="42"/>
        <v>96.428137390000003</v>
      </c>
      <c r="AO658" s="2">
        <f t="shared" si="43"/>
        <v>57140000</v>
      </c>
      <c r="AP658" s="2">
        <f>gpw_3[[#This Row],[M]]/(gpw_3[[#This Row],[Mb]]*gpw_3[[#This Row],[K]])*gpw_3[[#This Row],[Wb]]</f>
        <v>44.402512310912932</v>
      </c>
      <c r="AQ658" s="2">
        <f>gpw_3[[#This Row],[kurs_zamkniecia]]-AE188</f>
        <v>-2.0000000000000018E-2</v>
      </c>
      <c r="AR658" s="2" t="str">
        <f>IF(gpw_3[[#This Row],[Kolumna1]]&gt;0,"r",IF(gpw_3[[#This Row],[Kolumna1]]=0,"n","m"))</f>
        <v>m</v>
      </c>
    </row>
    <row r="659" spans="1:44" x14ac:dyDescent="0.25">
      <c r="A659" s="1">
        <v>42026</v>
      </c>
      <c r="B659" s="2" t="s">
        <v>381</v>
      </c>
      <c r="C659" s="2" t="s">
        <v>382</v>
      </c>
      <c r="D659">
        <v>2.25</v>
      </c>
      <c r="E659">
        <v>12468</v>
      </c>
      <c r="F659">
        <v>27920</v>
      </c>
      <c r="G659">
        <v>7444000</v>
      </c>
      <c r="H659" s="2">
        <f>IF(AND(gpw[[#This Row],[wolumen]]=0,gpw[[#This Row],[obrot]]=0),gpw[[#This Row],[kurs_zamkniecia]],gpw[[#This Row],[obrot]]/gpw[[#This Row],[wolumen]])</f>
        <v>2.2393326916907283</v>
      </c>
      <c r="J659" t="str">
        <f>LEFT(gpw[[#This Row],[ISIN]],2)</f>
        <v>PL</v>
      </c>
      <c r="K659">
        <f>gpw[[#This Row],[kurs_zamkniecia]]*gpw[[#This Row],[pakiet_wig]]</f>
        <v>16749000</v>
      </c>
      <c r="L659" s="2">
        <f>1000</f>
        <v>1000</v>
      </c>
      <c r="M659" s="2">
        <f t="shared" si="40"/>
        <v>96.428137390000003</v>
      </c>
      <c r="N659" s="2">
        <f t="shared" si="41"/>
        <v>57140000</v>
      </c>
      <c r="O659" s="2">
        <f>gpw[[#This Row],[M]]/(gpw[[#This Row],[Mb]]*gpw[[#This Row],[K]])*gpw[[#This Row],[Wb]]</f>
        <v>3.0397990051626089</v>
      </c>
      <c r="P659" s="2">
        <f>gpw[[#This Row],[kurs_zamkniecia]]-D189</f>
        <v>9.9999999999997868E-3</v>
      </c>
      <c r="Q659" s="2" t="str">
        <f>IF(gpw[[#This Row],[Kolumna1]]&gt;0,"r",IF(gpw[[#This Row],[Kolumna1]]=0,"n","m"))</f>
        <v>r</v>
      </c>
      <c r="AB659" s="1">
        <v>42026</v>
      </c>
      <c r="AC659" s="2" t="s">
        <v>381</v>
      </c>
      <c r="AD659" s="2" t="s">
        <v>382</v>
      </c>
      <c r="AE659">
        <v>2.25</v>
      </c>
      <c r="AF659">
        <v>12468</v>
      </c>
      <c r="AG659">
        <v>27920</v>
      </c>
      <c r="AH659">
        <v>7444000</v>
      </c>
      <c r="AI659" s="2">
        <f>IF(AND(gpw_3[[#This Row],[wolumen]]=0,gpw_3[[#This Row],[obrot]]=0),gpw_3[[#This Row],[kurs_zamkniecia]],gpw_3[[#This Row],[obrot]]/gpw_3[[#This Row],[wolumen]])</f>
        <v>2.2393326916907283</v>
      </c>
      <c r="AK659" t="str">
        <f>LEFT(gpw_3[[#This Row],[ISIN]],2)</f>
        <v>PL</v>
      </c>
      <c r="AL659">
        <f>gpw_3[[#This Row],[kurs_zamkniecia]]*gpw_3[[#This Row],[pakiet_wig]]</f>
        <v>16749000</v>
      </c>
      <c r="AM659" s="2">
        <f>1000</f>
        <v>1000</v>
      </c>
      <c r="AN659" s="2">
        <f t="shared" si="42"/>
        <v>96.428137390000003</v>
      </c>
      <c r="AO659" s="2">
        <f t="shared" si="43"/>
        <v>57140000</v>
      </c>
      <c r="AP659" s="2">
        <f>gpw_3[[#This Row],[M]]/(gpw_3[[#This Row],[Mb]]*gpw_3[[#This Row],[K]])*gpw_3[[#This Row],[Wb]]</f>
        <v>3.0397990051626089</v>
      </c>
      <c r="AQ659" s="2">
        <f>gpw_3[[#This Row],[kurs_zamkniecia]]-AE189</f>
        <v>9.9999999999997868E-3</v>
      </c>
      <c r="AR659" s="2" t="str">
        <f>IF(gpw_3[[#This Row],[Kolumna1]]&gt;0,"r",IF(gpw_3[[#This Row],[Kolumna1]]=0,"n","m"))</f>
        <v>r</v>
      </c>
    </row>
    <row r="660" spans="1:44" x14ac:dyDescent="0.25">
      <c r="A660" s="1">
        <v>42026</v>
      </c>
      <c r="B660" s="2" t="s">
        <v>383</v>
      </c>
      <c r="C660" s="2" t="s">
        <v>384</v>
      </c>
      <c r="D660">
        <v>1.73</v>
      </c>
      <c r="E660">
        <v>1716</v>
      </c>
      <c r="F660">
        <v>2860</v>
      </c>
      <c r="G660">
        <v>5435000</v>
      </c>
      <c r="H660" s="2">
        <f>IF(AND(gpw[[#This Row],[wolumen]]=0,gpw[[#This Row],[obrot]]=0),gpw[[#This Row],[kurs_zamkniecia]],gpw[[#This Row],[obrot]]/gpw[[#This Row],[wolumen]])</f>
        <v>1.6666666666666667</v>
      </c>
      <c r="J660" t="str">
        <f>LEFT(gpw[[#This Row],[ISIN]],2)</f>
        <v>PL</v>
      </c>
      <c r="K660">
        <f>gpw[[#This Row],[kurs_zamkniecia]]*gpw[[#This Row],[pakiet_wig]]</f>
        <v>9402550</v>
      </c>
      <c r="L660" s="2">
        <f>1000</f>
        <v>1000</v>
      </c>
      <c r="M660" s="2">
        <f t="shared" si="40"/>
        <v>96.428137390000003</v>
      </c>
      <c r="N660" s="2">
        <f t="shared" si="41"/>
        <v>57140000</v>
      </c>
      <c r="O660" s="2">
        <f>gpw[[#This Row],[M]]/(gpw[[#This Row],[Mb]]*gpw[[#This Row],[K]])*gpw[[#This Row],[Wb]]</f>
        <v>1.7064817085194153</v>
      </c>
      <c r="P660" s="2">
        <f>gpw[[#This Row],[kurs_zamkniecia]]-D190</f>
        <v>0</v>
      </c>
      <c r="Q660" s="2" t="str">
        <f>IF(gpw[[#This Row],[Kolumna1]]&gt;0,"r",IF(gpw[[#This Row],[Kolumna1]]=0,"n","m"))</f>
        <v>n</v>
      </c>
      <c r="AB660" s="1">
        <v>42026</v>
      </c>
      <c r="AC660" s="2" t="s">
        <v>383</v>
      </c>
      <c r="AD660" s="2" t="s">
        <v>384</v>
      </c>
      <c r="AE660">
        <v>1.73</v>
      </c>
      <c r="AF660">
        <v>1716</v>
      </c>
      <c r="AG660">
        <v>2860</v>
      </c>
      <c r="AH660">
        <v>5435000</v>
      </c>
      <c r="AI660" s="2">
        <f>IF(AND(gpw_3[[#This Row],[wolumen]]=0,gpw_3[[#This Row],[obrot]]=0),gpw_3[[#This Row],[kurs_zamkniecia]],gpw_3[[#This Row],[obrot]]/gpw_3[[#This Row],[wolumen]])</f>
        <v>1.6666666666666667</v>
      </c>
      <c r="AK660" t="str">
        <f>LEFT(gpw_3[[#This Row],[ISIN]],2)</f>
        <v>PL</v>
      </c>
      <c r="AL660">
        <f>gpw_3[[#This Row],[kurs_zamkniecia]]*gpw_3[[#This Row],[pakiet_wig]]</f>
        <v>9402550</v>
      </c>
      <c r="AM660" s="2">
        <f>1000</f>
        <v>1000</v>
      </c>
      <c r="AN660" s="2">
        <f t="shared" si="42"/>
        <v>96.428137390000003</v>
      </c>
      <c r="AO660" s="2">
        <f t="shared" si="43"/>
        <v>57140000</v>
      </c>
      <c r="AP660" s="2">
        <f>gpw_3[[#This Row],[M]]/(gpw_3[[#This Row],[Mb]]*gpw_3[[#This Row],[K]])*gpw_3[[#This Row],[Wb]]</f>
        <v>1.7064817085194153</v>
      </c>
      <c r="AQ660" s="2">
        <f>gpw_3[[#This Row],[kurs_zamkniecia]]-AE190</f>
        <v>0</v>
      </c>
      <c r="AR660" s="2" t="str">
        <f>IF(gpw_3[[#This Row],[Kolumna1]]&gt;0,"r",IF(gpw_3[[#This Row],[Kolumna1]]=0,"n","m"))</f>
        <v>n</v>
      </c>
    </row>
    <row r="661" spans="1:44" x14ac:dyDescent="0.25">
      <c r="A661" s="1">
        <v>42026</v>
      </c>
      <c r="B661" s="2" t="s">
        <v>385</v>
      </c>
      <c r="C661" s="2" t="s">
        <v>386</v>
      </c>
      <c r="D661">
        <v>0.77</v>
      </c>
      <c r="E661">
        <v>53583</v>
      </c>
      <c r="F661">
        <v>40440</v>
      </c>
      <c r="G661">
        <v>23452000</v>
      </c>
      <c r="H661" s="2">
        <f>IF(AND(gpw[[#This Row],[wolumen]]=0,gpw[[#This Row],[obrot]]=0),gpw[[#This Row],[kurs_zamkniecia]],gpw[[#This Row],[obrot]]/gpw[[#This Row],[wolumen]])</f>
        <v>0.75471698113207553</v>
      </c>
      <c r="J661" t="str">
        <f>LEFT(gpw[[#This Row],[ISIN]],2)</f>
        <v>PL</v>
      </c>
      <c r="K661">
        <f>gpw[[#This Row],[kurs_zamkniecia]]*gpw[[#This Row],[pakiet_wig]]</f>
        <v>18058040</v>
      </c>
      <c r="L661" s="2">
        <f>1000</f>
        <v>1000</v>
      </c>
      <c r="M661" s="2">
        <f t="shared" si="40"/>
        <v>96.428137390000003</v>
      </c>
      <c r="N661" s="2">
        <f t="shared" si="41"/>
        <v>57140000</v>
      </c>
      <c r="O661" s="2">
        <f>gpw[[#This Row],[M]]/(gpw[[#This Row],[Mb]]*gpw[[#This Row],[K]])*gpw[[#This Row],[Wb]]</f>
        <v>3.2773784719796164</v>
      </c>
      <c r="P661" s="2">
        <f>gpw[[#This Row],[kurs_zamkniecia]]-D191</f>
        <v>1.0000000000000009E-2</v>
      </c>
      <c r="Q661" s="2" t="str">
        <f>IF(gpw[[#This Row],[Kolumna1]]&gt;0,"r",IF(gpw[[#This Row],[Kolumna1]]=0,"n","m"))</f>
        <v>r</v>
      </c>
      <c r="AB661" s="1">
        <v>42026</v>
      </c>
      <c r="AC661" s="2" t="s">
        <v>385</v>
      </c>
      <c r="AD661" s="2" t="s">
        <v>386</v>
      </c>
      <c r="AE661">
        <v>0.77</v>
      </c>
      <c r="AF661">
        <v>53583</v>
      </c>
      <c r="AG661">
        <v>40440</v>
      </c>
      <c r="AH661">
        <v>23452000</v>
      </c>
      <c r="AI661" s="2">
        <f>IF(AND(gpw_3[[#This Row],[wolumen]]=0,gpw_3[[#This Row],[obrot]]=0),gpw_3[[#This Row],[kurs_zamkniecia]],gpw_3[[#This Row],[obrot]]/gpw_3[[#This Row],[wolumen]])</f>
        <v>0.75471698113207553</v>
      </c>
      <c r="AK661" t="str">
        <f>LEFT(gpw_3[[#This Row],[ISIN]],2)</f>
        <v>PL</v>
      </c>
      <c r="AL661">
        <f>gpw_3[[#This Row],[kurs_zamkniecia]]*gpw_3[[#This Row],[pakiet_wig]]</f>
        <v>18058040</v>
      </c>
      <c r="AM661" s="2">
        <f>1000</f>
        <v>1000</v>
      </c>
      <c r="AN661" s="2">
        <f t="shared" si="42"/>
        <v>96.428137390000003</v>
      </c>
      <c r="AO661" s="2">
        <f t="shared" si="43"/>
        <v>57140000</v>
      </c>
      <c r="AP661" s="2">
        <f>gpw_3[[#This Row],[M]]/(gpw_3[[#This Row],[Mb]]*gpw_3[[#This Row],[K]])*gpw_3[[#This Row],[Wb]]</f>
        <v>3.2773784719796164</v>
      </c>
      <c r="AQ661" s="2">
        <f>gpw_3[[#This Row],[kurs_zamkniecia]]-AE191</f>
        <v>1.0000000000000009E-2</v>
      </c>
      <c r="AR661" s="2" t="str">
        <f>IF(gpw_3[[#This Row],[Kolumna1]]&gt;0,"r",IF(gpw_3[[#This Row],[Kolumna1]]=0,"n","m"))</f>
        <v>r</v>
      </c>
    </row>
    <row r="662" spans="1:44" x14ac:dyDescent="0.25">
      <c r="A662" s="1">
        <v>42026</v>
      </c>
      <c r="B662" s="2" t="s">
        <v>387</v>
      </c>
      <c r="C662" s="2" t="s">
        <v>388</v>
      </c>
      <c r="D662">
        <v>56.85</v>
      </c>
      <c r="E662">
        <v>1</v>
      </c>
      <c r="F662">
        <v>60</v>
      </c>
      <c r="G662">
        <v>1165000</v>
      </c>
      <c r="H662" s="2">
        <f>IF(AND(gpw[[#This Row],[wolumen]]=0,gpw[[#This Row],[obrot]]=0),gpw[[#This Row],[kurs_zamkniecia]],gpw[[#This Row],[obrot]]/gpw[[#This Row],[wolumen]])</f>
        <v>60</v>
      </c>
      <c r="J662" t="str">
        <f>LEFT(gpw[[#This Row],[ISIN]],2)</f>
        <v>PL</v>
      </c>
      <c r="K662">
        <f>gpw[[#This Row],[kurs_zamkniecia]]*gpw[[#This Row],[pakiet_wig]]</f>
        <v>66230250</v>
      </c>
      <c r="L662" s="2">
        <f>1000</f>
        <v>1000</v>
      </c>
      <c r="M662" s="2">
        <f t="shared" si="40"/>
        <v>96.428137390000003</v>
      </c>
      <c r="N662" s="2">
        <f t="shared" si="41"/>
        <v>57140000</v>
      </c>
      <c r="O662" s="2">
        <f>gpw[[#This Row],[M]]/(gpw[[#This Row],[Mb]]*gpw[[#This Row],[K]])*gpw[[#This Row],[Wb]]</f>
        <v>12.020219001831206</v>
      </c>
      <c r="P662" s="2">
        <f>gpw[[#This Row],[kurs_zamkniecia]]-D192</f>
        <v>0</v>
      </c>
      <c r="Q662" s="2" t="str">
        <f>IF(gpw[[#This Row],[Kolumna1]]&gt;0,"r",IF(gpw[[#This Row],[Kolumna1]]=0,"n","m"))</f>
        <v>n</v>
      </c>
      <c r="AB662" s="1">
        <v>42026</v>
      </c>
      <c r="AC662" s="2" t="s">
        <v>387</v>
      </c>
      <c r="AD662" s="2" t="s">
        <v>388</v>
      </c>
      <c r="AE662">
        <v>56.85</v>
      </c>
      <c r="AF662">
        <v>1</v>
      </c>
      <c r="AG662">
        <v>60</v>
      </c>
      <c r="AH662">
        <v>1165000</v>
      </c>
      <c r="AI662" s="2">
        <f>IF(AND(gpw_3[[#This Row],[wolumen]]=0,gpw_3[[#This Row],[obrot]]=0),gpw_3[[#This Row],[kurs_zamkniecia]],gpw_3[[#This Row],[obrot]]/gpw_3[[#This Row],[wolumen]])</f>
        <v>60</v>
      </c>
      <c r="AK662" t="str">
        <f>LEFT(gpw_3[[#This Row],[ISIN]],2)</f>
        <v>PL</v>
      </c>
      <c r="AL662">
        <f>gpw_3[[#This Row],[kurs_zamkniecia]]*gpw_3[[#This Row],[pakiet_wig]]</f>
        <v>66230250</v>
      </c>
      <c r="AM662" s="2">
        <f>1000</f>
        <v>1000</v>
      </c>
      <c r="AN662" s="2">
        <f t="shared" si="42"/>
        <v>96.428137390000003</v>
      </c>
      <c r="AO662" s="2">
        <f t="shared" si="43"/>
        <v>57140000</v>
      </c>
      <c r="AP662" s="2">
        <f>gpw_3[[#This Row],[M]]/(gpw_3[[#This Row],[Mb]]*gpw_3[[#This Row],[K]])*gpw_3[[#This Row],[Wb]]</f>
        <v>12.020219001831206</v>
      </c>
      <c r="AQ662" s="2">
        <f>gpw_3[[#This Row],[kurs_zamkniecia]]-AE192</f>
        <v>0</v>
      </c>
      <c r="AR662" s="2" t="str">
        <f>IF(gpw_3[[#This Row],[Kolumna1]]&gt;0,"r",IF(gpw_3[[#This Row],[Kolumna1]]=0,"n","m"))</f>
        <v>n</v>
      </c>
    </row>
    <row r="663" spans="1:44" x14ac:dyDescent="0.25">
      <c r="A663" s="1">
        <v>42026</v>
      </c>
      <c r="B663" s="2" t="s">
        <v>389</v>
      </c>
      <c r="C663" s="2" t="s">
        <v>390</v>
      </c>
      <c r="D663">
        <v>136.05000000000001</v>
      </c>
      <c r="E663">
        <v>22125</v>
      </c>
      <c r="F663">
        <v>3038750</v>
      </c>
      <c r="G663">
        <v>30454000</v>
      </c>
      <c r="H663" s="2">
        <f>IF(AND(gpw[[#This Row],[wolumen]]=0,gpw[[#This Row],[obrot]]=0),gpw[[#This Row],[kurs_zamkniecia]],gpw[[#This Row],[obrot]]/gpw[[#This Row],[wolumen]])</f>
        <v>137.34463276836158</v>
      </c>
      <c r="J663" t="str">
        <f>LEFT(gpw[[#This Row],[ISIN]],2)</f>
        <v>PL</v>
      </c>
      <c r="K663">
        <f>gpw[[#This Row],[kurs_zamkniecia]]*gpw[[#This Row],[pakiet_wig]]</f>
        <v>4143266700.0000005</v>
      </c>
      <c r="L663" s="2">
        <f>1000</f>
        <v>1000</v>
      </c>
      <c r="M663" s="2">
        <f t="shared" si="40"/>
        <v>96.428137390000003</v>
      </c>
      <c r="N663" s="2">
        <f t="shared" si="41"/>
        <v>57140000</v>
      </c>
      <c r="O663" s="2">
        <f>gpw[[#This Row],[M]]/(gpw[[#This Row],[Mb]]*gpw[[#This Row],[K]])*gpw[[#This Row],[Wb]]</f>
        <v>751.96716178777046</v>
      </c>
      <c r="P663" s="2">
        <f>gpw[[#This Row],[kurs_zamkniecia]]-D193</f>
        <v>-1.8499999999999943</v>
      </c>
      <c r="Q663" s="2" t="str">
        <f>IF(gpw[[#This Row],[Kolumna1]]&gt;0,"r",IF(gpw[[#This Row],[Kolumna1]]=0,"n","m"))</f>
        <v>m</v>
      </c>
      <c r="AB663" s="1">
        <v>42026</v>
      </c>
      <c r="AC663" s="2" t="s">
        <v>389</v>
      </c>
      <c r="AD663" s="2" t="s">
        <v>390</v>
      </c>
      <c r="AE663">
        <v>136.05000000000001</v>
      </c>
      <c r="AF663">
        <v>22125</v>
      </c>
      <c r="AG663">
        <v>3038750</v>
      </c>
      <c r="AH663">
        <v>30454000</v>
      </c>
      <c r="AI663" s="2">
        <f>IF(AND(gpw_3[[#This Row],[wolumen]]=0,gpw_3[[#This Row],[obrot]]=0),gpw_3[[#This Row],[kurs_zamkniecia]],gpw_3[[#This Row],[obrot]]/gpw_3[[#This Row],[wolumen]])</f>
        <v>137.34463276836158</v>
      </c>
      <c r="AK663" t="str">
        <f>LEFT(gpw_3[[#This Row],[ISIN]],2)</f>
        <v>PL</v>
      </c>
      <c r="AL663">
        <f>gpw_3[[#This Row],[kurs_zamkniecia]]*gpw_3[[#This Row],[pakiet_wig]]</f>
        <v>4143266700.0000005</v>
      </c>
      <c r="AM663" s="2">
        <f>1000</f>
        <v>1000</v>
      </c>
      <c r="AN663" s="2">
        <f t="shared" si="42"/>
        <v>96.428137390000003</v>
      </c>
      <c r="AO663" s="2">
        <f t="shared" si="43"/>
        <v>57140000</v>
      </c>
      <c r="AP663" s="2">
        <f>gpw_3[[#This Row],[M]]/(gpw_3[[#This Row],[Mb]]*gpw_3[[#This Row],[K]])*gpw_3[[#This Row],[Wb]]</f>
        <v>751.96716178777046</v>
      </c>
      <c r="AQ663" s="2">
        <f>gpw_3[[#This Row],[kurs_zamkniecia]]-AE193</f>
        <v>-1.8499999999999943</v>
      </c>
      <c r="AR663" s="2" t="str">
        <f>IF(gpw_3[[#This Row],[Kolumna1]]&gt;0,"r",IF(gpw_3[[#This Row],[Kolumna1]]=0,"n","m"))</f>
        <v>m</v>
      </c>
    </row>
    <row r="664" spans="1:44" x14ac:dyDescent="0.25">
      <c r="A664" s="1">
        <v>42026</v>
      </c>
      <c r="B664" s="2" t="s">
        <v>391</v>
      </c>
      <c r="C664" s="2" t="s">
        <v>392</v>
      </c>
      <c r="D664">
        <v>3.46</v>
      </c>
      <c r="E664">
        <v>299</v>
      </c>
      <c r="F664">
        <v>1030</v>
      </c>
      <c r="G664">
        <v>12110000</v>
      </c>
      <c r="H664" s="2">
        <f>IF(AND(gpw[[#This Row],[wolumen]]=0,gpw[[#This Row],[obrot]]=0),gpw[[#This Row],[kurs_zamkniecia]],gpw[[#This Row],[obrot]]/gpw[[#This Row],[wolumen]])</f>
        <v>3.4448160535117056</v>
      </c>
      <c r="J664" t="str">
        <f>LEFT(gpw[[#This Row],[ISIN]],2)</f>
        <v>PL</v>
      </c>
      <c r="K664">
        <f>gpw[[#This Row],[kurs_zamkniecia]]*gpw[[#This Row],[pakiet_wig]]</f>
        <v>41900600</v>
      </c>
      <c r="L664" s="2">
        <f>1000</f>
        <v>1000</v>
      </c>
      <c r="M664" s="2">
        <f t="shared" si="40"/>
        <v>96.428137390000003</v>
      </c>
      <c r="N664" s="2">
        <f t="shared" si="41"/>
        <v>57140000</v>
      </c>
      <c r="O664" s="2">
        <f>gpw[[#This Row],[M]]/(gpw[[#This Row],[Mb]]*gpw[[#This Row],[K]])*gpw[[#This Row],[Wb]]</f>
        <v>7.6045974204857849</v>
      </c>
      <c r="P664" s="2">
        <f>gpw[[#This Row],[kurs_zamkniecia]]-D194</f>
        <v>-4.0000000000000036E-2</v>
      </c>
      <c r="Q664" s="2" t="str">
        <f>IF(gpw[[#This Row],[Kolumna1]]&gt;0,"r",IF(gpw[[#This Row],[Kolumna1]]=0,"n","m"))</f>
        <v>m</v>
      </c>
      <c r="AB664" s="1">
        <v>42026</v>
      </c>
      <c r="AC664" s="2" t="s">
        <v>391</v>
      </c>
      <c r="AD664" s="2" t="s">
        <v>392</v>
      </c>
      <c r="AE664">
        <v>3.46</v>
      </c>
      <c r="AF664">
        <v>299</v>
      </c>
      <c r="AG664">
        <v>1030</v>
      </c>
      <c r="AH664">
        <v>12110000</v>
      </c>
      <c r="AI664" s="2">
        <f>IF(AND(gpw_3[[#This Row],[wolumen]]=0,gpw_3[[#This Row],[obrot]]=0),gpw_3[[#This Row],[kurs_zamkniecia]],gpw_3[[#This Row],[obrot]]/gpw_3[[#This Row],[wolumen]])</f>
        <v>3.4448160535117056</v>
      </c>
      <c r="AK664" t="str">
        <f>LEFT(gpw_3[[#This Row],[ISIN]],2)</f>
        <v>PL</v>
      </c>
      <c r="AL664">
        <f>gpw_3[[#This Row],[kurs_zamkniecia]]*gpw_3[[#This Row],[pakiet_wig]]</f>
        <v>41900600</v>
      </c>
      <c r="AM664" s="2">
        <f>1000</f>
        <v>1000</v>
      </c>
      <c r="AN664" s="2">
        <f t="shared" si="42"/>
        <v>96.428137390000003</v>
      </c>
      <c r="AO664" s="2">
        <f t="shared" si="43"/>
        <v>57140000</v>
      </c>
      <c r="AP664" s="2">
        <f>gpw_3[[#This Row],[M]]/(gpw_3[[#This Row],[Mb]]*gpw_3[[#This Row],[K]])*gpw_3[[#This Row],[Wb]]</f>
        <v>7.6045974204857849</v>
      </c>
      <c r="AQ664" s="2">
        <f>gpw_3[[#This Row],[kurs_zamkniecia]]-AE194</f>
        <v>-4.0000000000000036E-2</v>
      </c>
      <c r="AR664" s="2" t="str">
        <f>IF(gpw_3[[#This Row],[Kolumna1]]&gt;0,"r",IF(gpw_3[[#This Row],[Kolumna1]]=0,"n","m"))</f>
        <v>m</v>
      </c>
    </row>
    <row r="665" spans="1:44" x14ac:dyDescent="0.25">
      <c r="A665" s="1">
        <v>42026</v>
      </c>
      <c r="B665" s="2" t="s">
        <v>393</v>
      </c>
      <c r="C665" s="2" t="s">
        <v>394</v>
      </c>
      <c r="D665">
        <v>16.399999999999999</v>
      </c>
      <c r="E665">
        <v>1101</v>
      </c>
      <c r="F665">
        <v>17860</v>
      </c>
      <c r="G665">
        <v>6189000</v>
      </c>
      <c r="H665" s="2">
        <f>IF(AND(gpw[[#This Row],[wolumen]]=0,gpw[[#This Row],[obrot]]=0),gpw[[#This Row],[kurs_zamkniecia]],gpw[[#This Row],[obrot]]/gpw[[#This Row],[wolumen]])</f>
        <v>16.221616712079928</v>
      </c>
      <c r="J665" t="str">
        <f>LEFT(gpw[[#This Row],[ISIN]],2)</f>
        <v>PL</v>
      </c>
      <c r="K665">
        <f>gpw[[#This Row],[kurs_zamkniecia]]*gpw[[#This Row],[pakiet_wig]]</f>
        <v>101499599.99999999</v>
      </c>
      <c r="L665" s="2">
        <f>1000</f>
        <v>1000</v>
      </c>
      <c r="M665" s="2">
        <f t="shared" si="40"/>
        <v>96.428137390000003</v>
      </c>
      <c r="N665" s="2">
        <f t="shared" si="41"/>
        <v>57140000</v>
      </c>
      <c r="O665" s="2">
        <f>gpw[[#This Row],[M]]/(gpw[[#This Row],[Mb]]*gpw[[#This Row],[K]])*gpw[[#This Row],[Wb]]</f>
        <v>18.421301755591539</v>
      </c>
      <c r="P665" s="2">
        <f>gpw[[#This Row],[kurs_zamkniecia]]-D195</f>
        <v>0.25999999999999801</v>
      </c>
      <c r="Q665" s="2" t="str">
        <f>IF(gpw[[#This Row],[Kolumna1]]&gt;0,"r",IF(gpw[[#This Row],[Kolumna1]]=0,"n","m"))</f>
        <v>r</v>
      </c>
      <c r="AB665" s="1">
        <v>42026</v>
      </c>
      <c r="AC665" s="2" t="s">
        <v>393</v>
      </c>
      <c r="AD665" s="2" t="s">
        <v>394</v>
      </c>
      <c r="AE665">
        <v>16.399999999999999</v>
      </c>
      <c r="AF665">
        <v>1101</v>
      </c>
      <c r="AG665">
        <v>17860</v>
      </c>
      <c r="AH665">
        <v>6189000</v>
      </c>
      <c r="AI665" s="2">
        <f>IF(AND(gpw_3[[#This Row],[wolumen]]=0,gpw_3[[#This Row],[obrot]]=0),gpw_3[[#This Row],[kurs_zamkniecia]],gpw_3[[#This Row],[obrot]]/gpw_3[[#This Row],[wolumen]])</f>
        <v>16.221616712079928</v>
      </c>
      <c r="AK665" t="str">
        <f>LEFT(gpw_3[[#This Row],[ISIN]],2)</f>
        <v>PL</v>
      </c>
      <c r="AL665">
        <f>gpw_3[[#This Row],[kurs_zamkniecia]]*gpw_3[[#This Row],[pakiet_wig]]</f>
        <v>101499599.99999999</v>
      </c>
      <c r="AM665" s="2">
        <f>1000</f>
        <v>1000</v>
      </c>
      <c r="AN665" s="2">
        <f t="shared" si="42"/>
        <v>96.428137390000003</v>
      </c>
      <c r="AO665" s="2">
        <f t="shared" si="43"/>
        <v>57140000</v>
      </c>
      <c r="AP665" s="2">
        <f>gpw_3[[#This Row],[M]]/(gpw_3[[#This Row],[Mb]]*gpw_3[[#This Row],[K]])*gpw_3[[#This Row],[Wb]]</f>
        <v>18.421301755591539</v>
      </c>
      <c r="AQ665" s="2">
        <f>gpw_3[[#This Row],[kurs_zamkniecia]]-AE195</f>
        <v>0.25999999999999801</v>
      </c>
      <c r="AR665" s="2" t="str">
        <f>IF(gpw_3[[#This Row],[Kolumna1]]&gt;0,"r",IF(gpw_3[[#This Row],[Kolumna1]]=0,"n","m"))</f>
        <v>r</v>
      </c>
    </row>
    <row r="666" spans="1:44" x14ac:dyDescent="0.25">
      <c r="A666" s="1">
        <v>42026</v>
      </c>
      <c r="B666" s="2" t="s">
        <v>395</v>
      </c>
      <c r="C666" s="2" t="s">
        <v>396</v>
      </c>
      <c r="D666">
        <v>13</v>
      </c>
      <c r="E666">
        <v>469</v>
      </c>
      <c r="F666">
        <v>6100</v>
      </c>
      <c r="G666">
        <v>0</v>
      </c>
      <c r="H666" s="2">
        <f>IF(AND(gpw[[#This Row],[wolumen]]=0,gpw[[#This Row],[obrot]]=0),gpw[[#This Row],[kurs_zamkniecia]],gpw[[#This Row],[obrot]]/gpw[[#This Row],[wolumen]])</f>
        <v>13.00639658848614</v>
      </c>
      <c r="J666" t="str">
        <f>LEFT(gpw[[#This Row],[ISIN]],2)</f>
        <v>PL</v>
      </c>
      <c r="K666">
        <f>gpw[[#This Row],[kurs_zamkniecia]]*gpw[[#This Row],[pakiet_wig]]</f>
        <v>0</v>
      </c>
      <c r="L666" s="2">
        <f>1000</f>
        <v>1000</v>
      </c>
      <c r="M666" s="2">
        <f t="shared" si="40"/>
        <v>96.428137390000003</v>
      </c>
      <c r="N666" s="2">
        <f t="shared" si="41"/>
        <v>57140000</v>
      </c>
      <c r="O666" s="2">
        <f>gpw[[#This Row],[M]]/(gpw[[#This Row],[Mb]]*gpw[[#This Row],[K]])*gpw[[#This Row],[Wb]]</f>
        <v>0</v>
      </c>
      <c r="P666" s="2">
        <f>gpw[[#This Row],[kurs_zamkniecia]]-D196</f>
        <v>2.9999999999999361E-2</v>
      </c>
      <c r="Q666" s="2" t="str">
        <f>IF(gpw[[#This Row],[Kolumna1]]&gt;0,"r",IF(gpw[[#This Row],[Kolumna1]]=0,"n","m"))</f>
        <v>r</v>
      </c>
      <c r="AB666" s="1">
        <v>42026</v>
      </c>
      <c r="AC666" s="2" t="s">
        <v>395</v>
      </c>
      <c r="AD666" s="2" t="s">
        <v>396</v>
      </c>
      <c r="AE666">
        <v>13</v>
      </c>
      <c r="AF666">
        <v>469</v>
      </c>
      <c r="AG666">
        <v>6100</v>
      </c>
      <c r="AH666">
        <v>0</v>
      </c>
      <c r="AI666" s="2">
        <f>IF(AND(gpw_3[[#This Row],[wolumen]]=0,gpw_3[[#This Row],[obrot]]=0),gpw_3[[#This Row],[kurs_zamkniecia]],gpw_3[[#This Row],[obrot]]/gpw_3[[#This Row],[wolumen]])</f>
        <v>13.00639658848614</v>
      </c>
      <c r="AK666" t="str">
        <f>LEFT(gpw_3[[#This Row],[ISIN]],2)</f>
        <v>PL</v>
      </c>
      <c r="AL666">
        <f>gpw_3[[#This Row],[kurs_zamkniecia]]*gpw_3[[#This Row],[pakiet_wig]]</f>
        <v>0</v>
      </c>
      <c r="AM666" s="2">
        <f>1000</f>
        <v>1000</v>
      </c>
      <c r="AN666" s="2">
        <f t="shared" si="42"/>
        <v>96.428137390000003</v>
      </c>
      <c r="AO666" s="2">
        <f t="shared" si="43"/>
        <v>57140000</v>
      </c>
      <c r="AP666" s="2">
        <f>gpw_3[[#This Row],[M]]/(gpw_3[[#This Row],[Mb]]*gpw_3[[#This Row],[K]])*gpw_3[[#This Row],[Wb]]</f>
        <v>0</v>
      </c>
      <c r="AQ666" s="2">
        <f>gpw_3[[#This Row],[kurs_zamkniecia]]-AE196</f>
        <v>2.9999999999999361E-2</v>
      </c>
      <c r="AR666" s="2" t="str">
        <f>IF(gpw_3[[#This Row],[Kolumna1]]&gt;0,"r",IF(gpw_3[[#This Row],[Kolumna1]]=0,"n","m"))</f>
        <v>r</v>
      </c>
    </row>
    <row r="667" spans="1:44" x14ac:dyDescent="0.25">
      <c r="A667" s="1">
        <v>42026</v>
      </c>
      <c r="B667" s="2" t="s">
        <v>397</v>
      </c>
      <c r="C667" s="2" t="s">
        <v>398</v>
      </c>
      <c r="D667">
        <v>167</v>
      </c>
      <c r="E667">
        <v>117940</v>
      </c>
      <c r="F667">
        <v>19095170</v>
      </c>
      <c r="G667">
        <v>5028000</v>
      </c>
      <c r="H667" s="2">
        <f>IF(AND(gpw[[#This Row],[wolumen]]=0,gpw[[#This Row],[obrot]]=0),gpw[[#This Row],[kurs_zamkniecia]],gpw[[#This Row],[obrot]]/gpw[[#This Row],[wolumen]])</f>
        <v>161.90579955909786</v>
      </c>
      <c r="J667" t="str">
        <f>LEFT(gpw[[#This Row],[ISIN]],2)</f>
        <v>PL</v>
      </c>
      <c r="K667">
        <f>gpw[[#This Row],[kurs_zamkniecia]]*gpw[[#This Row],[pakiet_wig]]</f>
        <v>839676000</v>
      </c>
      <c r="L667" s="2">
        <f>1000</f>
        <v>1000</v>
      </c>
      <c r="M667" s="2">
        <f t="shared" si="40"/>
        <v>96.428137390000003</v>
      </c>
      <c r="N667" s="2">
        <f t="shared" si="41"/>
        <v>57140000</v>
      </c>
      <c r="O667" s="2">
        <f>gpw[[#This Row],[M]]/(gpw[[#This Row],[Mb]]*gpw[[#This Row],[K]])*gpw[[#This Row],[Wb]]</f>
        <v>152.39395005426704</v>
      </c>
      <c r="P667" s="2">
        <f>gpw[[#This Row],[kurs_zamkniecia]]-D197</f>
        <v>7.0500000000000114</v>
      </c>
      <c r="Q667" s="2" t="str">
        <f>IF(gpw[[#This Row],[Kolumna1]]&gt;0,"r",IF(gpw[[#This Row],[Kolumna1]]=0,"n","m"))</f>
        <v>r</v>
      </c>
      <c r="AB667" s="1">
        <v>42026</v>
      </c>
      <c r="AC667" s="2" t="s">
        <v>397</v>
      </c>
      <c r="AD667" s="2" t="s">
        <v>398</v>
      </c>
      <c r="AE667">
        <v>167</v>
      </c>
      <c r="AF667">
        <v>117940</v>
      </c>
      <c r="AG667">
        <v>19095170</v>
      </c>
      <c r="AH667">
        <v>5028000</v>
      </c>
      <c r="AI667" s="2">
        <f>IF(AND(gpw_3[[#This Row],[wolumen]]=0,gpw_3[[#This Row],[obrot]]=0),gpw_3[[#This Row],[kurs_zamkniecia]],gpw_3[[#This Row],[obrot]]/gpw_3[[#This Row],[wolumen]])</f>
        <v>161.90579955909786</v>
      </c>
      <c r="AK667" t="str">
        <f>LEFT(gpw_3[[#This Row],[ISIN]],2)</f>
        <v>PL</v>
      </c>
      <c r="AL667">
        <f>gpw_3[[#This Row],[kurs_zamkniecia]]*gpw_3[[#This Row],[pakiet_wig]]</f>
        <v>839676000</v>
      </c>
      <c r="AM667" s="2">
        <f>1000</f>
        <v>1000</v>
      </c>
      <c r="AN667" s="2">
        <f t="shared" si="42"/>
        <v>96.428137390000003</v>
      </c>
      <c r="AO667" s="2">
        <f t="shared" si="43"/>
        <v>57140000</v>
      </c>
      <c r="AP667" s="2">
        <f>gpw_3[[#This Row],[M]]/(gpw_3[[#This Row],[Mb]]*gpw_3[[#This Row],[K]])*gpw_3[[#This Row],[Wb]]</f>
        <v>152.39395005426704</v>
      </c>
      <c r="AQ667" s="2">
        <f>gpw_3[[#This Row],[kurs_zamkniecia]]-AE197</f>
        <v>7.0500000000000114</v>
      </c>
      <c r="AR667" s="2" t="str">
        <f>IF(gpw_3[[#This Row],[Kolumna1]]&gt;0,"r",IF(gpw_3[[#This Row],[Kolumna1]]=0,"n","m"))</f>
        <v>r</v>
      </c>
    </row>
    <row r="668" spans="1:44" x14ac:dyDescent="0.25">
      <c r="A668" s="1">
        <v>42026</v>
      </c>
      <c r="B668" s="2" t="s">
        <v>399</v>
      </c>
      <c r="C668" s="2" t="s">
        <v>400</v>
      </c>
      <c r="D668">
        <v>18.649999999999999</v>
      </c>
      <c r="E668">
        <v>1011</v>
      </c>
      <c r="F668">
        <v>18850</v>
      </c>
      <c r="G668">
        <v>4000000</v>
      </c>
      <c r="H668" s="2">
        <f>IF(AND(gpw[[#This Row],[wolumen]]=0,gpw[[#This Row],[obrot]]=0),gpw[[#This Row],[kurs_zamkniecia]],gpw[[#This Row],[obrot]]/gpw[[#This Row],[wolumen]])</f>
        <v>18.644906033630068</v>
      </c>
      <c r="J668" t="str">
        <f>LEFT(gpw[[#This Row],[ISIN]],2)</f>
        <v>LT</v>
      </c>
      <c r="K668">
        <f>gpw[[#This Row],[kurs_zamkniecia]]*gpw[[#This Row],[pakiet_wig]]</f>
        <v>74600000</v>
      </c>
      <c r="L668" s="2">
        <f>1000</f>
        <v>1000</v>
      </c>
      <c r="M668" s="2">
        <f t="shared" si="40"/>
        <v>96.428137390000003</v>
      </c>
      <c r="N668" s="2">
        <f t="shared" si="41"/>
        <v>57140000</v>
      </c>
      <c r="O668" s="2">
        <f>gpw[[#This Row],[M]]/(gpw[[#This Row],[Mb]]*gpw[[#This Row],[K]])*gpw[[#This Row],[Wb]]</f>
        <v>13.539256420391105</v>
      </c>
      <c r="P668" s="2">
        <f>gpw[[#This Row],[kurs_zamkniecia]]-D198</f>
        <v>0.2099999999999973</v>
      </c>
      <c r="Q668" s="2" t="str">
        <f>IF(gpw[[#This Row],[Kolumna1]]&gt;0,"r",IF(gpw[[#This Row],[Kolumna1]]=0,"n","m"))</f>
        <v>r</v>
      </c>
      <c r="AB668" s="1">
        <v>42026</v>
      </c>
      <c r="AC668" s="2" t="s">
        <v>399</v>
      </c>
      <c r="AD668" s="2" t="s">
        <v>400</v>
      </c>
      <c r="AE668">
        <v>18.649999999999999</v>
      </c>
      <c r="AF668">
        <v>1011</v>
      </c>
      <c r="AG668">
        <v>18850</v>
      </c>
      <c r="AH668">
        <v>4000000</v>
      </c>
      <c r="AI668" s="2">
        <f>IF(AND(gpw_3[[#This Row],[wolumen]]=0,gpw_3[[#This Row],[obrot]]=0),gpw_3[[#This Row],[kurs_zamkniecia]],gpw_3[[#This Row],[obrot]]/gpw_3[[#This Row],[wolumen]])</f>
        <v>18.644906033630068</v>
      </c>
      <c r="AK668" t="str">
        <f>LEFT(gpw_3[[#This Row],[ISIN]],2)</f>
        <v>LT</v>
      </c>
      <c r="AL668">
        <f>gpw_3[[#This Row],[kurs_zamkniecia]]*gpw_3[[#This Row],[pakiet_wig]]</f>
        <v>74600000</v>
      </c>
      <c r="AM668" s="2">
        <f>1000</f>
        <v>1000</v>
      </c>
      <c r="AN668" s="2">
        <f t="shared" si="42"/>
        <v>96.428137390000003</v>
      </c>
      <c r="AO668" s="2">
        <f t="shared" si="43"/>
        <v>57140000</v>
      </c>
      <c r="AP668" s="2">
        <f>gpw_3[[#This Row],[M]]/(gpw_3[[#This Row],[Mb]]*gpw_3[[#This Row],[K]])*gpw_3[[#This Row],[Wb]]</f>
        <v>13.539256420391105</v>
      </c>
      <c r="AQ668" s="2">
        <f>gpw_3[[#This Row],[kurs_zamkniecia]]-AE198</f>
        <v>0.2099999999999973</v>
      </c>
      <c r="AR668" s="2" t="str">
        <f>IF(gpw_3[[#This Row],[Kolumna1]]&gt;0,"r",IF(gpw_3[[#This Row],[Kolumna1]]=0,"n","m"))</f>
        <v>r</v>
      </c>
    </row>
    <row r="669" spans="1:44" x14ac:dyDescent="0.25">
      <c r="A669" s="1">
        <v>42026</v>
      </c>
      <c r="B669" s="2" t="s">
        <v>401</v>
      </c>
      <c r="C669" s="2" t="s">
        <v>402</v>
      </c>
      <c r="D669">
        <v>0.93</v>
      </c>
      <c r="E669">
        <v>7000</v>
      </c>
      <c r="F669">
        <v>6350</v>
      </c>
      <c r="G669">
        <v>0</v>
      </c>
      <c r="H669" s="2">
        <f>IF(AND(gpw[[#This Row],[wolumen]]=0,gpw[[#This Row],[obrot]]=0),gpw[[#This Row],[kurs_zamkniecia]],gpw[[#This Row],[obrot]]/gpw[[#This Row],[wolumen]])</f>
        <v>0.90714285714285714</v>
      </c>
      <c r="J669" t="str">
        <f>LEFT(gpw[[#This Row],[ISIN]],2)</f>
        <v>PL</v>
      </c>
      <c r="K669">
        <f>gpw[[#This Row],[kurs_zamkniecia]]*gpw[[#This Row],[pakiet_wig]]</f>
        <v>0</v>
      </c>
      <c r="L669" s="2">
        <f>1000</f>
        <v>1000</v>
      </c>
      <c r="M669" s="2">
        <f t="shared" si="40"/>
        <v>96.428137390000003</v>
      </c>
      <c r="N669" s="2">
        <f t="shared" si="41"/>
        <v>57140000</v>
      </c>
      <c r="O669" s="2">
        <f>gpw[[#This Row],[M]]/(gpw[[#This Row],[Mb]]*gpw[[#This Row],[K]])*gpw[[#This Row],[Wb]]</f>
        <v>0</v>
      </c>
      <c r="P669" s="2">
        <f>gpw[[#This Row],[kurs_zamkniecia]]-D199</f>
        <v>1.0000000000000009E-2</v>
      </c>
      <c r="Q669" s="2" t="str">
        <f>IF(gpw[[#This Row],[Kolumna1]]&gt;0,"r",IF(gpw[[#This Row],[Kolumna1]]=0,"n","m"))</f>
        <v>r</v>
      </c>
      <c r="AB669" s="1">
        <v>42026</v>
      </c>
      <c r="AC669" s="2" t="s">
        <v>401</v>
      </c>
      <c r="AD669" s="2" t="s">
        <v>402</v>
      </c>
      <c r="AE669">
        <v>0.93</v>
      </c>
      <c r="AF669">
        <v>7000</v>
      </c>
      <c r="AG669">
        <v>6350</v>
      </c>
      <c r="AH669">
        <v>0</v>
      </c>
      <c r="AI669" s="2">
        <f>IF(AND(gpw_3[[#This Row],[wolumen]]=0,gpw_3[[#This Row],[obrot]]=0),gpw_3[[#This Row],[kurs_zamkniecia]],gpw_3[[#This Row],[obrot]]/gpw_3[[#This Row],[wolumen]])</f>
        <v>0.90714285714285714</v>
      </c>
      <c r="AK669" t="str">
        <f>LEFT(gpw_3[[#This Row],[ISIN]],2)</f>
        <v>PL</v>
      </c>
      <c r="AL669">
        <f>gpw_3[[#This Row],[kurs_zamkniecia]]*gpw_3[[#This Row],[pakiet_wig]]</f>
        <v>0</v>
      </c>
      <c r="AM669" s="2">
        <f>1000</f>
        <v>1000</v>
      </c>
      <c r="AN669" s="2">
        <f t="shared" si="42"/>
        <v>96.428137390000003</v>
      </c>
      <c r="AO669" s="2">
        <f t="shared" si="43"/>
        <v>57140000</v>
      </c>
      <c r="AP669" s="2">
        <f>gpw_3[[#This Row],[M]]/(gpw_3[[#This Row],[Mb]]*gpw_3[[#This Row],[K]])*gpw_3[[#This Row],[Wb]]</f>
        <v>0</v>
      </c>
      <c r="AQ669" s="2">
        <f>gpw_3[[#This Row],[kurs_zamkniecia]]-AE199</f>
        <v>1.0000000000000009E-2</v>
      </c>
      <c r="AR669" s="2" t="str">
        <f>IF(gpw_3[[#This Row],[Kolumna1]]&gt;0,"r",IF(gpw_3[[#This Row],[Kolumna1]]=0,"n","m"))</f>
        <v>r</v>
      </c>
    </row>
    <row r="670" spans="1:44" x14ac:dyDescent="0.25">
      <c r="A670" s="1">
        <v>42026</v>
      </c>
      <c r="B670" s="2" t="s">
        <v>403</v>
      </c>
      <c r="C670" s="2" t="s">
        <v>404</v>
      </c>
      <c r="D670">
        <v>206</v>
      </c>
      <c r="E670">
        <v>15062</v>
      </c>
      <c r="F670">
        <v>3075810</v>
      </c>
      <c r="G670">
        <v>8393000</v>
      </c>
      <c r="H670" s="2">
        <f>IF(AND(gpw[[#This Row],[wolumen]]=0,gpw[[#This Row],[obrot]]=0),gpw[[#This Row],[kurs_zamkniecia]],gpw[[#This Row],[obrot]]/gpw[[#This Row],[wolumen]])</f>
        <v>204.20993227990971</v>
      </c>
      <c r="J670" t="str">
        <f>LEFT(gpw[[#This Row],[ISIN]],2)</f>
        <v>PL</v>
      </c>
      <c r="K670">
        <f>gpw[[#This Row],[kurs_zamkniecia]]*gpw[[#This Row],[pakiet_wig]]</f>
        <v>1728958000</v>
      </c>
      <c r="L670" s="2">
        <f>1000</f>
        <v>1000</v>
      </c>
      <c r="M670" s="2">
        <f t="shared" si="40"/>
        <v>96.428137390000003</v>
      </c>
      <c r="N670" s="2">
        <f t="shared" si="41"/>
        <v>57140000</v>
      </c>
      <c r="O670" s="2">
        <f>gpw[[#This Row],[M]]/(gpw[[#This Row],[Mb]]*gpw[[#This Row],[K]])*gpw[[#This Row],[Wb]]</f>
        <v>313.79096115397539</v>
      </c>
      <c r="P670" s="2">
        <f>gpw[[#This Row],[kurs_zamkniecia]]-D200</f>
        <v>2</v>
      </c>
      <c r="Q670" s="2" t="str">
        <f>IF(gpw[[#This Row],[Kolumna1]]&gt;0,"r",IF(gpw[[#This Row],[Kolumna1]]=0,"n","m"))</f>
        <v>r</v>
      </c>
      <c r="AB670" s="1">
        <v>42026</v>
      </c>
      <c r="AC670" s="2" t="s">
        <v>403</v>
      </c>
      <c r="AD670" s="2" t="s">
        <v>404</v>
      </c>
      <c r="AE670">
        <v>206</v>
      </c>
      <c r="AF670">
        <v>15062</v>
      </c>
      <c r="AG670">
        <v>3075810</v>
      </c>
      <c r="AH670">
        <v>8393000</v>
      </c>
      <c r="AI670" s="2">
        <f>IF(AND(gpw_3[[#This Row],[wolumen]]=0,gpw_3[[#This Row],[obrot]]=0),gpw_3[[#This Row],[kurs_zamkniecia]],gpw_3[[#This Row],[obrot]]/gpw_3[[#This Row],[wolumen]])</f>
        <v>204.20993227990971</v>
      </c>
      <c r="AK670" t="str">
        <f>LEFT(gpw_3[[#This Row],[ISIN]],2)</f>
        <v>PL</v>
      </c>
      <c r="AL670">
        <f>gpw_3[[#This Row],[kurs_zamkniecia]]*gpw_3[[#This Row],[pakiet_wig]]</f>
        <v>1728958000</v>
      </c>
      <c r="AM670" s="2">
        <f>1000</f>
        <v>1000</v>
      </c>
      <c r="AN670" s="2">
        <f t="shared" si="42"/>
        <v>96.428137390000003</v>
      </c>
      <c r="AO670" s="2">
        <f t="shared" si="43"/>
        <v>57140000</v>
      </c>
      <c r="AP670" s="2">
        <f>gpw_3[[#This Row],[M]]/(gpw_3[[#This Row],[Mb]]*gpw_3[[#This Row],[K]])*gpw_3[[#This Row],[Wb]]</f>
        <v>313.79096115397539</v>
      </c>
      <c r="AQ670" s="2">
        <f>gpw_3[[#This Row],[kurs_zamkniecia]]-AE200</f>
        <v>2</v>
      </c>
      <c r="AR670" s="2" t="str">
        <f>IF(gpw_3[[#This Row],[Kolumna1]]&gt;0,"r",IF(gpw_3[[#This Row],[Kolumna1]]=0,"n","m"))</f>
        <v>r</v>
      </c>
    </row>
    <row r="671" spans="1:44" x14ac:dyDescent="0.25">
      <c r="A671" s="1">
        <v>42026</v>
      </c>
      <c r="B671" s="2" t="s">
        <v>405</v>
      </c>
      <c r="C671" s="2" t="s">
        <v>406</v>
      </c>
      <c r="D671">
        <v>4</v>
      </c>
      <c r="E671">
        <v>0</v>
      </c>
      <c r="F671">
        <v>0</v>
      </c>
      <c r="G671">
        <v>2639000</v>
      </c>
      <c r="H671" s="2">
        <f>IF(AND(gpw[[#This Row],[wolumen]]=0,gpw[[#This Row],[obrot]]=0),gpw[[#This Row],[kurs_zamkniecia]],gpw[[#This Row],[obrot]]/gpw[[#This Row],[wolumen]])</f>
        <v>4</v>
      </c>
      <c r="J671" t="str">
        <f>LEFT(gpw[[#This Row],[ISIN]],2)</f>
        <v>PL</v>
      </c>
      <c r="K671">
        <f>gpw[[#This Row],[kurs_zamkniecia]]*gpw[[#This Row],[pakiet_wig]]</f>
        <v>10556000</v>
      </c>
      <c r="L671" s="2">
        <f>1000</f>
        <v>1000</v>
      </c>
      <c r="M671" s="2">
        <f t="shared" si="40"/>
        <v>96.428137390000003</v>
      </c>
      <c r="N671" s="2">
        <f t="shared" si="41"/>
        <v>57140000</v>
      </c>
      <c r="O671" s="2">
        <f>gpw[[#This Row],[M]]/(gpw[[#This Row],[Mb]]*gpw[[#This Row],[K]])*gpw[[#This Row],[Wb]]</f>
        <v>1.9158229326226341</v>
      </c>
      <c r="P671" s="2">
        <f>gpw[[#This Row],[kurs_zamkniecia]]-D201</f>
        <v>0</v>
      </c>
      <c r="Q671" s="2" t="str">
        <f>IF(gpw[[#This Row],[Kolumna1]]&gt;0,"r",IF(gpw[[#This Row],[Kolumna1]]=0,"n","m"))</f>
        <v>n</v>
      </c>
      <c r="AB671" s="1">
        <v>42026</v>
      </c>
      <c r="AC671" s="2" t="s">
        <v>405</v>
      </c>
      <c r="AD671" s="2" t="s">
        <v>406</v>
      </c>
      <c r="AE671">
        <v>4</v>
      </c>
      <c r="AF671">
        <v>0</v>
      </c>
      <c r="AG671">
        <v>0</v>
      </c>
      <c r="AH671">
        <v>2639000</v>
      </c>
      <c r="AI671" s="2">
        <f>IF(AND(gpw_3[[#This Row],[wolumen]]=0,gpw_3[[#This Row],[obrot]]=0),gpw_3[[#This Row],[kurs_zamkniecia]],gpw_3[[#This Row],[obrot]]/gpw_3[[#This Row],[wolumen]])</f>
        <v>4</v>
      </c>
      <c r="AK671" t="str">
        <f>LEFT(gpw_3[[#This Row],[ISIN]],2)</f>
        <v>PL</v>
      </c>
      <c r="AL671">
        <f>gpw_3[[#This Row],[kurs_zamkniecia]]*gpw_3[[#This Row],[pakiet_wig]]</f>
        <v>10556000</v>
      </c>
      <c r="AM671" s="2">
        <f>1000</f>
        <v>1000</v>
      </c>
      <c r="AN671" s="2">
        <f t="shared" si="42"/>
        <v>96.428137390000003</v>
      </c>
      <c r="AO671" s="2">
        <f t="shared" si="43"/>
        <v>57140000</v>
      </c>
      <c r="AP671" s="2">
        <f>gpw_3[[#This Row],[M]]/(gpw_3[[#This Row],[Mb]]*gpw_3[[#This Row],[K]])*gpw_3[[#This Row],[Wb]]</f>
        <v>1.9158229326226341</v>
      </c>
      <c r="AQ671" s="2">
        <f>gpw_3[[#This Row],[kurs_zamkniecia]]-AE201</f>
        <v>0</v>
      </c>
      <c r="AR671" s="2" t="str">
        <f>IF(gpw_3[[#This Row],[Kolumna1]]&gt;0,"r",IF(gpw_3[[#This Row],[Kolumna1]]=0,"n","m"))</f>
        <v>n</v>
      </c>
    </row>
    <row r="672" spans="1:44" x14ac:dyDescent="0.25">
      <c r="A672" s="1">
        <v>42026</v>
      </c>
      <c r="B672" s="2" t="s">
        <v>407</v>
      </c>
      <c r="C672" s="2" t="s">
        <v>408</v>
      </c>
      <c r="D672">
        <v>1.06</v>
      </c>
      <c r="E672">
        <v>3569</v>
      </c>
      <c r="F672">
        <v>3800</v>
      </c>
      <c r="G672">
        <v>0</v>
      </c>
      <c r="H672" s="2">
        <f>IF(AND(gpw[[#This Row],[wolumen]]=0,gpw[[#This Row],[obrot]]=0),gpw[[#This Row],[kurs_zamkniecia]],gpw[[#This Row],[obrot]]/gpw[[#This Row],[wolumen]])</f>
        <v>1.0647240123283832</v>
      </c>
      <c r="J672" t="str">
        <f>LEFT(gpw[[#This Row],[ISIN]],2)</f>
        <v>PL</v>
      </c>
      <c r="K672">
        <f>gpw[[#This Row],[kurs_zamkniecia]]*gpw[[#This Row],[pakiet_wig]]</f>
        <v>0</v>
      </c>
      <c r="L672" s="2">
        <f>1000</f>
        <v>1000</v>
      </c>
      <c r="M672" s="2">
        <f t="shared" si="40"/>
        <v>96.428137390000003</v>
      </c>
      <c r="N672" s="2">
        <f t="shared" si="41"/>
        <v>57140000</v>
      </c>
      <c r="O672" s="2">
        <f>gpw[[#This Row],[M]]/(gpw[[#This Row],[Mb]]*gpw[[#This Row],[K]])*gpw[[#This Row],[Wb]]</f>
        <v>0</v>
      </c>
      <c r="P672" s="2">
        <f>gpw[[#This Row],[kurs_zamkniecia]]-D202</f>
        <v>0</v>
      </c>
      <c r="Q672" s="2" t="str">
        <f>IF(gpw[[#This Row],[Kolumna1]]&gt;0,"r",IF(gpw[[#This Row],[Kolumna1]]=0,"n","m"))</f>
        <v>n</v>
      </c>
      <c r="AB672" s="1">
        <v>42026</v>
      </c>
      <c r="AC672" s="2" t="s">
        <v>407</v>
      </c>
      <c r="AD672" s="2" t="s">
        <v>408</v>
      </c>
      <c r="AE672">
        <v>1.06</v>
      </c>
      <c r="AF672">
        <v>3569</v>
      </c>
      <c r="AG672">
        <v>3800</v>
      </c>
      <c r="AH672">
        <v>0</v>
      </c>
      <c r="AI672" s="2">
        <f>IF(AND(gpw_3[[#This Row],[wolumen]]=0,gpw_3[[#This Row],[obrot]]=0),gpw_3[[#This Row],[kurs_zamkniecia]],gpw_3[[#This Row],[obrot]]/gpw_3[[#This Row],[wolumen]])</f>
        <v>1.0647240123283832</v>
      </c>
      <c r="AK672" t="str">
        <f>LEFT(gpw_3[[#This Row],[ISIN]],2)</f>
        <v>PL</v>
      </c>
      <c r="AL672">
        <f>gpw_3[[#This Row],[kurs_zamkniecia]]*gpw_3[[#This Row],[pakiet_wig]]</f>
        <v>0</v>
      </c>
      <c r="AM672" s="2">
        <f>1000</f>
        <v>1000</v>
      </c>
      <c r="AN672" s="2">
        <f t="shared" si="42"/>
        <v>96.428137390000003</v>
      </c>
      <c r="AO672" s="2">
        <f t="shared" si="43"/>
        <v>57140000</v>
      </c>
      <c r="AP672" s="2">
        <f>gpw_3[[#This Row],[M]]/(gpw_3[[#This Row],[Mb]]*gpw_3[[#This Row],[K]])*gpw_3[[#This Row],[Wb]]</f>
        <v>0</v>
      </c>
      <c r="AQ672" s="2">
        <f>gpw_3[[#This Row],[kurs_zamkniecia]]-AE202</f>
        <v>0</v>
      </c>
      <c r="AR672" s="2" t="str">
        <f>IF(gpw_3[[#This Row],[Kolumna1]]&gt;0,"r",IF(gpw_3[[#This Row],[Kolumna1]]=0,"n","m"))</f>
        <v>n</v>
      </c>
    </row>
    <row r="673" spans="1:44" x14ac:dyDescent="0.25">
      <c r="A673" s="1">
        <v>42026</v>
      </c>
      <c r="B673" s="2" t="s">
        <v>409</v>
      </c>
      <c r="C673" s="2" t="s">
        <v>410</v>
      </c>
      <c r="D673">
        <v>9.0500000000000007</v>
      </c>
      <c r="E673">
        <v>50</v>
      </c>
      <c r="F673">
        <v>450</v>
      </c>
      <c r="G673">
        <v>5944000</v>
      </c>
      <c r="H673" s="2">
        <f>IF(AND(gpw[[#This Row],[wolumen]]=0,gpw[[#This Row],[obrot]]=0),gpw[[#This Row],[kurs_zamkniecia]],gpw[[#This Row],[obrot]]/gpw[[#This Row],[wolumen]])</f>
        <v>9</v>
      </c>
      <c r="J673" t="str">
        <f>LEFT(gpw[[#This Row],[ISIN]],2)</f>
        <v>PL</v>
      </c>
      <c r="K673">
        <f>gpw[[#This Row],[kurs_zamkniecia]]*gpw[[#This Row],[pakiet_wig]]</f>
        <v>53793200.000000007</v>
      </c>
      <c r="L673" s="2">
        <f>1000</f>
        <v>1000</v>
      </c>
      <c r="M673" s="2">
        <f t="shared" si="40"/>
        <v>96.428137390000003</v>
      </c>
      <c r="N673" s="2">
        <f t="shared" si="41"/>
        <v>57140000</v>
      </c>
      <c r="O673" s="2">
        <f>gpw[[#This Row],[M]]/(gpw[[#This Row],[Mb]]*gpw[[#This Row],[K]])*gpw[[#This Row],[Wb]]</f>
        <v>9.7630017221633079</v>
      </c>
      <c r="P673" s="2">
        <f>gpw[[#This Row],[kurs_zamkniecia]]-D203</f>
        <v>0</v>
      </c>
      <c r="Q673" s="2" t="str">
        <f>IF(gpw[[#This Row],[Kolumna1]]&gt;0,"r",IF(gpw[[#This Row],[Kolumna1]]=0,"n","m"))</f>
        <v>n</v>
      </c>
      <c r="AB673" s="1">
        <v>42026</v>
      </c>
      <c r="AC673" s="2" t="s">
        <v>409</v>
      </c>
      <c r="AD673" s="2" t="s">
        <v>410</v>
      </c>
      <c r="AE673">
        <v>9.0500000000000007</v>
      </c>
      <c r="AF673">
        <v>50</v>
      </c>
      <c r="AG673">
        <v>450</v>
      </c>
      <c r="AH673">
        <v>5944000</v>
      </c>
      <c r="AI673" s="2">
        <f>IF(AND(gpw_3[[#This Row],[wolumen]]=0,gpw_3[[#This Row],[obrot]]=0),gpw_3[[#This Row],[kurs_zamkniecia]],gpw_3[[#This Row],[obrot]]/gpw_3[[#This Row],[wolumen]])</f>
        <v>9</v>
      </c>
      <c r="AK673" t="str">
        <f>LEFT(gpw_3[[#This Row],[ISIN]],2)</f>
        <v>PL</v>
      </c>
      <c r="AL673">
        <f>gpw_3[[#This Row],[kurs_zamkniecia]]*gpw_3[[#This Row],[pakiet_wig]]</f>
        <v>53793200.000000007</v>
      </c>
      <c r="AM673" s="2">
        <f>1000</f>
        <v>1000</v>
      </c>
      <c r="AN673" s="2">
        <f t="shared" si="42"/>
        <v>96.428137390000003</v>
      </c>
      <c r="AO673" s="2">
        <f t="shared" si="43"/>
        <v>57140000</v>
      </c>
      <c r="AP673" s="2">
        <f>gpw_3[[#This Row],[M]]/(gpw_3[[#This Row],[Mb]]*gpw_3[[#This Row],[K]])*gpw_3[[#This Row],[Wb]]</f>
        <v>9.7630017221633079</v>
      </c>
      <c r="AQ673" s="2">
        <f>gpw_3[[#This Row],[kurs_zamkniecia]]-AE203</f>
        <v>0</v>
      </c>
      <c r="AR673" s="2" t="str">
        <f>IF(gpw_3[[#This Row],[Kolumna1]]&gt;0,"r",IF(gpw_3[[#This Row],[Kolumna1]]=0,"n","m"))</f>
        <v>n</v>
      </c>
    </row>
    <row r="674" spans="1:44" x14ac:dyDescent="0.25">
      <c r="A674" s="1">
        <v>42026</v>
      </c>
      <c r="B674" s="2" t="s">
        <v>411</v>
      </c>
      <c r="C674" s="2" t="s">
        <v>412</v>
      </c>
      <c r="D674">
        <v>0.1</v>
      </c>
      <c r="E674">
        <v>12700</v>
      </c>
      <c r="F674">
        <v>1270</v>
      </c>
      <c r="G674">
        <v>0</v>
      </c>
      <c r="H674" s="2">
        <f>IF(AND(gpw[[#This Row],[wolumen]]=0,gpw[[#This Row],[obrot]]=0),gpw[[#This Row],[kurs_zamkniecia]],gpw[[#This Row],[obrot]]/gpw[[#This Row],[wolumen]])</f>
        <v>0.1</v>
      </c>
      <c r="J674" t="str">
        <f>LEFT(gpw[[#This Row],[ISIN]],2)</f>
        <v>PL</v>
      </c>
      <c r="K674">
        <f>gpw[[#This Row],[kurs_zamkniecia]]*gpw[[#This Row],[pakiet_wig]]</f>
        <v>0</v>
      </c>
      <c r="L674" s="2">
        <f>1000</f>
        <v>1000</v>
      </c>
      <c r="M674" s="2">
        <f t="shared" si="40"/>
        <v>96.428137390000003</v>
      </c>
      <c r="N674" s="2">
        <f t="shared" si="41"/>
        <v>57140000</v>
      </c>
      <c r="O674" s="2">
        <f>gpw[[#This Row],[M]]/(gpw[[#This Row],[Mb]]*gpw[[#This Row],[K]])*gpw[[#This Row],[Wb]]</f>
        <v>0</v>
      </c>
      <c r="P674" s="2">
        <f>gpw[[#This Row],[kurs_zamkniecia]]-D204</f>
        <v>2.0000000000000004E-2</v>
      </c>
      <c r="Q674" s="2" t="str">
        <f>IF(gpw[[#This Row],[Kolumna1]]&gt;0,"r",IF(gpw[[#This Row],[Kolumna1]]=0,"n","m"))</f>
        <v>r</v>
      </c>
      <c r="AB674" s="1">
        <v>42026</v>
      </c>
      <c r="AC674" s="2" t="s">
        <v>411</v>
      </c>
      <c r="AD674" s="2" t="s">
        <v>412</v>
      </c>
      <c r="AE674">
        <v>0.1</v>
      </c>
      <c r="AF674">
        <v>12700</v>
      </c>
      <c r="AG674">
        <v>1270</v>
      </c>
      <c r="AH674">
        <v>0</v>
      </c>
      <c r="AI674" s="2">
        <f>IF(AND(gpw_3[[#This Row],[wolumen]]=0,gpw_3[[#This Row],[obrot]]=0),gpw_3[[#This Row],[kurs_zamkniecia]],gpw_3[[#This Row],[obrot]]/gpw_3[[#This Row],[wolumen]])</f>
        <v>0.1</v>
      </c>
      <c r="AK674" t="str">
        <f>LEFT(gpw_3[[#This Row],[ISIN]],2)</f>
        <v>PL</v>
      </c>
      <c r="AL674">
        <f>gpw_3[[#This Row],[kurs_zamkniecia]]*gpw_3[[#This Row],[pakiet_wig]]</f>
        <v>0</v>
      </c>
      <c r="AM674" s="2">
        <f>1000</f>
        <v>1000</v>
      </c>
      <c r="AN674" s="2">
        <f t="shared" si="42"/>
        <v>96.428137390000003</v>
      </c>
      <c r="AO674" s="2">
        <f t="shared" si="43"/>
        <v>57140000</v>
      </c>
      <c r="AP674" s="2">
        <f>gpw_3[[#This Row],[M]]/(gpw_3[[#This Row],[Mb]]*gpw_3[[#This Row],[K]])*gpw_3[[#This Row],[Wb]]</f>
        <v>0</v>
      </c>
      <c r="AQ674" s="2">
        <f>gpw_3[[#This Row],[kurs_zamkniecia]]-AE204</f>
        <v>2.0000000000000004E-2</v>
      </c>
      <c r="AR674" s="2" t="str">
        <f>IF(gpw_3[[#This Row],[Kolumna1]]&gt;0,"r",IF(gpw_3[[#This Row],[Kolumna1]]=0,"n","m"))</f>
        <v>r</v>
      </c>
    </row>
    <row r="675" spans="1:44" x14ac:dyDescent="0.25">
      <c r="A675" s="1">
        <v>42026</v>
      </c>
      <c r="B675" s="2" t="s">
        <v>413</v>
      </c>
      <c r="C675" s="2" t="s">
        <v>414</v>
      </c>
      <c r="D675">
        <v>2.2000000000000002</v>
      </c>
      <c r="E675">
        <v>100</v>
      </c>
      <c r="F675">
        <v>220</v>
      </c>
      <c r="G675">
        <v>0</v>
      </c>
      <c r="H675" s="2">
        <f>IF(AND(gpw[[#This Row],[wolumen]]=0,gpw[[#This Row],[obrot]]=0),gpw[[#This Row],[kurs_zamkniecia]],gpw[[#This Row],[obrot]]/gpw[[#This Row],[wolumen]])</f>
        <v>2.2000000000000002</v>
      </c>
      <c r="J675" t="str">
        <f>LEFT(gpw[[#This Row],[ISIN]],2)</f>
        <v>PL</v>
      </c>
      <c r="K675">
        <f>gpw[[#This Row],[kurs_zamkniecia]]*gpw[[#This Row],[pakiet_wig]]</f>
        <v>0</v>
      </c>
      <c r="L675" s="2">
        <f>1000</f>
        <v>1000</v>
      </c>
      <c r="M675" s="2">
        <f t="shared" si="40"/>
        <v>96.428137390000003</v>
      </c>
      <c r="N675" s="2">
        <f t="shared" si="41"/>
        <v>57140000</v>
      </c>
      <c r="O675" s="2">
        <f>gpw[[#This Row],[M]]/(gpw[[#This Row],[Mb]]*gpw[[#This Row],[K]])*gpw[[#This Row],[Wb]]</f>
        <v>0</v>
      </c>
      <c r="P675" s="2">
        <f>gpw[[#This Row],[kurs_zamkniecia]]-D205</f>
        <v>0</v>
      </c>
      <c r="Q675" s="2" t="str">
        <f>IF(gpw[[#This Row],[Kolumna1]]&gt;0,"r",IF(gpw[[#This Row],[Kolumna1]]=0,"n","m"))</f>
        <v>n</v>
      </c>
      <c r="AB675" s="1">
        <v>42026</v>
      </c>
      <c r="AC675" s="2" t="s">
        <v>413</v>
      </c>
      <c r="AD675" s="2" t="s">
        <v>414</v>
      </c>
      <c r="AE675">
        <v>2.2000000000000002</v>
      </c>
      <c r="AF675">
        <v>100</v>
      </c>
      <c r="AG675">
        <v>220</v>
      </c>
      <c r="AH675">
        <v>0</v>
      </c>
      <c r="AI675" s="2">
        <f>IF(AND(gpw_3[[#This Row],[wolumen]]=0,gpw_3[[#This Row],[obrot]]=0),gpw_3[[#This Row],[kurs_zamkniecia]],gpw_3[[#This Row],[obrot]]/gpw_3[[#This Row],[wolumen]])</f>
        <v>2.2000000000000002</v>
      </c>
      <c r="AK675" t="str">
        <f>LEFT(gpw_3[[#This Row],[ISIN]],2)</f>
        <v>PL</v>
      </c>
      <c r="AL675">
        <f>gpw_3[[#This Row],[kurs_zamkniecia]]*gpw_3[[#This Row],[pakiet_wig]]</f>
        <v>0</v>
      </c>
      <c r="AM675" s="2">
        <f>1000</f>
        <v>1000</v>
      </c>
      <c r="AN675" s="2">
        <f t="shared" si="42"/>
        <v>96.428137390000003</v>
      </c>
      <c r="AO675" s="2">
        <f t="shared" si="43"/>
        <v>57140000</v>
      </c>
      <c r="AP675" s="2">
        <f>gpw_3[[#This Row],[M]]/(gpw_3[[#This Row],[Mb]]*gpw_3[[#This Row],[K]])*gpw_3[[#This Row],[Wb]]</f>
        <v>0</v>
      </c>
      <c r="AQ675" s="2">
        <f>gpw_3[[#This Row],[kurs_zamkniecia]]-AE205</f>
        <v>0</v>
      </c>
      <c r="AR675" s="2" t="str">
        <f>IF(gpw_3[[#This Row],[Kolumna1]]&gt;0,"r",IF(gpw_3[[#This Row],[Kolumna1]]=0,"n","m"))</f>
        <v>n</v>
      </c>
    </row>
    <row r="676" spans="1:44" x14ac:dyDescent="0.25">
      <c r="A676" s="1">
        <v>42026</v>
      </c>
      <c r="B676" s="2" t="s">
        <v>415</v>
      </c>
      <c r="C676" s="2" t="s">
        <v>416</v>
      </c>
      <c r="D676">
        <v>4.0199999999999996</v>
      </c>
      <c r="E676">
        <v>25020</v>
      </c>
      <c r="F676">
        <v>100820</v>
      </c>
      <c r="G676">
        <v>18968000</v>
      </c>
      <c r="H676" s="2">
        <f>IF(AND(gpw[[#This Row],[wolumen]]=0,gpw[[#This Row],[obrot]]=0),gpw[[#This Row],[kurs_zamkniecia]],gpw[[#This Row],[obrot]]/gpw[[#This Row],[wolumen]])</f>
        <v>4.029576338928857</v>
      </c>
      <c r="J676" t="str">
        <f>LEFT(gpw[[#This Row],[ISIN]],2)</f>
        <v>PL</v>
      </c>
      <c r="K676">
        <f>gpw[[#This Row],[kurs_zamkniecia]]*gpw[[#This Row],[pakiet_wig]]</f>
        <v>76251359.999999985</v>
      </c>
      <c r="L676" s="2">
        <f>1000</f>
        <v>1000</v>
      </c>
      <c r="M676" s="2">
        <f t="shared" si="40"/>
        <v>96.428137390000003</v>
      </c>
      <c r="N676" s="2">
        <f t="shared" si="41"/>
        <v>57140000</v>
      </c>
      <c r="O676" s="2">
        <f>gpw[[#This Row],[M]]/(gpw[[#This Row],[Mb]]*gpw[[#This Row],[K]])*gpw[[#This Row],[Wb]]</f>
        <v>13.838964013988649</v>
      </c>
      <c r="P676" s="2">
        <f>gpw[[#This Row],[kurs_zamkniecia]]-D206</f>
        <v>-5.0000000000000711E-2</v>
      </c>
      <c r="Q676" s="2" t="str">
        <f>IF(gpw[[#This Row],[Kolumna1]]&gt;0,"r",IF(gpw[[#This Row],[Kolumna1]]=0,"n","m"))</f>
        <v>m</v>
      </c>
      <c r="AB676" s="1">
        <v>42026</v>
      </c>
      <c r="AC676" s="2" t="s">
        <v>415</v>
      </c>
      <c r="AD676" s="2" t="s">
        <v>416</v>
      </c>
      <c r="AE676">
        <v>4.0199999999999996</v>
      </c>
      <c r="AF676">
        <v>25020</v>
      </c>
      <c r="AG676">
        <v>100820</v>
      </c>
      <c r="AH676">
        <v>18968000</v>
      </c>
      <c r="AI676" s="2">
        <f>IF(AND(gpw_3[[#This Row],[wolumen]]=0,gpw_3[[#This Row],[obrot]]=0),gpw_3[[#This Row],[kurs_zamkniecia]],gpw_3[[#This Row],[obrot]]/gpw_3[[#This Row],[wolumen]])</f>
        <v>4.029576338928857</v>
      </c>
      <c r="AK676" t="str">
        <f>LEFT(gpw_3[[#This Row],[ISIN]],2)</f>
        <v>PL</v>
      </c>
      <c r="AL676">
        <f>gpw_3[[#This Row],[kurs_zamkniecia]]*gpw_3[[#This Row],[pakiet_wig]]</f>
        <v>76251359.999999985</v>
      </c>
      <c r="AM676" s="2">
        <f>1000</f>
        <v>1000</v>
      </c>
      <c r="AN676" s="2">
        <f t="shared" si="42"/>
        <v>96.428137390000003</v>
      </c>
      <c r="AO676" s="2">
        <f t="shared" si="43"/>
        <v>57140000</v>
      </c>
      <c r="AP676" s="2">
        <f>gpw_3[[#This Row],[M]]/(gpw_3[[#This Row],[Mb]]*gpw_3[[#This Row],[K]])*gpw_3[[#This Row],[Wb]]</f>
        <v>13.838964013988649</v>
      </c>
      <c r="AQ676" s="2">
        <f>gpw_3[[#This Row],[kurs_zamkniecia]]-AE206</f>
        <v>-5.0000000000000711E-2</v>
      </c>
      <c r="AR676" s="2" t="str">
        <f>IF(gpw_3[[#This Row],[Kolumna1]]&gt;0,"r",IF(gpw_3[[#This Row],[Kolumna1]]=0,"n","m"))</f>
        <v>m</v>
      </c>
    </row>
    <row r="677" spans="1:44" x14ac:dyDescent="0.25">
      <c r="A677" s="1">
        <v>42026</v>
      </c>
      <c r="B677" s="2" t="s">
        <v>417</v>
      </c>
      <c r="C677" s="2" t="s">
        <v>418</v>
      </c>
      <c r="D677">
        <v>0.85</v>
      </c>
      <c r="E677">
        <v>100</v>
      </c>
      <c r="F677">
        <v>65</v>
      </c>
      <c r="G677">
        <v>8070000</v>
      </c>
      <c r="H677" s="2">
        <f>IF(AND(gpw[[#This Row],[wolumen]]=0,gpw[[#This Row],[obrot]]=0),gpw[[#This Row],[kurs_zamkniecia]],gpw[[#This Row],[obrot]]/gpw[[#This Row],[wolumen]])</f>
        <v>0.65</v>
      </c>
      <c r="J677" t="str">
        <f>LEFT(gpw[[#This Row],[ISIN]],2)</f>
        <v>PL</v>
      </c>
      <c r="K677">
        <f>gpw[[#This Row],[kurs_zamkniecia]]*gpw[[#This Row],[pakiet_wig]]</f>
        <v>6859500</v>
      </c>
      <c r="L677" s="2">
        <f>1000</f>
        <v>1000</v>
      </c>
      <c r="M677" s="2">
        <f t="shared" si="40"/>
        <v>96.428137390000003</v>
      </c>
      <c r="N677" s="2">
        <f t="shared" si="41"/>
        <v>57140000</v>
      </c>
      <c r="O677" s="2">
        <f>gpw[[#This Row],[M]]/(gpw[[#This Row],[Mb]]*gpw[[#This Row],[K]])*gpw[[#This Row],[Wb]]</f>
        <v>1.2449400725961499</v>
      </c>
      <c r="P677" s="2">
        <f>gpw[[#This Row],[kurs_zamkniecia]]-D207</f>
        <v>2.0000000000000018E-2</v>
      </c>
      <c r="Q677" s="2" t="str">
        <f>IF(gpw[[#This Row],[Kolumna1]]&gt;0,"r",IF(gpw[[#This Row],[Kolumna1]]=0,"n","m"))</f>
        <v>r</v>
      </c>
      <c r="AB677" s="1">
        <v>42026</v>
      </c>
      <c r="AC677" s="2" t="s">
        <v>417</v>
      </c>
      <c r="AD677" s="2" t="s">
        <v>418</v>
      </c>
      <c r="AE677">
        <v>0.85</v>
      </c>
      <c r="AF677">
        <v>100</v>
      </c>
      <c r="AG677">
        <v>65</v>
      </c>
      <c r="AH677">
        <v>8070000</v>
      </c>
      <c r="AI677" s="2">
        <f>IF(AND(gpw_3[[#This Row],[wolumen]]=0,gpw_3[[#This Row],[obrot]]=0),gpw_3[[#This Row],[kurs_zamkniecia]],gpw_3[[#This Row],[obrot]]/gpw_3[[#This Row],[wolumen]])</f>
        <v>0.65</v>
      </c>
      <c r="AK677" t="str">
        <f>LEFT(gpw_3[[#This Row],[ISIN]],2)</f>
        <v>PL</v>
      </c>
      <c r="AL677">
        <f>gpw_3[[#This Row],[kurs_zamkniecia]]*gpw_3[[#This Row],[pakiet_wig]]</f>
        <v>6859500</v>
      </c>
      <c r="AM677" s="2">
        <f>1000</f>
        <v>1000</v>
      </c>
      <c r="AN677" s="2">
        <f t="shared" si="42"/>
        <v>96.428137390000003</v>
      </c>
      <c r="AO677" s="2">
        <f t="shared" si="43"/>
        <v>57140000</v>
      </c>
      <c r="AP677" s="2">
        <f>gpw_3[[#This Row],[M]]/(gpw_3[[#This Row],[Mb]]*gpw_3[[#This Row],[K]])*gpw_3[[#This Row],[Wb]]</f>
        <v>1.2449400725961499</v>
      </c>
      <c r="AQ677" s="2">
        <f>gpw_3[[#This Row],[kurs_zamkniecia]]-AE207</f>
        <v>2.0000000000000018E-2</v>
      </c>
      <c r="AR677" s="2" t="str">
        <f>IF(gpw_3[[#This Row],[Kolumna1]]&gt;0,"r",IF(gpw_3[[#This Row],[Kolumna1]]=0,"n","m"))</f>
        <v>r</v>
      </c>
    </row>
    <row r="678" spans="1:44" x14ac:dyDescent="0.25">
      <c r="A678" s="1">
        <v>42026</v>
      </c>
      <c r="B678" s="2" t="s">
        <v>419</v>
      </c>
      <c r="C678" s="2" t="s">
        <v>420</v>
      </c>
      <c r="D678">
        <v>3.34</v>
      </c>
      <c r="E678">
        <v>200</v>
      </c>
      <c r="F678">
        <v>490</v>
      </c>
      <c r="G678">
        <v>3600000</v>
      </c>
      <c r="H678" s="2">
        <f>IF(AND(gpw[[#This Row],[wolumen]]=0,gpw[[#This Row],[obrot]]=0),gpw[[#This Row],[kurs_zamkniecia]],gpw[[#This Row],[obrot]]/gpw[[#This Row],[wolumen]])</f>
        <v>2.4500000000000002</v>
      </c>
      <c r="J678" t="str">
        <f>LEFT(gpw[[#This Row],[ISIN]],2)</f>
        <v>PL</v>
      </c>
      <c r="K678">
        <f>gpw[[#This Row],[kurs_zamkniecia]]*gpw[[#This Row],[pakiet_wig]]</f>
        <v>12024000</v>
      </c>
      <c r="L678" s="2">
        <f>1000</f>
        <v>1000</v>
      </c>
      <c r="M678" s="2">
        <f t="shared" si="40"/>
        <v>96.428137390000003</v>
      </c>
      <c r="N678" s="2">
        <f t="shared" si="41"/>
        <v>57140000</v>
      </c>
      <c r="O678" s="2">
        <f>gpw[[#This Row],[M]]/(gpw[[#This Row],[Mb]]*gpw[[#This Row],[K]])*gpw[[#This Row],[Wb]]</f>
        <v>2.1822522680801963</v>
      </c>
      <c r="P678" s="2">
        <f>gpw[[#This Row],[kurs_zamkniecia]]-D208</f>
        <v>0</v>
      </c>
      <c r="Q678" s="2" t="str">
        <f>IF(gpw[[#This Row],[Kolumna1]]&gt;0,"r",IF(gpw[[#This Row],[Kolumna1]]=0,"n","m"))</f>
        <v>n</v>
      </c>
      <c r="AB678" s="1">
        <v>42026</v>
      </c>
      <c r="AC678" s="2" t="s">
        <v>419</v>
      </c>
      <c r="AD678" s="2" t="s">
        <v>420</v>
      </c>
      <c r="AE678">
        <v>3.34</v>
      </c>
      <c r="AF678">
        <v>200</v>
      </c>
      <c r="AG678">
        <v>490</v>
      </c>
      <c r="AH678">
        <v>3600000</v>
      </c>
      <c r="AI678" s="2">
        <f>IF(AND(gpw_3[[#This Row],[wolumen]]=0,gpw_3[[#This Row],[obrot]]=0),gpw_3[[#This Row],[kurs_zamkniecia]],gpw_3[[#This Row],[obrot]]/gpw_3[[#This Row],[wolumen]])</f>
        <v>2.4500000000000002</v>
      </c>
      <c r="AK678" t="str">
        <f>LEFT(gpw_3[[#This Row],[ISIN]],2)</f>
        <v>PL</v>
      </c>
      <c r="AL678">
        <f>gpw_3[[#This Row],[kurs_zamkniecia]]*gpw_3[[#This Row],[pakiet_wig]]</f>
        <v>12024000</v>
      </c>
      <c r="AM678" s="2">
        <f>1000</f>
        <v>1000</v>
      </c>
      <c r="AN678" s="2">
        <f t="shared" si="42"/>
        <v>96.428137390000003</v>
      </c>
      <c r="AO678" s="2">
        <f t="shared" si="43"/>
        <v>57140000</v>
      </c>
      <c r="AP678" s="2">
        <f>gpw_3[[#This Row],[M]]/(gpw_3[[#This Row],[Mb]]*gpw_3[[#This Row],[K]])*gpw_3[[#This Row],[Wb]]</f>
        <v>2.1822522680801963</v>
      </c>
      <c r="AQ678" s="2">
        <f>gpw_3[[#This Row],[kurs_zamkniecia]]-AE208</f>
        <v>0</v>
      </c>
      <c r="AR678" s="2" t="str">
        <f>IF(gpw_3[[#This Row],[Kolumna1]]&gt;0,"r",IF(gpw_3[[#This Row],[Kolumna1]]=0,"n","m"))</f>
        <v>n</v>
      </c>
    </row>
    <row r="679" spans="1:44" x14ac:dyDescent="0.25">
      <c r="A679" s="1">
        <v>42026</v>
      </c>
      <c r="B679" s="2" t="s">
        <v>421</v>
      </c>
      <c r="C679" s="2" t="s">
        <v>422</v>
      </c>
      <c r="D679">
        <v>1.61</v>
      </c>
      <c r="E679">
        <v>100</v>
      </c>
      <c r="F679">
        <v>160</v>
      </c>
      <c r="G679">
        <v>0</v>
      </c>
      <c r="H679" s="2">
        <f>IF(AND(gpw[[#This Row],[wolumen]]=0,gpw[[#This Row],[obrot]]=0),gpw[[#This Row],[kurs_zamkniecia]],gpw[[#This Row],[obrot]]/gpw[[#This Row],[wolumen]])</f>
        <v>1.6</v>
      </c>
      <c r="J679" t="str">
        <f>LEFT(gpw[[#This Row],[ISIN]],2)</f>
        <v>PL</v>
      </c>
      <c r="K679">
        <f>gpw[[#This Row],[kurs_zamkniecia]]*gpw[[#This Row],[pakiet_wig]]</f>
        <v>0</v>
      </c>
      <c r="L679" s="2">
        <f>1000</f>
        <v>1000</v>
      </c>
      <c r="M679" s="2">
        <f t="shared" si="40"/>
        <v>96.428137390000003</v>
      </c>
      <c r="N679" s="2">
        <f t="shared" si="41"/>
        <v>57140000</v>
      </c>
      <c r="O679" s="2">
        <f>gpw[[#This Row],[M]]/(gpw[[#This Row],[Mb]]*gpw[[#This Row],[K]])*gpw[[#This Row],[Wb]]</f>
        <v>0</v>
      </c>
      <c r="P679" s="2">
        <f>gpw[[#This Row],[kurs_zamkniecia]]-D209</f>
        <v>-1.0000000000000009E-2</v>
      </c>
      <c r="Q679" s="2" t="str">
        <f>IF(gpw[[#This Row],[Kolumna1]]&gt;0,"r",IF(gpw[[#This Row],[Kolumna1]]=0,"n","m"))</f>
        <v>m</v>
      </c>
      <c r="AB679" s="1">
        <v>42026</v>
      </c>
      <c r="AC679" s="2" t="s">
        <v>421</v>
      </c>
      <c r="AD679" s="2" t="s">
        <v>422</v>
      </c>
      <c r="AE679">
        <v>1.61</v>
      </c>
      <c r="AF679">
        <v>100</v>
      </c>
      <c r="AG679">
        <v>160</v>
      </c>
      <c r="AH679">
        <v>0</v>
      </c>
      <c r="AI679" s="2">
        <f>IF(AND(gpw_3[[#This Row],[wolumen]]=0,gpw_3[[#This Row],[obrot]]=0),gpw_3[[#This Row],[kurs_zamkniecia]],gpw_3[[#This Row],[obrot]]/gpw_3[[#This Row],[wolumen]])</f>
        <v>1.6</v>
      </c>
      <c r="AK679" t="str">
        <f>LEFT(gpw_3[[#This Row],[ISIN]],2)</f>
        <v>PL</v>
      </c>
      <c r="AL679">
        <f>gpw_3[[#This Row],[kurs_zamkniecia]]*gpw_3[[#This Row],[pakiet_wig]]</f>
        <v>0</v>
      </c>
      <c r="AM679" s="2">
        <f>1000</f>
        <v>1000</v>
      </c>
      <c r="AN679" s="2">
        <f t="shared" si="42"/>
        <v>96.428137390000003</v>
      </c>
      <c r="AO679" s="2">
        <f t="shared" si="43"/>
        <v>57140000</v>
      </c>
      <c r="AP679" s="2">
        <f>gpw_3[[#This Row],[M]]/(gpw_3[[#This Row],[Mb]]*gpw_3[[#This Row],[K]])*gpw_3[[#This Row],[Wb]]</f>
        <v>0</v>
      </c>
      <c r="AQ679" s="2">
        <f>gpw_3[[#This Row],[kurs_zamkniecia]]-AE209</f>
        <v>-1.0000000000000009E-2</v>
      </c>
      <c r="AR679" s="2" t="str">
        <f>IF(gpw_3[[#This Row],[Kolumna1]]&gt;0,"r",IF(gpw_3[[#This Row],[Kolumna1]]=0,"n","m"))</f>
        <v>m</v>
      </c>
    </row>
    <row r="680" spans="1:44" x14ac:dyDescent="0.25">
      <c r="A680" s="1">
        <v>42026</v>
      </c>
      <c r="B680" s="2" t="s">
        <v>423</v>
      </c>
      <c r="C680" s="2" t="s">
        <v>424</v>
      </c>
      <c r="D680">
        <v>4.95</v>
      </c>
      <c r="E680">
        <v>105</v>
      </c>
      <c r="F680">
        <v>520</v>
      </c>
      <c r="G680">
        <v>11334000</v>
      </c>
      <c r="H680" s="2">
        <f>IF(AND(gpw[[#This Row],[wolumen]]=0,gpw[[#This Row],[obrot]]=0),gpw[[#This Row],[kurs_zamkniecia]],gpw[[#This Row],[obrot]]/gpw[[#This Row],[wolumen]])</f>
        <v>4.9523809523809526</v>
      </c>
      <c r="J680" t="str">
        <f>LEFT(gpw[[#This Row],[ISIN]],2)</f>
        <v>PL</v>
      </c>
      <c r="K680">
        <f>gpw[[#This Row],[kurs_zamkniecia]]*gpw[[#This Row],[pakiet_wig]]</f>
        <v>56103300</v>
      </c>
      <c r="L680" s="2">
        <f>1000</f>
        <v>1000</v>
      </c>
      <c r="M680" s="2">
        <f t="shared" si="40"/>
        <v>96.428137390000003</v>
      </c>
      <c r="N680" s="2">
        <f t="shared" si="41"/>
        <v>57140000</v>
      </c>
      <c r="O680" s="2">
        <f>gpw[[#This Row],[M]]/(gpw[[#This Row],[Mb]]*gpw[[#This Row],[K]])*gpw[[#This Row],[Wb]]</f>
        <v>10.182264942763114</v>
      </c>
      <c r="P680" s="2">
        <f>gpw[[#This Row],[kurs_zamkniecia]]-D210</f>
        <v>-4.9999999999999822E-2</v>
      </c>
      <c r="Q680" s="2" t="str">
        <f>IF(gpw[[#This Row],[Kolumna1]]&gt;0,"r",IF(gpw[[#This Row],[Kolumna1]]=0,"n","m"))</f>
        <v>m</v>
      </c>
      <c r="AB680" s="1">
        <v>42026</v>
      </c>
      <c r="AC680" s="2" t="s">
        <v>423</v>
      </c>
      <c r="AD680" s="2" t="s">
        <v>424</v>
      </c>
      <c r="AE680">
        <v>4.95</v>
      </c>
      <c r="AF680">
        <v>105</v>
      </c>
      <c r="AG680">
        <v>520</v>
      </c>
      <c r="AH680">
        <v>11334000</v>
      </c>
      <c r="AI680" s="2">
        <f>IF(AND(gpw_3[[#This Row],[wolumen]]=0,gpw_3[[#This Row],[obrot]]=0),gpw_3[[#This Row],[kurs_zamkniecia]],gpw_3[[#This Row],[obrot]]/gpw_3[[#This Row],[wolumen]])</f>
        <v>4.9523809523809526</v>
      </c>
      <c r="AK680" t="str">
        <f>LEFT(gpw_3[[#This Row],[ISIN]],2)</f>
        <v>PL</v>
      </c>
      <c r="AL680">
        <f>gpw_3[[#This Row],[kurs_zamkniecia]]*gpw_3[[#This Row],[pakiet_wig]]</f>
        <v>56103300</v>
      </c>
      <c r="AM680" s="2">
        <f>1000</f>
        <v>1000</v>
      </c>
      <c r="AN680" s="2">
        <f t="shared" si="42"/>
        <v>96.428137390000003</v>
      </c>
      <c r="AO680" s="2">
        <f t="shared" si="43"/>
        <v>57140000</v>
      </c>
      <c r="AP680" s="2">
        <f>gpw_3[[#This Row],[M]]/(gpw_3[[#This Row],[Mb]]*gpw_3[[#This Row],[K]])*gpw_3[[#This Row],[Wb]]</f>
        <v>10.182264942763114</v>
      </c>
      <c r="AQ680" s="2">
        <f>gpw_3[[#This Row],[kurs_zamkniecia]]-AE210</f>
        <v>-4.9999999999999822E-2</v>
      </c>
      <c r="AR680" s="2" t="str">
        <f>IF(gpw_3[[#This Row],[Kolumna1]]&gt;0,"r",IF(gpw_3[[#This Row],[Kolumna1]]=0,"n","m"))</f>
        <v>m</v>
      </c>
    </row>
    <row r="681" spans="1:44" x14ac:dyDescent="0.25">
      <c r="A681" s="1">
        <v>42026</v>
      </c>
      <c r="B681" s="2" t="s">
        <v>425</v>
      </c>
      <c r="C681" s="2" t="s">
        <v>426</v>
      </c>
      <c r="D681">
        <v>1.93</v>
      </c>
      <c r="E681">
        <v>62</v>
      </c>
      <c r="F681">
        <v>120</v>
      </c>
      <c r="G681">
        <v>0</v>
      </c>
      <c r="H681" s="2">
        <f>IF(AND(gpw[[#This Row],[wolumen]]=0,gpw[[#This Row],[obrot]]=0),gpw[[#This Row],[kurs_zamkniecia]],gpw[[#This Row],[obrot]]/gpw[[#This Row],[wolumen]])</f>
        <v>1.935483870967742</v>
      </c>
      <c r="J681" t="str">
        <f>LEFT(gpw[[#This Row],[ISIN]],2)</f>
        <v>PL</v>
      </c>
      <c r="K681">
        <f>gpw[[#This Row],[kurs_zamkniecia]]*gpw[[#This Row],[pakiet_wig]]</f>
        <v>0</v>
      </c>
      <c r="L681" s="2">
        <f>1000</f>
        <v>1000</v>
      </c>
      <c r="M681" s="2">
        <f t="shared" si="40"/>
        <v>96.428137390000003</v>
      </c>
      <c r="N681" s="2">
        <f t="shared" si="41"/>
        <v>57140000</v>
      </c>
      <c r="O681" s="2">
        <f>gpw[[#This Row],[M]]/(gpw[[#This Row],[Mb]]*gpw[[#This Row],[K]])*gpw[[#This Row],[Wb]]</f>
        <v>0</v>
      </c>
      <c r="P681" s="2">
        <f>gpw[[#This Row],[kurs_zamkniecia]]-D211</f>
        <v>0</v>
      </c>
      <c r="Q681" s="2" t="str">
        <f>IF(gpw[[#This Row],[Kolumna1]]&gt;0,"r",IF(gpw[[#This Row],[Kolumna1]]=0,"n","m"))</f>
        <v>n</v>
      </c>
      <c r="AB681" s="1">
        <v>42026</v>
      </c>
      <c r="AC681" s="2" t="s">
        <v>425</v>
      </c>
      <c r="AD681" s="2" t="s">
        <v>426</v>
      </c>
      <c r="AE681">
        <v>1.93</v>
      </c>
      <c r="AF681">
        <v>62</v>
      </c>
      <c r="AG681">
        <v>120</v>
      </c>
      <c r="AH681">
        <v>0</v>
      </c>
      <c r="AI681" s="2">
        <f>IF(AND(gpw_3[[#This Row],[wolumen]]=0,gpw_3[[#This Row],[obrot]]=0),gpw_3[[#This Row],[kurs_zamkniecia]],gpw_3[[#This Row],[obrot]]/gpw_3[[#This Row],[wolumen]])</f>
        <v>1.935483870967742</v>
      </c>
      <c r="AK681" t="str">
        <f>LEFT(gpw_3[[#This Row],[ISIN]],2)</f>
        <v>PL</v>
      </c>
      <c r="AL681">
        <f>gpw_3[[#This Row],[kurs_zamkniecia]]*gpw_3[[#This Row],[pakiet_wig]]</f>
        <v>0</v>
      </c>
      <c r="AM681" s="2">
        <f>1000</f>
        <v>1000</v>
      </c>
      <c r="AN681" s="2">
        <f t="shared" si="42"/>
        <v>96.428137390000003</v>
      </c>
      <c r="AO681" s="2">
        <f t="shared" si="43"/>
        <v>57140000</v>
      </c>
      <c r="AP681" s="2">
        <f>gpw_3[[#This Row],[M]]/(gpw_3[[#This Row],[Mb]]*gpw_3[[#This Row],[K]])*gpw_3[[#This Row],[Wb]]</f>
        <v>0</v>
      </c>
      <c r="AQ681" s="2">
        <f>gpw_3[[#This Row],[kurs_zamkniecia]]-AE211</f>
        <v>0</v>
      </c>
      <c r="AR681" s="2" t="str">
        <f>IF(gpw_3[[#This Row],[Kolumna1]]&gt;0,"r",IF(gpw_3[[#This Row],[Kolumna1]]=0,"n","m"))</f>
        <v>n</v>
      </c>
    </row>
    <row r="682" spans="1:44" x14ac:dyDescent="0.25">
      <c r="A682" s="1">
        <v>42026</v>
      </c>
      <c r="B682" s="2" t="s">
        <v>427</v>
      </c>
      <c r="C682" s="2" t="s">
        <v>428</v>
      </c>
      <c r="D682">
        <v>20</v>
      </c>
      <c r="E682">
        <v>311</v>
      </c>
      <c r="F682">
        <v>6270</v>
      </c>
      <c r="G682">
        <v>0</v>
      </c>
      <c r="H682" s="2">
        <f>IF(AND(gpw[[#This Row],[wolumen]]=0,gpw[[#This Row],[obrot]]=0),gpw[[#This Row],[kurs_zamkniecia]],gpw[[#This Row],[obrot]]/gpw[[#This Row],[wolumen]])</f>
        <v>20.160771704180064</v>
      </c>
      <c r="J682" t="str">
        <f>LEFT(gpw[[#This Row],[ISIN]],2)</f>
        <v>DE</v>
      </c>
      <c r="K682">
        <f>gpw[[#This Row],[kurs_zamkniecia]]*gpw[[#This Row],[pakiet_wig]]</f>
        <v>0</v>
      </c>
      <c r="L682" s="2">
        <f>1000</f>
        <v>1000</v>
      </c>
      <c r="M682" s="2">
        <f t="shared" si="40"/>
        <v>96.428137390000003</v>
      </c>
      <c r="N682" s="2">
        <f t="shared" si="41"/>
        <v>57140000</v>
      </c>
      <c r="O682" s="2">
        <f>gpw[[#This Row],[M]]/(gpw[[#This Row],[Mb]]*gpw[[#This Row],[K]])*gpw[[#This Row],[Wb]]</f>
        <v>0</v>
      </c>
      <c r="P682" s="2">
        <f>gpw[[#This Row],[kurs_zamkniecia]]-D212</f>
        <v>-2</v>
      </c>
      <c r="Q682" s="2" t="str">
        <f>IF(gpw[[#This Row],[Kolumna1]]&gt;0,"r",IF(gpw[[#This Row],[Kolumna1]]=0,"n","m"))</f>
        <v>m</v>
      </c>
      <c r="AB682" s="1">
        <v>42026</v>
      </c>
      <c r="AC682" s="2" t="s">
        <v>427</v>
      </c>
      <c r="AD682" s="2" t="s">
        <v>428</v>
      </c>
      <c r="AE682">
        <v>20</v>
      </c>
      <c r="AF682">
        <v>311</v>
      </c>
      <c r="AG682">
        <v>6270</v>
      </c>
      <c r="AH682">
        <v>0</v>
      </c>
      <c r="AI682" s="2">
        <f>IF(AND(gpw_3[[#This Row],[wolumen]]=0,gpw_3[[#This Row],[obrot]]=0),gpw_3[[#This Row],[kurs_zamkniecia]],gpw_3[[#This Row],[obrot]]/gpw_3[[#This Row],[wolumen]])</f>
        <v>20.160771704180064</v>
      </c>
      <c r="AK682" t="str">
        <f>LEFT(gpw_3[[#This Row],[ISIN]],2)</f>
        <v>DE</v>
      </c>
      <c r="AL682">
        <f>gpw_3[[#This Row],[kurs_zamkniecia]]*gpw_3[[#This Row],[pakiet_wig]]</f>
        <v>0</v>
      </c>
      <c r="AM682" s="2">
        <f>1000</f>
        <v>1000</v>
      </c>
      <c r="AN682" s="2">
        <f t="shared" si="42"/>
        <v>96.428137390000003</v>
      </c>
      <c r="AO682" s="2">
        <f t="shared" si="43"/>
        <v>57140000</v>
      </c>
      <c r="AP682" s="2">
        <f>gpw_3[[#This Row],[M]]/(gpw_3[[#This Row],[Mb]]*gpw_3[[#This Row],[K]])*gpw_3[[#This Row],[Wb]]</f>
        <v>0</v>
      </c>
      <c r="AQ682" s="2">
        <f>gpw_3[[#This Row],[kurs_zamkniecia]]-AE212</f>
        <v>-2</v>
      </c>
      <c r="AR682" s="2" t="str">
        <f>IF(gpw_3[[#This Row],[Kolumna1]]&gt;0,"r",IF(gpw_3[[#This Row],[Kolumna1]]=0,"n","m"))</f>
        <v>m</v>
      </c>
    </row>
    <row r="683" spans="1:44" x14ac:dyDescent="0.25">
      <c r="A683" s="1">
        <v>42026</v>
      </c>
      <c r="B683" s="2" t="s">
        <v>429</v>
      </c>
      <c r="C683" s="2" t="s">
        <v>430</v>
      </c>
      <c r="D683">
        <v>21.35</v>
      </c>
      <c r="E683">
        <v>380120</v>
      </c>
      <c r="F683">
        <v>8042360</v>
      </c>
      <c r="G683">
        <v>52636000</v>
      </c>
      <c r="H683" s="2">
        <f>IF(AND(gpw[[#This Row],[wolumen]]=0,gpw[[#This Row],[obrot]]=0),gpw[[#This Row],[kurs_zamkniecia]],gpw[[#This Row],[obrot]]/gpw[[#This Row],[wolumen]])</f>
        <v>21.157423971377458</v>
      </c>
      <c r="J683" t="str">
        <f>LEFT(gpw[[#This Row],[ISIN]],2)</f>
        <v>PL</v>
      </c>
      <c r="K683">
        <f>gpw[[#This Row],[kurs_zamkniecia]]*gpw[[#This Row],[pakiet_wig]]</f>
        <v>1123778600</v>
      </c>
      <c r="L683" s="2">
        <f>1000</f>
        <v>1000</v>
      </c>
      <c r="M683" s="2">
        <f t="shared" si="40"/>
        <v>96.428137390000003</v>
      </c>
      <c r="N683" s="2">
        <f t="shared" si="41"/>
        <v>57140000</v>
      </c>
      <c r="O683" s="2">
        <f>gpw[[#This Row],[M]]/(gpw[[#This Row],[Mb]]*gpw[[#This Row],[K]])*gpw[[#This Row],[Wb]]</f>
        <v>203.95612098053789</v>
      </c>
      <c r="P683" s="2">
        <f>gpw[[#This Row],[kurs_zamkniecia]]-D213</f>
        <v>0.46000000000000085</v>
      </c>
      <c r="Q683" s="2" t="str">
        <f>IF(gpw[[#This Row],[Kolumna1]]&gt;0,"r",IF(gpw[[#This Row],[Kolumna1]]=0,"n","m"))</f>
        <v>r</v>
      </c>
      <c r="AB683" s="1">
        <v>42026</v>
      </c>
      <c r="AC683" s="2" t="s">
        <v>429</v>
      </c>
      <c r="AD683" s="2" t="s">
        <v>430</v>
      </c>
      <c r="AE683">
        <v>21.35</v>
      </c>
      <c r="AF683">
        <v>380120</v>
      </c>
      <c r="AG683">
        <v>8042360</v>
      </c>
      <c r="AH683">
        <v>52636000</v>
      </c>
      <c r="AI683" s="2">
        <f>IF(AND(gpw_3[[#This Row],[wolumen]]=0,gpw_3[[#This Row],[obrot]]=0),gpw_3[[#This Row],[kurs_zamkniecia]],gpw_3[[#This Row],[obrot]]/gpw_3[[#This Row],[wolumen]])</f>
        <v>21.157423971377458</v>
      </c>
      <c r="AK683" t="str">
        <f>LEFT(gpw_3[[#This Row],[ISIN]],2)</f>
        <v>PL</v>
      </c>
      <c r="AL683">
        <f>gpw_3[[#This Row],[kurs_zamkniecia]]*gpw_3[[#This Row],[pakiet_wig]]</f>
        <v>1123778600</v>
      </c>
      <c r="AM683" s="2">
        <f>1000</f>
        <v>1000</v>
      </c>
      <c r="AN683" s="2">
        <f t="shared" si="42"/>
        <v>96.428137390000003</v>
      </c>
      <c r="AO683" s="2">
        <f t="shared" si="43"/>
        <v>57140000</v>
      </c>
      <c r="AP683" s="2">
        <f>gpw_3[[#This Row],[M]]/(gpw_3[[#This Row],[Mb]]*gpw_3[[#This Row],[K]])*gpw_3[[#This Row],[Wb]]</f>
        <v>203.95612098053789</v>
      </c>
      <c r="AQ683" s="2">
        <f>gpw_3[[#This Row],[kurs_zamkniecia]]-AE213</f>
        <v>0.46000000000000085</v>
      </c>
      <c r="AR683" s="2" t="str">
        <f>IF(gpw_3[[#This Row],[Kolumna1]]&gt;0,"r",IF(gpw_3[[#This Row],[Kolumna1]]=0,"n","m"))</f>
        <v>r</v>
      </c>
    </row>
    <row r="684" spans="1:44" x14ac:dyDescent="0.25">
      <c r="A684" s="1">
        <v>42026</v>
      </c>
      <c r="B684" s="2" t="s">
        <v>431</v>
      </c>
      <c r="C684" s="2" t="s">
        <v>432</v>
      </c>
      <c r="D684">
        <v>0.28999999999999998</v>
      </c>
      <c r="E684">
        <v>5126</v>
      </c>
      <c r="F684">
        <v>1490</v>
      </c>
      <c r="G684">
        <v>0</v>
      </c>
      <c r="H684" s="2">
        <f>IF(AND(gpw[[#This Row],[wolumen]]=0,gpw[[#This Row],[obrot]]=0),gpw[[#This Row],[kurs_zamkniecia]],gpw[[#This Row],[obrot]]/gpw[[#This Row],[wolumen]])</f>
        <v>0.29067499024580568</v>
      </c>
      <c r="J684" t="str">
        <f>LEFT(gpw[[#This Row],[ISIN]],2)</f>
        <v>PL</v>
      </c>
      <c r="K684">
        <f>gpw[[#This Row],[kurs_zamkniecia]]*gpw[[#This Row],[pakiet_wig]]</f>
        <v>0</v>
      </c>
      <c r="L684" s="2">
        <f>1000</f>
        <v>1000</v>
      </c>
      <c r="M684" s="2">
        <f t="shared" si="40"/>
        <v>96.428137390000003</v>
      </c>
      <c r="N684" s="2">
        <f t="shared" si="41"/>
        <v>57140000</v>
      </c>
      <c r="O684" s="2">
        <f>gpw[[#This Row],[M]]/(gpw[[#This Row],[Mb]]*gpw[[#This Row],[K]])*gpw[[#This Row],[Wb]]</f>
        <v>0</v>
      </c>
      <c r="P684" s="2">
        <f>gpw[[#This Row],[kurs_zamkniecia]]-D214</f>
        <v>0</v>
      </c>
      <c r="Q684" s="2" t="str">
        <f>IF(gpw[[#This Row],[Kolumna1]]&gt;0,"r",IF(gpw[[#This Row],[Kolumna1]]=0,"n","m"))</f>
        <v>n</v>
      </c>
      <c r="AB684" s="1">
        <v>42026</v>
      </c>
      <c r="AC684" s="2" t="s">
        <v>431</v>
      </c>
      <c r="AD684" s="2" t="s">
        <v>432</v>
      </c>
      <c r="AE684">
        <v>0.28999999999999998</v>
      </c>
      <c r="AF684">
        <v>5126</v>
      </c>
      <c r="AG684">
        <v>1490</v>
      </c>
      <c r="AH684">
        <v>0</v>
      </c>
      <c r="AI684" s="2">
        <f>IF(AND(gpw_3[[#This Row],[wolumen]]=0,gpw_3[[#This Row],[obrot]]=0),gpw_3[[#This Row],[kurs_zamkniecia]],gpw_3[[#This Row],[obrot]]/gpw_3[[#This Row],[wolumen]])</f>
        <v>0.29067499024580568</v>
      </c>
      <c r="AK684" t="str">
        <f>LEFT(gpw_3[[#This Row],[ISIN]],2)</f>
        <v>PL</v>
      </c>
      <c r="AL684">
        <f>gpw_3[[#This Row],[kurs_zamkniecia]]*gpw_3[[#This Row],[pakiet_wig]]</f>
        <v>0</v>
      </c>
      <c r="AM684" s="2">
        <f>1000</f>
        <v>1000</v>
      </c>
      <c r="AN684" s="2">
        <f t="shared" si="42"/>
        <v>96.428137390000003</v>
      </c>
      <c r="AO684" s="2">
        <f t="shared" si="43"/>
        <v>57140000</v>
      </c>
      <c r="AP684" s="2">
        <f>gpw_3[[#This Row],[M]]/(gpw_3[[#This Row],[Mb]]*gpw_3[[#This Row],[K]])*gpw_3[[#This Row],[Wb]]</f>
        <v>0</v>
      </c>
      <c r="AQ684" s="2">
        <f>gpw_3[[#This Row],[kurs_zamkniecia]]-AE214</f>
        <v>0</v>
      </c>
      <c r="AR684" s="2" t="str">
        <f>IF(gpw_3[[#This Row],[Kolumna1]]&gt;0,"r",IF(gpw_3[[#This Row],[Kolumna1]]=0,"n","m"))</f>
        <v>n</v>
      </c>
    </row>
    <row r="685" spans="1:44" x14ac:dyDescent="0.25">
      <c r="A685" s="1">
        <v>42026</v>
      </c>
      <c r="B685" s="2" t="s">
        <v>433</v>
      </c>
      <c r="C685" s="2" t="s">
        <v>434</v>
      </c>
      <c r="D685">
        <v>2.58</v>
      </c>
      <c r="E685">
        <v>38523</v>
      </c>
      <c r="F685">
        <v>98540</v>
      </c>
      <c r="G685">
        <v>32447000</v>
      </c>
      <c r="H685" s="2">
        <f>IF(AND(gpw[[#This Row],[wolumen]]=0,gpw[[#This Row],[obrot]]=0),gpw[[#This Row],[kurs_zamkniecia]],gpw[[#This Row],[obrot]]/gpw[[#This Row],[wolumen]])</f>
        <v>2.5579523920774601</v>
      </c>
      <c r="J685" t="str">
        <f>LEFT(gpw[[#This Row],[ISIN]],2)</f>
        <v>PL</v>
      </c>
      <c r="K685">
        <f>gpw[[#This Row],[kurs_zamkniecia]]*gpw[[#This Row],[pakiet_wig]]</f>
        <v>83713260</v>
      </c>
      <c r="L685" s="2">
        <f>1000</f>
        <v>1000</v>
      </c>
      <c r="M685" s="2">
        <f t="shared" si="40"/>
        <v>96.428137390000003</v>
      </c>
      <c r="N685" s="2">
        <f t="shared" si="41"/>
        <v>57140000</v>
      </c>
      <c r="O685" s="2">
        <f>gpw[[#This Row],[M]]/(gpw[[#This Row],[Mb]]*gpw[[#This Row],[K]])*gpw[[#This Row],[Wb]]</f>
        <v>15.193234489636325</v>
      </c>
      <c r="P685" s="2">
        <f>gpw[[#This Row],[kurs_zamkniecia]]-D215</f>
        <v>-2.0000000000000018E-2</v>
      </c>
      <c r="Q685" s="2" t="str">
        <f>IF(gpw[[#This Row],[Kolumna1]]&gt;0,"r",IF(gpw[[#This Row],[Kolumna1]]=0,"n","m"))</f>
        <v>m</v>
      </c>
      <c r="AB685" s="1">
        <v>42026</v>
      </c>
      <c r="AC685" s="2" t="s">
        <v>433</v>
      </c>
      <c r="AD685" s="2" t="s">
        <v>434</v>
      </c>
      <c r="AE685">
        <v>2.58</v>
      </c>
      <c r="AF685">
        <v>38523</v>
      </c>
      <c r="AG685">
        <v>98540</v>
      </c>
      <c r="AH685">
        <v>32447000</v>
      </c>
      <c r="AI685" s="2">
        <f>IF(AND(gpw_3[[#This Row],[wolumen]]=0,gpw_3[[#This Row],[obrot]]=0),gpw_3[[#This Row],[kurs_zamkniecia]],gpw_3[[#This Row],[obrot]]/gpw_3[[#This Row],[wolumen]])</f>
        <v>2.5579523920774601</v>
      </c>
      <c r="AK685" t="str">
        <f>LEFT(gpw_3[[#This Row],[ISIN]],2)</f>
        <v>PL</v>
      </c>
      <c r="AL685">
        <f>gpw_3[[#This Row],[kurs_zamkniecia]]*gpw_3[[#This Row],[pakiet_wig]]</f>
        <v>83713260</v>
      </c>
      <c r="AM685" s="2">
        <f>1000</f>
        <v>1000</v>
      </c>
      <c r="AN685" s="2">
        <f t="shared" si="42"/>
        <v>96.428137390000003</v>
      </c>
      <c r="AO685" s="2">
        <f t="shared" si="43"/>
        <v>57140000</v>
      </c>
      <c r="AP685" s="2">
        <f>gpw_3[[#This Row],[M]]/(gpw_3[[#This Row],[Mb]]*gpw_3[[#This Row],[K]])*gpw_3[[#This Row],[Wb]]</f>
        <v>15.193234489636325</v>
      </c>
      <c r="AQ685" s="2">
        <f>gpw_3[[#This Row],[kurs_zamkniecia]]-AE215</f>
        <v>-2.0000000000000018E-2</v>
      </c>
      <c r="AR685" s="2" t="str">
        <f>IF(gpw_3[[#This Row],[Kolumna1]]&gt;0,"r",IF(gpw_3[[#This Row],[Kolumna1]]=0,"n","m"))</f>
        <v>m</v>
      </c>
    </row>
    <row r="686" spans="1:44" x14ac:dyDescent="0.25">
      <c r="A686" s="1">
        <v>42026</v>
      </c>
      <c r="B686" s="2" t="s">
        <v>435</v>
      </c>
      <c r="C686" s="2" t="s">
        <v>436</v>
      </c>
      <c r="D686">
        <v>10</v>
      </c>
      <c r="E686">
        <v>18846</v>
      </c>
      <c r="F686">
        <v>188460</v>
      </c>
      <c r="G686">
        <v>1509000</v>
      </c>
      <c r="H686" s="2">
        <f>IF(AND(gpw[[#This Row],[wolumen]]=0,gpw[[#This Row],[obrot]]=0),gpw[[#This Row],[kurs_zamkniecia]],gpw[[#This Row],[obrot]]/gpw[[#This Row],[wolumen]])</f>
        <v>10</v>
      </c>
      <c r="J686" t="str">
        <f>LEFT(gpw[[#This Row],[ISIN]],2)</f>
        <v>PL</v>
      </c>
      <c r="K686">
        <f>gpw[[#This Row],[kurs_zamkniecia]]*gpw[[#This Row],[pakiet_wig]]</f>
        <v>15090000</v>
      </c>
      <c r="L686" s="2">
        <f>1000</f>
        <v>1000</v>
      </c>
      <c r="M686" s="2">
        <f t="shared" si="40"/>
        <v>96.428137390000003</v>
      </c>
      <c r="N686" s="2">
        <f t="shared" si="41"/>
        <v>57140000</v>
      </c>
      <c r="O686" s="2">
        <f>gpw[[#This Row],[M]]/(gpw[[#This Row],[Mb]]*gpw[[#This Row],[K]])*gpw[[#This Row],[Wb]]</f>
        <v>2.7387048174758948</v>
      </c>
      <c r="P686" s="2">
        <f>gpw[[#This Row],[kurs_zamkniecia]]-D216</f>
        <v>0.34999999999999964</v>
      </c>
      <c r="Q686" s="2" t="str">
        <f>IF(gpw[[#This Row],[Kolumna1]]&gt;0,"r",IF(gpw[[#This Row],[Kolumna1]]=0,"n","m"))</f>
        <v>r</v>
      </c>
      <c r="AB686" s="1">
        <v>42026</v>
      </c>
      <c r="AC686" s="2" t="s">
        <v>435</v>
      </c>
      <c r="AD686" s="2" t="s">
        <v>436</v>
      </c>
      <c r="AE686">
        <v>10</v>
      </c>
      <c r="AF686">
        <v>18846</v>
      </c>
      <c r="AG686">
        <v>188460</v>
      </c>
      <c r="AH686">
        <v>1509000</v>
      </c>
      <c r="AI686" s="2">
        <f>IF(AND(gpw_3[[#This Row],[wolumen]]=0,gpw_3[[#This Row],[obrot]]=0),gpw_3[[#This Row],[kurs_zamkniecia]],gpw_3[[#This Row],[obrot]]/gpw_3[[#This Row],[wolumen]])</f>
        <v>10</v>
      </c>
      <c r="AK686" t="str">
        <f>LEFT(gpw_3[[#This Row],[ISIN]],2)</f>
        <v>PL</v>
      </c>
      <c r="AL686">
        <f>gpw_3[[#This Row],[kurs_zamkniecia]]*gpw_3[[#This Row],[pakiet_wig]]</f>
        <v>15090000</v>
      </c>
      <c r="AM686" s="2">
        <f>1000</f>
        <v>1000</v>
      </c>
      <c r="AN686" s="2">
        <f t="shared" si="42"/>
        <v>96.428137390000003</v>
      </c>
      <c r="AO686" s="2">
        <f t="shared" si="43"/>
        <v>57140000</v>
      </c>
      <c r="AP686" s="2">
        <f>gpw_3[[#This Row],[M]]/(gpw_3[[#This Row],[Mb]]*gpw_3[[#This Row],[K]])*gpw_3[[#This Row],[Wb]]</f>
        <v>2.7387048174758948</v>
      </c>
      <c r="AQ686" s="2">
        <f>gpw_3[[#This Row],[kurs_zamkniecia]]-AE216</f>
        <v>0.34999999999999964</v>
      </c>
      <c r="AR686" s="2" t="str">
        <f>IF(gpw_3[[#This Row],[Kolumna1]]&gt;0,"r",IF(gpw_3[[#This Row],[Kolumna1]]=0,"n","m"))</f>
        <v>r</v>
      </c>
    </row>
    <row r="687" spans="1:44" x14ac:dyDescent="0.25">
      <c r="A687" s="1">
        <v>42026</v>
      </c>
      <c r="B687" s="2" t="s">
        <v>437</v>
      </c>
      <c r="C687" s="2" t="s">
        <v>438</v>
      </c>
      <c r="D687">
        <v>2.87</v>
      </c>
      <c r="E687">
        <v>30200</v>
      </c>
      <c r="F687">
        <v>86030</v>
      </c>
      <c r="G687">
        <v>26333000</v>
      </c>
      <c r="H687" s="2">
        <f>IF(AND(gpw[[#This Row],[wolumen]]=0,gpw[[#This Row],[obrot]]=0),gpw[[#This Row],[kurs_zamkniecia]],gpw[[#This Row],[obrot]]/gpw[[#This Row],[wolumen]])</f>
        <v>2.8486754966887418</v>
      </c>
      <c r="J687" t="str">
        <f>LEFT(gpw[[#This Row],[ISIN]],2)</f>
        <v>PL</v>
      </c>
      <c r="K687">
        <f>gpw[[#This Row],[kurs_zamkniecia]]*gpw[[#This Row],[pakiet_wig]]</f>
        <v>75575710</v>
      </c>
      <c r="L687" s="2">
        <f>1000</f>
        <v>1000</v>
      </c>
      <c r="M687" s="2">
        <f t="shared" si="40"/>
        <v>96.428137390000003</v>
      </c>
      <c r="N687" s="2">
        <f t="shared" si="41"/>
        <v>57140000</v>
      </c>
      <c r="O687" s="2">
        <f>gpw[[#This Row],[M]]/(gpw[[#This Row],[Mb]]*gpw[[#This Row],[K]])*gpw[[#This Row],[Wb]]</f>
        <v>13.716339367870191</v>
      </c>
      <c r="P687" s="2">
        <f>gpw[[#This Row],[kurs_zamkniecia]]-D217</f>
        <v>0</v>
      </c>
      <c r="Q687" s="2" t="str">
        <f>IF(gpw[[#This Row],[Kolumna1]]&gt;0,"r",IF(gpw[[#This Row],[Kolumna1]]=0,"n","m"))</f>
        <v>n</v>
      </c>
      <c r="AB687" s="1">
        <v>42026</v>
      </c>
      <c r="AC687" s="2" t="s">
        <v>437</v>
      </c>
      <c r="AD687" s="2" t="s">
        <v>438</v>
      </c>
      <c r="AE687">
        <v>2.87</v>
      </c>
      <c r="AF687">
        <v>30200</v>
      </c>
      <c r="AG687">
        <v>86030</v>
      </c>
      <c r="AH687">
        <v>26333000</v>
      </c>
      <c r="AI687" s="2">
        <f>IF(AND(gpw_3[[#This Row],[wolumen]]=0,gpw_3[[#This Row],[obrot]]=0),gpw_3[[#This Row],[kurs_zamkniecia]],gpw_3[[#This Row],[obrot]]/gpw_3[[#This Row],[wolumen]])</f>
        <v>2.8486754966887418</v>
      </c>
      <c r="AK687" t="str">
        <f>LEFT(gpw_3[[#This Row],[ISIN]],2)</f>
        <v>PL</v>
      </c>
      <c r="AL687">
        <f>gpw_3[[#This Row],[kurs_zamkniecia]]*gpw_3[[#This Row],[pakiet_wig]]</f>
        <v>75575710</v>
      </c>
      <c r="AM687" s="2">
        <f>1000</f>
        <v>1000</v>
      </c>
      <c r="AN687" s="2">
        <f t="shared" si="42"/>
        <v>96.428137390000003</v>
      </c>
      <c r="AO687" s="2">
        <f t="shared" si="43"/>
        <v>57140000</v>
      </c>
      <c r="AP687" s="2">
        <f>gpw_3[[#This Row],[M]]/(gpw_3[[#This Row],[Mb]]*gpw_3[[#This Row],[K]])*gpw_3[[#This Row],[Wb]]</f>
        <v>13.716339367870191</v>
      </c>
      <c r="AQ687" s="2">
        <f>gpw_3[[#This Row],[kurs_zamkniecia]]-AE217</f>
        <v>0</v>
      </c>
      <c r="AR687" s="2" t="str">
        <f>IF(gpw_3[[#This Row],[Kolumna1]]&gt;0,"r",IF(gpw_3[[#This Row],[Kolumna1]]=0,"n","m"))</f>
        <v>n</v>
      </c>
    </row>
    <row r="688" spans="1:44" x14ac:dyDescent="0.25">
      <c r="A688" s="1">
        <v>42026</v>
      </c>
      <c r="B688" s="2" t="s">
        <v>439</v>
      </c>
      <c r="C688" s="2" t="s">
        <v>440</v>
      </c>
      <c r="D688">
        <v>2.2400000000000002</v>
      </c>
      <c r="E688">
        <v>856</v>
      </c>
      <c r="F688">
        <v>1910</v>
      </c>
      <c r="G688">
        <v>4047000</v>
      </c>
      <c r="H688" s="2">
        <f>IF(AND(gpw[[#This Row],[wolumen]]=0,gpw[[#This Row],[obrot]]=0),gpw[[#This Row],[kurs_zamkniecia]],gpw[[#This Row],[obrot]]/gpw[[#This Row],[wolumen]])</f>
        <v>2.2313084112149535</v>
      </c>
      <c r="J688" t="str">
        <f>LEFT(gpw[[#This Row],[ISIN]],2)</f>
        <v>PL</v>
      </c>
      <c r="K688">
        <f>gpw[[#This Row],[kurs_zamkniecia]]*gpw[[#This Row],[pakiet_wig]]</f>
        <v>9065280</v>
      </c>
      <c r="L688" s="2">
        <f>1000</f>
        <v>1000</v>
      </c>
      <c r="M688" s="2">
        <f t="shared" si="40"/>
        <v>96.428137390000003</v>
      </c>
      <c r="N688" s="2">
        <f t="shared" si="41"/>
        <v>57140000</v>
      </c>
      <c r="O688" s="2">
        <f>gpw[[#This Row],[M]]/(gpw[[#This Row],[Mb]]*gpw[[#This Row],[K]])*gpw[[#This Row],[Wb]]</f>
        <v>1.6452701131721592</v>
      </c>
      <c r="P688" s="2">
        <f>gpw[[#This Row],[kurs_zamkniecia]]-D218</f>
        <v>0</v>
      </c>
      <c r="Q688" s="2" t="str">
        <f>IF(gpw[[#This Row],[Kolumna1]]&gt;0,"r",IF(gpw[[#This Row],[Kolumna1]]=0,"n","m"))</f>
        <v>n</v>
      </c>
      <c r="AB688" s="1">
        <v>42026</v>
      </c>
      <c r="AC688" s="2" t="s">
        <v>439</v>
      </c>
      <c r="AD688" s="2" t="s">
        <v>440</v>
      </c>
      <c r="AE688">
        <v>2.2400000000000002</v>
      </c>
      <c r="AF688">
        <v>856</v>
      </c>
      <c r="AG688">
        <v>1910</v>
      </c>
      <c r="AH688">
        <v>4047000</v>
      </c>
      <c r="AI688" s="2">
        <f>IF(AND(gpw_3[[#This Row],[wolumen]]=0,gpw_3[[#This Row],[obrot]]=0),gpw_3[[#This Row],[kurs_zamkniecia]],gpw_3[[#This Row],[obrot]]/gpw_3[[#This Row],[wolumen]])</f>
        <v>2.2313084112149535</v>
      </c>
      <c r="AK688" t="str">
        <f>LEFT(gpw_3[[#This Row],[ISIN]],2)</f>
        <v>PL</v>
      </c>
      <c r="AL688">
        <f>gpw_3[[#This Row],[kurs_zamkniecia]]*gpw_3[[#This Row],[pakiet_wig]]</f>
        <v>9065280</v>
      </c>
      <c r="AM688" s="2">
        <f>1000</f>
        <v>1000</v>
      </c>
      <c r="AN688" s="2">
        <f t="shared" si="42"/>
        <v>96.428137390000003</v>
      </c>
      <c r="AO688" s="2">
        <f t="shared" si="43"/>
        <v>57140000</v>
      </c>
      <c r="AP688" s="2">
        <f>gpw_3[[#This Row],[M]]/(gpw_3[[#This Row],[Mb]]*gpw_3[[#This Row],[K]])*gpw_3[[#This Row],[Wb]]</f>
        <v>1.6452701131721592</v>
      </c>
      <c r="AQ688" s="2">
        <f>gpw_3[[#This Row],[kurs_zamkniecia]]-AE218</f>
        <v>0</v>
      </c>
      <c r="AR688" s="2" t="str">
        <f>IF(gpw_3[[#This Row],[Kolumna1]]&gt;0,"r",IF(gpw_3[[#This Row],[Kolumna1]]=0,"n","m"))</f>
        <v>n</v>
      </c>
    </row>
    <row r="689" spans="1:44" x14ac:dyDescent="0.25">
      <c r="A689" s="1">
        <v>42026</v>
      </c>
      <c r="B689" s="2" t="s">
        <v>441</v>
      </c>
      <c r="C689" s="2" t="s">
        <v>442</v>
      </c>
      <c r="D689">
        <v>0.02</v>
      </c>
      <c r="E689">
        <v>0</v>
      </c>
      <c r="F689">
        <v>0</v>
      </c>
      <c r="G689">
        <v>0</v>
      </c>
      <c r="H689" s="2">
        <f>IF(AND(gpw[[#This Row],[wolumen]]=0,gpw[[#This Row],[obrot]]=0),gpw[[#This Row],[kurs_zamkniecia]],gpw[[#This Row],[obrot]]/gpw[[#This Row],[wolumen]])</f>
        <v>0.02</v>
      </c>
      <c r="J689" t="str">
        <f>LEFT(gpw[[#This Row],[ISIN]],2)</f>
        <v>PL</v>
      </c>
      <c r="K689">
        <f>gpw[[#This Row],[kurs_zamkniecia]]*gpw[[#This Row],[pakiet_wig]]</f>
        <v>0</v>
      </c>
      <c r="L689" s="2">
        <f>1000</f>
        <v>1000</v>
      </c>
      <c r="M689" s="2">
        <f t="shared" si="40"/>
        <v>96.428137390000003</v>
      </c>
      <c r="N689" s="2">
        <f t="shared" si="41"/>
        <v>57140000</v>
      </c>
      <c r="O689" s="2">
        <f>gpw[[#This Row],[M]]/(gpw[[#This Row],[Mb]]*gpw[[#This Row],[K]])*gpw[[#This Row],[Wb]]</f>
        <v>0</v>
      </c>
      <c r="P689" s="2">
        <f>gpw[[#This Row],[kurs_zamkniecia]]-D219</f>
        <v>0</v>
      </c>
      <c r="Q689" s="2" t="str">
        <f>IF(gpw[[#This Row],[Kolumna1]]&gt;0,"r",IF(gpw[[#This Row],[Kolumna1]]=0,"n","m"))</f>
        <v>n</v>
      </c>
      <c r="AB689" s="1">
        <v>42026</v>
      </c>
      <c r="AC689" s="2" t="s">
        <v>441</v>
      </c>
      <c r="AD689" s="2" t="s">
        <v>442</v>
      </c>
      <c r="AE689">
        <v>0.02</v>
      </c>
      <c r="AF689">
        <v>0</v>
      </c>
      <c r="AG689">
        <v>0</v>
      </c>
      <c r="AH689">
        <v>0</v>
      </c>
      <c r="AI689" s="2">
        <f>IF(AND(gpw_3[[#This Row],[wolumen]]=0,gpw_3[[#This Row],[obrot]]=0),gpw_3[[#This Row],[kurs_zamkniecia]],gpw_3[[#This Row],[obrot]]/gpw_3[[#This Row],[wolumen]])</f>
        <v>0.02</v>
      </c>
      <c r="AK689" t="str">
        <f>LEFT(gpw_3[[#This Row],[ISIN]],2)</f>
        <v>PL</v>
      </c>
      <c r="AL689">
        <f>gpw_3[[#This Row],[kurs_zamkniecia]]*gpw_3[[#This Row],[pakiet_wig]]</f>
        <v>0</v>
      </c>
      <c r="AM689" s="2">
        <f>1000</f>
        <v>1000</v>
      </c>
      <c r="AN689" s="2">
        <f t="shared" si="42"/>
        <v>96.428137390000003</v>
      </c>
      <c r="AO689" s="2">
        <f t="shared" si="43"/>
        <v>57140000</v>
      </c>
      <c r="AP689" s="2">
        <f>gpw_3[[#This Row],[M]]/(gpw_3[[#This Row],[Mb]]*gpw_3[[#This Row],[K]])*gpw_3[[#This Row],[Wb]]</f>
        <v>0</v>
      </c>
      <c r="AQ689" s="2">
        <f>gpw_3[[#This Row],[kurs_zamkniecia]]-AE219</f>
        <v>0</v>
      </c>
      <c r="AR689" s="2" t="str">
        <f>IF(gpw_3[[#This Row],[Kolumna1]]&gt;0,"r",IF(gpw_3[[#This Row],[Kolumna1]]=0,"n","m"))</f>
        <v>n</v>
      </c>
    </row>
    <row r="690" spans="1:44" x14ac:dyDescent="0.25">
      <c r="A690" s="1">
        <v>42026</v>
      </c>
      <c r="B690" s="2" t="s">
        <v>443</v>
      </c>
      <c r="C690" s="2" t="s">
        <v>444</v>
      </c>
      <c r="D690">
        <v>6.66</v>
      </c>
      <c r="E690">
        <v>0</v>
      </c>
      <c r="F690">
        <v>0</v>
      </c>
      <c r="G690">
        <v>3329000</v>
      </c>
      <c r="H690" s="2">
        <f>IF(AND(gpw[[#This Row],[wolumen]]=0,gpw[[#This Row],[obrot]]=0),gpw[[#This Row],[kurs_zamkniecia]],gpw[[#This Row],[obrot]]/gpw[[#This Row],[wolumen]])</f>
        <v>6.66</v>
      </c>
      <c r="J690" t="str">
        <f>LEFT(gpw[[#This Row],[ISIN]],2)</f>
        <v>CY</v>
      </c>
      <c r="K690">
        <f>gpw[[#This Row],[kurs_zamkniecia]]*gpw[[#This Row],[pakiet_wig]]</f>
        <v>22171140</v>
      </c>
      <c r="L690" s="2">
        <f>1000</f>
        <v>1000</v>
      </c>
      <c r="M690" s="2">
        <f t="shared" si="40"/>
        <v>96.428137390000003</v>
      </c>
      <c r="N690" s="2">
        <f t="shared" si="41"/>
        <v>57140000</v>
      </c>
      <c r="O690" s="2">
        <f>gpw[[#This Row],[M]]/(gpw[[#This Row],[Mb]]*gpw[[#This Row],[K]])*gpw[[#This Row],[Wb]]</f>
        <v>4.0238706379676952</v>
      </c>
      <c r="P690" s="2">
        <f>gpw[[#This Row],[kurs_zamkniecia]]-D220</f>
        <v>0</v>
      </c>
      <c r="Q690" s="2" t="str">
        <f>IF(gpw[[#This Row],[Kolumna1]]&gt;0,"r",IF(gpw[[#This Row],[Kolumna1]]=0,"n","m"))</f>
        <v>n</v>
      </c>
      <c r="AB690" s="1">
        <v>42026</v>
      </c>
      <c r="AC690" s="2" t="s">
        <v>443</v>
      </c>
      <c r="AD690" s="2" t="s">
        <v>444</v>
      </c>
      <c r="AE690">
        <v>6.66</v>
      </c>
      <c r="AF690">
        <v>0</v>
      </c>
      <c r="AG690">
        <v>0</v>
      </c>
      <c r="AH690">
        <v>3329000</v>
      </c>
      <c r="AI690" s="2">
        <f>IF(AND(gpw_3[[#This Row],[wolumen]]=0,gpw_3[[#This Row],[obrot]]=0),gpw_3[[#This Row],[kurs_zamkniecia]],gpw_3[[#This Row],[obrot]]/gpw_3[[#This Row],[wolumen]])</f>
        <v>6.66</v>
      </c>
      <c r="AK690" t="str">
        <f>LEFT(gpw_3[[#This Row],[ISIN]],2)</f>
        <v>CY</v>
      </c>
      <c r="AL690">
        <f>gpw_3[[#This Row],[kurs_zamkniecia]]*gpw_3[[#This Row],[pakiet_wig]]</f>
        <v>22171140</v>
      </c>
      <c r="AM690" s="2">
        <f>1000</f>
        <v>1000</v>
      </c>
      <c r="AN690" s="2">
        <f t="shared" si="42"/>
        <v>96.428137390000003</v>
      </c>
      <c r="AO690" s="2">
        <f t="shared" si="43"/>
        <v>57140000</v>
      </c>
      <c r="AP690" s="2">
        <f>gpw_3[[#This Row],[M]]/(gpw_3[[#This Row],[Mb]]*gpw_3[[#This Row],[K]])*gpw_3[[#This Row],[Wb]]</f>
        <v>4.0238706379676952</v>
      </c>
      <c r="AQ690" s="2">
        <f>gpw_3[[#This Row],[kurs_zamkniecia]]-AE220</f>
        <v>0</v>
      </c>
      <c r="AR690" s="2" t="str">
        <f>IF(gpw_3[[#This Row],[Kolumna1]]&gt;0,"r",IF(gpw_3[[#This Row],[Kolumna1]]=0,"n","m"))</f>
        <v>n</v>
      </c>
    </row>
    <row r="691" spans="1:44" x14ac:dyDescent="0.25">
      <c r="A691" s="1">
        <v>42026</v>
      </c>
      <c r="B691" s="2" t="s">
        <v>445</v>
      </c>
      <c r="C691" s="2" t="s">
        <v>446</v>
      </c>
      <c r="D691">
        <v>1.22</v>
      </c>
      <c r="E691">
        <v>188228</v>
      </c>
      <c r="F691">
        <v>232420</v>
      </c>
      <c r="G691">
        <v>45144000</v>
      </c>
      <c r="H691" s="2">
        <f>IF(AND(gpw[[#This Row],[wolumen]]=0,gpw[[#This Row],[obrot]]=0),gpw[[#This Row],[kurs_zamkniecia]],gpw[[#This Row],[obrot]]/gpw[[#This Row],[wolumen]])</f>
        <v>1.2347790976900355</v>
      </c>
      <c r="J691" t="str">
        <f>LEFT(gpw[[#This Row],[ISIN]],2)</f>
        <v>PL</v>
      </c>
      <c r="K691">
        <f>gpw[[#This Row],[kurs_zamkniecia]]*gpw[[#This Row],[pakiet_wig]]</f>
        <v>55075680</v>
      </c>
      <c r="L691" s="2">
        <f>1000</f>
        <v>1000</v>
      </c>
      <c r="M691" s="2">
        <f t="shared" si="40"/>
        <v>96.428137390000003</v>
      </c>
      <c r="N691" s="2">
        <f t="shared" si="41"/>
        <v>57140000</v>
      </c>
      <c r="O691" s="2">
        <f>gpw[[#This Row],[M]]/(gpw[[#This Row],[Mb]]*gpw[[#This Row],[K]])*gpw[[#This Row],[Wb]]</f>
        <v>9.9957607781153612</v>
      </c>
      <c r="P691" s="2">
        <f>gpw[[#This Row],[kurs_zamkniecia]]-D221</f>
        <v>0</v>
      </c>
      <c r="Q691" s="2" t="str">
        <f>IF(gpw[[#This Row],[Kolumna1]]&gt;0,"r",IF(gpw[[#This Row],[Kolumna1]]=0,"n","m"))</f>
        <v>n</v>
      </c>
      <c r="AB691" s="1">
        <v>42026</v>
      </c>
      <c r="AC691" s="2" t="s">
        <v>445</v>
      </c>
      <c r="AD691" s="2" t="s">
        <v>446</v>
      </c>
      <c r="AE691">
        <v>1.22</v>
      </c>
      <c r="AF691">
        <v>188228</v>
      </c>
      <c r="AG691">
        <v>232420</v>
      </c>
      <c r="AH691">
        <v>45144000</v>
      </c>
      <c r="AI691" s="2">
        <f>IF(AND(gpw_3[[#This Row],[wolumen]]=0,gpw_3[[#This Row],[obrot]]=0),gpw_3[[#This Row],[kurs_zamkniecia]],gpw_3[[#This Row],[obrot]]/gpw_3[[#This Row],[wolumen]])</f>
        <v>1.2347790976900355</v>
      </c>
      <c r="AK691" t="str">
        <f>LEFT(gpw_3[[#This Row],[ISIN]],2)</f>
        <v>PL</v>
      </c>
      <c r="AL691">
        <f>gpw_3[[#This Row],[kurs_zamkniecia]]*gpw_3[[#This Row],[pakiet_wig]]</f>
        <v>55075680</v>
      </c>
      <c r="AM691" s="2">
        <f>1000</f>
        <v>1000</v>
      </c>
      <c r="AN691" s="2">
        <f t="shared" si="42"/>
        <v>96.428137390000003</v>
      </c>
      <c r="AO691" s="2">
        <f t="shared" si="43"/>
        <v>57140000</v>
      </c>
      <c r="AP691" s="2">
        <f>gpw_3[[#This Row],[M]]/(gpw_3[[#This Row],[Mb]]*gpw_3[[#This Row],[K]])*gpw_3[[#This Row],[Wb]]</f>
        <v>9.9957607781153612</v>
      </c>
      <c r="AQ691" s="2">
        <f>gpw_3[[#This Row],[kurs_zamkniecia]]-AE221</f>
        <v>0</v>
      </c>
      <c r="AR691" s="2" t="str">
        <f>IF(gpw_3[[#This Row],[Kolumna1]]&gt;0,"r",IF(gpw_3[[#This Row],[Kolumna1]]=0,"n","m"))</f>
        <v>n</v>
      </c>
    </row>
    <row r="692" spans="1:44" x14ac:dyDescent="0.25">
      <c r="A692" s="1">
        <v>42026</v>
      </c>
      <c r="B692" s="2" t="s">
        <v>447</v>
      </c>
      <c r="C692" s="2" t="s">
        <v>448</v>
      </c>
      <c r="D692">
        <v>33</v>
      </c>
      <c r="E692">
        <v>154106</v>
      </c>
      <c r="F692">
        <v>5090670</v>
      </c>
      <c r="G692">
        <v>48500000</v>
      </c>
      <c r="H692" s="2">
        <f>IF(AND(gpw[[#This Row],[wolumen]]=0,gpw[[#This Row],[obrot]]=0),gpw[[#This Row],[kurs_zamkniecia]],gpw[[#This Row],[obrot]]/gpw[[#This Row],[wolumen]])</f>
        <v>33.033561314939071</v>
      </c>
      <c r="J692" t="str">
        <f>LEFT(gpw[[#This Row],[ISIN]],2)</f>
        <v>LU</v>
      </c>
      <c r="K692">
        <f>gpw[[#This Row],[kurs_zamkniecia]]*gpw[[#This Row],[pakiet_wig]]</f>
        <v>1600500000</v>
      </c>
      <c r="L692" s="2">
        <f>1000</f>
        <v>1000</v>
      </c>
      <c r="M692" s="2">
        <f t="shared" si="40"/>
        <v>96.428137390000003</v>
      </c>
      <c r="N692" s="2">
        <f t="shared" si="41"/>
        <v>57140000</v>
      </c>
      <c r="O692" s="2">
        <f>gpw[[#This Row],[M]]/(gpw[[#This Row],[Mb]]*gpw[[#This Row],[K]])*gpw[[#This Row],[Wb]]</f>
        <v>290.47694237045528</v>
      </c>
      <c r="P692" s="2">
        <f>gpw[[#This Row],[kurs_zamkniecia]]-D222</f>
        <v>-0.39999999999999858</v>
      </c>
      <c r="Q692" s="2" t="str">
        <f>IF(gpw[[#This Row],[Kolumna1]]&gt;0,"r",IF(gpw[[#This Row],[Kolumna1]]=0,"n","m"))</f>
        <v>m</v>
      </c>
      <c r="AB692" s="1">
        <v>42026</v>
      </c>
      <c r="AC692" s="2" t="s">
        <v>447</v>
      </c>
      <c r="AD692" s="2" t="s">
        <v>448</v>
      </c>
      <c r="AE692">
        <v>33</v>
      </c>
      <c r="AF692">
        <v>154106</v>
      </c>
      <c r="AG692">
        <v>5090670</v>
      </c>
      <c r="AH692">
        <v>48500000</v>
      </c>
      <c r="AI692" s="2">
        <f>IF(AND(gpw_3[[#This Row],[wolumen]]=0,gpw_3[[#This Row],[obrot]]=0),gpw_3[[#This Row],[kurs_zamkniecia]],gpw_3[[#This Row],[obrot]]/gpw_3[[#This Row],[wolumen]])</f>
        <v>33.033561314939071</v>
      </c>
      <c r="AK692" t="str">
        <f>LEFT(gpw_3[[#This Row],[ISIN]],2)</f>
        <v>LU</v>
      </c>
      <c r="AL692">
        <f>gpw_3[[#This Row],[kurs_zamkniecia]]*gpw_3[[#This Row],[pakiet_wig]]</f>
        <v>1600500000</v>
      </c>
      <c r="AM692" s="2">
        <f>1000</f>
        <v>1000</v>
      </c>
      <c r="AN692" s="2">
        <f t="shared" si="42"/>
        <v>96.428137390000003</v>
      </c>
      <c r="AO692" s="2">
        <f t="shared" si="43"/>
        <v>57140000</v>
      </c>
      <c r="AP692" s="2">
        <f>gpw_3[[#This Row],[M]]/(gpw_3[[#This Row],[Mb]]*gpw_3[[#This Row],[K]])*gpw_3[[#This Row],[Wb]]</f>
        <v>290.47694237045528</v>
      </c>
      <c r="AQ692" s="2">
        <f>gpw_3[[#This Row],[kurs_zamkniecia]]-AE222</f>
        <v>-0.39999999999999858</v>
      </c>
      <c r="AR692" s="2" t="str">
        <f>IF(gpw_3[[#This Row],[Kolumna1]]&gt;0,"r",IF(gpw_3[[#This Row],[Kolumna1]]=0,"n","m"))</f>
        <v>m</v>
      </c>
    </row>
    <row r="693" spans="1:44" x14ac:dyDescent="0.25">
      <c r="A693" s="1">
        <v>42026</v>
      </c>
      <c r="B693" s="2" t="s">
        <v>449</v>
      </c>
      <c r="C693" s="2" t="s">
        <v>450</v>
      </c>
      <c r="D693">
        <v>277</v>
      </c>
      <c r="E693">
        <v>1761</v>
      </c>
      <c r="F693">
        <v>485690</v>
      </c>
      <c r="G693">
        <v>9380000</v>
      </c>
      <c r="H693" s="2">
        <f>IF(AND(gpw[[#This Row],[wolumen]]=0,gpw[[#This Row],[obrot]]=0),gpw[[#This Row],[kurs_zamkniecia]],gpw[[#This Row],[obrot]]/gpw[[#This Row],[wolumen]])</f>
        <v>275.80352072685974</v>
      </c>
      <c r="J693" t="str">
        <f>LEFT(gpw[[#This Row],[ISIN]],2)</f>
        <v>PL</v>
      </c>
      <c r="K693">
        <f>gpw[[#This Row],[kurs_zamkniecia]]*gpw[[#This Row],[pakiet_wig]]</f>
        <v>2598260000</v>
      </c>
      <c r="L693" s="2">
        <f>1000</f>
        <v>1000</v>
      </c>
      <c r="M693" s="2">
        <f t="shared" si="40"/>
        <v>96.428137390000003</v>
      </c>
      <c r="N693" s="2">
        <f t="shared" si="41"/>
        <v>57140000</v>
      </c>
      <c r="O693" s="2">
        <f>gpw[[#This Row],[M]]/(gpw[[#This Row],[Mb]]*gpw[[#This Row],[K]])*gpw[[#This Row],[Wb]]</f>
        <v>471.5617746225924</v>
      </c>
      <c r="P693" s="2">
        <f>gpw[[#This Row],[kurs_zamkniecia]]-D223</f>
        <v>6</v>
      </c>
      <c r="Q693" s="2" t="str">
        <f>IF(gpw[[#This Row],[Kolumna1]]&gt;0,"r",IF(gpw[[#This Row],[Kolumna1]]=0,"n","m"))</f>
        <v>r</v>
      </c>
      <c r="AB693" s="1">
        <v>42026</v>
      </c>
      <c r="AC693" s="2" t="s">
        <v>449</v>
      </c>
      <c r="AD693" s="2" t="s">
        <v>450</v>
      </c>
      <c r="AE693">
        <v>277</v>
      </c>
      <c r="AF693">
        <v>1761</v>
      </c>
      <c r="AG693">
        <v>485690</v>
      </c>
      <c r="AH693">
        <v>9380000</v>
      </c>
      <c r="AI693" s="2">
        <f>IF(AND(gpw_3[[#This Row],[wolumen]]=0,gpw_3[[#This Row],[obrot]]=0),gpw_3[[#This Row],[kurs_zamkniecia]],gpw_3[[#This Row],[obrot]]/gpw_3[[#This Row],[wolumen]])</f>
        <v>275.80352072685974</v>
      </c>
      <c r="AK693" t="str">
        <f>LEFT(gpw_3[[#This Row],[ISIN]],2)</f>
        <v>PL</v>
      </c>
      <c r="AL693">
        <f>gpw_3[[#This Row],[kurs_zamkniecia]]*gpw_3[[#This Row],[pakiet_wig]]</f>
        <v>2598260000</v>
      </c>
      <c r="AM693" s="2">
        <f>1000</f>
        <v>1000</v>
      </c>
      <c r="AN693" s="2">
        <f t="shared" si="42"/>
        <v>96.428137390000003</v>
      </c>
      <c r="AO693" s="2">
        <f t="shared" si="43"/>
        <v>57140000</v>
      </c>
      <c r="AP693" s="2">
        <f>gpw_3[[#This Row],[M]]/(gpw_3[[#This Row],[Mb]]*gpw_3[[#This Row],[K]])*gpw_3[[#This Row],[Wb]]</f>
        <v>471.5617746225924</v>
      </c>
      <c r="AQ693" s="2">
        <f>gpw_3[[#This Row],[kurs_zamkniecia]]-AE223</f>
        <v>6</v>
      </c>
      <c r="AR693" s="2" t="str">
        <f>IF(gpw_3[[#This Row],[Kolumna1]]&gt;0,"r",IF(gpw_3[[#This Row],[Kolumna1]]=0,"n","m"))</f>
        <v>r</v>
      </c>
    </row>
    <row r="694" spans="1:44" x14ac:dyDescent="0.25">
      <c r="A694" s="1">
        <v>42026</v>
      </c>
      <c r="B694" s="2" t="s">
        <v>451</v>
      </c>
      <c r="C694" s="2" t="s">
        <v>452</v>
      </c>
      <c r="D694">
        <v>110</v>
      </c>
      <c r="E694">
        <v>1429835</v>
      </c>
      <c r="F694">
        <v>156631820</v>
      </c>
      <c r="G694">
        <v>136410000</v>
      </c>
      <c r="H694" s="2">
        <f>IF(AND(gpw[[#This Row],[wolumen]]=0,gpw[[#This Row],[obrot]]=0),gpw[[#This Row],[kurs_zamkniecia]],gpw[[#This Row],[obrot]]/gpw[[#This Row],[wolumen]])</f>
        <v>109.54538111040785</v>
      </c>
      <c r="J694" t="str">
        <f>LEFT(gpw[[#This Row],[ISIN]],2)</f>
        <v>PL</v>
      </c>
      <c r="K694">
        <f>gpw[[#This Row],[kurs_zamkniecia]]*gpw[[#This Row],[pakiet_wig]]</f>
        <v>15005100000</v>
      </c>
      <c r="L694" s="2">
        <f>1000</f>
        <v>1000</v>
      </c>
      <c r="M694" s="2">
        <f t="shared" si="40"/>
        <v>96.428137390000003</v>
      </c>
      <c r="N694" s="2">
        <f t="shared" si="41"/>
        <v>57140000</v>
      </c>
      <c r="O694" s="2">
        <f>gpw[[#This Row],[M]]/(gpw[[#This Row],[Mb]]*gpw[[#This Row],[K]])*gpw[[#This Row],[Wb]]</f>
        <v>2723.2961999143508</v>
      </c>
      <c r="P694" s="2">
        <f>gpw[[#This Row],[kurs_zamkniecia]]-D224</f>
        <v>2.5</v>
      </c>
      <c r="Q694" s="2" t="str">
        <f>IF(gpw[[#This Row],[Kolumna1]]&gt;0,"r",IF(gpw[[#This Row],[Kolumna1]]=0,"n","m"))</f>
        <v>r</v>
      </c>
      <c r="AB694" s="1">
        <v>42026</v>
      </c>
      <c r="AC694" s="2" t="s">
        <v>451</v>
      </c>
      <c r="AD694" s="2" t="s">
        <v>452</v>
      </c>
      <c r="AE694">
        <v>110</v>
      </c>
      <c r="AF694">
        <v>1429835</v>
      </c>
      <c r="AG694">
        <v>156631820</v>
      </c>
      <c r="AH694">
        <v>136410000</v>
      </c>
      <c r="AI694" s="2">
        <f>IF(AND(gpw_3[[#This Row],[wolumen]]=0,gpw_3[[#This Row],[obrot]]=0),gpw_3[[#This Row],[kurs_zamkniecia]],gpw_3[[#This Row],[obrot]]/gpw_3[[#This Row],[wolumen]])</f>
        <v>109.54538111040785</v>
      </c>
      <c r="AK694" t="str">
        <f>LEFT(gpw_3[[#This Row],[ISIN]],2)</f>
        <v>PL</v>
      </c>
      <c r="AL694">
        <f>gpw_3[[#This Row],[kurs_zamkniecia]]*gpw_3[[#This Row],[pakiet_wig]]</f>
        <v>15005100000</v>
      </c>
      <c r="AM694" s="2">
        <f>1000</f>
        <v>1000</v>
      </c>
      <c r="AN694" s="2">
        <f t="shared" si="42"/>
        <v>96.428137390000003</v>
      </c>
      <c r="AO694" s="2">
        <f t="shared" si="43"/>
        <v>57140000</v>
      </c>
      <c r="AP694" s="2">
        <f>gpw_3[[#This Row],[M]]/(gpw_3[[#This Row],[Mb]]*gpw_3[[#This Row],[K]])*gpw_3[[#This Row],[Wb]]</f>
        <v>2723.2961999143508</v>
      </c>
      <c r="AQ694" s="2">
        <f>gpw_3[[#This Row],[kurs_zamkniecia]]-AE224</f>
        <v>2.5</v>
      </c>
      <c r="AR694" s="2" t="str">
        <f>IF(gpw_3[[#This Row],[Kolumna1]]&gt;0,"r",IF(gpw_3[[#This Row],[Kolumna1]]=0,"n","m"))</f>
        <v>r</v>
      </c>
    </row>
    <row r="695" spans="1:44" x14ac:dyDescent="0.25">
      <c r="A695" s="1">
        <v>42026</v>
      </c>
      <c r="B695" s="2" t="s">
        <v>453</v>
      </c>
      <c r="C695" s="2" t="s">
        <v>454</v>
      </c>
      <c r="D695">
        <v>12.73</v>
      </c>
      <c r="E695">
        <v>43</v>
      </c>
      <c r="F695">
        <v>530</v>
      </c>
      <c r="G695">
        <v>6739000</v>
      </c>
      <c r="H695" s="2">
        <f>IF(AND(gpw[[#This Row],[wolumen]]=0,gpw[[#This Row],[obrot]]=0),gpw[[#This Row],[kurs_zamkniecia]],gpw[[#This Row],[obrot]]/gpw[[#This Row],[wolumen]])</f>
        <v>12.325581395348838</v>
      </c>
      <c r="J695" t="str">
        <f>LEFT(gpw[[#This Row],[ISIN]],2)</f>
        <v>PL</v>
      </c>
      <c r="K695">
        <f>gpw[[#This Row],[kurs_zamkniecia]]*gpw[[#This Row],[pakiet_wig]]</f>
        <v>85787470</v>
      </c>
      <c r="L695" s="2">
        <f>1000</f>
        <v>1000</v>
      </c>
      <c r="M695" s="2">
        <f t="shared" si="40"/>
        <v>96.428137390000003</v>
      </c>
      <c r="N695" s="2">
        <f t="shared" si="41"/>
        <v>57140000</v>
      </c>
      <c r="O695" s="2">
        <f>gpw[[#This Row],[M]]/(gpw[[#This Row],[Mb]]*gpw[[#This Row],[K]])*gpw[[#This Row],[Wb]]</f>
        <v>15.569685710276264</v>
      </c>
      <c r="P695" s="2">
        <f>gpw[[#This Row],[kurs_zamkniecia]]-D225</f>
        <v>8.9999999999999858E-2</v>
      </c>
      <c r="Q695" s="2" t="str">
        <f>IF(gpw[[#This Row],[Kolumna1]]&gt;0,"r",IF(gpw[[#This Row],[Kolumna1]]=0,"n","m"))</f>
        <v>r</v>
      </c>
      <c r="AB695" s="1">
        <v>42026</v>
      </c>
      <c r="AC695" s="2" t="s">
        <v>453</v>
      </c>
      <c r="AD695" s="2" t="s">
        <v>454</v>
      </c>
      <c r="AE695">
        <v>12.73</v>
      </c>
      <c r="AF695">
        <v>43</v>
      </c>
      <c r="AG695">
        <v>530</v>
      </c>
      <c r="AH695">
        <v>6739000</v>
      </c>
      <c r="AI695" s="2">
        <f>IF(AND(gpw_3[[#This Row],[wolumen]]=0,gpw_3[[#This Row],[obrot]]=0),gpw_3[[#This Row],[kurs_zamkniecia]],gpw_3[[#This Row],[obrot]]/gpw_3[[#This Row],[wolumen]])</f>
        <v>12.325581395348838</v>
      </c>
      <c r="AK695" t="str">
        <f>LEFT(gpw_3[[#This Row],[ISIN]],2)</f>
        <v>PL</v>
      </c>
      <c r="AL695">
        <f>gpw_3[[#This Row],[kurs_zamkniecia]]*gpw_3[[#This Row],[pakiet_wig]]</f>
        <v>85787470</v>
      </c>
      <c r="AM695" s="2">
        <f>1000</f>
        <v>1000</v>
      </c>
      <c r="AN695" s="2">
        <f t="shared" si="42"/>
        <v>96.428137390000003</v>
      </c>
      <c r="AO695" s="2">
        <f t="shared" si="43"/>
        <v>57140000</v>
      </c>
      <c r="AP695" s="2">
        <f>gpw_3[[#This Row],[M]]/(gpw_3[[#This Row],[Mb]]*gpw_3[[#This Row],[K]])*gpw_3[[#This Row],[Wb]]</f>
        <v>15.569685710276264</v>
      </c>
      <c r="AQ695" s="2">
        <f>gpw_3[[#This Row],[kurs_zamkniecia]]-AE225</f>
        <v>8.9999999999999858E-2</v>
      </c>
      <c r="AR695" s="2" t="str">
        <f>IF(gpw_3[[#This Row],[Kolumna1]]&gt;0,"r",IF(gpw_3[[#This Row],[Kolumna1]]=0,"n","m"))</f>
        <v>r</v>
      </c>
    </row>
    <row r="696" spans="1:44" x14ac:dyDescent="0.25">
      <c r="A696" s="1">
        <v>42026</v>
      </c>
      <c r="B696" s="2" t="s">
        <v>455</v>
      </c>
      <c r="C696" s="2" t="s">
        <v>456</v>
      </c>
      <c r="D696">
        <v>38</v>
      </c>
      <c r="E696">
        <v>4</v>
      </c>
      <c r="F696">
        <v>150</v>
      </c>
      <c r="G696">
        <v>13085000</v>
      </c>
      <c r="H696" s="2">
        <f>IF(AND(gpw[[#This Row],[wolumen]]=0,gpw[[#This Row],[obrot]]=0),gpw[[#This Row],[kurs_zamkniecia]],gpw[[#This Row],[obrot]]/gpw[[#This Row],[wolumen]])</f>
        <v>37.5</v>
      </c>
      <c r="J696" t="str">
        <f>LEFT(gpw[[#This Row],[ISIN]],2)</f>
        <v>PL</v>
      </c>
      <c r="K696">
        <f>gpw[[#This Row],[kurs_zamkniecia]]*gpw[[#This Row],[pakiet_wig]]</f>
        <v>497230000</v>
      </c>
      <c r="L696" s="2">
        <f>1000</f>
        <v>1000</v>
      </c>
      <c r="M696" s="2">
        <f t="shared" si="40"/>
        <v>96.428137390000003</v>
      </c>
      <c r="N696" s="2">
        <f t="shared" si="41"/>
        <v>57140000</v>
      </c>
      <c r="O696" s="2">
        <f>gpw[[#This Row],[M]]/(gpw[[#This Row],[Mb]]*gpw[[#This Row],[K]])*gpw[[#This Row],[Wb]]</f>
        <v>90.242955360738193</v>
      </c>
      <c r="P696" s="2">
        <f>gpw[[#This Row],[kurs_zamkniecia]]-D226</f>
        <v>-1.240000000000002</v>
      </c>
      <c r="Q696" s="2" t="str">
        <f>IF(gpw[[#This Row],[Kolumna1]]&gt;0,"r",IF(gpw[[#This Row],[Kolumna1]]=0,"n","m"))</f>
        <v>m</v>
      </c>
      <c r="AB696" s="1">
        <v>42026</v>
      </c>
      <c r="AC696" s="2" t="s">
        <v>455</v>
      </c>
      <c r="AD696" s="2" t="s">
        <v>456</v>
      </c>
      <c r="AE696">
        <v>38</v>
      </c>
      <c r="AF696">
        <v>4</v>
      </c>
      <c r="AG696">
        <v>150</v>
      </c>
      <c r="AH696">
        <v>13085000</v>
      </c>
      <c r="AI696" s="2">
        <f>IF(AND(gpw_3[[#This Row],[wolumen]]=0,gpw_3[[#This Row],[obrot]]=0),gpw_3[[#This Row],[kurs_zamkniecia]],gpw_3[[#This Row],[obrot]]/gpw_3[[#This Row],[wolumen]])</f>
        <v>37.5</v>
      </c>
      <c r="AK696" t="str">
        <f>LEFT(gpw_3[[#This Row],[ISIN]],2)</f>
        <v>PL</v>
      </c>
      <c r="AL696">
        <f>gpw_3[[#This Row],[kurs_zamkniecia]]*gpw_3[[#This Row],[pakiet_wig]]</f>
        <v>497230000</v>
      </c>
      <c r="AM696" s="2">
        <f>1000</f>
        <v>1000</v>
      </c>
      <c r="AN696" s="2">
        <f t="shared" si="42"/>
        <v>96.428137390000003</v>
      </c>
      <c r="AO696" s="2">
        <f t="shared" si="43"/>
        <v>57140000</v>
      </c>
      <c r="AP696" s="2">
        <f>gpw_3[[#This Row],[M]]/(gpw_3[[#This Row],[Mb]]*gpw_3[[#This Row],[K]])*gpw_3[[#This Row],[Wb]]</f>
        <v>90.242955360738193</v>
      </c>
      <c r="AQ696" s="2">
        <f>gpw_3[[#This Row],[kurs_zamkniecia]]-AE226</f>
        <v>-1.240000000000002</v>
      </c>
      <c r="AR696" s="2" t="str">
        <f>IF(gpw_3[[#This Row],[Kolumna1]]&gt;0,"r",IF(gpw_3[[#This Row],[Kolumna1]]=0,"n","m"))</f>
        <v>m</v>
      </c>
    </row>
    <row r="697" spans="1:44" x14ac:dyDescent="0.25">
      <c r="A697" s="1">
        <v>42026</v>
      </c>
      <c r="B697" s="2" t="s">
        <v>457</v>
      </c>
      <c r="C697" s="2" t="s">
        <v>458</v>
      </c>
      <c r="D697">
        <v>51.99</v>
      </c>
      <c r="E697">
        <v>1148</v>
      </c>
      <c r="F697">
        <v>59350</v>
      </c>
      <c r="G697">
        <v>7449000</v>
      </c>
      <c r="H697" s="2">
        <f>IF(AND(gpw[[#This Row],[wolumen]]=0,gpw[[#This Row],[obrot]]=0),gpw[[#This Row],[kurs_zamkniecia]],gpw[[#This Row],[obrot]]/gpw[[#This Row],[wolumen]])</f>
        <v>51.698606271777003</v>
      </c>
      <c r="J697" t="str">
        <f>LEFT(gpw[[#This Row],[ISIN]],2)</f>
        <v>PL</v>
      </c>
      <c r="K697">
        <f>gpw[[#This Row],[kurs_zamkniecia]]*gpw[[#This Row],[pakiet_wig]]</f>
        <v>387273510</v>
      </c>
      <c r="L697" s="2">
        <f>1000</f>
        <v>1000</v>
      </c>
      <c r="M697" s="2">
        <f t="shared" si="40"/>
        <v>96.428137390000003</v>
      </c>
      <c r="N697" s="2">
        <f t="shared" si="41"/>
        <v>57140000</v>
      </c>
      <c r="O697" s="2">
        <f>gpw[[#This Row],[M]]/(gpw[[#This Row],[Mb]]*gpw[[#This Row],[K]])*gpw[[#This Row],[Wb]]</f>
        <v>70.286801028349842</v>
      </c>
      <c r="P697" s="2">
        <f>gpw[[#This Row],[kurs_zamkniecia]]-D227</f>
        <v>0.24000000000000199</v>
      </c>
      <c r="Q697" s="2" t="str">
        <f>IF(gpw[[#This Row],[Kolumna1]]&gt;0,"r",IF(gpw[[#This Row],[Kolumna1]]=0,"n","m"))</f>
        <v>r</v>
      </c>
      <c r="AB697" s="1">
        <v>42026</v>
      </c>
      <c r="AC697" s="2" t="s">
        <v>457</v>
      </c>
      <c r="AD697" s="2" t="s">
        <v>458</v>
      </c>
      <c r="AE697">
        <v>51.99</v>
      </c>
      <c r="AF697">
        <v>1148</v>
      </c>
      <c r="AG697">
        <v>59350</v>
      </c>
      <c r="AH697">
        <v>7449000</v>
      </c>
      <c r="AI697" s="2">
        <f>IF(AND(gpw_3[[#This Row],[wolumen]]=0,gpw_3[[#This Row],[obrot]]=0),gpw_3[[#This Row],[kurs_zamkniecia]],gpw_3[[#This Row],[obrot]]/gpw_3[[#This Row],[wolumen]])</f>
        <v>51.698606271777003</v>
      </c>
      <c r="AK697" t="str">
        <f>LEFT(gpw_3[[#This Row],[ISIN]],2)</f>
        <v>PL</v>
      </c>
      <c r="AL697">
        <f>gpw_3[[#This Row],[kurs_zamkniecia]]*gpw_3[[#This Row],[pakiet_wig]]</f>
        <v>387273510</v>
      </c>
      <c r="AM697" s="2">
        <f>1000</f>
        <v>1000</v>
      </c>
      <c r="AN697" s="2">
        <f t="shared" si="42"/>
        <v>96.428137390000003</v>
      </c>
      <c r="AO697" s="2">
        <f t="shared" si="43"/>
        <v>57140000</v>
      </c>
      <c r="AP697" s="2">
        <f>gpw_3[[#This Row],[M]]/(gpw_3[[#This Row],[Mb]]*gpw_3[[#This Row],[K]])*gpw_3[[#This Row],[Wb]]</f>
        <v>70.286801028349842</v>
      </c>
      <c r="AQ697" s="2">
        <f>gpw_3[[#This Row],[kurs_zamkniecia]]-AE227</f>
        <v>0.24000000000000199</v>
      </c>
      <c r="AR697" s="2" t="str">
        <f>IF(gpw_3[[#This Row],[Kolumna1]]&gt;0,"r",IF(gpw_3[[#This Row],[Kolumna1]]=0,"n","m"))</f>
        <v>r</v>
      </c>
    </row>
    <row r="698" spans="1:44" x14ac:dyDescent="0.25">
      <c r="A698" s="1">
        <v>42026</v>
      </c>
      <c r="B698" s="2" t="s">
        <v>459</v>
      </c>
      <c r="C698" s="2" t="s">
        <v>460</v>
      </c>
      <c r="D698">
        <v>7.38</v>
      </c>
      <c r="E698">
        <v>5</v>
      </c>
      <c r="F698">
        <v>40</v>
      </c>
      <c r="G698">
        <v>0</v>
      </c>
      <c r="H698" s="2">
        <f>IF(AND(gpw[[#This Row],[wolumen]]=0,gpw[[#This Row],[obrot]]=0),gpw[[#This Row],[kurs_zamkniecia]],gpw[[#This Row],[obrot]]/gpw[[#This Row],[wolumen]])</f>
        <v>8</v>
      </c>
      <c r="J698" t="str">
        <f>LEFT(gpw[[#This Row],[ISIN]],2)</f>
        <v>PL</v>
      </c>
      <c r="K698">
        <f>gpw[[#This Row],[kurs_zamkniecia]]*gpw[[#This Row],[pakiet_wig]]</f>
        <v>0</v>
      </c>
      <c r="L698" s="2">
        <f>1000</f>
        <v>1000</v>
      </c>
      <c r="M698" s="2">
        <f t="shared" si="40"/>
        <v>96.428137390000003</v>
      </c>
      <c r="N698" s="2">
        <f t="shared" si="41"/>
        <v>57140000</v>
      </c>
      <c r="O698" s="2">
        <f>gpw[[#This Row],[M]]/(gpw[[#This Row],[Mb]]*gpw[[#This Row],[K]])*gpw[[#This Row],[Wb]]</f>
        <v>0</v>
      </c>
      <c r="P698" s="2">
        <f>gpw[[#This Row],[kurs_zamkniecia]]-D228</f>
        <v>0</v>
      </c>
      <c r="Q698" s="2" t="str">
        <f>IF(gpw[[#This Row],[Kolumna1]]&gt;0,"r",IF(gpw[[#This Row],[Kolumna1]]=0,"n","m"))</f>
        <v>n</v>
      </c>
      <c r="AB698" s="1">
        <v>42026</v>
      </c>
      <c r="AC698" s="2" t="s">
        <v>459</v>
      </c>
      <c r="AD698" s="2" t="s">
        <v>460</v>
      </c>
      <c r="AE698">
        <v>7.38</v>
      </c>
      <c r="AF698">
        <v>5</v>
      </c>
      <c r="AG698">
        <v>40</v>
      </c>
      <c r="AH698">
        <v>0</v>
      </c>
      <c r="AI698" s="2">
        <f>IF(AND(gpw_3[[#This Row],[wolumen]]=0,gpw_3[[#This Row],[obrot]]=0),gpw_3[[#This Row],[kurs_zamkniecia]],gpw_3[[#This Row],[obrot]]/gpw_3[[#This Row],[wolumen]])</f>
        <v>8</v>
      </c>
      <c r="AK698" t="str">
        <f>LEFT(gpw_3[[#This Row],[ISIN]],2)</f>
        <v>PL</v>
      </c>
      <c r="AL698">
        <f>gpw_3[[#This Row],[kurs_zamkniecia]]*gpw_3[[#This Row],[pakiet_wig]]</f>
        <v>0</v>
      </c>
      <c r="AM698" s="2">
        <f>1000</f>
        <v>1000</v>
      </c>
      <c r="AN698" s="2">
        <f t="shared" si="42"/>
        <v>96.428137390000003</v>
      </c>
      <c r="AO698" s="2">
        <f t="shared" si="43"/>
        <v>57140000</v>
      </c>
      <c r="AP698" s="2">
        <f>gpw_3[[#This Row],[M]]/(gpw_3[[#This Row],[Mb]]*gpw_3[[#This Row],[K]])*gpw_3[[#This Row],[Wb]]</f>
        <v>0</v>
      </c>
      <c r="AQ698" s="2">
        <f>gpw_3[[#This Row],[kurs_zamkniecia]]-AE228</f>
        <v>0</v>
      </c>
      <c r="AR698" s="2" t="str">
        <f>IF(gpw_3[[#This Row],[Kolumna1]]&gt;0,"r",IF(gpw_3[[#This Row],[Kolumna1]]=0,"n","m"))</f>
        <v>n</v>
      </c>
    </row>
    <row r="699" spans="1:44" x14ac:dyDescent="0.25">
      <c r="A699" s="1">
        <v>42026</v>
      </c>
      <c r="B699" s="2" t="s">
        <v>461</v>
      </c>
      <c r="C699" s="2" t="s">
        <v>462</v>
      </c>
      <c r="D699">
        <v>7.55</v>
      </c>
      <c r="E699">
        <v>8969</v>
      </c>
      <c r="F699">
        <v>68010</v>
      </c>
      <c r="G699">
        <v>4222000</v>
      </c>
      <c r="H699" s="2">
        <f>IF(AND(gpw[[#This Row],[wolumen]]=0,gpw[[#This Row],[obrot]]=0),gpw[[#This Row],[kurs_zamkniecia]],gpw[[#This Row],[obrot]]/gpw[[#This Row],[wolumen]])</f>
        <v>7.5827851488460256</v>
      </c>
      <c r="J699" t="str">
        <f>LEFT(gpw[[#This Row],[ISIN]],2)</f>
        <v>PL</v>
      </c>
      <c r="K699">
        <f>gpw[[#This Row],[kurs_zamkniecia]]*gpw[[#This Row],[pakiet_wig]]</f>
        <v>31876100</v>
      </c>
      <c r="L699" s="2">
        <f>1000</f>
        <v>1000</v>
      </c>
      <c r="M699" s="2">
        <f t="shared" si="40"/>
        <v>96.428137390000003</v>
      </c>
      <c r="N699" s="2">
        <f t="shared" si="41"/>
        <v>57140000</v>
      </c>
      <c r="O699" s="2">
        <f>gpw[[#This Row],[M]]/(gpw[[#This Row],[Mb]]*gpw[[#This Row],[K]])*gpw[[#This Row],[Wb]]</f>
        <v>5.7852371525741146</v>
      </c>
      <c r="P699" s="2">
        <f>gpw[[#This Row],[kurs_zamkniecia]]-D229</f>
        <v>-4.9999999999999822E-2</v>
      </c>
      <c r="Q699" s="2" t="str">
        <f>IF(gpw[[#This Row],[Kolumna1]]&gt;0,"r",IF(gpw[[#This Row],[Kolumna1]]=0,"n","m"))</f>
        <v>m</v>
      </c>
      <c r="AB699" s="1">
        <v>42026</v>
      </c>
      <c r="AC699" s="2" t="s">
        <v>461</v>
      </c>
      <c r="AD699" s="2" t="s">
        <v>462</v>
      </c>
      <c r="AE699">
        <v>7.55</v>
      </c>
      <c r="AF699">
        <v>8969</v>
      </c>
      <c r="AG699">
        <v>68010</v>
      </c>
      <c r="AH699">
        <v>4222000</v>
      </c>
      <c r="AI699" s="2">
        <f>IF(AND(gpw_3[[#This Row],[wolumen]]=0,gpw_3[[#This Row],[obrot]]=0),gpw_3[[#This Row],[kurs_zamkniecia]],gpw_3[[#This Row],[obrot]]/gpw_3[[#This Row],[wolumen]])</f>
        <v>7.5827851488460256</v>
      </c>
      <c r="AK699" t="str">
        <f>LEFT(gpw_3[[#This Row],[ISIN]],2)</f>
        <v>PL</v>
      </c>
      <c r="AL699">
        <f>gpw_3[[#This Row],[kurs_zamkniecia]]*gpw_3[[#This Row],[pakiet_wig]]</f>
        <v>31876100</v>
      </c>
      <c r="AM699" s="2">
        <f>1000</f>
        <v>1000</v>
      </c>
      <c r="AN699" s="2">
        <f t="shared" si="42"/>
        <v>96.428137390000003</v>
      </c>
      <c r="AO699" s="2">
        <f t="shared" si="43"/>
        <v>57140000</v>
      </c>
      <c r="AP699" s="2">
        <f>gpw_3[[#This Row],[M]]/(gpw_3[[#This Row],[Mb]]*gpw_3[[#This Row],[K]])*gpw_3[[#This Row],[Wb]]</f>
        <v>5.7852371525741146</v>
      </c>
      <c r="AQ699" s="2">
        <f>gpw_3[[#This Row],[kurs_zamkniecia]]-AE229</f>
        <v>-4.9999999999999822E-2</v>
      </c>
      <c r="AR699" s="2" t="str">
        <f>IF(gpw_3[[#This Row],[Kolumna1]]&gt;0,"r",IF(gpw_3[[#This Row],[Kolumna1]]=0,"n","m"))</f>
        <v>m</v>
      </c>
    </row>
    <row r="700" spans="1:44" x14ac:dyDescent="0.25">
      <c r="A700" s="1">
        <v>42026</v>
      </c>
      <c r="B700" s="2" t="s">
        <v>463</v>
      </c>
      <c r="C700" s="2" t="s">
        <v>464</v>
      </c>
      <c r="D700">
        <v>20.98</v>
      </c>
      <c r="E700">
        <v>201</v>
      </c>
      <c r="F700">
        <v>4220</v>
      </c>
      <c r="G700">
        <v>3459000</v>
      </c>
      <c r="H700" s="2">
        <f>IF(AND(gpw[[#This Row],[wolumen]]=0,gpw[[#This Row],[obrot]]=0),gpw[[#This Row],[kurs_zamkniecia]],gpw[[#This Row],[obrot]]/gpw[[#This Row],[wolumen]])</f>
        <v>20.99502487562189</v>
      </c>
      <c r="J700" t="str">
        <f>LEFT(gpw[[#This Row],[ISIN]],2)</f>
        <v>PL</v>
      </c>
      <c r="K700">
        <f>gpw[[#This Row],[kurs_zamkniecia]]*gpw[[#This Row],[pakiet_wig]]</f>
        <v>72569820</v>
      </c>
      <c r="L700" s="2">
        <f>1000</f>
        <v>1000</v>
      </c>
      <c r="M700" s="2">
        <f t="shared" si="40"/>
        <v>96.428137390000003</v>
      </c>
      <c r="N700" s="2">
        <f t="shared" si="41"/>
        <v>57140000</v>
      </c>
      <c r="O700" s="2">
        <f>gpw[[#This Row],[M]]/(gpw[[#This Row],[Mb]]*gpw[[#This Row],[K]])*gpw[[#This Row],[Wb]]</f>
        <v>13.170796264901163</v>
      </c>
      <c r="P700" s="2">
        <f>gpw[[#This Row],[kurs_zamkniecia]]-D230</f>
        <v>0</v>
      </c>
      <c r="Q700" s="2" t="str">
        <f>IF(gpw[[#This Row],[Kolumna1]]&gt;0,"r",IF(gpw[[#This Row],[Kolumna1]]=0,"n","m"))</f>
        <v>n</v>
      </c>
      <c r="AB700" s="1">
        <v>42026</v>
      </c>
      <c r="AC700" s="2" t="s">
        <v>463</v>
      </c>
      <c r="AD700" s="2" t="s">
        <v>464</v>
      </c>
      <c r="AE700">
        <v>20.98</v>
      </c>
      <c r="AF700">
        <v>201</v>
      </c>
      <c r="AG700">
        <v>4220</v>
      </c>
      <c r="AH700">
        <v>3459000</v>
      </c>
      <c r="AI700" s="2">
        <f>IF(AND(gpw_3[[#This Row],[wolumen]]=0,gpw_3[[#This Row],[obrot]]=0),gpw_3[[#This Row],[kurs_zamkniecia]],gpw_3[[#This Row],[obrot]]/gpw_3[[#This Row],[wolumen]])</f>
        <v>20.99502487562189</v>
      </c>
      <c r="AK700" t="str">
        <f>LEFT(gpw_3[[#This Row],[ISIN]],2)</f>
        <v>PL</v>
      </c>
      <c r="AL700">
        <f>gpw_3[[#This Row],[kurs_zamkniecia]]*gpw_3[[#This Row],[pakiet_wig]]</f>
        <v>72569820</v>
      </c>
      <c r="AM700" s="2">
        <f>1000</f>
        <v>1000</v>
      </c>
      <c r="AN700" s="2">
        <f t="shared" si="42"/>
        <v>96.428137390000003</v>
      </c>
      <c r="AO700" s="2">
        <f t="shared" si="43"/>
        <v>57140000</v>
      </c>
      <c r="AP700" s="2">
        <f>gpw_3[[#This Row],[M]]/(gpw_3[[#This Row],[Mb]]*gpw_3[[#This Row],[K]])*gpw_3[[#This Row],[Wb]]</f>
        <v>13.170796264901163</v>
      </c>
      <c r="AQ700" s="2">
        <f>gpw_3[[#This Row],[kurs_zamkniecia]]-AE230</f>
        <v>0</v>
      </c>
      <c r="AR700" s="2" t="str">
        <f>IF(gpw_3[[#This Row],[Kolumna1]]&gt;0,"r",IF(gpw_3[[#This Row],[Kolumna1]]=0,"n","m"))</f>
        <v>n</v>
      </c>
    </row>
    <row r="701" spans="1:44" x14ac:dyDescent="0.25">
      <c r="A701" s="1">
        <v>42026</v>
      </c>
      <c r="B701" s="2" t="s">
        <v>465</v>
      </c>
      <c r="C701" s="2" t="s">
        <v>466</v>
      </c>
      <c r="D701">
        <v>10.79</v>
      </c>
      <c r="E701">
        <v>10750</v>
      </c>
      <c r="F701">
        <v>115550</v>
      </c>
      <c r="G701">
        <v>23006000</v>
      </c>
      <c r="H701" s="2">
        <f>IF(AND(gpw[[#This Row],[wolumen]]=0,gpw[[#This Row],[obrot]]=0),gpw[[#This Row],[kurs_zamkniecia]],gpw[[#This Row],[obrot]]/gpw[[#This Row],[wolumen]])</f>
        <v>10.748837209302325</v>
      </c>
      <c r="J701" t="str">
        <f>LEFT(gpw[[#This Row],[ISIN]],2)</f>
        <v>PL</v>
      </c>
      <c r="K701">
        <f>gpw[[#This Row],[kurs_zamkniecia]]*gpw[[#This Row],[pakiet_wig]]</f>
        <v>248234739.99999997</v>
      </c>
      <c r="L701" s="2">
        <f>1000</f>
        <v>1000</v>
      </c>
      <c r="M701" s="2">
        <f t="shared" si="40"/>
        <v>96.428137390000003</v>
      </c>
      <c r="N701" s="2">
        <f t="shared" si="41"/>
        <v>57140000</v>
      </c>
      <c r="O701" s="2">
        <f>gpw[[#This Row],[M]]/(gpw[[#This Row],[Mb]]*gpw[[#This Row],[K]])*gpw[[#This Row],[Wb]]</f>
        <v>45.052463770899678</v>
      </c>
      <c r="P701" s="2">
        <f>gpw[[#This Row],[kurs_zamkniecia]]-D231</f>
        <v>5.9999999999998721E-2</v>
      </c>
      <c r="Q701" s="2" t="str">
        <f>IF(gpw[[#This Row],[Kolumna1]]&gt;0,"r",IF(gpw[[#This Row],[Kolumna1]]=0,"n","m"))</f>
        <v>r</v>
      </c>
      <c r="AB701" s="1">
        <v>42026</v>
      </c>
      <c r="AC701" s="2" t="s">
        <v>465</v>
      </c>
      <c r="AD701" s="2" t="s">
        <v>466</v>
      </c>
      <c r="AE701">
        <v>10.79</v>
      </c>
      <c r="AF701">
        <v>10750</v>
      </c>
      <c r="AG701">
        <v>115550</v>
      </c>
      <c r="AH701">
        <v>23006000</v>
      </c>
      <c r="AI701" s="2">
        <f>IF(AND(gpw_3[[#This Row],[wolumen]]=0,gpw_3[[#This Row],[obrot]]=0),gpw_3[[#This Row],[kurs_zamkniecia]],gpw_3[[#This Row],[obrot]]/gpw_3[[#This Row],[wolumen]])</f>
        <v>10.748837209302325</v>
      </c>
      <c r="AK701" t="str">
        <f>LEFT(gpw_3[[#This Row],[ISIN]],2)</f>
        <v>PL</v>
      </c>
      <c r="AL701">
        <f>gpw_3[[#This Row],[kurs_zamkniecia]]*gpw_3[[#This Row],[pakiet_wig]]</f>
        <v>248234739.99999997</v>
      </c>
      <c r="AM701" s="2">
        <f>1000</f>
        <v>1000</v>
      </c>
      <c r="AN701" s="2">
        <f t="shared" si="42"/>
        <v>96.428137390000003</v>
      </c>
      <c r="AO701" s="2">
        <f t="shared" si="43"/>
        <v>57140000</v>
      </c>
      <c r="AP701" s="2">
        <f>gpw_3[[#This Row],[M]]/(gpw_3[[#This Row],[Mb]]*gpw_3[[#This Row],[K]])*gpw_3[[#This Row],[Wb]]</f>
        <v>45.052463770899678</v>
      </c>
      <c r="AQ701" s="2">
        <f>gpw_3[[#This Row],[kurs_zamkniecia]]-AE231</f>
        <v>5.9999999999998721E-2</v>
      </c>
      <c r="AR701" s="2" t="str">
        <f>IF(gpw_3[[#This Row],[Kolumna1]]&gt;0,"r",IF(gpw_3[[#This Row],[Kolumna1]]=0,"n","m"))</f>
        <v>r</v>
      </c>
    </row>
    <row r="702" spans="1:44" x14ac:dyDescent="0.25">
      <c r="A702" s="1">
        <v>42026</v>
      </c>
      <c r="B702" s="2" t="s">
        <v>467</v>
      </c>
      <c r="C702" s="2" t="s">
        <v>468</v>
      </c>
      <c r="D702">
        <v>29.25</v>
      </c>
      <c r="E702">
        <v>0</v>
      </c>
      <c r="F702">
        <v>0</v>
      </c>
      <c r="G702">
        <v>184000</v>
      </c>
      <c r="H702" s="2">
        <f>IF(AND(gpw[[#This Row],[wolumen]]=0,gpw[[#This Row],[obrot]]=0),gpw[[#This Row],[kurs_zamkniecia]],gpw[[#This Row],[obrot]]/gpw[[#This Row],[wolumen]])</f>
        <v>29.25</v>
      </c>
      <c r="J702" t="str">
        <f>LEFT(gpw[[#This Row],[ISIN]],2)</f>
        <v>PL</v>
      </c>
      <c r="K702">
        <f>gpw[[#This Row],[kurs_zamkniecia]]*gpw[[#This Row],[pakiet_wig]]</f>
        <v>5382000</v>
      </c>
      <c r="L702" s="2">
        <f>1000</f>
        <v>1000</v>
      </c>
      <c r="M702" s="2">
        <f t="shared" si="40"/>
        <v>96.428137390000003</v>
      </c>
      <c r="N702" s="2">
        <f t="shared" si="41"/>
        <v>57140000</v>
      </c>
      <c r="O702" s="2">
        <f>gpw[[#This Row],[M]]/(gpw[[#This Row],[Mb]]*gpw[[#This Row],[K]])*gpw[[#This Row],[Wb]]</f>
        <v>0.97678656909577644</v>
      </c>
      <c r="P702" s="2">
        <f>gpw[[#This Row],[kurs_zamkniecia]]-D232</f>
        <v>0</v>
      </c>
      <c r="Q702" s="2" t="str">
        <f>IF(gpw[[#This Row],[Kolumna1]]&gt;0,"r",IF(gpw[[#This Row],[Kolumna1]]=0,"n","m"))</f>
        <v>n</v>
      </c>
      <c r="AB702" s="1">
        <v>42026</v>
      </c>
      <c r="AC702" s="2" t="s">
        <v>467</v>
      </c>
      <c r="AD702" s="2" t="s">
        <v>468</v>
      </c>
      <c r="AE702">
        <v>29.25</v>
      </c>
      <c r="AF702">
        <v>0</v>
      </c>
      <c r="AG702">
        <v>0</v>
      </c>
      <c r="AH702">
        <v>184000</v>
      </c>
      <c r="AI702" s="2">
        <f>IF(AND(gpw_3[[#This Row],[wolumen]]=0,gpw_3[[#This Row],[obrot]]=0),gpw_3[[#This Row],[kurs_zamkniecia]],gpw_3[[#This Row],[obrot]]/gpw_3[[#This Row],[wolumen]])</f>
        <v>29.25</v>
      </c>
      <c r="AK702" t="str">
        <f>LEFT(gpw_3[[#This Row],[ISIN]],2)</f>
        <v>PL</v>
      </c>
      <c r="AL702">
        <f>gpw_3[[#This Row],[kurs_zamkniecia]]*gpw_3[[#This Row],[pakiet_wig]]</f>
        <v>5382000</v>
      </c>
      <c r="AM702" s="2">
        <f>1000</f>
        <v>1000</v>
      </c>
      <c r="AN702" s="2">
        <f t="shared" si="42"/>
        <v>96.428137390000003</v>
      </c>
      <c r="AO702" s="2">
        <f t="shared" si="43"/>
        <v>57140000</v>
      </c>
      <c r="AP702" s="2">
        <f>gpw_3[[#This Row],[M]]/(gpw_3[[#This Row],[Mb]]*gpw_3[[#This Row],[K]])*gpw_3[[#This Row],[Wb]]</f>
        <v>0.97678656909577644</v>
      </c>
      <c r="AQ702" s="2">
        <f>gpw_3[[#This Row],[kurs_zamkniecia]]-AE232</f>
        <v>0</v>
      </c>
      <c r="AR702" s="2" t="str">
        <f>IF(gpw_3[[#This Row],[Kolumna1]]&gt;0,"r",IF(gpw_3[[#This Row],[Kolumna1]]=0,"n","m"))</f>
        <v>n</v>
      </c>
    </row>
    <row r="703" spans="1:44" x14ac:dyDescent="0.25">
      <c r="A703" s="1">
        <v>42026</v>
      </c>
      <c r="B703" s="2" t="s">
        <v>469</v>
      </c>
      <c r="C703" s="2" t="s">
        <v>470</v>
      </c>
      <c r="D703">
        <v>3.85</v>
      </c>
      <c r="E703">
        <v>1198</v>
      </c>
      <c r="F703">
        <v>4600</v>
      </c>
      <c r="G703">
        <v>4815000</v>
      </c>
      <c r="H703" s="2">
        <f>IF(AND(gpw[[#This Row],[wolumen]]=0,gpw[[#This Row],[obrot]]=0),gpw[[#This Row],[kurs_zamkniecia]],gpw[[#This Row],[obrot]]/gpw[[#This Row],[wolumen]])</f>
        <v>3.8397328881469117</v>
      </c>
      <c r="J703" t="str">
        <f>LEFT(gpw[[#This Row],[ISIN]],2)</f>
        <v>PL</v>
      </c>
      <c r="K703">
        <f>gpw[[#This Row],[kurs_zamkniecia]]*gpw[[#This Row],[pakiet_wig]]</f>
        <v>18537750</v>
      </c>
      <c r="L703" s="2">
        <f>1000</f>
        <v>1000</v>
      </c>
      <c r="M703" s="2">
        <f t="shared" si="40"/>
        <v>96.428137390000003</v>
      </c>
      <c r="N703" s="2">
        <f t="shared" si="41"/>
        <v>57140000</v>
      </c>
      <c r="O703" s="2">
        <f>gpw[[#This Row],[M]]/(gpw[[#This Row],[Mb]]*gpw[[#This Row],[K]])*gpw[[#This Row],[Wb]]</f>
        <v>3.3644416984866647</v>
      </c>
      <c r="P703" s="2">
        <f>gpw[[#This Row],[kurs_zamkniecia]]-D233</f>
        <v>1.0000000000000231E-2</v>
      </c>
      <c r="Q703" s="2" t="str">
        <f>IF(gpw[[#This Row],[Kolumna1]]&gt;0,"r",IF(gpw[[#This Row],[Kolumna1]]=0,"n","m"))</f>
        <v>r</v>
      </c>
      <c r="AB703" s="1">
        <v>42026</v>
      </c>
      <c r="AC703" s="2" t="s">
        <v>469</v>
      </c>
      <c r="AD703" s="2" t="s">
        <v>470</v>
      </c>
      <c r="AE703">
        <v>3.85</v>
      </c>
      <c r="AF703">
        <v>1198</v>
      </c>
      <c r="AG703">
        <v>4600</v>
      </c>
      <c r="AH703">
        <v>4815000</v>
      </c>
      <c r="AI703" s="2">
        <f>IF(AND(gpw_3[[#This Row],[wolumen]]=0,gpw_3[[#This Row],[obrot]]=0),gpw_3[[#This Row],[kurs_zamkniecia]],gpw_3[[#This Row],[obrot]]/gpw_3[[#This Row],[wolumen]])</f>
        <v>3.8397328881469117</v>
      </c>
      <c r="AK703" t="str">
        <f>LEFT(gpw_3[[#This Row],[ISIN]],2)</f>
        <v>PL</v>
      </c>
      <c r="AL703">
        <f>gpw_3[[#This Row],[kurs_zamkniecia]]*gpw_3[[#This Row],[pakiet_wig]]</f>
        <v>18537750</v>
      </c>
      <c r="AM703" s="2">
        <f>1000</f>
        <v>1000</v>
      </c>
      <c r="AN703" s="2">
        <f t="shared" si="42"/>
        <v>96.428137390000003</v>
      </c>
      <c r="AO703" s="2">
        <f t="shared" si="43"/>
        <v>57140000</v>
      </c>
      <c r="AP703" s="2">
        <f>gpw_3[[#This Row],[M]]/(gpw_3[[#This Row],[Mb]]*gpw_3[[#This Row],[K]])*gpw_3[[#This Row],[Wb]]</f>
        <v>3.3644416984866647</v>
      </c>
      <c r="AQ703" s="2">
        <f>gpw_3[[#This Row],[kurs_zamkniecia]]-AE233</f>
        <v>1.0000000000000231E-2</v>
      </c>
      <c r="AR703" s="2" t="str">
        <f>IF(gpw_3[[#This Row],[Kolumna1]]&gt;0,"r",IF(gpw_3[[#This Row],[Kolumna1]]=0,"n","m"))</f>
        <v>r</v>
      </c>
    </row>
    <row r="704" spans="1:44" x14ac:dyDescent="0.25">
      <c r="A704" s="1">
        <v>42026</v>
      </c>
      <c r="B704" s="2" t="s">
        <v>471</v>
      </c>
      <c r="C704" s="2" t="s">
        <v>472</v>
      </c>
      <c r="D704">
        <v>9.2799999999999994</v>
      </c>
      <c r="E704">
        <v>4013</v>
      </c>
      <c r="F704">
        <v>37320</v>
      </c>
      <c r="G704">
        <v>6713000</v>
      </c>
      <c r="H704" s="2">
        <f>IF(AND(gpw[[#This Row],[wolumen]]=0,gpw[[#This Row],[obrot]]=0),gpw[[#This Row],[kurs_zamkniecia]],gpw[[#This Row],[obrot]]/gpw[[#This Row],[wolumen]])</f>
        <v>9.2997757288811371</v>
      </c>
      <c r="J704" t="str">
        <f>LEFT(gpw[[#This Row],[ISIN]],2)</f>
        <v>PL</v>
      </c>
      <c r="K704">
        <f>gpw[[#This Row],[kurs_zamkniecia]]*gpw[[#This Row],[pakiet_wig]]</f>
        <v>62296639.999999993</v>
      </c>
      <c r="L704" s="2">
        <f>1000</f>
        <v>1000</v>
      </c>
      <c r="M704" s="2">
        <f t="shared" si="40"/>
        <v>96.428137390000003</v>
      </c>
      <c r="N704" s="2">
        <f t="shared" si="41"/>
        <v>57140000</v>
      </c>
      <c r="O704" s="2">
        <f>gpw[[#This Row],[M]]/(gpw[[#This Row],[Mb]]*gpw[[#This Row],[K]])*gpw[[#This Row],[Wb]]</f>
        <v>11.306302722369882</v>
      </c>
      <c r="P704" s="2">
        <f>gpw[[#This Row],[kurs_zamkniecia]]-D234</f>
        <v>-0.10000000000000142</v>
      </c>
      <c r="Q704" s="2" t="str">
        <f>IF(gpw[[#This Row],[Kolumna1]]&gt;0,"r",IF(gpw[[#This Row],[Kolumna1]]=0,"n","m"))</f>
        <v>m</v>
      </c>
      <c r="AB704" s="1">
        <v>42026</v>
      </c>
      <c r="AC704" s="2" t="s">
        <v>471</v>
      </c>
      <c r="AD704" s="2" t="s">
        <v>472</v>
      </c>
      <c r="AE704">
        <v>9.2799999999999994</v>
      </c>
      <c r="AF704">
        <v>4013</v>
      </c>
      <c r="AG704">
        <v>37320</v>
      </c>
      <c r="AH704">
        <v>6713000</v>
      </c>
      <c r="AI704" s="2">
        <f>IF(AND(gpw_3[[#This Row],[wolumen]]=0,gpw_3[[#This Row],[obrot]]=0),gpw_3[[#This Row],[kurs_zamkniecia]],gpw_3[[#This Row],[obrot]]/gpw_3[[#This Row],[wolumen]])</f>
        <v>9.2997757288811371</v>
      </c>
      <c r="AK704" t="str">
        <f>LEFT(gpw_3[[#This Row],[ISIN]],2)</f>
        <v>PL</v>
      </c>
      <c r="AL704">
        <f>gpw_3[[#This Row],[kurs_zamkniecia]]*gpw_3[[#This Row],[pakiet_wig]]</f>
        <v>62296639.999999993</v>
      </c>
      <c r="AM704" s="2">
        <f>1000</f>
        <v>1000</v>
      </c>
      <c r="AN704" s="2">
        <f t="shared" si="42"/>
        <v>96.428137390000003</v>
      </c>
      <c r="AO704" s="2">
        <f t="shared" si="43"/>
        <v>57140000</v>
      </c>
      <c r="AP704" s="2">
        <f>gpw_3[[#This Row],[M]]/(gpw_3[[#This Row],[Mb]]*gpw_3[[#This Row],[K]])*gpw_3[[#This Row],[Wb]]</f>
        <v>11.306302722369882</v>
      </c>
      <c r="AQ704" s="2">
        <f>gpw_3[[#This Row],[kurs_zamkniecia]]-AE234</f>
        <v>-0.10000000000000142</v>
      </c>
      <c r="AR704" s="2" t="str">
        <f>IF(gpw_3[[#This Row],[Kolumna1]]&gt;0,"r",IF(gpw_3[[#This Row],[Kolumna1]]=0,"n","m"))</f>
        <v>m</v>
      </c>
    </row>
    <row r="705" spans="1:44" x14ac:dyDescent="0.25">
      <c r="A705" s="1">
        <v>42026</v>
      </c>
      <c r="B705" s="2" t="s">
        <v>473</v>
      </c>
      <c r="C705" s="2" t="s">
        <v>474</v>
      </c>
      <c r="D705">
        <v>19.14</v>
      </c>
      <c r="E705">
        <v>1018</v>
      </c>
      <c r="F705">
        <v>19370</v>
      </c>
      <c r="G705">
        <v>10769000</v>
      </c>
      <c r="H705" s="2">
        <f>IF(AND(gpw[[#This Row],[wolumen]]=0,gpw[[#This Row],[obrot]]=0),gpw[[#This Row],[kurs_zamkniecia]],gpw[[#This Row],[obrot]]/gpw[[#This Row],[wolumen]])</f>
        <v>19.027504911591354</v>
      </c>
      <c r="J705" t="str">
        <f>LEFT(gpw[[#This Row],[ISIN]],2)</f>
        <v>PL</v>
      </c>
      <c r="K705">
        <f>gpw[[#This Row],[kurs_zamkniecia]]*gpw[[#This Row],[pakiet_wig]]</f>
        <v>206118660</v>
      </c>
      <c r="L705" s="2">
        <f>1000</f>
        <v>1000</v>
      </c>
      <c r="M705" s="2">
        <f t="shared" si="40"/>
        <v>96.428137390000003</v>
      </c>
      <c r="N705" s="2">
        <f t="shared" si="41"/>
        <v>57140000</v>
      </c>
      <c r="O705" s="2">
        <f>gpw[[#This Row],[M]]/(gpw[[#This Row],[Mb]]*gpw[[#This Row],[K]])*gpw[[#This Row],[Wb]]</f>
        <v>37.408758589375488</v>
      </c>
      <c r="P705" s="2">
        <f>gpw[[#This Row],[kurs_zamkniecia]]-D235</f>
        <v>0</v>
      </c>
      <c r="Q705" s="2" t="str">
        <f>IF(gpw[[#This Row],[Kolumna1]]&gt;0,"r",IF(gpw[[#This Row],[Kolumna1]]=0,"n","m"))</f>
        <v>n</v>
      </c>
      <c r="AB705" s="1">
        <v>42026</v>
      </c>
      <c r="AC705" s="2" t="s">
        <v>473</v>
      </c>
      <c r="AD705" s="2" t="s">
        <v>474</v>
      </c>
      <c r="AE705">
        <v>19.14</v>
      </c>
      <c r="AF705">
        <v>1018</v>
      </c>
      <c r="AG705">
        <v>19370</v>
      </c>
      <c r="AH705">
        <v>10769000</v>
      </c>
      <c r="AI705" s="2">
        <f>IF(AND(gpw_3[[#This Row],[wolumen]]=0,gpw_3[[#This Row],[obrot]]=0),gpw_3[[#This Row],[kurs_zamkniecia]],gpw_3[[#This Row],[obrot]]/gpw_3[[#This Row],[wolumen]])</f>
        <v>19.027504911591354</v>
      </c>
      <c r="AK705" t="str">
        <f>LEFT(gpw_3[[#This Row],[ISIN]],2)</f>
        <v>PL</v>
      </c>
      <c r="AL705">
        <f>gpw_3[[#This Row],[kurs_zamkniecia]]*gpw_3[[#This Row],[pakiet_wig]]</f>
        <v>206118660</v>
      </c>
      <c r="AM705" s="2">
        <f>1000</f>
        <v>1000</v>
      </c>
      <c r="AN705" s="2">
        <f t="shared" si="42"/>
        <v>96.428137390000003</v>
      </c>
      <c r="AO705" s="2">
        <f t="shared" si="43"/>
        <v>57140000</v>
      </c>
      <c r="AP705" s="2">
        <f>gpw_3[[#This Row],[M]]/(gpw_3[[#This Row],[Mb]]*gpw_3[[#This Row],[K]])*gpw_3[[#This Row],[Wb]]</f>
        <v>37.408758589375488</v>
      </c>
      <c r="AQ705" s="2">
        <f>gpw_3[[#This Row],[kurs_zamkniecia]]-AE235</f>
        <v>0</v>
      </c>
      <c r="AR705" s="2" t="str">
        <f>IF(gpw_3[[#This Row],[Kolumna1]]&gt;0,"r",IF(gpw_3[[#This Row],[Kolumna1]]=0,"n","m"))</f>
        <v>n</v>
      </c>
    </row>
    <row r="706" spans="1:44" x14ac:dyDescent="0.25">
      <c r="A706" s="1">
        <v>42026</v>
      </c>
      <c r="B706" s="2" t="s">
        <v>475</v>
      </c>
      <c r="C706" s="2" t="s">
        <v>476</v>
      </c>
      <c r="D706">
        <v>3.31</v>
      </c>
      <c r="E706">
        <v>4556</v>
      </c>
      <c r="F706">
        <v>14880</v>
      </c>
      <c r="G706">
        <v>11880000</v>
      </c>
      <c r="H706" s="2">
        <f>IF(AND(gpw[[#This Row],[wolumen]]=0,gpw[[#This Row],[obrot]]=0),gpw[[#This Row],[kurs_zamkniecia]],gpw[[#This Row],[obrot]]/gpw[[#This Row],[wolumen]])</f>
        <v>3.2660228270412643</v>
      </c>
      <c r="J706" t="str">
        <f>LEFT(gpw[[#This Row],[ISIN]],2)</f>
        <v>PL</v>
      </c>
      <c r="K706">
        <f>gpw[[#This Row],[kurs_zamkniecia]]*gpw[[#This Row],[pakiet_wig]]</f>
        <v>39322800</v>
      </c>
      <c r="L706" s="2">
        <f>1000</f>
        <v>1000</v>
      </c>
      <c r="M706" s="2">
        <f t="shared" ref="M706:M769" si="44">96.42813739</f>
        <v>96.428137390000003</v>
      </c>
      <c r="N706" s="2">
        <f t="shared" ref="N706:N769" si="45">57140000</f>
        <v>57140000</v>
      </c>
      <c r="O706" s="2">
        <f>gpw[[#This Row],[M]]/(gpw[[#This Row],[Mb]]*gpw[[#This Row],[K]])*gpw[[#This Row],[Wb]]</f>
        <v>7.1367489593532891</v>
      </c>
      <c r="P706" s="2">
        <f>gpw[[#This Row],[kurs_zamkniecia]]-D236</f>
        <v>-2.0000000000000018E-2</v>
      </c>
      <c r="Q706" s="2" t="str">
        <f>IF(gpw[[#This Row],[Kolumna1]]&gt;0,"r",IF(gpw[[#This Row],[Kolumna1]]=0,"n","m"))</f>
        <v>m</v>
      </c>
      <c r="AB706" s="1">
        <v>42026</v>
      </c>
      <c r="AC706" s="2" t="s">
        <v>475</v>
      </c>
      <c r="AD706" s="2" t="s">
        <v>476</v>
      </c>
      <c r="AE706">
        <v>3.31</v>
      </c>
      <c r="AF706">
        <v>4556</v>
      </c>
      <c r="AG706">
        <v>14880</v>
      </c>
      <c r="AH706">
        <v>11880000</v>
      </c>
      <c r="AI706" s="2">
        <f>IF(AND(gpw_3[[#This Row],[wolumen]]=0,gpw_3[[#This Row],[obrot]]=0),gpw_3[[#This Row],[kurs_zamkniecia]],gpw_3[[#This Row],[obrot]]/gpw_3[[#This Row],[wolumen]])</f>
        <v>3.2660228270412643</v>
      </c>
      <c r="AK706" t="str">
        <f>LEFT(gpw_3[[#This Row],[ISIN]],2)</f>
        <v>PL</v>
      </c>
      <c r="AL706">
        <f>gpw_3[[#This Row],[kurs_zamkniecia]]*gpw_3[[#This Row],[pakiet_wig]]</f>
        <v>39322800</v>
      </c>
      <c r="AM706" s="2">
        <f>1000</f>
        <v>1000</v>
      </c>
      <c r="AN706" s="2">
        <f t="shared" ref="AN706:AN769" si="46">96.42813739</f>
        <v>96.428137390000003</v>
      </c>
      <c r="AO706" s="2">
        <f t="shared" ref="AO706:AO769" si="47">57140000</f>
        <v>57140000</v>
      </c>
      <c r="AP706" s="2">
        <f>gpw_3[[#This Row],[M]]/(gpw_3[[#This Row],[Mb]]*gpw_3[[#This Row],[K]])*gpw_3[[#This Row],[Wb]]</f>
        <v>7.1367489593532891</v>
      </c>
      <c r="AQ706" s="2">
        <f>gpw_3[[#This Row],[kurs_zamkniecia]]-AE236</f>
        <v>-2.0000000000000018E-2</v>
      </c>
      <c r="AR706" s="2" t="str">
        <f>IF(gpw_3[[#This Row],[Kolumna1]]&gt;0,"r",IF(gpw_3[[#This Row],[Kolumna1]]=0,"n","m"))</f>
        <v>m</v>
      </c>
    </row>
    <row r="707" spans="1:44" x14ac:dyDescent="0.25">
      <c r="A707" s="1">
        <v>42026</v>
      </c>
      <c r="B707" s="2" t="s">
        <v>477</v>
      </c>
      <c r="C707" s="2" t="s">
        <v>478</v>
      </c>
      <c r="D707">
        <v>260</v>
      </c>
      <c r="E707">
        <v>0</v>
      </c>
      <c r="F707">
        <v>0</v>
      </c>
      <c r="G707">
        <v>1231000</v>
      </c>
      <c r="H707" s="2">
        <f>IF(AND(gpw[[#This Row],[wolumen]]=0,gpw[[#This Row],[obrot]]=0),gpw[[#This Row],[kurs_zamkniecia]],gpw[[#This Row],[obrot]]/gpw[[#This Row],[wolumen]])</f>
        <v>260</v>
      </c>
      <c r="J707" t="str">
        <f>LEFT(gpw[[#This Row],[ISIN]],2)</f>
        <v>SI</v>
      </c>
      <c r="K707">
        <f>gpw[[#This Row],[kurs_zamkniecia]]*gpw[[#This Row],[pakiet_wig]]</f>
        <v>320060000</v>
      </c>
      <c r="L707" s="2">
        <f>1000</f>
        <v>1000</v>
      </c>
      <c r="M707" s="2">
        <f t="shared" si="44"/>
        <v>96.428137390000003</v>
      </c>
      <c r="N707" s="2">
        <f t="shared" si="45"/>
        <v>57140000</v>
      </c>
      <c r="O707" s="2">
        <f>gpw[[#This Row],[M]]/(gpw[[#This Row],[Mb]]*gpw[[#This Row],[K]])*gpw[[#This Row],[Wb]]</f>
        <v>58.088128819173953</v>
      </c>
      <c r="P707" s="2">
        <f>gpw[[#This Row],[kurs_zamkniecia]]-D237</f>
        <v>0</v>
      </c>
      <c r="Q707" s="2" t="str">
        <f>IF(gpw[[#This Row],[Kolumna1]]&gt;0,"r",IF(gpw[[#This Row],[Kolumna1]]=0,"n","m"))</f>
        <v>n</v>
      </c>
      <c r="AB707" s="1">
        <v>42026</v>
      </c>
      <c r="AC707" s="2" t="s">
        <v>477</v>
      </c>
      <c r="AD707" s="2" t="s">
        <v>478</v>
      </c>
      <c r="AE707">
        <v>260</v>
      </c>
      <c r="AF707">
        <v>0</v>
      </c>
      <c r="AG707">
        <v>0</v>
      </c>
      <c r="AH707">
        <v>1231000</v>
      </c>
      <c r="AI707" s="2">
        <f>IF(AND(gpw_3[[#This Row],[wolumen]]=0,gpw_3[[#This Row],[obrot]]=0),gpw_3[[#This Row],[kurs_zamkniecia]],gpw_3[[#This Row],[obrot]]/gpw_3[[#This Row],[wolumen]])</f>
        <v>260</v>
      </c>
      <c r="AK707" t="str">
        <f>LEFT(gpw_3[[#This Row],[ISIN]],2)</f>
        <v>SI</v>
      </c>
      <c r="AL707">
        <f>gpw_3[[#This Row],[kurs_zamkniecia]]*gpw_3[[#This Row],[pakiet_wig]]</f>
        <v>320060000</v>
      </c>
      <c r="AM707" s="2">
        <f>1000</f>
        <v>1000</v>
      </c>
      <c r="AN707" s="2">
        <f t="shared" si="46"/>
        <v>96.428137390000003</v>
      </c>
      <c r="AO707" s="2">
        <f t="shared" si="47"/>
        <v>57140000</v>
      </c>
      <c r="AP707" s="2">
        <f>gpw_3[[#This Row],[M]]/(gpw_3[[#This Row],[Mb]]*gpw_3[[#This Row],[K]])*gpw_3[[#This Row],[Wb]]</f>
        <v>58.088128819173953</v>
      </c>
      <c r="AQ707" s="2">
        <f>gpw_3[[#This Row],[kurs_zamkniecia]]-AE237</f>
        <v>0</v>
      </c>
      <c r="AR707" s="2" t="str">
        <f>IF(gpw_3[[#This Row],[Kolumna1]]&gt;0,"r",IF(gpw_3[[#This Row],[Kolumna1]]=0,"n","m"))</f>
        <v>n</v>
      </c>
    </row>
    <row r="708" spans="1:44" x14ac:dyDescent="0.25">
      <c r="A708" s="1">
        <v>42026</v>
      </c>
      <c r="B708" s="2" t="s">
        <v>479</v>
      </c>
      <c r="C708" s="2" t="s">
        <v>480</v>
      </c>
      <c r="D708">
        <v>112.9</v>
      </c>
      <c r="E708">
        <v>6743</v>
      </c>
      <c r="F708">
        <v>770680</v>
      </c>
      <c r="G708">
        <v>14953000</v>
      </c>
      <c r="H708" s="2">
        <f>IF(AND(gpw[[#This Row],[wolumen]]=0,gpw[[#This Row],[obrot]]=0),gpw[[#This Row],[kurs_zamkniecia]],gpw[[#This Row],[obrot]]/gpw[[#This Row],[wolumen]])</f>
        <v>114.29334124277028</v>
      </c>
      <c r="J708" t="str">
        <f>LEFT(gpw[[#This Row],[ISIN]],2)</f>
        <v>PL</v>
      </c>
      <c r="K708">
        <f>gpw[[#This Row],[kurs_zamkniecia]]*gpw[[#This Row],[pakiet_wig]]</f>
        <v>1688193700</v>
      </c>
      <c r="L708" s="2">
        <f>1000</f>
        <v>1000</v>
      </c>
      <c r="M708" s="2">
        <f t="shared" si="44"/>
        <v>96.428137390000003</v>
      </c>
      <c r="N708" s="2">
        <f t="shared" si="45"/>
        <v>57140000</v>
      </c>
      <c r="O708" s="2">
        <f>gpw[[#This Row],[M]]/(gpw[[#This Row],[Mb]]*gpw[[#This Row],[K]])*gpw[[#This Row],[Wb]]</f>
        <v>306.39259238054711</v>
      </c>
      <c r="P708" s="2">
        <f>gpw[[#This Row],[kurs_zamkniecia]]-D238</f>
        <v>-2.0999999999999943</v>
      </c>
      <c r="Q708" s="2" t="str">
        <f>IF(gpw[[#This Row],[Kolumna1]]&gt;0,"r",IF(gpw[[#This Row],[Kolumna1]]=0,"n","m"))</f>
        <v>m</v>
      </c>
      <c r="AB708" s="1">
        <v>42026</v>
      </c>
      <c r="AC708" s="2" t="s">
        <v>479</v>
      </c>
      <c r="AD708" s="2" t="s">
        <v>480</v>
      </c>
      <c r="AE708">
        <v>112.9</v>
      </c>
      <c r="AF708">
        <v>6743</v>
      </c>
      <c r="AG708">
        <v>770680</v>
      </c>
      <c r="AH708">
        <v>14953000</v>
      </c>
      <c r="AI708" s="2">
        <f>IF(AND(gpw_3[[#This Row],[wolumen]]=0,gpw_3[[#This Row],[obrot]]=0),gpw_3[[#This Row],[kurs_zamkniecia]],gpw_3[[#This Row],[obrot]]/gpw_3[[#This Row],[wolumen]])</f>
        <v>114.29334124277028</v>
      </c>
      <c r="AK708" t="str">
        <f>LEFT(gpw_3[[#This Row],[ISIN]],2)</f>
        <v>PL</v>
      </c>
      <c r="AL708">
        <f>gpw_3[[#This Row],[kurs_zamkniecia]]*gpw_3[[#This Row],[pakiet_wig]]</f>
        <v>1688193700</v>
      </c>
      <c r="AM708" s="2">
        <f>1000</f>
        <v>1000</v>
      </c>
      <c r="AN708" s="2">
        <f t="shared" si="46"/>
        <v>96.428137390000003</v>
      </c>
      <c r="AO708" s="2">
        <f t="shared" si="47"/>
        <v>57140000</v>
      </c>
      <c r="AP708" s="2">
        <f>gpw_3[[#This Row],[M]]/(gpw_3[[#This Row],[Mb]]*gpw_3[[#This Row],[K]])*gpw_3[[#This Row],[Wb]]</f>
        <v>306.39259238054711</v>
      </c>
      <c r="AQ708" s="2">
        <f>gpw_3[[#This Row],[kurs_zamkniecia]]-AE238</f>
        <v>-2.0999999999999943</v>
      </c>
      <c r="AR708" s="2" t="str">
        <f>IF(gpw_3[[#This Row],[Kolumna1]]&gt;0,"r",IF(gpw_3[[#This Row],[Kolumna1]]=0,"n","m"))</f>
        <v>m</v>
      </c>
    </row>
    <row r="709" spans="1:44" x14ac:dyDescent="0.25">
      <c r="A709" s="1">
        <v>42026</v>
      </c>
      <c r="B709" s="2" t="s">
        <v>481</v>
      </c>
      <c r="C709" s="2" t="s">
        <v>482</v>
      </c>
      <c r="D709">
        <v>53.88</v>
      </c>
      <c r="E709">
        <v>2781</v>
      </c>
      <c r="F709">
        <v>147310</v>
      </c>
      <c r="G709">
        <v>2418000</v>
      </c>
      <c r="H709" s="2">
        <f>IF(AND(gpw[[#This Row],[wolumen]]=0,gpw[[#This Row],[obrot]]=0),gpw[[#This Row],[kurs_zamkniecia]],gpw[[#This Row],[obrot]]/gpw[[#This Row],[wolumen]])</f>
        <v>52.970154620640059</v>
      </c>
      <c r="J709" t="str">
        <f>LEFT(gpw[[#This Row],[ISIN]],2)</f>
        <v>PL</v>
      </c>
      <c r="K709">
        <f>gpw[[#This Row],[kurs_zamkniecia]]*gpw[[#This Row],[pakiet_wig]]</f>
        <v>130281840</v>
      </c>
      <c r="L709" s="2">
        <f>1000</f>
        <v>1000</v>
      </c>
      <c r="M709" s="2">
        <f t="shared" si="44"/>
        <v>96.428137390000003</v>
      </c>
      <c r="N709" s="2">
        <f t="shared" si="45"/>
        <v>57140000</v>
      </c>
      <c r="O709" s="2">
        <f>gpw[[#This Row],[M]]/(gpw[[#This Row],[Mb]]*gpw[[#This Row],[K]])*gpw[[#This Row],[Wb]]</f>
        <v>23.645030009120195</v>
      </c>
      <c r="P709" s="2">
        <f>gpw[[#This Row],[kurs_zamkniecia]]-D239</f>
        <v>1.8800000000000026</v>
      </c>
      <c r="Q709" s="2" t="str">
        <f>IF(gpw[[#This Row],[Kolumna1]]&gt;0,"r",IF(gpw[[#This Row],[Kolumna1]]=0,"n","m"))</f>
        <v>r</v>
      </c>
      <c r="AB709" s="1">
        <v>42026</v>
      </c>
      <c r="AC709" s="2" t="s">
        <v>481</v>
      </c>
      <c r="AD709" s="2" t="s">
        <v>482</v>
      </c>
      <c r="AE709">
        <v>53.88</v>
      </c>
      <c r="AF709">
        <v>2781</v>
      </c>
      <c r="AG709">
        <v>147310</v>
      </c>
      <c r="AH709">
        <v>2418000</v>
      </c>
      <c r="AI709" s="2">
        <f>IF(AND(gpw_3[[#This Row],[wolumen]]=0,gpw_3[[#This Row],[obrot]]=0),gpw_3[[#This Row],[kurs_zamkniecia]],gpw_3[[#This Row],[obrot]]/gpw_3[[#This Row],[wolumen]])</f>
        <v>52.970154620640059</v>
      </c>
      <c r="AK709" t="str">
        <f>LEFT(gpw_3[[#This Row],[ISIN]],2)</f>
        <v>PL</v>
      </c>
      <c r="AL709">
        <f>gpw_3[[#This Row],[kurs_zamkniecia]]*gpw_3[[#This Row],[pakiet_wig]]</f>
        <v>130281840</v>
      </c>
      <c r="AM709" s="2">
        <f>1000</f>
        <v>1000</v>
      </c>
      <c r="AN709" s="2">
        <f t="shared" si="46"/>
        <v>96.428137390000003</v>
      </c>
      <c r="AO709" s="2">
        <f t="shared" si="47"/>
        <v>57140000</v>
      </c>
      <c r="AP709" s="2">
        <f>gpw_3[[#This Row],[M]]/(gpw_3[[#This Row],[Mb]]*gpw_3[[#This Row],[K]])*gpw_3[[#This Row],[Wb]]</f>
        <v>23.645030009120195</v>
      </c>
      <c r="AQ709" s="2">
        <f>gpw_3[[#This Row],[kurs_zamkniecia]]-AE239</f>
        <v>1.8800000000000026</v>
      </c>
      <c r="AR709" s="2" t="str">
        <f>IF(gpw_3[[#This Row],[Kolumna1]]&gt;0,"r",IF(gpw_3[[#This Row],[Kolumna1]]=0,"n","m"))</f>
        <v>r</v>
      </c>
    </row>
    <row r="710" spans="1:44" x14ac:dyDescent="0.25">
      <c r="A710" s="1">
        <v>42026</v>
      </c>
      <c r="B710" s="2" t="s">
        <v>483</v>
      </c>
      <c r="C710" s="2" t="s">
        <v>484</v>
      </c>
      <c r="D710">
        <v>1.1200000000000001</v>
      </c>
      <c r="E710">
        <v>47992</v>
      </c>
      <c r="F710">
        <v>52670</v>
      </c>
      <c r="G710">
        <v>5093000</v>
      </c>
      <c r="H710" s="2">
        <f>IF(AND(gpw[[#This Row],[wolumen]]=0,gpw[[#This Row],[obrot]]=0),gpw[[#This Row],[kurs_zamkniecia]],gpw[[#This Row],[obrot]]/gpw[[#This Row],[wolumen]])</f>
        <v>1.0974745790965161</v>
      </c>
      <c r="J710" t="str">
        <f>LEFT(gpw[[#This Row],[ISIN]],2)</f>
        <v>LU</v>
      </c>
      <c r="K710">
        <f>gpw[[#This Row],[kurs_zamkniecia]]*gpw[[#This Row],[pakiet_wig]]</f>
        <v>5704160.0000000009</v>
      </c>
      <c r="L710" s="2">
        <f>1000</f>
        <v>1000</v>
      </c>
      <c r="M710" s="2">
        <f t="shared" si="44"/>
        <v>96.428137390000003</v>
      </c>
      <c r="N710" s="2">
        <f t="shared" si="45"/>
        <v>57140000</v>
      </c>
      <c r="O710" s="2">
        <f>gpw[[#This Row],[M]]/(gpw[[#This Row],[Mb]]*gpw[[#This Row],[K]])*gpw[[#This Row],[Wb]]</f>
        <v>1.0352558297980985</v>
      </c>
      <c r="P710" s="2">
        <f>gpw[[#This Row],[kurs_zamkniecia]]-D240</f>
        <v>2.0000000000000018E-2</v>
      </c>
      <c r="Q710" s="2" t="str">
        <f>IF(gpw[[#This Row],[Kolumna1]]&gt;0,"r",IF(gpw[[#This Row],[Kolumna1]]=0,"n","m"))</f>
        <v>r</v>
      </c>
      <c r="AB710" s="1">
        <v>42026</v>
      </c>
      <c r="AC710" s="2" t="s">
        <v>483</v>
      </c>
      <c r="AD710" s="2" t="s">
        <v>484</v>
      </c>
      <c r="AE710">
        <v>1.1200000000000001</v>
      </c>
      <c r="AF710">
        <v>47992</v>
      </c>
      <c r="AG710">
        <v>52670</v>
      </c>
      <c r="AH710">
        <v>5093000</v>
      </c>
      <c r="AI710" s="2">
        <f>IF(AND(gpw_3[[#This Row],[wolumen]]=0,gpw_3[[#This Row],[obrot]]=0),gpw_3[[#This Row],[kurs_zamkniecia]],gpw_3[[#This Row],[obrot]]/gpw_3[[#This Row],[wolumen]])</f>
        <v>1.0974745790965161</v>
      </c>
      <c r="AK710" t="str">
        <f>LEFT(gpw_3[[#This Row],[ISIN]],2)</f>
        <v>LU</v>
      </c>
      <c r="AL710">
        <f>gpw_3[[#This Row],[kurs_zamkniecia]]*gpw_3[[#This Row],[pakiet_wig]]</f>
        <v>5704160.0000000009</v>
      </c>
      <c r="AM710" s="2">
        <f>1000</f>
        <v>1000</v>
      </c>
      <c r="AN710" s="2">
        <f t="shared" si="46"/>
        <v>96.428137390000003</v>
      </c>
      <c r="AO710" s="2">
        <f t="shared" si="47"/>
        <v>57140000</v>
      </c>
      <c r="AP710" s="2">
        <f>gpw_3[[#This Row],[M]]/(gpw_3[[#This Row],[Mb]]*gpw_3[[#This Row],[K]])*gpw_3[[#This Row],[Wb]]</f>
        <v>1.0352558297980985</v>
      </c>
      <c r="AQ710" s="2">
        <f>gpw_3[[#This Row],[kurs_zamkniecia]]-AE240</f>
        <v>2.0000000000000018E-2</v>
      </c>
      <c r="AR710" s="2" t="str">
        <f>IF(gpw_3[[#This Row],[Kolumna1]]&gt;0,"r",IF(gpw_3[[#This Row],[Kolumna1]]=0,"n","m"))</f>
        <v>r</v>
      </c>
    </row>
    <row r="711" spans="1:44" x14ac:dyDescent="0.25">
      <c r="A711" s="1">
        <v>42026</v>
      </c>
      <c r="B711" s="2" t="s">
        <v>485</v>
      </c>
      <c r="C711" s="2" t="s">
        <v>486</v>
      </c>
      <c r="D711">
        <v>1.83</v>
      </c>
      <c r="E711">
        <v>66772</v>
      </c>
      <c r="F711">
        <v>120050</v>
      </c>
      <c r="G711">
        <v>218198000</v>
      </c>
      <c r="H711" s="2">
        <f>IF(AND(gpw[[#This Row],[wolumen]]=0,gpw[[#This Row],[obrot]]=0),gpw[[#This Row],[kurs_zamkniecia]],gpw[[#This Row],[obrot]]/gpw[[#This Row],[wolumen]])</f>
        <v>1.7979093033007847</v>
      </c>
      <c r="J711" t="str">
        <f>LEFT(gpw[[#This Row],[ISIN]],2)</f>
        <v>PL</v>
      </c>
      <c r="K711">
        <f>gpw[[#This Row],[kurs_zamkniecia]]*gpw[[#This Row],[pakiet_wig]]</f>
        <v>399302340</v>
      </c>
      <c r="L711" s="2">
        <f>1000</f>
        <v>1000</v>
      </c>
      <c r="M711" s="2">
        <f t="shared" si="44"/>
        <v>96.428137390000003</v>
      </c>
      <c r="N711" s="2">
        <f t="shared" si="45"/>
        <v>57140000</v>
      </c>
      <c r="O711" s="2">
        <f>gpw[[#This Row],[M]]/(gpw[[#This Row],[Mb]]*gpw[[#This Row],[K]])*gpw[[#This Row],[Wb]]</f>
        <v>72.469929899761283</v>
      </c>
      <c r="P711" s="2">
        <f>gpw[[#This Row],[kurs_zamkniecia]]-D241</f>
        <v>6.0000000000000053E-2</v>
      </c>
      <c r="Q711" s="2" t="str">
        <f>IF(gpw[[#This Row],[Kolumna1]]&gt;0,"r",IF(gpw[[#This Row],[Kolumna1]]=0,"n","m"))</f>
        <v>r</v>
      </c>
      <c r="AB711" s="1">
        <v>42026</v>
      </c>
      <c r="AC711" s="2" t="s">
        <v>485</v>
      </c>
      <c r="AD711" s="2" t="s">
        <v>486</v>
      </c>
      <c r="AE711">
        <v>1.83</v>
      </c>
      <c r="AF711">
        <v>66772</v>
      </c>
      <c r="AG711">
        <v>120050</v>
      </c>
      <c r="AH711">
        <v>218198000</v>
      </c>
      <c r="AI711" s="2">
        <f>IF(AND(gpw_3[[#This Row],[wolumen]]=0,gpw_3[[#This Row],[obrot]]=0),gpw_3[[#This Row],[kurs_zamkniecia]],gpw_3[[#This Row],[obrot]]/gpw_3[[#This Row],[wolumen]])</f>
        <v>1.7979093033007847</v>
      </c>
      <c r="AK711" t="str">
        <f>LEFT(gpw_3[[#This Row],[ISIN]],2)</f>
        <v>PL</v>
      </c>
      <c r="AL711">
        <f>gpw_3[[#This Row],[kurs_zamkniecia]]*gpw_3[[#This Row],[pakiet_wig]]</f>
        <v>399302340</v>
      </c>
      <c r="AM711" s="2">
        <f>1000</f>
        <v>1000</v>
      </c>
      <c r="AN711" s="2">
        <f t="shared" si="46"/>
        <v>96.428137390000003</v>
      </c>
      <c r="AO711" s="2">
        <f t="shared" si="47"/>
        <v>57140000</v>
      </c>
      <c r="AP711" s="2">
        <f>gpw_3[[#This Row],[M]]/(gpw_3[[#This Row],[Mb]]*gpw_3[[#This Row],[K]])*gpw_3[[#This Row],[Wb]]</f>
        <v>72.469929899761283</v>
      </c>
      <c r="AQ711" s="2">
        <f>gpw_3[[#This Row],[kurs_zamkniecia]]-AE241</f>
        <v>6.0000000000000053E-2</v>
      </c>
      <c r="AR711" s="2" t="str">
        <f>IF(gpw_3[[#This Row],[Kolumna1]]&gt;0,"r",IF(gpw_3[[#This Row],[Kolumna1]]=0,"n","m"))</f>
        <v>r</v>
      </c>
    </row>
    <row r="712" spans="1:44" x14ac:dyDescent="0.25">
      <c r="A712" s="1">
        <v>42026</v>
      </c>
      <c r="B712" s="2" t="s">
        <v>487</v>
      </c>
      <c r="C712" s="2" t="s">
        <v>488</v>
      </c>
      <c r="D712">
        <v>4.22</v>
      </c>
      <c r="E712">
        <v>39434</v>
      </c>
      <c r="F712">
        <v>165690</v>
      </c>
      <c r="G712">
        <v>10150000</v>
      </c>
      <c r="H712" s="2">
        <f>IF(AND(gpw[[#This Row],[wolumen]]=0,gpw[[#This Row],[obrot]]=0),gpw[[#This Row],[kurs_zamkniecia]],gpw[[#This Row],[obrot]]/gpw[[#This Row],[wolumen]])</f>
        <v>4.2017041132018056</v>
      </c>
      <c r="J712" t="str">
        <f>LEFT(gpw[[#This Row],[ISIN]],2)</f>
        <v>PL</v>
      </c>
      <c r="K712">
        <f>gpw[[#This Row],[kurs_zamkniecia]]*gpw[[#This Row],[pakiet_wig]]</f>
        <v>42833000</v>
      </c>
      <c r="L712" s="2">
        <f>1000</f>
        <v>1000</v>
      </c>
      <c r="M712" s="2">
        <f t="shared" si="44"/>
        <v>96.428137390000003</v>
      </c>
      <c r="N712" s="2">
        <f t="shared" si="45"/>
        <v>57140000</v>
      </c>
      <c r="O712" s="2">
        <f>gpw[[#This Row],[M]]/(gpw[[#This Row],[Mb]]*gpw[[#This Row],[K]])*gpw[[#This Row],[Wb]]</f>
        <v>7.7738199766033809</v>
      </c>
      <c r="P712" s="2">
        <f>gpw[[#This Row],[kurs_zamkniecia]]-D242</f>
        <v>0</v>
      </c>
      <c r="Q712" s="2" t="str">
        <f>IF(gpw[[#This Row],[Kolumna1]]&gt;0,"r",IF(gpw[[#This Row],[Kolumna1]]=0,"n","m"))</f>
        <v>n</v>
      </c>
      <c r="AB712" s="1">
        <v>42026</v>
      </c>
      <c r="AC712" s="2" t="s">
        <v>487</v>
      </c>
      <c r="AD712" s="2" t="s">
        <v>488</v>
      </c>
      <c r="AE712">
        <v>4.22</v>
      </c>
      <c r="AF712">
        <v>39434</v>
      </c>
      <c r="AG712">
        <v>165690</v>
      </c>
      <c r="AH712">
        <v>10150000</v>
      </c>
      <c r="AI712" s="2">
        <f>IF(AND(gpw_3[[#This Row],[wolumen]]=0,gpw_3[[#This Row],[obrot]]=0),gpw_3[[#This Row],[kurs_zamkniecia]],gpw_3[[#This Row],[obrot]]/gpw_3[[#This Row],[wolumen]])</f>
        <v>4.2017041132018056</v>
      </c>
      <c r="AK712" t="str">
        <f>LEFT(gpw_3[[#This Row],[ISIN]],2)</f>
        <v>PL</v>
      </c>
      <c r="AL712">
        <f>gpw_3[[#This Row],[kurs_zamkniecia]]*gpw_3[[#This Row],[pakiet_wig]]</f>
        <v>42833000</v>
      </c>
      <c r="AM712" s="2">
        <f>1000</f>
        <v>1000</v>
      </c>
      <c r="AN712" s="2">
        <f t="shared" si="46"/>
        <v>96.428137390000003</v>
      </c>
      <c r="AO712" s="2">
        <f t="shared" si="47"/>
        <v>57140000</v>
      </c>
      <c r="AP712" s="2">
        <f>gpw_3[[#This Row],[M]]/(gpw_3[[#This Row],[Mb]]*gpw_3[[#This Row],[K]])*gpw_3[[#This Row],[Wb]]</f>
        <v>7.7738199766033809</v>
      </c>
      <c r="AQ712" s="2">
        <f>gpw_3[[#This Row],[kurs_zamkniecia]]-AE242</f>
        <v>0</v>
      </c>
      <c r="AR712" s="2" t="str">
        <f>IF(gpw_3[[#This Row],[Kolumna1]]&gt;0,"r",IF(gpw_3[[#This Row],[Kolumna1]]=0,"n","m"))</f>
        <v>n</v>
      </c>
    </row>
    <row r="713" spans="1:44" x14ac:dyDescent="0.25">
      <c r="A713" s="1">
        <v>42026</v>
      </c>
      <c r="B713" s="2" t="s">
        <v>489</v>
      </c>
      <c r="C713" s="2" t="s">
        <v>490</v>
      </c>
      <c r="D713">
        <v>8.34</v>
      </c>
      <c r="E713">
        <v>144919</v>
      </c>
      <c r="F713">
        <v>1211050</v>
      </c>
      <c r="G713">
        <v>30148000</v>
      </c>
      <c r="H713" s="2">
        <f>IF(AND(gpw[[#This Row],[wolumen]]=0,gpw[[#This Row],[obrot]]=0),gpw[[#This Row],[kurs_zamkniecia]],gpw[[#This Row],[obrot]]/gpw[[#This Row],[wolumen]])</f>
        <v>8.3567372118217769</v>
      </c>
      <c r="J713" t="str">
        <f>LEFT(gpw[[#This Row],[ISIN]],2)</f>
        <v>PL</v>
      </c>
      <c r="K713">
        <f>gpw[[#This Row],[kurs_zamkniecia]]*gpw[[#This Row],[pakiet_wig]]</f>
        <v>251434320</v>
      </c>
      <c r="L713" s="2">
        <f>1000</f>
        <v>1000</v>
      </c>
      <c r="M713" s="2">
        <f t="shared" si="44"/>
        <v>96.428137390000003</v>
      </c>
      <c r="N713" s="2">
        <f t="shared" si="45"/>
        <v>57140000</v>
      </c>
      <c r="O713" s="2">
        <f>gpw[[#This Row],[M]]/(gpw[[#This Row],[Mb]]*gpw[[#This Row],[K]])*gpw[[#This Row],[Wb]]</f>
        <v>45.633159937891044</v>
      </c>
      <c r="P713" s="2">
        <f>gpw[[#This Row],[kurs_zamkniecia]]-D243</f>
        <v>2.9999999999999361E-2</v>
      </c>
      <c r="Q713" s="2" t="str">
        <f>IF(gpw[[#This Row],[Kolumna1]]&gt;0,"r",IF(gpw[[#This Row],[Kolumna1]]=0,"n","m"))</f>
        <v>r</v>
      </c>
      <c r="AB713" s="1">
        <v>42026</v>
      </c>
      <c r="AC713" s="2" t="s">
        <v>489</v>
      </c>
      <c r="AD713" s="2" t="s">
        <v>490</v>
      </c>
      <c r="AE713">
        <v>8.34</v>
      </c>
      <c r="AF713">
        <v>144919</v>
      </c>
      <c r="AG713">
        <v>1211050</v>
      </c>
      <c r="AH713">
        <v>30148000</v>
      </c>
      <c r="AI713" s="2">
        <f>IF(AND(gpw_3[[#This Row],[wolumen]]=0,gpw_3[[#This Row],[obrot]]=0),gpw_3[[#This Row],[kurs_zamkniecia]],gpw_3[[#This Row],[obrot]]/gpw_3[[#This Row],[wolumen]])</f>
        <v>8.3567372118217769</v>
      </c>
      <c r="AK713" t="str">
        <f>LEFT(gpw_3[[#This Row],[ISIN]],2)</f>
        <v>PL</v>
      </c>
      <c r="AL713">
        <f>gpw_3[[#This Row],[kurs_zamkniecia]]*gpw_3[[#This Row],[pakiet_wig]]</f>
        <v>251434320</v>
      </c>
      <c r="AM713" s="2">
        <f>1000</f>
        <v>1000</v>
      </c>
      <c r="AN713" s="2">
        <f t="shared" si="46"/>
        <v>96.428137390000003</v>
      </c>
      <c r="AO713" s="2">
        <f t="shared" si="47"/>
        <v>57140000</v>
      </c>
      <c r="AP713" s="2">
        <f>gpw_3[[#This Row],[M]]/(gpw_3[[#This Row],[Mb]]*gpw_3[[#This Row],[K]])*gpw_3[[#This Row],[Wb]]</f>
        <v>45.633159937891044</v>
      </c>
      <c r="AQ713" s="2">
        <f>gpw_3[[#This Row],[kurs_zamkniecia]]-AE243</f>
        <v>2.9999999999999361E-2</v>
      </c>
      <c r="AR713" s="2" t="str">
        <f>IF(gpw_3[[#This Row],[Kolumna1]]&gt;0,"r",IF(gpw_3[[#This Row],[Kolumna1]]=0,"n","m"))</f>
        <v>r</v>
      </c>
    </row>
    <row r="714" spans="1:44" x14ac:dyDescent="0.25">
      <c r="A714" s="1">
        <v>42026</v>
      </c>
      <c r="B714" s="2" t="s">
        <v>491</v>
      </c>
      <c r="C714" s="2" t="s">
        <v>492</v>
      </c>
      <c r="D714">
        <v>2.4700000000000002</v>
      </c>
      <c r="E714">
        <v>9449</v>
      </c>
      <c r="F714">
        <v>22360</v>
      </c>
      <c r="G714">
        <v>34971000</v>
      </c>
      <c r="H714" s="2">
        <f>IF(AND(gpw[[#This Row],[wolumen]]=0,gpw[[#This Row],[obrot]]=0),gpw[[#This Row],[kurs_zamkniecia]],gpw[[#This Row],[obrot]]/gpw[[#This Row],[wolumen]])</f>
        <v>2.3663879775637633</v>
      </c>
      <c r="J714" t="str">
        <f>LEFT(gpw[[#This Row],[ISIN]],2)</f>
        <v>PL</v>
      </c>
      <c r="K714">
        <f>gpw[[#This Row],[kurs_zamkniecia]]*gpw[[#This Row],[pakiet_wig]]</f>
        <v>86378370</v>
      </c>
      <c r="L714" s="2">
        <f>1000</f>
        <v>1000</v>
      </c>
      <c r="M714" s="2">
        <f t="shared" si="44"/>
        <v>96.428137390000003</v>
      </c>
      <c r="N714" s="2">
        <f t="shared" si="45"/>
        <v>57140000</v>
      </c>
      <c r="O714" s="2">
        <f>gpw[[#This Row],[M]]/(gpw[[#This Row],[Mb]]*gpw[[#This Row],[K]])*gpw[[#This Row],[Wb]]</f>
        <v>15.676928962539121</v>
      </c>
      <c r="P714" s="2">
        <f>gpw[[#This Row],[kurs_zamkniecia]]-D244</f>
        <v>2.0000000000000018E-2</v>
      </c>
      <c r="Q714" s="2" t="str">
        <f>IF(gpw[[#This Row],[Kolumna1]]&gt;0,"r",IF(gpw[[#This Row],[Kolumna1]]=0,"n","m"))</f>
        <v>r</v>
      </c>
      <c r="AB714" s="1">
        <v>42026</v>
      </c>
      <c r="AC714" s="2" t="s">
        <v>491</v>
      </c>
      <c r="AD714" s="2" t="s">
        <v>492</v>
      </c>
      <c r="AE714">
        <v>2.4700000000000002</v>
      </c>
      <c r="AF714">
        <v>9449</v>
      </c>
      <c r="AG714">
        <v>22360</v>
      </c>
      <c r="AH714">
        <v>34971000</v>
      </c>
      <c r="AI714" s="2">
        <f>IF(AND(gpw_3[[#This Row],[wolumen]]=0,gpw_3[[#This Row],[obrot]]=0),gpw_3[[#This Row],[kurs_zamkniecia]],gpw_3[[#This Row],[obrot]]/gpw_3[[#This Row],[wolumen]])</f>
        <v>2.3663879775637633</v>
      </c>
      <c r="AK714" t="str">
        <f>LEFT(gpw_3[[#This Row],[ISIN]],2)</f>
        <v>PL</v>
      </c>
      <c r="AL714">
        <f>gpw_3[[#This Row],[kurs_zamkniecia]]*gpw_3[[#This Row],[pakiet_wig]]</f>
        <v>86378370</v>
      </c>
      <c r="AM714" s="2">
        <f>1000</f>
        <v>1000</v>
      </c>
      <c r="AN714" s="2">
        <f t="shared" si="46"/>
        <v>96.428137390000003</v>
      </c>
      <c r="AO714" s="2">
        <f t="shared" si="47"/>
        <v>57140000</v>
      </c>
      <c r="AP714" s="2">
        <f>gpw_3[[#This Row],[M]]/(gpw_3[[#This Row],[Mb]]*gpw_3[[#This Row],[K]])*gpw_3[[#This Row],[Wb]]</f>
        <v>15.676928962539121</v>
      </c>
      <c r="AQ714" s="2">
        <f>gpw_3[[#This Row],[kurs_zamkniecia]]-AE244</f>
        <v>2.0000000000000018E-2</v>
      </c>
      <c r="AR714" s="2" t="str">
        <f>IF(gpw_3[[#This Row],[Kolumna1]]&gt;0,"r",IF(gpw_3[[#This Row],[Kolumna1]]=0,"n","m"))</f>
        <v>r</v>
      </c>
    </row>
    <row r="715" spans="1:44" x14ac:dyDescent="0.25">
      <c r="A715" s="1">
        <v>42026</v>
      </c>
      <c r="B715" s="2" t="s">
        <v>493</v>
      </c>
      <c r="C715" s="2" t="s">
        <v>494</v>
      </c>
      <c r="D715">
        <v>27.11</v>
      </c>
      <c r="E715">
        <v>777</v>
      </c>
      <c r="F715">
        <v>21060</v>
      </c>
      <c r="G715">
        <v>5128000</v>
      </c>
      <c r="H715" s="2">
        <f>IF(AND(gpw[[#This Row],[wolumen]]=0,gpw[[#This Row],[obrot]]=0),gpw[[#This Row],[kurs_zamkniecia]],gpw[[#This Row],[obrot]]/gpw[[#This Row],[wolumen]])</f>
        <v>27.104247104247104</v>
      </c>
      <c r="J715" t="str">
        <f>LEFT(gpw[[#This Row],[ISIN]],2)</f>
        <v>PL</v>
      </c>
      <c r="K715">
        <f>gpw[[#This Row],[kurs_zamkniecia]]*gpw[[#This Row],[pakiet_wig]]</f>
        <v>139020080</v>
      </c>
      <c r="L715" s="2">
        <f>1000</f>
        <v>1000</v>
      </c>
      <c r="M715" s="2">
        <f t="shared" si="44"/>
        <v>96.428137390000003</v>
      </c>
      <c r="N715" s="2">
        <f t="shared" si="45"/>
        <v>57140000</v>
      </c>
      <c r="O715" s="2">
        <f>gpw[[#This Row],[M]]/(gpw[[#This Row],[Mb]]*gpw[[#This Row],[K]])*gpw[[#This Row],[Wb]]</f>
        <v>25.230945183690146</v>
      </c>
      <c r="P715" s="2">
        <f>gpw[[#This Row],[kurs_zamkniecia]]-D245</f>
        <v>-0.28999999999999915</v>
      </c>
      <c r="Q715" s="2" t="str">
        <f>IF(gpw[[#This Row],[Kolumna1]]&gt;0,"r",IF(gpw[[#This Row],[Kolumna1]]=0,"n","m"))</f>
        <v>m</v>
      </c>
      <c r="AB715" s="1">
        <v>42026</v>
      </c>
      <c r="AC715" s="2" t="s">
        <v>493</v>
      </c>
      <c r="AD715" s="2" t="s">
        <v>494</v>
      </c>
      <c r="AE715">
        <v>27.11</v>
      </c>
      <c r="AF715">
        <v>777</v>
      </c>
      <c r="AG715">
        <v>21060</v>
      </c>
      <c r="AH715">
        <v>5128000</v>
      </c>
      <c r="AI715" s="2">
        <f>IF(AND(gpw_3[[#This Row],[wolumen]]=0,gpw_3[[#This Row],[obrot]]=0),gpw_3[[#This Row],[kurs_zamkniecia]],gpw_3[[#This Row],[obrot]]/gpw_3[[#This Row],[wolumen]])</f>
        <v>27.104247104247104</v>
      </c>
      <c r="AK715" t="str">
        <f>LEFT(gpw_3[[#This Row],[ISIN]],2)</f>
        <v>PL</v>
      </c>
      <c r="AL715">
        <f>gpw_3[[#This Row],[kurs_zamkniecia]]*gpw_3[[#This Row],[pakiet_wig]]</f>
        <v>139020080</v>
      </c>
      <c r="AM715" s="2">
        <f>1000</f>
        <v>1000</v>
      </c>
      <c r="AN715" s="2">
        <f t="shared" si="46"/>
        <v>96.428137390000003</v>
      </c>
      <c r="AO715" s="2">
        <f t="shared" si="47"/>
        <v>57140000</v>
      </c>
      <c r="AP715" s="2">
        <f>gpw_3[[#This Row],[M]]/(gpw_3[[#This Row],[Mb]]*gpw_3[[#This Row],[K]])*gpw_3[[#This Row],[Wb]]</f>
        <v>25.230945183690146</v>
      </c>
      <c r="AQ715" s="2">
        <f>gpw_3[[#This Row],[kurs_zamkniecia]]-AE245</f>
        <v>-0.28999999999999915</v>
      </c>
      <c r="AR715" s="2" t="str">
        <f>IF(gpw_3[[#This Row],[Kolumna1]]&gt;0,"r",IF(gpw_3[[#This Row],[Kolumna1]]=0,"n","m"))</f>
        <v>m</v>
      </c>
    </row>
    <row r="716" spans="1:44" x14ac:dyDescent="0.25">
      <c r="A716" s="1">
        <v>42026</v>
      </c>
      <c r="B716" s="2" t="s">
        <v>495</v>
      </c>
      <c r="C716" s="2" t="s">
        <v>496</v>
      </c>
      <c r="D716">
        <v>25.2</v>
      </c>
      <c r="E716">
        <v>428100</v>
      </c>
      <c r="F716">
        <v>10645320</v>
      </c>
      <c r="G716">
        <v>60796000</v>
      </c>
      <c r="H716" s="2">
        <f>IF(AND(gpw[[#This Row],[wolumen]]=0,gpw[[#This Row],[obrot]]=0),gpw[[#This Row],[kurs_zamkniecia]],gpw[[#This Row],[obrot]]/gpw[[#This Row],[wolumen]])</f>
        <v>24.866433076384023</v>
      </c>
      <c r="J716" t="str">
        <f>LEFT(gpw[[#This Row],[ISIN]],2)</f>
        <v>PL</v>
      </c>
      <c r="K716">
        <f>gpw[[#This Row],[kurs_zamkniecia]]*gpw[[#This Row],[pakiet_wig]]</f>
        <v>1532059200</v>
      </c>
      <c r="L716" s="2">
        <f>1000</f>
        <v>1000</v>
      </c>
      <c r="M716" s="2">
        <f t="shared" si="44"/>
        <v>96.428137390000003</v>
      </c>
      <c r="N716" s="2">
        <f t="shared" si="45"/>
        <v>57140000</v>
      </c>
      <c r="O716" s="2">
        <f>gpw[[#This Row],[M]]/(gpw[[#This Row],[Mb]]*gpw[[#This Row],[K]])*gpw[[#This Row],[Wb]]</f>
        <v>278.05552761419921</v>
      </c>
      <c r="P716" s="2">
        <f>gpw[[#This Row],[kurs_zamkniecia]]-D246</f>
        <v>0.82000000000000028</v>
      </c>
      <c r="Q716" s="2" t="str">
        <f>IF(gpw[[#This Row],[Kolumna1]]&gt;0,"r",IF(gpw[[#This Row],[Kolumna1]]=0,"n","m"))</f>
        <v>r</v>
      </c>
      <c r="AB716" s="1">
        <v>42026</v>
      </c>
      <c r="AC716" s="2" t="s">
        <v>495</v>
      </c>
      <c r="AD716" s="2" t="s">
        <v>496</v>
      </c>
      <c r="AE716">
        <v>25.2</v>
      </c>
      <c r="AF716">
        <v>428100</v>
      </c>
      <c r="AG716">
        <v>10645320</v>
      </c>
      <c r="AH716">
        <v>60796000</v>
      </c>
      <c r="AI716" s="2">
        <f>IF(AND(gpw_3[[#This Row],[wolumen]]=0,gpw_3[[#This Row],[obrot]]=0),gpw_3[[#This Row],[kurs_zamkniecia]],gpw_3[[#This Row],[obrot]]/gpw_3[[#This Row],[wolumen]])</f>
        <v>24.866433076384023</v>
      </c>
      <c r="AK716" t="str">
        <f>LEFT(gpw_3[[#This Row],[ISIN]],2)</f>
        <v>PL</v>
      </c>
      <c r="AL716">
        <f>gpw_3[[#This Row],[kurs_zamkniecia]]*gpw_3[[#This Row],[pakiet_wig]]</f>
        <v>1532059200</v>
      </c>
      <c r="AM716" s="2">
        <f>1000</f>
        <v>1000</v>
      </c>
      <c r="AN716" s="2">
        <f t="shared" si="46"/>
        <v>96.428137390000003</v>
      </c>
      <c r="AO716" s="2">
        <f t="shared" si="47"/>
        <v>57140000</v>
      </c>
      <c r="AP716" s="2">
        <f>gpw_3[[#This Row],[M]]/(gpw_3[[#This Row],[Mb]]*gpw_3[[#This Row],[K]])*gpw_3[[#This Row],[Wb]]</f>
        <v>278.05552761419921</v>
      </c>
      <c r="AQ716" s="2">
        <f>gpw_3[[#This Row],[kurs_zamkniecia]]-AE246</f>
        <v>0.82000000000000028</v>
      </c>
      <c r="AR716" s="2" t="str">
        <f>IF(gpw_3[[#This Row],[Kolumna1]]&gt;0,"r",IF(gpw_3[[#This Row],[Kolumna1]]=0,"n","m"))</f>
        <v>r</v>
      </c>
    </row>
    <row r="717" spans="1:44" x14ac:dyDescent="0.25">
      <c r="A717" s="1">
        <v>42026</v>
      </c>
      <c r="B717" s="2" t="s">
        <v>497</v>
      </c>
      <c r="C717" s="2" t="s">
        <v>498</v>
      </c>
      <c r="D717">
        <v>7749</v>
      </c>
      <c r="E717">
        <v>1988</v>
      </c>
      <c r="F717">
        <v>15295840</v>
      </c>
      <c r="G717">
        <v>1279000</v>
      </c>
      <c r="H717" s="2">
        <f>IF(AND(gpw[[#This Row],[wolumen]]=0,gpw[[#This Row],[obrot]]=0),gpw[[#This Row],[kurs_zamkniecia]],gpw[[#This Row],[obrot]]/gpw[[#This Row],[wolumen]])</f>
        <v>7694.0845070422538</v>
      </c>
      <c r="J717" t="str">
        <f>LEFT(gpw[[#This Row],[ISIN]],2)</f>
        <v>PL</v>
      </c>
      <c r="K717">
        <f>gpw[[#This Row],[kurs_zamkniecia]]*gpw[[#This Row],[pakiet_wig]]</f>
        <v>9910971000</v>
      </c>
      <c r="L717" s="2">
        <f>1000</f>
        <v>1000</v>
      </c>
      <c r="M717" s="2">
        <f t="shared" si="44"/>
        <v>96.428137390000003</v>
      </c>
      <c r="N717" s="2">
        <f t="shared" si="45"/>
        <v>57140000</v>
      </c>
      <c r="O717" s="2">
        <f>gpw[[#This Row],[M]]/(gpw[[#This Row],[Mb]]*gpw[[#This Row],[K]])*gpw[[#This Row],[Wb]]</f>
        <v>1798.7557338345853</v>
      </c>
      <c r="P717" s="2">
        <f>gpw[[#This Row],[kurs_zamkniecia]]-D247</f>
        <v>210</v>
      </c>
      <c r="Q717" s="2" t="str">
        <f>IF(gpw[[#This Row],[Kolumna1]]&gt;0,"r",IF(gpw[[#This Row],[Kolumna1]]=0,"n","m"))</f>
        <v>r</v>
      </c>
      <c r="AB717" s="1">
        <v>42026</v>
      </c>
      <c r="AC717" s="2" t="s">
        <v>497</v>
      </c>
      <c r="AD717" s="2" t="s">
        <v>498</v>
      </c>
      <c r="AE717">
        <v>7749</v>
      </c>
      <c r="AF717">
        <v>1988</v>
      </c>
      <c r="AG717">
        <v>15295840</v>
      </c>
      <c r="AH717">
        <v>1279000</v>
      </c>
      <c r="AI717" s="2">
        <f>IF(AND(gpw_3[[#This Row],[wolumen]]=0,gpw_3[[#This Row],[obrot]]=0),gpw_3[[#This Row],[kurs_zamkniecia]],gpw_3[[#This Row],[obrot]]/gpw_3[[#This Row],[wolumen]])</f>
        <v>7694.0845070422538</v>
      </c>
      <c r="AK717" t="str">
        <f>LEFT(gpw_3[[#This Row],[ISIN]],2)</f>
        <v>PL</v>
      </c>
      <c r="AL717">
        <f>gpw_3[[#This Row],[kurs_zamkniecia]]*gpw_3[[#This Row],[pakiet_wig]]</f>
        <v>9910971000</v>
      </c>
      <c r="AM717" s="2">
        <f>1000</f>
        <v>1000</v>
      </c>
      <c r="AN717" s="2">
        <f t="shared" si="46"/>
        <v>96.428137390000003</v>
      </c>
      <c r="AO717" s="2">
        <f t="shared" si="47"/>
        <v>57140000</v>
      </c>
      <c r="AP717" s="2">
        <f>gpw_3[[#This Row],[M]]/(gpw_3[[#This Row],[Mb]]*gpw_3[[#This Row],[K]])*gpw_3[[#This Row],[Wb]]</f>
        <v>1798.7557338345853</v>
      </c>
      <c r="AQ717" s="2">
        <f>gpw_3[[#This Row],[kurs_zamkniecia]]-AE247</f>
        <v>210</v>
      </c>
      <c r="AR717" s="2" t="str">
        <f>IF(gpw_3[[#This Row],[Kolumna1]]&gt;0,"r",IF(gpw_3[[#This Row],[Kolumna1]]=0,"n","m"))</f>
        <v>r</v>
      </c>
    </row>
    <row r="718" spans="1:44" x14ac:dyDescent="0.25">
      <c r="A718" s="1">
        <v>42026</v>
      </c>
      <c r="B718" s="2" t="s">
        <v>499</v>
      </c>
      <c r="C718" s="2" t="s">
        <v>500</v>
      </c>
      <c r="D718">
        <v>4.12</v>
      </c>
      <c r="E718">
        <v>6</v>
      </c>
      <c r="F718">
        <v>20</v>
      </c>
      <c r="G718">
        <v>1827000</v>
      </c>
      <c r="H718" s="2">
        <f>IF(AND(gpw[[#This Row],[wolumen]]=0,gpw[[#This Row],[obrot]]=0),gpw[[#This Row],[kurs_zamkniecia]],gpw[[#This Row],[obrot]]/gpw[[#This Row],[wolumen]])</f>
        <v>3.3333333333333335</v>
      </c>
      <c r="J718" t="str">
        <f>LEFT(gpw[[#This Row],[ISIN]],2)</f>
        <v>PL</v>
      </c>
      <c r="K718">
        <f>gpw[[#This Row],[kurs_zamkniecia]]*gpw[[#This Row],[pakiet_wig]]</f>
        <v>7527240</v>
      </c>
      <c r="L718" s="2">
        <f>1000</f>
        <v>1000</v>
      </c>
      <c r="M718" s="2">
        <f t="shared" si="44"/>
        <v>96.428137390000003</v>
      </c>
      <c r="N718" s="2">
        <f t="shared" si="45"/>
        <v>57140000</v>
      </c>
      <c r="O718" s="2">
        <f>gpw[[#This Row],[M]]/(gpw[[#This Row],[Mb]]*gpw[[#This Row],[K]])*gpw[[#This Row],[Wb]]</f>
        <v>1.3661291219547553</v>
      </c>
      <c r="P718" s="2">
        <f>gpw[[#This Row],[kurs_zamkniecia]]-D248</f>
        <v>2.0000000000000462E-2</v>
      </c>
      <c r="Q718" s="2" t="str">
        <f>IF(gpw[[#This Row],[Kolumna1]]&gt;0,"r",IF(gpw[[#This Row],[Kolumna1]]=0,"n","m"))</f>
        <v>r</v>
      </c>
      <c r="AB718" s="1">
        <v>42026</v>
      </c>
      <c r="AC718" s="2" t="s">
        <v>499</v>
      </c>
      <c r="AD718" s="2" t="s">
        <v>500</v>
      </c>
      <c r="AE718">
        <v>4.12</v>
      </c>
      <c r="AF718">
        <v>6</v>
      </c>
      <c r="AG718">
        <v>20</v>
      </c>
      <c r="AH718">
        <v>1827000</v>
      </c>
      <c r="AI718" s="2">
        <f>IF(AND(gpw_3[[#This Row],[wolumen]]=0,gpw_3[[#This Row],[obrot]]=0),gpw_3[[#This Row],[kurs_zamkniecia]],gpw_3[[#This Row],[obrot]]/gpw_3[[#This Row],[wolumen]])</f>
        <v>3.3333333333333335</v>
      </c>
      <c r="AK718" t="str">
        <f>LEFT(gpw_3[[#This Row],[ISIN]],2)</f>
        <v>PL</v>
      </c>
      <c r="AL718">
        <f>gpw_3[[#This Row],[kurs_zamkniecia]]*gpw_3[[#This Row],[pakiet_wig]]</f>
        <v>7527240</v>
      </c>
      <c r="AM718" s="2">
        <f>1000</f>
        <v>1000</v>
      </c>
      <c r="AN718" s="2">
        <f t="shared" si="46"/>
        <v>96.428137390000003</v>
      </c>
      <c r="AO718" s="2">
        <f t="shared" si="47"/>
        <v>57140000</v>
      </c>
      <c r="AP718" s="2">
        <f>gpw_3[[#This Row],[M]]/(gpw_3[[#This Row],[Mb]]*gpw_3[[#This Row],[K]])*gpw_3[[#This Row],[Wb]]</f>
        <v>1.3661291219547553</v>
      </c>
      <c r="AQ718" s="2">
        <f>gpw_3[[#This Row],[kurs_zamkniecia]]-AE248</f>
        <v>2.0000000000000462E-2</v>
      </c>
      <c r="AR718" s="2" t="str">
        <f>IF(gpw_3[[#This Row],[Kolumna1]]&gt;0,"r",IF(gpw_3[[#This Row],[Kolumna1]]=0,"n","m"))</f>
        <v>r</v>
      </c>
    </row>
    <row r="719" spans="1:44" x14ac:dyDescent="0.25">
      <c r="A719" s="1">
        <v>42026</v>
      </c>
      <c r="B719" s="2" t="s">
        <v>501</v>
      </c>
      <c r="C719" s="2" t="s">
        <v>502</v>
      </c>
      <c r="D719">
        <v>1.1000000000000001</v>
      </c>
      <c r="E719">
        <v>452187</v>
      </c>
      <c r="F719">
        <v>498110</v>
      </c>
      <c r="G719">
        <v>72970000</v>
      </c>
      <c r="H719" s="2">
        <f>IF(AND(gpw[[#This Row],[wolumen]]=0,gpw[[#This Row],[obrot]]=0),gpw[[#This Row],[kurs_zamkniecia]],gpw[[#This Row],[obrot]]/gpw[[#This Row],[wolumen]])</f>
        <v>1.1015575414596173</v>
      </c>
      <c r="J719" t="str">
        <f>LEFT(gpw[[#This Row],[ISIN]],2)</f>
        <v>PL</v>
      </c>
      <c r="K719">
        <f>gpw[[#This Row],[kurs_zamkniecia]]*gpw[[#This Row],[pakiet_wig]]</f>
        <v>80267000</v>
      </c>
      <c r="L719" s="2">
        <f>1000</f>
        <v>1000</v>
      </c>
      <c r="M719" s="2">
        <f t="shared" si="44"/>
        <v>96.428137390000003</v>
      </c>
      <c r="N719" s="2">
        <f t="shared" si="45"/>
        <v>57140000</v>
      </c>
      <c r="O719" s="2">
        <f>gpw[[#This Row],[M]]/(gpw[[#This Row],[Mb]]*gpw[[#This Row],[K]])*gpw[[#This Row],[Wb]]</f>
        <v>14.567768030771218</v>
      </c>
      <c r="P719" s="2">
        <f>gpw[[#This Row],[kurs_zamkniecia]]-D249</f>
        <v>3.0000000000000027E-2</v>
      </c>
      <c r="Q719" s="2" t="str">
        <f>IF(gpw[[#This Row],[Kolumna1]]&gt;0,"r",IF(gpw[[#This Row],[Kolumna1]]=0,"n","m"))</f>
        <v>r</v>
      </c>
      <c r="AB719" s="1">
        <v>42026</v>
      </c>
      <c r="AC719" s="2" t="s">
        <v>501</v>
      </c>
      <c r="AD719" s="2" t="s">
        <v>502</v>
      </c>
      <c r="AE719">
        <v>1.1000000000000001</v>
      </c>
      <c r="AF719">
        <v>452187</v>
      </c>
      <c r="AG719">
        <v>498110</v>
      </c>
      <c r="AH719">
        <v>72970000</v>
      </c>
      <c r="AI719" s="2">
        <f>IF(AND(gpw_3[[#This Row],[wolumen]]=0,gpw_3[[#This Row],[obrot]]=0),gpw_3[[#This Row],[kurs_zamkniecia]],gpw_3[[#This Row],[obrot]]/gpw_3[[#This Row],[wolumen]])</f>
        <v>1.1015575414596173</v>
      </c>
      <c r="AK719" t="str">
        <f>LEFT(gpw_3[[#This Row],[ISIN]],2)</f>
        <v>PL</v>
      </c>
      <c r="AL719">
        <f>gpw_3[[#This Row],[kurs_zamkniecia]]*gpw_3[[#This Row],[pakiet_wig]]</f>
        <v>80267000</v>
      </c>
      <c r="AM719" s="2">
        <f>1000</f>
        <v>1000</v>
      </c>
      <c r="AN719" s="2">
        <f t="shared" si="46"/>
        <v>96.428137390000003</v>
      </c>
      <c r="AO719" s="2">
        <f t="shared" si="47"/>
        <v>57140000</v>
      </c>
      <c r="AP719" s="2">
        <f>gpw_3[[#This Row],[M]]/(gpw_3[[#This Row],[Mb]]*gpw_3[[#This Row],[K]])*gpw_3[[#This Row],[Wb]]</f>
        <v>14.567768030771218</v>
      </c>
      <c r="AQ719" s="2">
        <f>gpw_3[[#This Row],[kurs_zamkniecia]]-AE249</f>
        <v>3.0000000000000027E-2</v>
      </c>
      <c r="AR719" s="2" t="str">
        <f>IF(gpw_3[[#This Row],[Kolumna1]]&gt;0,"r",IF(gpw_3[[#This Row],[Kolumna1]]=0,"n","m"))</f>
        <v>r</v>
      </c>
    </row>
    <row r="720" spans="1:44" x14ac:dyDescent="0.25">
      <c r="A720" s="1">
        <v>42026</v>
      </c>
      <c r="B720" s="2" t="s">
        <v>503</v>
      </c>
      <c r="C720" s="2" t="s">
        <v>504</v>
      </c>
      <c r="D720">
        <v>40.9</v>
      </c>
      <c r="E720">
        <v>1038</v>
      </c>
      <c r="F720">
        <v>43090</v>
      </c>
      <c r="G720">
        <v>5975000</v>
      </c>
      <c r="H720" s="2">
        <f>IF(AND(gpw[[#This Row],[wolumen]]=0,gpw[[#This Row],[obrot]]=0),gpw[[#This Row],[kurs_zamkniecia]],gpw[[#This Row],[obrot]]/gpw[[#This Row],[wolumen]])</f>
        <v>41.51252408477842</v>
      </c>
      <c r="J720" t="str">
        <f>LEFT(gpw[[#This Row],[ISIN]],2)</f>
        <v>PL</v>
      </c>
      <c r="K720">
        <f>gpw[[#This Row],[kurs_zamkniecia]]*gpw[[#This Row],[pakiet_wig]]</f>
        <v>244377500</v>
      </c>
      <c r="L720" s="2">
        <f>1000</f>
        <v>1000</v>
      </c>
      <c r="M720" s="2">
        <f t="shared" si="44"/>
        <v>96.428137390000003</v>
      </c>
      <c r="N720" s="2">
        <f t="shared" si="45"/>
        <v>57140000</v>
      </c>
      <c r="O720" s="2">
        <f>gpw[[#This Row],[M]]/(gpw[[#This Row],[Mb]]*gpw[[#This Row],[K]])*gpw[[#This Row],[Wb]]</f>
        <v>44.352407987588833</v>
      </c>
      <c r="P720" s="2">
        <f>gpw[[#This Row],[kurs_zamkniecia]]-D250</f>
        <v>-0.32000000000000028</v>
      </c>
      <c r="Q720" s="2" t="str">
        <f>IF(gpw[[#This Row],[Kolumna1]]&gt;0,"r",IF(gpw[[#This Row],[Kolumna1]]=0,"n","m"))</f>
        <v>m</v>
      </c>
      <c r="AB720" s="1">
        <v>42026</v>
      </c>
      <c r="AC720" s="2" t="s">
        <v>503</v>
      </c>
      <c r="AD720" s="2" t="s">
        <v>504</v>
      </c>
      <c r="AE720">
        <v>40.9</v>
      </c>
      <c r="AF720">
        <v>1038</v>
      </c>
      <c r="AG720">
        <v>43090</v>
      </c>
      <c r="AH720">
        <v>5975000</v>
      </c>
      <c r="AI720" s="2">
        <f>IF(AND(gpw_3[[#This Row],[wolumen]]=0,gpw_3[[#This Row],[obrot]]=0),gpw_3[[#This Row],[kurs_zamkniecia]],gpw_3[[#This Row],[obrot]]/gpw_3[[#This Row],[wolumen]])</f>
        <v>41.51252408477842</v>
      </c>
      <c r="AK720" t="str">
        <f>LEFT(gpw_3[[#This Row],[ISIN]],2)</f>
        <v>PL</v>
      </c>
      <c r="AL720">
        <f>gpw_3[[#This Row],[kurs_zamkniecia]]*gpw_3[[#This Row],[pakiet_wig]]</f>
        <v>244377500</v>
      </c>
      <c r="AM720" s="2">
        <f>1000</f>
        <v>1000</v>
      </c>
      <c r="AN720" s="2">
        <f t="shared" si="46"/>
        <v>96.428137390000003</v>
      </c>
      <c r="AO720" s="2">
        <f t="shared" si="47"/>
        <v>57140000</v>
      </c>
      <c r="AP720" s="2">
        <f>gpw_3[[#This Row],[M]]/(gpw_3[[#This Row],[Mb]]*gpw_3[[#This Row],[K]])*gpw_3[[#This Row],[Wb]]</f>
        <v>44.352407987588833</v>
      </c>
      <c r="AQ720" s="2">
        <f>gpw_3[[#This Row],[kurs_zamkniecia]]-AE250</f>
        <v>-0.32000000000000028</v>
      </c>
      <c r="AR720" s="2" t="str">
        <f>IF(gpw_3[[#This Row],[Kolumna1]]&gt;0,"r",IF(gpw_3[[#This Row],[Kolumna1]]=0,"n","m"))</f>
        <v>m</v>
      </c>
    </row>
    <row r="721" spans="1:44" x14ac:dyDescent="0.25">
      <c r="A721" s="1">
        <v>42026</v>
      </c>
      <c r="B721" s="2" t="s">
        <v>505</v>
      </c>
      <c r="C721" s="2" t="s">
        <v>506</v>
      </c>
      <c r="D721">
        <v>66.180000000000007</v>
      </c>
      <c r="E721">
        <v>647</v>
      </c>
      <c r="F721">
        <v>42950</v>
      </c>
      <c r="G721">
        <v>6611000</v>
      </c>
      <c r="H721" s="2">
        <f>IF(AND(gpw[[#This Row],[wolumen]]=0,gpw[[#This Row],[obrot]]=0),gpw[[#This Row],[kurs_zamkniecia]],gpw[[#This Row],[obrot]]/gpw[[#This Row],[wolumen]])</f>
        <v>66.383307573415763</v>
      </c>
      <c r="J721" t="str">
        <f>LEFT(gpw[[#This Row],[ISIN]],2)</f>
        <v>PL</v>
      </c>
      <c r="K721">
        <f>gpw[[#This Row],[kurs_zamkniecia]]*gpw[[#This Row],[pakiet_wig]]</f>
        <v>437515980.00000006</v>
      </c>
      <c r="L721" s="2">
        <f>1000</f>
        <v>1000</v>
      </c>
      <c r="M721" s="2">
        <f t="shared" si="44"/>
        <v>96.428137390000003</v>
      </c>
      <c r="N721" s="2">
        <f t="shared" si="45"/>
        <v>57140000</v>
      </c>
      <c r="O721" s="2">
        <f>gpw[[#This Row],[M]]/(gpw[[#This Row],[Mb]]*gpw[[#This Row],[K]])*gpw[[#This Row],[Wb]]</f>
        <v>79.405375887918325</v>
      </c>
      <c r="P721" s="2">
        <f>gpw[[#This Row],[kurs_zamkniecia]]-D251</f>
        <v>0.13000000000000966</v>
      </c>
      <c r="Q721" s="2" t="str">
        <f>IF(gpw[[#This Row],[Kolumna1]]&gt;0,"r",IF(gpw[[#This Row],[Kolumna1]]=0,"n","m"))</f>
        <v>r</v>
      </c>
      <c r="AB721" s="1">
        <v>42026</v>
      </c>
      <c r="AC721" s="2" t="s">
        <v>505</v>
      </c>
      <c r="AD721" s="2" t="s">
        <v>506</v>
      </c>
      <c r="AE721">
        <v>66.180000000000007</v>
      </c>
      <c r="AF721">
        <v>647</v>
      </c>
      <c r="AG721">
        <v>42950</v>
      </c>
      <c r="AH721">
        <v>6611000</v>
      </c>
      <c r="AI721" s="2">
        <f>IF(AND(gpw_3[[#This Row],[wolumen]]=0,gpw_3[[#This Row],[obrot]]=0),gpw_3[[#This Row],[kurs_zamkniecia]],gpw_3[[#This Row],[obrot]]/gpw_3[[#This Row],[wolumen]])</f>
        <v>66.383307573415763</v>
      </c>
      <c r="AK721" t="str">
        <f>LEFT(gpw_3[[#This Row],[ISIN]],2)</f>
        <v>PL</v>
      </c>
      <c r="AL721">
        <f>gpw_3[[#This Row],[kurs_zamkniecia]]*gpw_3[[#This Row],[pakiet_wig]]</f>
        <v>437515980.00000006</v>
      </c>
      <c r="AM721" s="2">
        <f>1000</f>
        <v>1000</v>
      </c>
      <c r="AN721" s="2">
        <f t="shared" si="46"/>
        <v>96.428137390000003</v>
      </c>
      <c r="AO721" s="2">
        <f t="shared" si="47"/>
        <v>57140000</v>
      </c>
      <c r="AP721" s="2">
        <f>gpw_3[[#This Row],[M]]/(gpw_3[[#This Row],[Mb]]*gpw_3[[#This Row],[K]])*gpw_3[[#This Row],[Wb]]</f>
        <v>79.405375887918325</v>
      </c>
      <c r="AQ721" s="2">
        <f>gpw_3[[#This Row],[kurs_zamkniecia]]-AE251</f>
        <v>0.13000000000000966</v>
      </c>
      <c r="AR721" s="2" t="str">
        <f>IF(gpw_3[[#This Row],[Kolumna1]]&gt;0,"r",IF(gpw_3[[#This Row],[Kolumna1]]=0,"n","m"))</f>
        <v>r</v>
      </c>
    </row>
    <row r="722" spans="1:44" x14ac:dyDescent="0.25">
      <c r="A722" s="1">
        <v>42026</v>
      </c>
      <c r="B722" s="2" t="s">
        <v>507</v>
      </c>
      <c r="C722" s="2" t="s">
        <v>508</v>
      </c>
      <c r="D722">
        <v>5.97</v>
      </c>
      <c r="E722">
        <v>1700</v>
      </c>
      <c r="F722">
        <v>9940</v>
      </c>
      <c r="G722">
        <v>3832000</v>
      </c>
      <c r="H722" s="2">
        <f>IF(AND(gpw[[#This Row],[wolumen]]=0,gpw[[#This Row],[obrot]]=0),gpw[[#This Row],[kurs_zamkniecia]],gpw[[#This Row],[obrot]]/gpw[[#This Row],[wolumen]])</f>
        <v>5.8470588235294114</v>
      </c>
      <c r="J722" t="str">
        <f>LEFT(gpw[[#This Row],[ISIN]],2)</f>
        <v>PL</v>
      </c>
      <c r="K722">
        <f>gpw[[#This Row],[kurs_zamkniecia]]*gpw[[#This Row],[pakiet_wig]]</f>
        <v>22877040</v>
      </c>
      <c r="L722" s="2">
        <f>1000</f>
        <v>1000</v>
      </c>
      <c r="M722" s="2">
        <f t="shared" si="44"/>
        <v>96.428137390000003</v>
      </c>
      <c r="N722" s="2">
        <f t="shared" si="45"/>
        <v>57140000</v>
      </c>
      <c r="O722" s="2">
        <f>gpw[[#This Row],[M]]/(gpw[[#This Row],[Mb]]*gpw[[#This Row],[K]])*gpw[[#This Row],[Wb]]</f>
        <v>4.1519853981172128</v>
      </c>
      <c r="P722" s="2">
        <f>gpw[[#This Row],[kurs_zamkniecia]]-D252</f>
        <v>0.12999999999999989</v>
      </c>
      <c r="Q722" s="2" t="str">
        <f>IF(gpw[[#This Row],[Kolumna1]]&gt;0,"r",IF(gpw[[#This Row],[Kolumna1]]=0,"n","m"))</f>
        <v>r</v>
      </c>
      <c r="AB722" s="1">
        <v>42026</v>
      </c>
      <c r="AC722" s="2" t="s">
        <v>507</v>
      </c>
      <c r="AD722" s="2" t="s">
        <v>508</v>
      </c>
      <c r="AE722">
        <v>5.97</v>
      </c>
      <c r="AF722">
        <v>1700</v>
      </c>
      <c r="AG722">
        <v>9940</v>
      </c>
      <c r="AH722">
        <v>3832000</v>
      </c>
      <c r="AI722" s="2">
        <f>IF(AND(gpw_3[[#This Row],[wolumen]]=0,gpw_3[[#This Row],[obrot]]=0),gpw_3[[#This Row],[kurs_zamkniecia]],gpw_3[[#This Row],[obrot]]/gpw_3[[#This Row],[wolumen]])</f>
        <v>5.8470588235294114</v>
      </c>
      <c r="AK722" t="str">
        <f>LEFT(gpw_3[[#This Row],[ISIN]],2)</f>
        <v>PL</v>
      </c>
      <c r="AL722">
        <f>gpw_3[[#This Row],[kurs_zamkniecia]]*gpw_3[[#This Row],[pakiet_wig]]</f>
        <v>22877040</v>
      </c>
      <c r="AM722" s="2">
        <f>1000</f>
        <v>1000</v>
      </c>
      <c r="AN722" s="2">
        <f t="shared" si="46"/>
        <v>96.428137390000003</v>
      </c>
      <c r="AO722" s="2">
        <f t="shared" si="47"/>
        <v>57140000</v>
      </c>
      <c r="AP722" s="2">
        <f>gpw_3[[#This Row],[M]]/(gpw_3[[#This Row],[Mb]]*gpw_3[[#This Row],[K]])*gpw_3[[#This Row],[Wb]]</f>
        <v>4.1519853981172128</v>
      </c>
      <c r="AQ722" s="2">
        <f>gpw_3[[#This Row],[kurs_zamkniecia]]-AE252</f>
        <v>0.12999999999999989</v>
      </c>
      <c r="AR722" s="2" t="str">
        <f>IF(gpw_3[[#This Row],[Kolumna1]]&gt;0,"r",IF(gpw_3[[#This Row],[Kolumna1]]=0,"n","m"))</f>
        <v>r</v>
      </c>
    </row>
    <row r="723" spans="1:44" x14ac:dyDescent="0.25">
      <c r="A723" s="1">
        <v>42026</v>
      </c>
      <c r="B723" s="2" t="s">
        <v>509</v>
      </c>
      <c r="C723" s="2" t="s">
        <v>510</v>
      </c>
      <c r="D723">
        <v>7.55</v>
      </c>
      <c r="E723">
        <v>12727</v>
      </c>
      <c r="F723">
        <v>97100</v>
      </c>
      <c r="G723">
        <v>11888000</v>
      </c>
      <c r="H723" s="2">
        <f>IF(AND(gpw[[#This Row],[wolumen]]=0,gpw[[#This Row],[obrot]]=0),gpw[[#This Row],[kurs_zamkniecia]],gpw[[#This Row],[obrot]]/gpw[[#This Row],[wolumen]])</f>
        <v>7.6294492024829106</v>
      </c>
      <c r="J723" t="str">
        <f>LEFT(gpw[[#This Row],[ISIN]],2)</f>
        <v>PL</v>
      </c>
      <c r="K723">
        <f>gpw[[#This Row],[kurs_zamkniecia]]*gpw[[#This Row],[pakiet_wig]]</f>
        <v>89754400</v>
      </c>
      <c r="L723" s="2">
        <f>1000</f>
        <v>1000</v>
      </c>
      <c r="M723" s="2">
        <f t="shared" si="44"/>
        <v>96.428137390000003</v>
      </c>
      <c r="N723" s="2">
        <f t="shared" si="45"/>
        <v>57140000</v>
      </c>
      <c r="O723" s="2">
        <f>gpw[[#This Row],[M]]/(gpw[[#This Row],[Mb]]*gpw[[#This Row],[K]])*gpw[[#This Row],[Wb]]</f>
        <v>16.289649282283531</v>
      </c>
      <c r="P723" s="2">
        <f>gpw[[#This Row],[kurs_zamkniecia]]-D253</f>
        <v>4.9999999999999822E-2</v>
      </c>
      <c r="Q723" s="2" t="str">
        <f>IF(gpw[[#This Row],[Kolumna1]]&gt;0,"r",IF(gpw[[#This Row],[Kolumna1]]=0,"n","m"))</f>
        <v>r</v>
      </c>
      <c r="AB723" s="1">
        <v>42026</v>
      </c>
      <c r="AC723" s="2" t="s">
        <v>509</v>
      </c>
      <c r="AD723" s="2" t="s">
        <v>510</v>
      </c>
      <c r="AE723">
        <v>7.55</v>
      </c>
      <c r="AF723">
        <v>12727</v>
      </c>
      <c r="AG723">
        <v>97100</v>
      </c>
      <c r="AH723">
        <v>11888000</v>
      </c>
      <c r="AI723" s="2">
        <f>IF(AND(gpw_3[[#This Row],[wolumen]]=0,gpw_3[[#This Row],[obrot]]=0),gpw_3[[#This Row],[kurs_zamkniecia]],gpw_3[[#This Row],[obrot]]/gpw_3[[#This Row],[wolumen]])</f>
        <v>7.6294492024829106</v>
      </c>
      <c r="AK723" t="str">
        <f>LEFT(gpw_3[[#This Row],[ISIN]],2)</f>
        <v>PL</v>
      </c>
      <c r="AL723">
        <f>gpw_3[[#This Row],[kurs_zamkniecia]]*gpw_3[[#This Row],[pakiet_wig]]</f>
        <v>89754400</v>
      </c>
      <c r="AM723" s="2">
        <f>1000</f>
        <v>1000</v>
      </c>
      <c r="AN723" s="2">
        <f t="shared" si="46"/>
        <v>96.428137390000003</v>
      </c>
      <c r="AO723" s="2">
        <f t="shared" si="47"/>
        <v>57140000</v>
      </c>
      <c r="AP723" s="2">
        <f>gpw_3[[#This Row],[M]]/(gpw_3[[#This Row],[Mb]]*gpw_3[[#This Row],[K]])*gpw_3[[#This Row],[Wb]]</f>
        <v>16.289649282283531</v>
      </c>
      <c r="AQ723" s="2">
        <f>gpw_3[[#This Row],[kurs_zamkniecia]]-AE253</f>
        <v>4.9999999999999822E-2</v>
      </c>
      <c r="AR723" s="2" t="str">
        <f>IF(gpw_3[[#This Row],[Kolumna1]]&gt;0,"r",IF(gpw_3[[#This Row],[Kolumna1]]=0,"n","m"))</f>
        <v>r</v>
      </c>
    </row>
    <row r="724" spans="1:44" x14ac:dyDescent="0.25">
      <c r="A724" s="1">
        <v>42026</v>
      </c>
      <c r="B724" s="2" t="s">
        <v>511</v>
      </c>
      <c r="C724" s="2" t="s">
        <v>512</v>
      </c>
      <c r="D724">
        <v>451</v>
      </c>
      <c r="E724">
        <v>27753</v>
      </c>
      <c r="F724">
        <v>12517300</v>
      </c>
      <c r="G724">
        <v>12038000</v>
      </c>
      <c r="H724" s="2">
        <f>IF(AND(gpw[[#This Row],[wolumen]]=0,gpw[[#This Row],[obrot]]=0),gpw[[#This Row],[kurs_zamkniecia]],gpw[[#This Row],[obrot]]/gpw[[#This Row],[wolumen]])</f>
        <v>451.0251144020466</v>
      </c>
      <c r="J724" t="str">
        <f>LEFT(gpw[[#This Row],[ISIN]],2)</f>
        <v>PL</v>
      </c>
      <c r="K724">
        <f>gpw[[#This Row],[kurs_zamkniecia]]*gpw[[#This Row],[pakiet_wig]]</f>
        <v>5429138000</v>
      </c>
      <c r="L724" s="2">
        <f>1000</f>
        <v>1000</v>
      </c>
      <c r="M724" s="2">
        <f t="shared" si="44"/>
        <v>96.428137390000003</v>
      </c>
      <c r="N724" s="2">
        <f t="shared" si="45"/>
        <v>57140000</v>
      </c>
      <c r="O724" s="2">
        <f>gpw[[#This Row],[M]]/(gpw[[#This Row],[Mb]]*gpw[[#This Row],[K]])*gpw[[#This Row],[Wb]]</f>
        <v>985.34170943283277</v>
      </c>
      <c r="P724" s="2">
        <f>gpw[[#This Row],[kurs_zamkniecia]]-D254</f>
        <v>-1.1000000000000227</v>
      </c>
      <c r="Q724" s="2" t="str">
        <f>IF(gpw[[#This Row],[Kolumna1]]&gt;0,"r",IF(gpw[[#This Row],[Kolumna1]]=0,"n","m"))</f>
        <v>m</v>
      </c>
      <c r="AB724" s="1">
        <v>42026</v>
      </c>
      <c r="AC724" s="2" t="s">
        <v>511</v>
      </c>
      <c r="AD724" s="2" t="s">
        <v>512</v>
      </c>
      <c r="AE724">
        <v>451</v>
      </c>
      <c r="AF724">
        <v>27753</v>
      </c>
      <c r="AG724">
        <v>12517300</v>
      </c>
      <c r="AH724">
        <v>12038000</v>
      </c>
      <c r="AI724" s="2">
        <f>IF(AND(gpw_3[[#This Row],[wolumen]]=0,gpw_3[[#This Row],[obrot]]=0),gpw_3[[#This Row],[kurs_zamkniecia]],gpw_3[[#This Row],[obrot]]/gpw_3[[#This Row],[wolumen]])</f>
        <v>451.0251144020466</v>
      </c>
      <c r="AK724" t="str">
        <f>LEFT(gpw_3[[#This Row],[ISIN]],2)</f>
        <v>PL</v>
      </c>
      <c r="AL724">
        <f>gpw_3[[#This Row],[kurs_zamkniecia]]*gpw_3[[#This Row],[pakiet_wig]]</f>
        <v>5429138000</v>
      </c>
      <c r="AM724" s="2">
        <f>1000</f>
        <v>1000</v>
      </c>
      <c r="AN724" s="2">
        <f t="shared" si="46"/>
        <v>96.428137390000003</v>
      </c>
      <c r="AO724" s="2">
        <f t="shared" si="47"/>
        <v>57140000</v>
      </c>
      <c r="AP724" s="2">
        <f>gpw_3[[#This Row],[M]]/(gpw_3[[#This Row],[Mb]]*gpw_3[[#This Row],[K]])*gpw_3[[#This Row],[Wb]]</f>
        <v>985.34170943283277</v>
      </c>
      <c r="AQ724" s="2">
        <f>gpw_3[[#This Row],[kurs_zamkniecia]]-AE254</f>
        <v>-1.1000000000000227</v>
      </c>
      <c r="AR724" s="2" t="str">
        <f>IF(gpw_3[[#This Row],[Kolumna1]]&gt;0,"r",IF(gpw_3[[#This Row],[Kolumna1]]=0,"n","m"))</f>
        <v>m</v>
      </c>
    </row>
    <row r="725" spans="1:44" x14ac:dyDescent="0.25">
      <c r="A725" s="1">
        <v>42026</v>
      </c>
      <c r="B725" s="2" t="s">
        <v>513</v>
      </c>
      <c r="C725" s="2" t="s">
        <v>514</v>
      </c>
      <c r="D725">
        <v>10.199999999999999</v>
      </c>
      <c r="E725">
        <v>17574</v>
      </c>
      <c r="F725">
        <v>179310</v>
      </c>
      <c r="G725">
        <v>30174000</v>
      </c>
      <c r="H725" s="2">
        <f>IF(AND(gpw[[#This Row],[wolumen]]=0,gpw[[#This Row],[obrot]]=0),gpw[[#This Row],[kurs_zamkniecia]],gpw[[#This Row],[obrot]]/gpw[[#This Row],[wolumen]])</f>
        <v>10.203141003755547</v>
      </c>
      <c r="J725" t="str">
        <f>LEFT(gpw[[#This Row],[ISIN]],2)</f>
        <v>PL</v>
      </c>
      <c r="K725">
        <f>gpw[[#This Row],[kurs_zamkniecia]]*gpw[[#This Row],[pakiet_wig]]</f>
        <v>307774800</v>
      </c>
      <c r="L725" s="2">
        <f>1000</f>
        <v>1000</v>
      </c>
      <c r="M725" s="2">
        <f t="shared" si="44"/>
        <v>96.428137390000003</v>
      </c>
      <c r="N725" s="2">
        <f t="shared" si="45"/>
        <v>57140000</v>
      </c>
      <c r="O725" s="2">
        <f>gpw[[#This Row],[M]]/(gpw[[#This Row],[Mb]]*gpw[[#This Row],[K]])*gpw[[#This Row],[Wb]]</f>
        <v>55.858471004485097</v>
      </c>
      <c r="P725" s="2">
        <f>gpw[[#This Row],[kurs_zamkniecia]]-D255</f>
        <v>-6.0000000000000497E-2</v>
      </c>
      <c r="Q725" s="2" t="str">
        <f>IF(gpw[[#This Row],[Kolumna1]]&gt;0,"r",IF(gpw[[#This Row],[Kolumna1]]=0,"n","m"))</f>
        <v>m</v>
      </c>
      <c r="AB725" s="1">
        <v>42026</v>
      </c>
      <c r="AC725" s="2" t="s">
        <v>513</v>
      </c>
      <c r="AD725" s="2" t="s">
        <v>514</v>
      </c>
      <c r="AE725">
        <v>10.199999999999999</v>
      </c>
      <c r="AF725">
        <v>17574</v>
      </c>
      <c r="AG725">
        <v>179310</v>
      </c>
      <c r="AH725">
        <v>30174000</v>
      </c>
      <c r="AI725" s="2">
        <f>IF(AND(gpw_3[[#This Row],[wolumen]]=0,gpw_3[[#This Row],[obrot]]=0),gpw_3[[#This Row],[kurs_zamkniecia]],gpw_3[[#This Row],[obrot]]/gpw_3[[#This Row],[wolumen]])</f>
        <v>10.203141003755547</v>
      </c>
      <c r="AK725" t="str">
        <f>LEFT(gpw_3[[#This Row],[ISIN]],2)</f>
        <v>PL</v>
      </c>
      <c r="AL725">
        <f>gpw_3[[#This Row],[kurs_zamkniecia]]*gpw_3[[#This Row],[pakiet_wig]]</f>
        <v>307774800</v>
      </c>
      <c r="AM725" s="2">
        <f>1000</f>
        <v>1000</v>
      </c>
      <c r="AN725" s="2">
        <f t="shared" si="46"/>
        <v>96.428137390000003</v>
      </c>
      <c r="AO725" s="2">
        <f t="shared" si="47"/>
        <v>57140000</v>
      </c>
      <c r="AP725" s="2">
        <f>gpw_3[[#This Row],[M]]/(gpw_3[[#This Row],[Mb]]*gpw_3[[#This Row],[K]])*gpw_3[[#This Row],[Wb]]</f>
        <v>55.858471004485097</v>
      </c>
      <c r="AQ725" s="2">
        <f>gpw_3[[#This Row],[kurs_zamkniecia]]-AE255</f>
        <v>-6.0000000000000497E-2</v>
      </c>
      <c r="AR725" s="2" t="str">
        <f>IF(gpw_3[[#This Row],[Kolumna1]]&gt;0,"r",IF(gpw_3[[#This Row],[Kolumna1]]=0,"n","m"))</f>
        <v>m</v>
      </c>
    </row>
    <row r="726" spans="1:44" x14ac:dyDescent="0.25">
      <c r="A726" s="1">
        <v>42026</v>
      </c>
      <c r="B726" s="2" t="s">
        <v>515</v>
      </c>
      <c r="C726" s="2" t="s">
        <v>516</v>
      </c>
      <c r="D726">
        <v>35</v>
      </c>
      <c r="E726">
        <v>423</v>
      </c>
      <c r="F726">
        <v>14830</v>
      </c>
      <c r="G726">
        <v>689000</v>
      </c>
      <c r="H726" s="2">
        <f>IF(AND(gpw[[#This Row],[wolumen]]=0,gpw[[#This Row],[obrot]]=0),gpw[[#This Row],[kurs_zamkniecia]],gpw[[#This Row],[obrot]]/gpw[[#This Row],[wolumen]])</f>
        <v>35.059101654846337</v>
      </c>
      <c r="J726" t="str">
        <f>LEFT(gpw[[#This Row],[ISIN]],2)</f>
        <v>PL</v>
      </c>
      <c r="K726">
        <f>gpw[[#This Row],[kurs_zamkniecia]]*gpw[[#This Row],[pakiet_wig]]</f>
        <v>24115000</v>
      </c>
      <c r="L726" s="2">
        <f>1000</f>
        <v>1000</v>
      </c>
      <c r="M726" s="2">
        <f t="shared" si="44"/>
        <v>96.428137390000003</v>
      </c>
      <c r="N726" s="2">
        <f t="shared" si="45"/>
        <v>57140000</v>
      </c>
      <c r="O726" s="2">
        <f>gpw[[#This Row],[M]]/(gpw[[#This Row],[Mb]]*gpw[[#This Row],[K]])*gpw[[#This Row],[Wb]]</f>
        <v>4.3766644581465348</v>
      </c>
      <c r="P726" s="2">
        <f>gpw[[#This Row],[kurs_zamkniecia]]-D256</f>
        <v>-0.20000000000000284</v>
      </c>
      <c r="Q726" s="2" t="str">
        <f>IF(gpw[[#This Row],[Kolumna1]]&gt;0,"r",IF(gpw[[#This Row],[Kolumna1]]=0,"n","m"))</f>
        <v>m</v>
      </c>
      <c r="AB726" s="1">
        <v>42026</v>
      </c>
      <c r="AC726" s="2" t="s">
        <v>515</v>
      </c>
      <c r="AD726" s="2" t="s">
        <v>516</v>
      </c>
      <c r="AE726">
        <v>35</v>
      </c>
      <c r="AF726">
        <v>423</v>
      </c>
      <c r="AG726">
        <v>14830</v>
      </c>
      <c r="AH726">
        <v>689000</v>
      </c>
      <c r="AI726" s="2">
        <f>IF(AND(gpw_3[[#This Row],[wolumen]]=0,gpw_3[[#This Row],[obrot]]=0),gpw_3[[#This Row],[kurs_zamkniecia]],gpw_3[[#This Row],[obrot]]/gpw_3[[#This Row],[wolumen]])</f>
        <v>35.059101654846337</v>
      </c>
      <c r="AK726" t="str">
        <f>LEFT(gpw_3[[#This Row],[ISIN]],2)</f>
        <v>PL</v>
      </c>
      <c r="AL726">
        <f>gpw_3[[#This Row],[kurs_zamkniecia]]*gpw_3[[#This Row],[pakiet_wig]]</f>
        <v>24115000</v>
      </c>
      <c r="AM726" s="2">
        <f>1000</f>
        <v>1000</v>
      </c>
      <c r="AN726" s="2">
        <f t="shared" si="46"/>
        <v>96.428137390000003</v>
      </c>
      <c r="AO726" s="2">
        <f t="shared" si="47"/>
        <v>57140000</v>
      </c>
      <c r="AP726" s="2">
        <f>gpw_3[[#This Row],[M]]/(gpw_3[[#This Row],[Mb]]*gpw_3[[#This Row],[K]])*gpw_3[[#This Row],[Wb]]</f>
        <v>4.3766644581465348</v>
      </c>
      <c r="AQ726" s="2">
        <f>gpw_3[[#This Row],[kurs_zamkniecia]]-AE256</f>
        <v>-0.20000000000000284</v>
      </c>
      <c r="AR726" s="2" t="str">
        <f>IF(gpw_3[[#This Row],[Kolumna1]]&gt;0,"r",IF(gpw_3[[#This Row],[Kolumna1]]=0,"n","m"))</f>
        <v>m</v>
      </c>
    </row>
    <row r="727" spans="1:44" x14ac:dyDescent="0.25">
      <c r="A727" s="1">
        <v>42026</v>
      </c>
      <c r="B727" s="2" t="s">
        <v>517</v>
      </c>
      <c r="C727" s="2" t="s">
        <v>518</v>
      </c>
      <c r="D727">
        <v>0.47</v>
      </c>
      <c r="E727">
        <v>5020</v>
      </c>
      <c r="F727">
        <v>2560</v>
      </c>
      <c r="G727">
        <v>0</v>
      </c>
      <c r="H727" s="2">
        <f>IF(AND(gpw[[#This Row],[wolumen]]=0,gpw[[#This Row],[obrot]]=0),gpw[[#This Row],[kurs_zamkniecia]],gpw[[#This Row],[obrot]]/gpw[[#This Row],[wolumen]])</f>
        <v>0.50996015936254979</v>
      </c>
      <c r="J727" t="str">
        <f>LEFT(gpw[[#This Row],[ISIN]],2)</f>
        <v>PL</v>
      </c>
      <c r="K727">
        <f>gpw[[#This Row],[kurs_zamkniecia]]*gpw[[#This Row],[pakiet_wig]]</f>
        <v>0</v>
      </c>
      <c r="L727" s="2">
        <f>1000</f>
        <v>1000</v>
      </c>
      <c r="M727" s="2">
        <f t="shared" si="44"/>
        <v>96.428137390000003</v>
      </c>
      <c r="N727" s="2">
        <f t="shared" si="45"/>
        <v>57140000</v>
      </c>
      <c r="O727" s="2">
        <f>gpw[[#This Row],[M]]/(gpw[[#This Row],[Mb]]*gpw[[#This Row],[K]])*gpw[[#This Row],[Wb]]</f>
        <v>0</v>
      </c>
      <c r="P727" s="2">
        <f>gpw[[#This Row],[kurs_zamkniecia]]-D257</f>
        <v>-3.0000000000000027E-2</v>
      </c>
      <c r="Q727" s="2" t="str">
        <f>IF(gpw[[#This Row],[Kolumna1]]&gt;0,"r",IF(gpw[[#This Row],[Kolumna1]]=0,"n","m"))</f>
        <v>m</v>
      </c>
      <c r="AB727" s="1">
        <v>42026</v>
      </c>
      <c r="AC727" s="2" t="s">
        <v>517</v>
      </c>
      <c r="AD727" s="2" t="s">
        <v>518</v>
      </c>
      <c r="AE727">
        <v>0.47</v>
      </c>
      <c r="AF727">
        <v>5020</v>
      </c>
      <c r="AG727">
        <v>2560</v>
      </c>
      <c r="AH727">
        <v>0</v>
      </c>
      <c r="AI727" s="2">
        <f>IF(AND(gpw_3[[#This Row],[wolumen]]=0,gpw_3[[#This Row],[obrot]]=0),gpw_3[[#This Row],[kurs_zamkniecia]],gpw_3[[#This Row],[obrot]]/gpw_3[[#This Row],[wolumen]])</f>
        <v>0.50996015936254979</v>
      </c>
      <c r="AK727" t="str">
        <f>LEFT(gpw_3[[#This Row],[ISIN]],2)</f>
        <v>PL</v>
      </c>
      <c r="AL727">
        <f>gpw_3[[#This Row],[kurs_zamkniecia]]*gpw_3[[#This Row],[pakiet_wig]]</f>
        <v>0</v>
      </c>
      <c r="AM727" s="2">
        <f>1000</f>
        <v>1000</v>
      </c>
      <c r="AN727" s="2">
        <f t="shared" si="46"/>
        <v>96.428137390000003</v>
      </c>
      <c r="AO727" s="2">
        <f t="shared" si="47"/>
        <v>57140000</v>
      </c>
      <c r="AP727" s="2">
        <f>gpw_3[[#This Row],[M]]/(gpw_3[[#This Row],[Mb]]*gpw_3[[#This Row],[K]])*gpw_3[[#This Row],[Wb]]</f>
        <v>0</v>
      </c>
      <c r="AQ727" s="2">
        <f>gpw_3[[#This Row],[kurs_zamkniecia]]-AE257</f>
        <v>-3.0000000000000027E-2</v>
      </c>
      <c r="AR727" s="2" t="str">
        <f>IF(gpw_3[[#This Row],[Kolumna1]]&gt;0,"r",IF(gpw_3[[#This Row],[Kolumna1]]=0,"n","m"))</f>
        <v>m</v>
      </c>
    </row>
    <row r="728" spans="1:44" x14ac:dyDescent="0.25">
      <c r="A728" s="1">
        <v>42026</v>
      </c>
      <c r="B728" s="2" t="s">
        <v>519</v>
      </c>
      <c r="C728" s="2" t="s">
        <v>520</v>
      </c>
      <c r="D728">
        <v>200.9</v>
      </c>
      <c r="E728">
        <v>158</v>
      </c>
      <c r="F728">
        <v>31700</v>
      </c>
      <c r="G728">
        <v>2559000</v>
      </c>
      <c r="H728" s="2">
        <f>IF(AND(gpw[[#This Row],[wolumen]]=0,gpw[[#This Row],[obrot]]=0),gpw[[#This Row],[kurs_zamkniecia]],gpw[[#This Row],[obrot]]/gpw[[#This Row],[wolumen]])</f>
        <v>200.63291139240508</v>
      </c>
      <c r="J728" t="str">
        <f>LEFT(gpw[[#This Row],[ISIN]],2)</f>
        <v>PL</v>
      </c>
      <c r="K728">
        <f>gpw[[#This Row],[kurs_zamkniecia]]*gpw[[#This Row],[pakiet_wig]]</f>
        <v>514103100</v>
      </c>
      <c r="L728" s="2">
        <f>1000</f>
        <v>1000</v>
      </c>
      <c r="M728" s="2">
        <f t="shared" si="44"/>
        <v>96.428137390000003</v>
      </c>
      <c r="N728" s="2">
        <f t="shared" si="45"/>
        <v>57140000</v>
      </c>
      <c r="O728" s="2">
        <f>gpw[[#This Row],[M]]/(gpw[[#This Row],[Mb]]*gpw[[#This Row],[K]])*gpw[[#This Row],[Wb]]</f>
        <v>93.305277445281092</v>
      </c>
      <c r="P728" s="2">
        <f>gpw[[#This Row],[kurs_zamkniecia]]-D258</f>
        <v>-0.79999999999998295</v>
      </c>
      <c r="Q728" s="2" t="str">
        <f>IF(gpw[[#This Row],[Kolumna1]]&gt;0,"r",IF(gpw[[#This Row],[Kolumna1]]=0,"n","m"))</f>
        <v>m</v>
      </c>
      <c r="AB728" s="1">
        <v>42026</v>
      </c>
      <c r="AC728" s="2" t="s">
        <v>519</v>
      </c>
      <c r="AD728" s="2" t="s">
        <v>520</v>
      </c>
      <c r="AE728">
        <v>200.9</v>
      </c>
      <c r="AF728">
        <v>158</v>
      </c>
      <c r="AG728">
        <v>31700</v>
      </c>
      <c r="AH728">
        <v>2559000</v>
      </c>
      <c r="AI728" s="2">
        <f>IF(AND(gpw_3[[#This Row],[wolumen]]=0,gpw_3[[#This Row],[obrot]]=0),gpw_3[[#This Row],[kurs_zamkniecia]],gpw_3[[#This Row],[obrot]]/gpw_3[[#This Row],[wolumen]])</f>
        <v>200.63291139240508</v>
      </c>
      <c r="AK728" t="str">
        <f>LEFT(gpw_3[[#This Row],[ISIN]],2)</f>
        <v>PL</v>
      </c>
      <c r="AL728">
        <f>gpw_3[[#This Row],[kurs_zamkniecia]]*gpw_3[[#This Row],[pakiet_wig]]</f>
        <v>514103100</v>
      </c>
      <c r="AM728" s="2">
        <f>1000</f>
        <v>1000</v>
      </c>
      <c r="AN728" s="2">
        <f t="shared" si="46"/>
        <v>96.428137390000003</v>
      </c>
      <c r="AO728" s="2">
        <f t="shared" si="47"/>
        <v>57140000</v>
      </c>
      <c r="AP728" s="2">
        <f>gpw_3[[#This Row],[M]]/(gpw_3[[#This Row],[Mb]]*gpw_3[[#This Row],[K]])*gpw_3[[#This Row],[Wb]]</f>
        <v>93.305277445281092</v>
      </c>
      <c r="AQ728" s="2">
        <f>gpw_3[[#This Row],[kurs_zamkniecia]]-AE258</f>
        <v>-0.79999999999998295</v>
      </c>
      <c r="AR728" s="2" t="str">
        <f>IF(gpw_3[[#This Row],[Kolumna1]]&gt;0,"r",IF(gpw_3[[#This Row],[Kolumna1]]=0,"n","m"))</f>
        <v>m</v>
      </c>
    </row>
    <row r="729" spans="1:44" x14ac:dyDescent="0.25">
      <c r="A729" s="1">
        <v>42026</v>
      </c>
      <c r="B729" s="2" t="s">
        <v>521</v>
      </c>
      <c r="C729" s="2" t="s">
        <v>522</v>
      </c>
      <c r="D729">
        <v>21</v>
      </c>
      <c r="E729">
        <v>0</v>
      </c>
      <c r="F729">
        <v>0</v>
      </c>
      <c r="G729">
        <v>0</v>
      </c>
      <c r="H729" s="2">
        <f>IF(AND(gpw[[#This Row],[wolumen]]=0,gpw[[#This Row],[obrot]]=0),gpw[[#This Row],[kurs_zamkniecia]],gpw[[#This Row],[obrot]]/gpw[[#This Row],[wolumen]])</f>
        <v>21</v>
      </c>
      <c r="J729" t="str">
        <f>LEFT(gpw[[#This Row],[ISIN]],2)</f>
        <v>PL</v>
      </c>
      <c r="K729">
        <f>gpw[[#This Row],[kurs_zamkniecia]]*gpw[[#This Row],[pakiet_wig]]</f>
        <v>0</v>
      </c>
      <c r="L729" s="2">
        <f>1000</f>
        <v>1000</v>
      </c>
      <c r="M729" s="2">
        <f t="shared" si="44"/>
        <v>96.428137390000003</v>
      </c>
      <c r="N729" s="2">
        <f t="shared" si="45"/>
        <v>57140000</v>
      </c>
      <c r="O729" s="2">
        <f>gpw[[#This Row],[M]]/(gpw[[#This Row],[Mb]]*gpw[[#This Row],[K]])*gpw[[#This Row],[Wb]]</f>
        <v>0</v>
      </c>
      <c r="P729" s="2">
        <f>gpw[[#This Row],[kurs_zamkniecia]]-D259</f>
        <v>0</v>
      </c>
      <c r="Q729" s="2" t="str">
        <f>IF(gpw[[#This Row],[Kolumna1]]&gt;0,"r",IF(gpw[[#This Row],[Kolumna1]]=0,"n","m"))</f>
        <v>n</v>
      </c>
      <c r="AB729" s="1">
        <v>42026</v>
      </c>
      <c r="AC729" s="2" t="s">
        <v>521</v>
      </c>
      <c r="AD729" s="2" t="s">
        <v>522</v>
      </c>
      <c r="AE729">
        <v>21</v>
      </c>
      <c r="AF729">
        <v>0</v>
      </c>
      <c r="AG729">
        <v>0</v>
      </c>
      <c r="AH729">
        <v>0</v>
      </c>
      <c r="AI729" s="2">
        <f>IF(AND(gpw_3[[#This Row],[wolumen]]=0,gpw_3[[#This Row],[obrot]]=0),gpw_3[[#This Row],[kurs_zamkniecia]],gpw_3[[#This Row],[obrot]]/gpw_3[[#This Row],[wolumen]])</f>
        <v>21</v>
      </c>
      <c r="AK729" t="str">
        <f>LEFT(gpw_3[[#This Row],[ISIN]],2)</f>
        <v>PL</v>
      </c>
      <c r="AL729">
        <f>gpw_3[[#This Row],[kurs_zamkniecia]]*gpw_3[[#This Row],[pakiet_wig]]</f>
        <v>0</v>
      </c>
      <c r="AM729" s="2">
        <f>1000</f>
        <v>1000</v>
      </c>
      <c r="AN729" s="2">
        <f t="shared" si="46"/>
        <v>96.428137390000003</v>
      </c>
      <c r="AO729" s="2">
        <f t="shared" si="47"/>
        <v>57140000</v>
      </c>
      <c r="AP729" s="2">
        <f>gpw_3[[#This Row],[M]]/(gpw_3[[#This Row],[Mb]]*gpw_3[[#This Row],[K]])*gpw_3[[#This Row],[Wb]]</f>
        <v>0</v>
      </c>
      <c r="AQ729" s="2">
        <f>gpw_3[[#This Row],[kurs_zamkniecia]]-AE259</f>
        <v>0</v>
      </c>
      <c r="AR729" s="2" t="str">
        <f>IF(gpw_3[[#This Row],[Kolumna1]]&gt;0,"r",IF(gpw_3[[#This Row],[Kolumna1]]=0,"n","m"))</f>
        <v>n</v>
      </c>
    </row>
    <row r="730" spans="1:44" x14ac:dyDescent="0.25">
      <c r="A730" s="1">
        <v>42026</v>
      </c>
      <c r="B730" s="2" t="s">
        <v>523</v>
      </c>
      <c r="C730" s="2" t="s">
        <v>524</v>
      </c>
      <c r="D730">
        <v>13.86</v>
      </c>
      <c r="E730">
        <v>1583</v>
      </c>
      <c r="F730">
        <v>21700</v>
      </c>
      <c r="G730">
        <v>23198000</v>
      </c>
      <c r="H730" s="2">
        <f>IF(AND(gpw[[#This Row],[wolumen]]=0,gpw[[#This Row],[obrot]]=0),gpw[[#This Row],[kurs_zamkniecia]],gpw[[#This Row],[obrot]]/gpw[[#This Row],[wolumen]])</f>
        <v>13.708149084017688</v>
      </c>
      <c r="J730" t="str">
        <f>LEFT(gpw[[#This Row],[ISIN]],2)</f>
        <v>PL</v>
      </c>
      <c r="K730">
        <f>gpw[[#This Row],[kurs_zamkniecia]]*gpw[[#This Row],[pakiet_wig]]</f>
        <v>321524280</v>
      </c>
      <c r="L730" s="2">
        <f>1000</f>
        <v>1000</v>
      </c>
      <c r="M730" s="2">
        <f t="shared" si="44"/>
        <v>96.428137390000003</v>
      </c>
      <c r="N730" s="2">
        <f t="shared" si="45"/>
        <v>57140000</v>
      </c>
      <c r="O730" s="2">
        <f>gpw[[#This Row],[M]]/(gpw[[#This Row],[Mb]]*gpw[[#This Row],[K]])*gpw[[#This Row],[Wb]]</f>
        <v>58.353883006724224</v>
      </c>
      <c r="P730" s="2">
        <f>gpw[[#This Row],[kurs_zamkniecia]]-D260</f>
        <v>0.60999999999999943</v>
      </c>
      <c r="Q730" s="2" t="str">
        <f>IF(gpw[[#This Row],[Kolumna1]]&gt;0,"r",IF(gpw[[#This Row],[Kolumna1]]=0,"n","m"))</f>
        <v>r</v>
      </c>
      <c r="AB730" s="1">
        <v>42026</v>
      </c>
      <c r="AC730" s="2" t="s">
        <v>523</v>
      </c>
      <c r="AD730" s="2" t="s">
        <v>524</v>
      </c>
      <c r="AE730">
        <v>13.86</v>
      </c>
      <c r="AF730">
        <v>1583</v>
      </c>
      <c r="AG730">
        <v>21700</v>
      </c>
      <c r="AH730">
        <v>23198000</v>
      </c>
      <c r="AI730" s="2">
        <f>IF(AND(gpw_3[[#This Row],[wolumen]]=0,gpw_3[[#This Row],[obrot]]=0),gpw_3[[#This Row],[kurs_zamkniecia]],gpw_3[[#This Row],[obrot]]/gpw_3[[#This Row],[wolumen]])</f>
        <v>13.708149084017688</v>
      </c>
      <c r="AK730" t="str">
        <f>LEFT(gpw_3[[#This Row],[ISIN]],2)</f>
        <v>PL</v>
      </c>
      <c r="AL730">
        <f>gpw_3[[#This Row],[kurs_zamkniecia]]*gpw_3[[#This Row],[pakiet_wig]]</f>
        <v>321524280</v>
      </c>
      <c r="AM730" s="2">
        <f>1000</f>
        <v>1000</v>
      </c>
      <c r="AN730" s="2">
        <f t="shared" si="46"/>
        <v>96.428137390000003</v>
      </c>
      <c r="AO730" s="2">
        <f t="shared" si="47"/>
        <v>57140000</v>
      </c>
      <c r="AP730" s="2">
        <f>gpw_3[[#This Row],[M]]/(gpw_3[[#This Row],[Mb]]*gpw_3[[#This Row],[K]])*gpw_3[[#This Row],[Wb]]</f>
        <v>58.353883006724224</v>
      </c>
      <c r="AQ730" s="2">
        <f>gpw_3[[#This Row],[kurs_zamkniecia]]-AE260</f>
        <v>0.60999999999999943</v>
      </c>
      <c r="AR730" s="2" t="str">
        <f>IF(gpw_3[[#This Row],[Kolumna1]]&gt;0,"r",IF(gpw_3[[#This Row],[Kolumna1]]=0,"n","m"))</f>
        <v>r</v>
      </c>
    </row>
    <row r="731" spans="1:44" x14ac:dyDescent="0.25">
      <c r="A731" s="1">
        <v>42026</v>
      </c>
      <c r="B731" s="2" t="s">
        <v>525</v>
      </c>
      <c r="C731" s="2" t="s">
        <v>526</v>
      </c>
      <c r="D731">
        <v>13.55</v>
      </c>
      <c r="E731">
        <v>370</v>
      </c>
      <c r="F731">
        <v>5010</v>
      </c>
      <c r="G731">
        <v>2276000</v>
      </c>
      <c r="H731" s="2">
        <f>IF(AND(gpw[[#This Row],[wolumen]]=0,gpw[[#This Row],[obrot]]=0),gpw[[#This Row],[kurs_zamkniecia]],gpw[[#This Row],[obrot]]/gpw[[#This Row],[wolumen]])</f>
        <v>13.54054054054054</v>
      </c>
      <c r="J731" t="str">
        <f>LEFT(gpw[[#This Row],[ISIN]],2)</f>
        <v>PL</v>
      </c>
      <c r="K731">
        <f>gpw[[#This Row],[kurs_zamkniecia]]*gpw[[#This Row],[pakiet_wig]]</f>
        <v>30839800</v>
      </c>
      <c r="L731" s="2">
        <f>1000</f>
        <v>1000</v>
      </c>
      <c r="M731" s="2">
        <f t="shared" si="44"/>
        <v>96.428137390000003</v>
      </c>
      <c r="N731" s="2">
        <f t="shared" si="45"/>
        <v>57140000</v>
      </c>
      <c r="O731" s="2">
        <f>gpw[[#This Row],[M]]/(gpw[[#This Row],[Mb]]*gpw[[#This Row],[K]])*gpw[[#This Row],[Wb]]</f>
        <v>5.5971576428093508</v>
      </c>
      <c r="P731" s="2">
        <f>gpw[[#This Row],[kurs_zamkniecia]]-D261</f>
        <v>-0.13999999999999879</v>
      </c>
      <c r="Q731" s="2" t="str">
        <f>IF(gpw[[#This Row],[Kolumna1]]&gt;0,"r",IF(gpw[[#This Row],[Kolumna1]]=0,"n","m"))</f>
        <v>m</v>
      </c>
      <c r="AB731" s="1">
        <v>42026</v>
      </c>
      <c r="AC731" s="2" t="s">
        <v>525</v>
      </c>
      <c r="AD731" s="2" t="s">
        <v>526</v>
      </c>
      <c r="AE731">
        <v>13.55</v>
      </c>
      <c r="AF731">
        <v>370</v>
      </c>
      <c r="AG731">
        <v>5010</v>
      </c>
      <c r="AH731">
        <v>2276000</v>
      </c>
      <c r="AI731" s="2">
        <f>IF(AND(gpw_3[[#This Row],[wolumen]]=0,gpw_3[[#This Row],[obrot]]=0),gpw_3[[#This Row],[kurs_zamkniecia]],gpw_3[[#This Row],[obrot]]/gpw_3[[#This Row],[wolumen]])</f>
        <v>13.54054054054054</v>
      </c>
      <c r="AK731" t="str">
        <f>LEFT(gpw_3[[#This Row],[ISIN]],2)</f>
        <v>PL</v>
      </c>
      <c r="AL731">
        <f>gpw_3[[#This Row],[kurs_zamkniecia]]*gpw_3[[#This Row],[pakiet_wig]]</f>
        <v>30839800</v>
      </c>
      <c r="AM731" s="2">
        <f>1000</f>
        <v>1000</v>
      </c>
      <c r="AN731" s="2">
        <f t="shared" si="46"/>
        <v>96.428137390000003</v>
      </c>
      <c r="AO731" s="2">
        <f t="shared" si="47"/>
        <v>57140000</v>
      </c>
      <c r="AP731" s="2">
        <f>gpw_3[[#This Row],[M]]/(gpw_3[[#This Row],[Mb]]*gpw_3[[#This Row],[K]])*gpw_3[[#This Row],[Wb]]</f>
        <v>5.5971576428093508</v>
      </c>
      <c r="AQ731" s="2">
        <f>gpw_3[[#This Row],[kurs_zamkniecia]]-AE261</f>
        <v>-0.13999999999999879</v>
      </c>
      <c r="AR731" s="2" t="str">
        <f>IF(gpw_3[[#This Row],[Kolumna1]]&gt;0,"r",IF(gpw_3[[#This Row],[Kolumna1]]=0,"n","m"))</f>
        <v>m</v>
      </c>
    </row>
    <row r="732" spans="1:44" x14ac:dyDescent="0.25">
      <c r="A732" s="1">
        <v>42026</v>
      </c>
      <c r="B732" s="2" t="s">
        <v>527</v>
      </c>
      <c r="C732" s="2" t="s">
        <v>528</v>
      </c>
      <c r="D732">
        <v>8.8000000000000007</v>
      </c>
      <c r="E732">
        <v>16409</v>
      </c>
      <c r="F732">
        <v>140520</v>
      </c>
      <c r="G732">
        <v>9921000</v>
      </c>
      <c r="H732" s="2">
        <f>IF(AND(gpw[[#This Row],[wolumen]]=0,gpw[[#This Row],[obrot]]=0),gpw[[#This Row],[kurs_zamkniecia]],gpw[[#This Row],[obrot]]/gpw[[#This Row],[wolumen]])</f>
        <v>8.5635931501005551</v>
      </c>
      <c r="J732" t="str">
        <f>LEFT(gpw[[#This Row],[ISIN]],2)</f>
        <v>PL</v>
      </c>
      <c r="K732">
        <f>gpw[[#This Row],[kurs_zamkniecia]]*gpw[[#This Row],[pakiet_wig]]</f>
        <v>87304800</v>
      </c>
      <c r="L732" s="2">
        <f>1000</f>
        <v>1000</v>
      </c>
      <c r="M732" s="2">
        <f t="shared" si="44"/>
        <v>96.428137390000003</v>
      </c>
      <c r="N732" s="2">
        <f t="shared" si="45"/>
        <v>57140000</v>
      </c>
      <c r="O732" s="2">
        <f>gpw[[#This Row],[M]]/(gpw[[#This Row],[Mb]]*gpw[[#This Row],[K]])*gpw[[#This Row],[Wb]]</f>
        <v>15.845068015160338</v>
      </c>
      <c r="P732" s="2">
        <f>gpw[[#This Row],[kurs_zamkniecia]]-D262</f>
        <v>0.30000000000000071</v>
      </c>
      <c r="Q732" s="2" t="str">
        <f>IF(gpw[[#This Row],[Kolumna1]]&gt;0,"r",IF(gpw[[#This Row],[Kolumna1]]=0,"n","m"))</f>
        <v>r</v>
      </c>
      <c r="AB732" s="1">
        <v>42026</v>
      </c>
      <c r="AC732" s="2" t="s">
        <v>527</v>
      </c>
      <c r="AD732" s="2" t="s">
        <v>528</v>
      </c>
      <c r="AE732">
        <v>8.8000000000000007</v>
      </c>
      <c r="AF732">
        <v>16409</v>
      </c>
      <c r="AG732">
        <v>140520</v>
      </c>
      <c r="AH732">
        <v>9921000</v>
      </c>
      <c r="AI732" s="2">
        <f>IF(AND(gpw_3[[#This Row],[wolumen]]=0,gpw_3[[#This Row],[obrot]]=0),gpw_3[[#This Row],[kurs_zamkniecia]],gpw_3[[#This Row],[obrot]]/gpw_3[[#This Row],[wolumen]])</f>
        <v>8.5635931501005551</v>
      </c>
      <c r="AK732" t="str">
        <f>LEFT(gpw_3[[#This Row],[ISIN]],2)</f>
        <v>PL</v>
      </c>
      <c r="AL732">
        <f>gpw_3[[#This Row],[kurs_zamkniecia]]*gpw_3[[#This Row],[pakiet_wig]]</f>
        <v>87304800</v>
      </c>
      <c r="AM732" s="2">
        <f>1000</f>
        <v>1000</v>
      </c>
      <c r="AN732" s="2">
        <f t="shared" si="46"/>
        <v>96.428137390000003</v>
      </c>
      <c r="AO732" s="2">
        <f t="shared" si="47"/>
        <v>57140000</v>
      </c>
      <c r="AP732" s="2">
        <f>gpw_3[[#This Row],[M]]/(gpw_3[[#This Row],[Mb]]*gpw_3[[#This Row],[K]])*gpw_3[[#This Row],[Wb]]</f>
        <v>15.845068015160338</v>
      </c>
      <c r="AQ732" s="2">
        <f>gpw_3[[#This Row],[kurs_zamkniecia]]-AE262</f>
        <v>0.30000000000000071</v>
      </c>
      <c r="AR732" s="2" t="str">
        <f>IF(gpw_3[[#This Row],[Kolumna1]]&gt;0,"r",IF(gpw_3[[#This Row],[Kolumna1]]=0,"n","m"))</f>
        <v>r</v>
      </c>
    </row>
    <row r="733" spans="1:44" x14ac:dyDescent="0.25">
      <c r="A733" s="1">
        <v>42026</v>
      </c>
      <c r="B733" s="2" t="s">
        <v>529</v>
      </c>
      <c r="C733" s="2" t="s">
        <v>530</v>
      </c>
      <c r="D733">
        <v>7.0000000000000007E-2</v>
      </c>
      <c r="E733">
        <v>0</v>
      </c>
      <c r="F733">
        <v>0</v>
      </c>
      <c r="G733">
        <v>0</v>
      </c>
      <c r="H733" s="2">
        <f>IF(AND(gpw[[#This Row],[wolumen]]=0,gpw[[#This Row],[obrot]]=0),gpw[[#This Row],[kurs_zamkniecia]],gpw[[#This Row],[obrot]]/gpw[[#This Row],[wolumen]])</f>
        <v>7.0000000000000007E-2</v>
      </c>
      <c r="J733" t="str">
        <f>LEFT(gpw[[#This Row],[ISIN]],2)</f>
        <v>PL</v>
      </c>
      <c r="K733">
        <f>gpw[[#This Row],[kurs_zamkniecia]]*gpw[[#This Row],[pakiet_wig]]</f>
        <v>0</v>
      </c>
      <c r="L733" s="2">
        <f>1000</f>
        <v>1000</v>
      </c>
      <c r="M733" s="2">
        <f t="shared" si="44"/>
        <v>96.428137390000003</v>
      </c>
      <c r="N733" s="2">
        <f t="shared" si="45"/>
        <v>57140000</v>
      </c>
      <c r="O733" s="2">
        <f>gpw[[#This Row],[M]]/(gpw[[#This Row],[Mb]]*gpw[[#This Row],[K]])*gpw[[#This Row],[Wb]]</f>
        <v>0</v>
      </c>
      <c r="P733" s="2">
        <f>gpw[[#This Row],[kurs_zamkniecia]]-D263</f>
        <v>0</v>
      </c>
      <c r="Q733" s="2" t="str">
        <f>IF(gpw[[#This Row],[Kolumna1]]&gt;0,"r",IF(gpw[[#This Row],[Kolumna1]]=0,"n","m"))</f>
        <v>n</v>
      </c>
      <c r="AB733" s="1">
        <v>42026</v>
      </c>
      <c r="AC733" s="2" t="s">
        <v>529</v>
      </c>
      <c r="AD733" s="2" t="s">
        <v>530</v>
      </c>
      <c r="AE733">
        <v>7.0000000000000007E-2</v>
      </c>
      <c r="AF733">
        <v>0</v>
      </c>
      <c r="AG733">
        <v>0</v>
      </c>
      <c r="AH733">
        <v>0</v>
      </c>
      <c r="AI733" s="2">
        <f>IF(AND(gpw_3[[#This Row],[wolumen]]=0,gpw_3[[#This Row],[obrot]]=0),gpw_3[[#This Row],[kurs_zamkniecia]],gpw_3[[#This Row],[obrot]]/gpw_3[[#This Row],[wolumen]])</f>
        <v>7.0000000000000007E-2</v>
      </c>
      <c r="AK733" t="str">
        <f>LEFT(gpw_3[[#This Row],[ISIN]],2)</f>
        <v>PL</v>
      </c>
      <c r="AL733">
        <f>gpw_3[[#This Row],[kurs_zamkniecia]]*gpw_3[[#This Row],[pakiet_wig]]</f>
        <v>0</v>
      </c>
      <c r="AM733" s="2">
        <f>1000</f>
        <v>1000</v>
      </c>
      <c r="AN733" s="2">
        <f t="shared" si="46"/>
        <v>96.428137390000003</v>
      </c>
      <c r="AO733" s="2">
        <f t="shared" si="47"/>
        <v>57140000</v>
      </c>
      <c r="AP733" s="2">
        <f>gpw_3[[#This Row],[M]]/(gpw_3[[#This Row],[Mb]]*gpw_3[[#This Row],[K]])*gpw_3[[#This Row],[Wb]]</f>
        <v>0</v>
      </c>
      <c r="AQ733" s="2">
        <f>gpw_3[[#This Row],[kurs_zamkniecia]]-AE263</f>
        <v>0</v>
      </c>
      <c r="AR733" s="2" t="str">
        <f>IF(gpw_3[[#This Row],[Kolumna1]]&gt;0,"r",IF(gpw_3[[#This Row],[Kolumna1]]=0,"n","m"))</f>
        <v>n</v>
      </c>
    </row>
    <row r="734" spans="1:44" x14ac:dyDescent="0.25">
      <c r="A734" s="1">
        <v>42026</v>
      </c>
      <c r="B734" s="2" t="s">
        <v>531</v>
      </c>
      <c r="C734" s="2" t="s">
        <v>532</v>
      </c>
      <c r="D734">
        <v>2</v>
      </c>
      <c r="E734">
        <v>1</v>
      </c>
      <c r="F734">
        <v>2</v>
      </c>
      <c r="G734">
        <v>2516000</v>
      </c>
      <c r="H734" s="2">
        <f>IF(AND(gpw[[#This Row],[wolumen]]=0,gpw[[#This Row],[obrot]]=0),gpw[[#This Row],[kurs_zamkniecia]],gpw[[#This Row],[obrot]]/gpw[[#This Row],[wolumen]])</f>
        <v>2</v>
      </c>
      <c r="J734" t="str">
        <f>LEFT(gpw[[#This Row],[ISIN]],2)</f>
        <v>PL</v>
      </c>
      <c r="K734">
        <f>gpw[[#This Row],[kurs_zamkniecia]]*gpw[[#This Row],[pakiet_wig]]</f>
        <v>5032000</v>
      </c>
      <c r="L734" s="2">
        <f>1000</f>
        <v>1000</v>
      </c>
      <c r="M734" s="2">
        <f t="shared" si="44"/>
        <v>96.428137390000003</v>
      </c>
      <c r="N734" s="2">
        <f t="shared" si="45"/>
        <v>57140000</v>
      </c>
      <c r="O734" s="2">
        <f>gpw[[#This Row],[M]]/(gpw[[#This Row],[Mb]]*gpw[[#This Row],[K]])*gpw[[#This Row],[Wb]]</f>
        <v>0.91326458857115334</v>
      </c>
      <c r="P734" s="2">
        <f>gpw[[#This Row],[kurs_zamkniecia]]-D264</f>
        <v>-8.9999999999999858E-2</v>
      </c>
      <c r="Q734" s="2" t="str">
        <f>IF(gpw[[#This Row],[Kolumna1]]&gt;0,"r",IF(gpw[[#This Row],[Kolumna1]]=0,"n","m"))</f>
        <v>m</v>
      </c>
      <c r="AB734" s="1">
        <v>42026</v>
      </c>
      <c r="AC734" s="2" t="s">
        <v>531</v>
      </c>
      <c r="AD734" s="2" t="s">
        <v>532</v>
      </c>
      <c r="AE734">
        <v>2</v>
      </c>
      <c r="AF734">
        <v>1</v>
      </c>
      <c r="AG734">
        <v>2</v>
      </c>
      <c r="AH734">
        <v>2516000</v>
      </c>
      <c r="AI734" s="2">
        <f>IF(AND(gpw_3[[#This Row],[wolumen]]=0,gpw_3[[#This Row],[obrot]]=0),gpw_3[[#This Row],[kurs_zamkniecia]],gpw_3[[#This Row],[obrot]]/gpw_3[[#This Row],[wolumen]])</f>
        <v>2</v>
      </c>
      <c r="AK734" t="str">
        <f>LEFT(gpw_3[[#This Row],[ISIN]],2)</f>
        <v>PL</v>
      </c>
      <c r="AL734">
        <f>gpw_3[[#This Row],[kurs_zamkniecia]]*gpw_3[[#This Row],[pakiet_wig]]</f>
        <v>5032000</v>
      </c>
      <c r="AM734" s="2">
        <f>1000</f>
        <v>1000</v>
      </c>
      <c r="AN734" s="2">
        <f t="shared" si="46"/>
        <v>96.428137390000003</v>
      </c>
      <c r="AO734" s="2">
        <f t="shared" si="47"/>
        <v>57140000</v>
      </c>
      <c r="AP734" s="2">
        <f>gpw_3[[#This Row],[M]]/(gpw_3[[#This Row],[Mb]]*gpw_3[[#This Row],[K]])*gpw_3[[#This Row],[Wb]]</f>
        <v>0.91326458857115334</v>
      </c>
      <c r="AQ734" s="2">
        <f>gpw_3[[#This Row],[kurs_zamkniecia]]-AE264</f>
        <v>-8.9999999999999858E-2</v>
      </c>
      <c r="AR734" s="2" t="str">
        <f>IF(gpw_3[[#This Row],[Kolumna1]]&gt;0,"r",IF(gpw_3[[#This Row],[Kolumna1]]=0,"n","m"))</f>
        <v>m</v>
      </c>
    </row>
    <row r="735" spans="1:44" x14ac:dyDescent="0.25">
      <c r="A735" s="1">
        <v>42026</v>
      </c>
      <c r="B735" s="2" t="s">
        <v>533</v>
      </c>
      <c r="C735" s="2" t="s">
        <v>534</v>
      </c>
      <c r="D735">
        <v>10</v>
      </c>
      <c r="E735">
        <v>30</v>
      </c>
      <c r="F735">
        <v>300</v>
      </c>
      <c r="G735">
        <v>2000000</v>
      </c>
      <c r="H735" s="2">
        <f>IF(AND(gpw[[#This Row],[wolumen]]=0,gpw[[#This Row],[obrot]]=0),gpw[[#This Row],[kurs_zamkniecia]],gpw[[#This Row],[obrot]]/gpw[[#This Row],[wolumen]])</f>
        <v>10</v>
      </c>
      <c r="J735" t="str">
        <f>LEFT(gpw[[#This Row],[ISIN]],2)</f>
        <v>PL</v>
      </c>
      <c r="K735">
        <f>gpw[[#This Row],[kurs_zamkniecia]]*gpw[[#This Row],[pakiet_wig]]</f>
        <v>20000000</v>
      </c>
      <c r="L735" s="2">
        <f>1000</f>
        <v>1000</v>
      </c>
      <c r="M735" s="2">
        <f t="shared" si="44"/>
        <v>96.428137390000003</v>
      </c>
      <c r="N735" s="2">
        <f t="shared" si="45"/>
        <v>57140000</v>
      </c>
      <c r="O735" s="2">
        <f>gpw[[#This Row],[M]]/(gpw[[#This Row],[Mb]]*gpw[[#This Row],[K]])*gpw[[#This Row],[Wb]]</f>
        <v>3.6298274585498942</v>
      </c>
      <c r="P735" s="2">
        <f>gpw[[#This Row],[kurs_zamkniecia]]-D265</f>
        <v>-0.51999999999999957</v>
      </c>
      <c r="Q735" s="2" t="str">
        <f>IF(gpw[[#This Row],[Kolumna1]]&gt;0,"r",IF(gpw[[#This Row],[Kolumna1]]=0,"n","m"))</f>
        <v>m</v>
      </c>
      <c r="AB735" s="1">
        <v>42026</v>
      </c>
      <c r="AC735" s="2" t="s">
        <v>533</v>
      </c>
      <c r="AD735" s="2" t="s">
        <v>534</v>
      </c>
      <c r="AE735">
        <v>10</v>
      </c>
      <c r="AF735">
        <v>30</v>
      </c>
      <c r="AG735">
        <v>300</v>
      </c>
      <c r="AH735">
        <v>2000000</v>
      </c>
      <c r="AI735" s="2">
        <f>IF(AND(gpw_3[[#This Row],[wolumen]]=0,gpw_3[[#This Row],[obrot]]=0),gpw_3[[#This Row],[kurs_zamkniecia]],gpw_3[[#This Row],[obrot]]/gpw_3[[#This Row],[wolumen]])</f>
        <v>10</v>
      </c>
      <c r="AK735" t="str">
        <f>LEFT(gpw_3[[#This Row],[ISIN]],2)</f>
        <v>PL</v>
      </c>
      <c r="AL735">
        <f>gpw_3[[#This Row],[kurs_zamkniecia]]*gpw_3[[#This Row],[pakiet_wig]]</f>
        <v>20000000</v>
      </c>
      <c r="AM735" s="2">
        <f>1000</f>
        <v>1000</v>
      </c>
      <c r="AN735" s="2">
        <f t="shared" si="46"/>
        <v>96.428137390000003</v>
      </c>
      <c r="AO735" s="2">
        <f t="shared" si="47"/>
        <v>57140000</v>
      </c>
      <c r="AP735" s="2">
        <f>gpw_3[[#This Row],[M]]/(gpw_3[[#This Row],[Mb]]*gpw_3[[#This Row],[K]])*gpw_3[[#This Row],[Wb]]</f>
        <v>3.6298274585498942</v>
      </c>
      <c r="AQ735" s="2">
        <f>gpw_3[[#This Row],[kurs_zamkniecia]]-AE265</f>
        <v>-0.51999999999999957</v>
      </c>
      <c r="AR735" s="2" t="str">
        <f>IF(gpw_3[[#This Row],[Kolumna1]]&gt;0,"r",IF(gpw_3[[#This Row],[Kolumna1]]=0,"n","m"))</f>
        <v>m</v>
      </c>
    </row>
    <row r="736" spans="1:44" x14ac:dyDescent="0.25">
      <c r="A736" s="1">
        <v>42026</v>
      </c>
      <c r="B736" s="2" t="s">
        <v>535</v>
      </c>
      <c r="C736" s="2" t="s">
        <v>536</v>
      </c>
      <c r="D736">
        <v>0.56999999999999995</v>
      </c>
      <c r="E736">
        <v>492192</v>
      </c>
      <c r="F736">
        <v>276850</v>
      </c>
      <c r="G736">
        <v>503124000</v>
      </c>
      <c r="H736" s="2">
        <f>IF(AND(gpw[[#This Row],[wolumen]]=0,gpw[[#This Row],[obrot]]=0),gpw[[#This Row],[kurs_zamkniecia]],gpw[[#This Row],[obrot]]/gpw[[#This Row],[wolumen]])</f>
        <v>0.56248374618035235</v>
      </c>
      <c r="J736" t="str">
        <f>LEFT(gpw[[#This Row],[ISIN]],2)</f>
        <v>PL</v>
      </c>
      <c r="K736">
        <f>gpw[[#This Row],[kurs_zamkniecia]]*gpw[[#This Row],[pakiet_wig]]</f>
        <v>286780680</v>
      </c>
      <c r="L736" s="2">
        <f>1000</f>
        <v>1000</v>
      </c>
      <c r="M736" s="2">
        <f t="shared" si="44"/>
        <v>96.428137390000003</v>
      </c>
      <c r="N736" s="2">
        <f t="shared" si="45"/>
        <v>57140000</v>
      </c>
      <c r="O736" s="2">
        <f>gpw[[#This Row],[M]]/(gpw[[#This Row],[Mb]]*gpw[[#This Row],[K]])*gpw[[#This Row],[Wb]]</f>
        <v>52.048219342280525</v>
      </c>
      <c r="P736" s="2">
        <f>gpw[[#This Row],[kurs_zamkniecia]]-D266</f>
        <v>9.9999999999998979E-3</v>
      </c>
      <c r="Q736" s="2" t="str">
        <f>IF(gpw[[#This Row],[Kolumna1]]&gt;0,"r",IF(gpw[[#This Row],[Kolumna1]]=0,"n","m"))</f>
        <v>r</v>
      </c>
      <c r="AB736" s="1">
        <v>42026</v>
      </c>
      <c r="AC736" s="2" t="s">
        <v>535</v>
      </c>
      <c r="AD736" s="2" t="s">
        <v>536</v>
      </c>
      <c r="AE736">
        <v>0.56999999999999995</v>
      </c>
      <c r="AF736">
        <v>492192</v>
      </c>
      <c r="AG736">
        <v>276850</v>
      </c>
      <c r="AH736">
        <v>503124000</v>
      </c>
      <c r="AI736" s="2">
        <f>IF(AND(gpw_3[[#This Row],[wolumen]]=0,gpw_3[[#This Row],[obrot]]=0),gpw_3[[#This Row],[kurs_zamkniecia]],gpw_3[[#This Row],[obrot]]/gpw_3[[#This Row],[wolumen]])</f>
        <v>0.56248374618035235</v>
      </c>
      <c r="AK736" t="str">
        <f>LEFT(gpw_3[[#This Row],[ISIN]],2)</f>
        <v>PL</v>
      </c>
      <c r="AL736">
        <f>gpw_3[[#This Row],[kurs_zamkniecia]]*gpw_3[[#This Row],[pakiet_wig]]</f>
        <v>286780680</v>
      </c>
      <c r="AM736" s="2">
        <f>1000</f>
        <v>1000</v>
      </c>
      <c r="AN736" s="2">
        <f t="shared" si="46"/>
        <v>96.428137390000003</v>
      </c>
      <c r="AO736" s="2">
        <f t="shared" si="47"/>
        <v>57140000</v>
      </c>
      <c r="AP736" s="2">
        <f>gpw_3[[#This Row],[M]]/(gpw_3[[#This Row],[Mb]]*gpw_3[[#This Row],[K]])*gpw_3[[#This Row],[Wb]]</f>
        <v>52.048219342280525</v>
      </c>
      <c r="AQ736" s="2">
        <f>gpw_3[[#This Row],[kurs_zamkniecia]]-AE266</f>
        <v>9.9999999999998979E-3</v>
      </c>
      <c r="AR736" s="2" t="str">
        <f>IF(gpw_3[[#This Row],[Kolumna1]]&gt;0,"r",IF(gpw_3[[#This Row],[Kolumna1]]=0,"n","m"))</f>
        <v>r</v>
      </c>
    </row>
    <row r="737" spans="1:44" x14ac:dyDescent="0.25">
      <c r="A737" s="1">
        <v>42026</v>
      </c>
      <c r="B737" s="2" t="s">
        <v>537</v>
      </c>
      <c r="C737" s="2" t="s">
        <v>538</v>
      </c>
      <c r="D737">
        <v>1.58</v>
      </c>
      <c r="E737">
        <v>14132</v>
      </c>
      <c r="F737">
        <v>22510</v>
      </c>
      <c r="G737">
        <v>8276000</v>
      </c>
      <c r="H737" s="2">
        <f>IF(AND(gpw[[#This Row],[wolumen]]=0,gpw[[#This Row],[obrot]]=0),gpw[[#This Row],[kurs_zamkniecia]],gpw[[#This Row],[obrot]]/gpw[[#This Row],[wolumen]])</f>
        <v>1.5928389470704782</v>
      </c>
      <c r="J737" t="str">
        <f>LEFT(gpw[[#This Row],[ISIN]],2)</f>
        <v>NL</v>
      </c>
      <c r="K737">
        <f>gpw[[#This Row],[kurs_zamkniecia]]*gpw[[#This Row],[pakiet_wig]]</f>
        <v>13076080</v>
      </c>
      <c r="L737" s="2">
        <f>1000</f>
        <v>1000</v>
      </c>
      <c r="M737" s="2">
        <f t="shared" si="44"/>
        <v>96.428137390000003</v>
      </c>
      <c r="N737" s="2">
        <f t="shared" si="45"/>
        <v>57140000</v>
      </c>
      <c r="O737" s="2">
        <f>gpw[[#This Row],[M]]/(gpw[[#This Row],[Mb]]*gpw[[#This Row],[K]])*gpw[[#This Row],[Wb]]</f>
        <v>2.3731957117097546</v>
      </c>
      <c r="P737" s="2">
        <f>gpw[[#This Row],[kurs_zamkniecia]]-D267</f>
        <v>4.0000000000000036E-2</v>
      </c>
      <c r="Q737" s="2" t="str">
        <f>IF(gpw[[#This Row],[Kolumna1]]&gt;0,"r",IF(gpw[[#This Row],[Kolumna1]]=0,"n","m"))</f>
        <v>r</v>
      </c>
      <c r="AB737" s="1">
        <v>42026</v>
      </c>
      <c r="AC737" s="2" t="s">
        <v>537</v>
      </c>
      <c r="AD737" s="2" t="s">
        <v>538</v>
      </c>
      <c r="AE737">
        <v>1.58</v>
      </c>
      <c r="AF737">
        <v>14132</v>
      </c>
      <c r="AG737">
        <v>22510</v>
      </c>
      <c r="AH737">
        <v>8276000</v>
      </c>
      <c r="AI737" s="2">
        <f>IF(AND(gpw_3[[#This Row],[wolumen]]=0,gpw_3[[#This Row],[obrot]]=0),gpw_3[[#This Row],[kurs_zamkniecia]],gpw_3[[#This Row],[obrot]]/gpw_3[[#This Row],[wolumen]])</f>
        <v>1.5928389470704782</v>
      </c>
      <c r="AK737" t="str">
        <f>LEFT(gpw_3[[#This Row],[ISIN]],2)</f>
        <v>NL</v>
      </c>
      <c r="AL737">
        <f>gpw_3[[#This Row],[kurs_zamkniecia]]*gpw_3[[#This Row],[pakiet_wig]]</f>
        <v>13076080</v>
      </c>
      <c r="AM737" s="2">
        <f>1000</f>
        <v>1000</v>
      </c>
      <c r="AN737" s="2">
        <f t="shared" si="46"/>
        <v>96.428137390000003</v>
      </c>
      <c r="AO737" s="2">
        <f t="shared" si="47"/>
        <v>57140000</v>
      </c>
      <c r="AP737" s="2">
        <f>gpw_3[[#This Row],[M]]/(gpw_3[[#This Row],[Mb]]*gpw_3[[#This Row],[K]])*gpw_3[[#This Row],[Wb]]</f>
        <v>2.3731957117097546</v>
      </c>
      <c r="AQ737" s="2">
        <f>gpw_3[[#This Row],[kurs_zamkniecia]]-AE267</f>
        <v>4.0000000000000036E-2</v>
      </c>
      <c r="AR737" s="2" t="str">
        <f>IF(gpw_3[[#This Row],[Kolumna1]]&gt;0,"r",IF(gpw_3[[#This Row],[Kolumna1]]=0,"n","m"))</f>
        <v>r</v>
      </c>
    </row>
    <row r="738" spans="1:44" x14ac:dyDescent="0.25">
      <c r="A738" s="1">
        <v>42026</v>
      </c>
      <c r="B738" s="2" t="s">
        <v>539</v>
      </c>
      <c r="C738" s="2" t="s">
        <v>540</v>
      </c>
      <c r="D738">
        <v>7.23</v>
      </c>
      <c r="E738">
        <v>298143</v>
      </c>
      <c r="F738">
        <v>2128870</v>
      </c>
      <c r="G738">
        <v>391726000</v>
      </c>
      <c r="H738" s="2">
        <f>IF(AND(gpw[[#This Row],[wolumen]]=0,gpw[[#This Row],[obrot]]=0),gpw[[#This Row],[kurs_zamkniecia]],gpw[[#This Row],[obrot]]/gpw[[#This Row],[wolumen]])</f>
        <v>7.1404326111966405</v>
      </c>
      <c r="J738" t="str">
        <f>LEFT(gpw[[#This Row],[ISIN]],2)</f>
        <v>PL</v>
      </c>
      <c r="K738">
        <f>gpw[[#This Row],[kurs_zamkniecia]]*gpw[[#This Row],[pakiet_wig]]</f>
        <v>2832178980</v>
      </c>
      <c r="L738" s="2">
        <f>1000</f>
        <v>1000</v>
      </c>
      <c r="M738" s="2">
        <f t="shared" si="44"/>
        <v>96.428137390000003</v>
      </c>
      <c r="N738" s="2">
        <f t="shared" si="45"/>
        <v>57140000</v>
      </c>
      <c r="O738" s="2">
        <f>gpw[[#This Row],[M]]/(gpw[[#This Row],[Mb]]*gpw[[#This Row],[K]])*gpw[[#This Row],[Wb]]</f>
        <v>514.01605145659153</v>
      </c>
      <c r="P738" s="2">
        <f>gpw[[#This Row],[kurs_zamkniecia]]-D268</f>
        <v>0.14000000000000057</v>
      </c>
      <c r="Q738" s="2" t="str">
        <f>IF(gpw[[#This Row],[Kolumna1]]&gt;0,"r",IF(gpw[[#This Row],[Kolumna1]]=0,"n","m"))</f>
        <v>r</v>
      </c>
      <c r="AB738" s="1">
        <v>42026</v>
      </c>
      <c r="AC738" s="2" t="s">
        <v>539</v>
      </c>
      <c r="AD738" s="2" t="s">
        <v>540</v>
      </c>
      <c r="AE738">
        <v>7.23</v>
      </c>
      <c r="AF738">
        <v>298143</v>
      </c>
      <c r="AG738">
        <v>2128870</v>
      </c>
      <c r="AH738">
        <v>391726000</v>
      </c>
      <c r="AI738" s="2">
        <f>IF(AND(gpw_3[[#This Row],[wolumen]]=0,gpw_3[[#This Row],[obrot]]=0),gpw_3[[#This Row],[kurs_zamkniecia]],gpw_3[[#This Row],[obrot]]/gpw_3[[#This Row],[wolumen]])</f>
        <v>7.1404326111966405</v>
      </c>
      <c r="AK738" t="str">
        <f>LEFT(gpw_3[[#This Row],[ISIN]],2)</f>
        <v>PL</v>
      </c>
      <c r="AL738">
        <f>gpw_3[[#This Row],[kurs_zamkniecia]]*gpw_3[[#This Row],[pakiet_wig]]</f>
        <v>2832178980</v>
      </c>
      <c r="AM738" s="2">
        <f>1000</f>
        <v>1000</v>
      </c>
      <c r="AN738" s="2">
        <f t="shared" si="46"/>
        <v>96.428137390000003</v>
      </c>
      <c r="AO738" s="2">
        <f t="shared" si="47"/>
        <v>57140000</v>
      </c>
      <c r="AP738" s="2">
        <f>gpw_3[[#This Row],[M]]/(gpw_3[[#This Row],[Mb]]*gpw_3[[#This Row],[K]])*gpw_3[[#This Row],[Wb]]</f>
        <v>514.01605145659153</v>
      </c>
      <c r="AQ738" s="2">
        <f>gpw_3[[#This Row],[kurs_zamkniecia]]-AE268</f>
        <v>0.14000000000000057</v>
      </c>
      <c r="AR738" s="2" t="str">
        <f>IF(gpw_3[[#This Row],[Kolumna1]]&gt;0,"r",IF(gpw_3[[#This Row],[Kolumna1]]=0,"n","m"))</f>
        <v>r</v>
      </c>
    </row>
    <row r="739" spans="1:44" x14ac:dyDescent="0.25">
      <c r="A739" s="1">
        <v>42026</v>
      </c>
      <c r="B739" s="2" t="s">
        <v>541</v>
      </c>
      <c r="C739" s="2" t="s">
        <v>542</v>
      </c>
      <c r="D739">
        <v>1.54</v>
      </c>
      <c r="E739">
        <v>12352</v>
      </c>
      <c r="F739">
        <v>18900</v>
      </c>
      <c r="G739">
        <v>3254000</v>
      </c>
      <c r="H739" s="2">
        <f>IF(AND(gpw[[#This Row],[wolumen]]=0,gpw[[#This Row],[obrot]]=0),gpw[[#This Row],[kurs_zamkniecia]],gpw[[#This Row],[obrot]]/gpw[[#This Row],[wolumen]])</f>
        <v>1.5301165803108809</v>
      </c>
      <c r="J739" t="str">
        <f>LEFT(gpw[[#This Row],[ISIN]],2)</f>
        <v>PL</v>
      </c>
      <c r="K739">
        <f>gpw[[#This Row],[kurs_zamkniecia]]*gpw[[#This Row],[pakiet_wig]]</f>
        <v>5011160</v>
      </c>
      <c r="L739" s="2">
        <f>1000</f>
        <v>1000</v>
      </c>
      <c r="M739" s="2">
        <f t="shared" si="44"/>
        <v>96.428137390000003</v>
      </c>
      <c r="N739" s="2">
        <f t="shared" si="45"/>
        <v>57140000</v>
      </c>
      <c r="O739" s="2">
        <f>gpw[[#This Row],[M]]/(gpw[[#This Row],[Mb]]*gpw[[#This Row],[K]])*gpw[[#This Row],[Wb]]</f>
        <v>0.90948230835934429</v>
      </c>
      <c r="P739" s="2">
        <f>gpw[[#This Row],[kurs_zamkniecia]]-D269</f>
        <v>4.0000000000000036E-2</v>
      </c>
      <c r="Q739" s="2" t="str">
        <f>IF(gpw[[#This Row],[Kolumna1]]&gt;0,"r",IF(gpw[[#This Row],[Kolumna1]]=0,"n","m"))</f>
        <v>r</v>
      </c>
      <c r="AB739" s="1">
        <v>42026</v>
      </c>
      <c r="AC739" s="2" t="s">
        <v>541</v>
      </c>
      <c r="AD739" s="2" t="s">
        <v>542</v>
      </c>
      <c r="AE739">
        <v>1.54</v>
      </c>
      <c r="AF739">
        <v>12352</v>
      </c>
      <c r="AG739">
        <v>18900</v>
      </c>
      <c r="AH739">
        <v>3254000</v>
      </c>
      <c r="AI739" s="2">
        <f>IF(AND(gpw_3[[#This Row],[wolumen]]=0,gpw_3[[#This Row],[obrot]]=0),gpw_3[[#This Row],[kurs_zamkniecia]],gpw_3[[#This Row],[obrot]]/gpw_3[[#This Row],[wolumen]])</f>
        <v>1.5301165803108809</v>
      </c>
      <c r="AK739" t="str">
        <f>LEFT(gpw_3[[#This Row],[ISIN]],2)</f>
        <v>PL</v>
      </c>
      <c r="AL739">
        <f>gpw_3[[#This Row],[kurs_zamkniecia]]*gpw_3[[#This Row],[pakiet_wig]]</f>
        <v>5011160</v>
      </c>
      <c r="AM739" s="2">
        <f>1000</f>
        <v>1000</v>
      </c>
      <c r="AN739" s="2">
        <f t="shared" si="46"/>
        <v>96.428137390000003</v>
      </c>
      <c r="AO739" s="2">
        <f t="shared" si="47"/>
        <v>57140000</v>
      </c>
      <c r="AP739" s="2">
        <f>gpw_3[[#This Row],[M]]/(gpw_3[[#This Row],[Mb]]*gpw_3[[#This Row],[K]])*gpw_3[[#This Row],[Wb]]</f>
        <v>0.90948230835934429</v>
      </c>
      <c r="AQ739" s="2">
        <f>gpw_3[[#This Row],[kurs_zamkniecia]]-AE269</f>
        <v>4.0000000000000036E-2</v>
      </c>
      <c r="AR739" s="2" t="str">
        <f>IF(gpw_3[[#This Row],[Kolumna1]]&gt;0,"r",IF(gpw_3[[#This Row],[Kolumna1]]=0,"n","m"))</f>
        <v>r</v>
      </c>
    </row>
    <row r="740" spans="1:44" x14ac:dyDescent="0.25">
      <c r="A740" s="1">
        <v>42026</v>
      </c>
      <c r="B740" s="2" t="s">
        <v>543</v>
      </c>
      <c r="C740" s="2" t="s">
        <v>544</v>
      </c>
      <c r="D740">
        <v>1.34</v>
      </c>
      <c r="E740">
        <v>38092</v>
      </c>
      <c r="F740">
        <v>50570</v>
      </c>
      <c r="G740">
        <v>50027000</v>
      </c>
      <c r="H740" s="2">
        <f>IF(AND(gpw[[#This Row],[wolumen]]=0,gpw[[#This Row],[obrot]]=0),gpw[[#This Row],[kurs_zamkniecia]],gpw[[#This Row],[obrot]]/gpw[[#This Row],[wolumen]])</f>
        <v>1.3275753439042319</v>
      </c>
      <c r="J740" t="str">
        <f>LEFT(gpw[[#This Row],[ISIN]],2)</f>
        <v>PL</v>
      </c>
      <c r="K740">
        <f>gpw[[#This Row],[kurs_zamkniecia]]*gpw[[#This Row],[pakiet_wig]]</f>
        <v>67036180.000000007</v>
      </c>
      <c r="L740" s="2">
        <f>1000</f>
        <v>1000</v>
      </c>
      <c r="M740" s="2">
        <f t="shared" si="44"/>
        <v>96.428137390000003</v>
      </c>
      <c r="N740" s="2">
        <f t="shared" si="45"/>
        <v>57140000</v>
      </c>
      <c r="O740" s="2">
        <f>gpw[[#This Row],[M]]/(gpw[[#This Row],[Mb]]*gpw[[#This Row],[K]])*gpw[[#This Row],[Wb]]</f>
        <v>12.166488344014663</v>
      </c>
      <c r="P740" s="2">
        <f>gpw[[#This Row],[kurs_zamkniecia]]-D270</f>
        <v>0</v>
      </c>
      <c r="Q740" s="2" t="str">
        <f>IF(gpw[[#This Row],[Kolumna1]]&gt;0,"r",IF(gpw[[#This Row],[Kolumna1]]=0,"n","m"))</f>
        <v>n</v>
      </c>
      <c r="AB740" s="1">
        <v>42026</v>
      </c>
      <c r="AC740" s="2" t="s">
        <v>543</v>
      </c>
      <c r="AD740" s="2" t="s">
        <v>544</v>
      </c>
      <c r="AE740">
        <v>1.34</v>
      </c>
      <c r="AF740">
        <v>38092</v>
      </c>
      <c r="AG740">
        <v>50570</v>
      </c>
      <c r="AH740">
        <v>50027000</v>
      </c>
      <c r="AI740" s="2">
        <f>IF(AND(gpw_3[[#This Row],[wolumen]]=0,gpw_3[[#This Row],[obrot]]=0),gpw_3[[#This Row],[kurs_zamkniecia]],gpw_3[[#This Row],[obrot]]/gpw_3[[#This Row],[wolumen]])</f>
        <v>1.3275753439042319</v>
      </c>
      <c r="AK740" t="str">
        <f>LEFT(gpw_3[[#This Row],[ISIN]],2)</f>
        <v>PL</v>
      </c>
      <c r="AL740">
        <f>gpw_3[[#This Row],[kurs_zamkniecia]]*gpw_3[[#This Row],[pakiet_wig]]</f>
        <v>67036180.000000007</v>
      </c>
      <c r="AM740" s="2">
        <f>1000</f>
        <v>1000</v>
      </c>
      <c r="AN740" s="2">
        <f t="shared" si="46"/>
        <v>96.428137390000003</v>
      </c>
      <c r="AO740" s="2">
        <f t="shared" si="47"/>
        <v>57140000</v>
      </c>
      <c r="AP740" s="2">
        <f>gpw_3[[#This Row],[M]]/(gpw_3[[#This Row],[Mb]]*gpw_3[[#This Row],[K]])*gpw_3[[#This Row],[Wb]]</f>
        <v>12.166488344014663</v>
      </c>
      <c r="AQ740" s="2">
        <f>gpw_3[[#This Row],[kurs_zamkniecia]]-AE270</f>
        <v>0</v>
      </c>
      <c r="AR740" s="2" t="str">
        <f>IF(gpw_3[[#This Row],[Kolumna1]]&gt;0,"r",IF(gpw_3[[#This Row],[Kolumna1]]=0,"n","m"))</f>
        <v>n</v>
      </c>
    </row>
    <row r="741" spans="1:44" x14ac:dyDescent="0.25">
      <c r="A741" s="1">
        <v>42026</v>
      </c>
      <c r="B741" s="2" t="s">
        <v>545</v>
      </c>
      <c r="C741" s="2" t="s">
        <v>546</v>
      </c>
      <c r="D741">
        <v>0.16</v>
      </c>
      <c r="E741">
        <v>543015</v>
      </c>
      <c r="F741">
        <v>86880</v>
      </c>
      <c r="G741">
        <v>0</v>
      </c>
      <c r="H741" s="2">
        <f>IF(AND(gpw[[#This Row],[wolumen]]=0,gpw[[#This Row],[obrot]]=0),gpw[[#This Row],[kurs_zamkniecia]],gpw[[#This Row],[obrot]]/gpw[[#This Row],[wolumen]])</f>
        <v>0.15999558023259025</v>
      </c>
      <c r="J741" t="str">
        <f>LEFT(gpw[[#This Row],[ISIN]],2)</f>
        <v>PL</v>
      </c>
      <c r="K741">
        <f>gpw[[#This Row],[kurs_zamkniecia]]*gpw[[#This Row],[pakiet_wig]]</f>
        <v>0</v>
      </c>
      <c r="L741" s="2">
        <f>1000</f>
        <v>1000</v>
      </c>
      <c r="M741" s="2">
        <f t="shared" si="44"/>
        <v>96.428137390000003</v>
      </c>
      <c r="N741" s="2">
        <f t="shared" si="45"/>
        <v>57140000</v>
      </c>
      <c r="O741" s="2">
        <f>gpw[[#This Row],[M]]/(gpw[[#This Row],[Mb]]*gpw[[#This Row],[K]])*gpw[[#This Row],[Wb]]</f>
        <v>0</v>
      </c>
      <c r="P741" s="2">
        <f>gpw[[#This Row],[kurs_zamkniecia]]-D271</f>
        <v>0</v>
      </c>
      <c r="Q741" s="2" t="str">
        <f>IF(gpw[[#This Row],[Kolumna1]]&gt;0,"r",IF(gpw[[#This Row],[Kolumna1]]=0,"n","m"))</f>
        <v>n</v>
      </c>
      <c r="AB741" s="1">
        <v>42026</v>
      </c>
      <c r="AC741" s="2" t="s">
        <v>545</v>
      </c>
      <c r="AD741" s="2" t="s">
        <v>546</v>
      </c>
      <c r="AE741">
        <v>0.16</v>
      </c>
      <c r="AF741">
        <v>543015</v>
      </c>
      <c r="AG741">
        <v>86880</v>
      </c>
      <c r="AH741">
        <v>0</v>
      </c>
      <c r="AI741" s="2">
        <f>IF(AND(gpw_3[[#This Row],[wolumen]]=0,gpw_3[[#This Row],[obrot]]=0),gpw_3[[#This Row],[kurs_zamkniecia]],gpw_3[[#This Row],[obrot]]/gpw_3[[#This Row],[wolumen]])</f>
        <v>0.15999558023259025</v>
      </c>
      <c r="AK741" t="str">
        <f>LEFT(gpw_3[[#This Row],[ISIN]],2)</f>
        <v>PL</v>
      </c>
      <c r="AL741">
        <f>gpw_3[[#This Row],[kurs_zamkniecia]]*gpw_3[[#This Row],[pakiet_wig]]</f>
        <v>0</v>
      </c>
      <c r="AM741" s="2">
        <f>1000</f>
        <v>1000</v>
      </c>
      <c r="AN741" s="2">
        <f t="shared" si="46"/>
        <v>96.428137390000003</v>
      </c>
      <c r="AO741" s="2">
        <f t="shared" si="47"/>
        <v>57140000</v>
      </c>
      <c r="AP741" s="2">
        <f>gpw_3[[#This Row],[M]]/(gpw_3[[#This Row],[Mb]]*gpw_3[[#This Row],[K]])*gpw_3[[#This Row],[Wb]]</f>
        <v>0</v>
      </c>
      <c r="AQ741" s="2">
        <f>gpw_3[[#This Row],[kurs_zamkniecia]]-AE271</f>
        <v>0</v>
      </c>
      <c r="AR741" s="2" t="str">
        <f>IF(gpw_3[[#This Row],[Kolumna1]]&gt;0,"r",IF(gpw_3[[#This Row],[Kolumna1]]=0,"n","m"))</f>
        <v>n</v>
      </c>
    </row>
    <row r="742" spans="1:44" x14ac:dyDescent="0.25">
      <c r="A742" s="1">
        <v>42026</v>
      </c>
      <c r="B742" s="2" t="s">
        <v>547</v>
      </c>
      <c r="C742" s="2" t="s">
        <v>548</v>
      </c>
      <c r="D742">
        <v>33.01</v>
      </c>
      <c r="E742">
        <v>151</v>
      </c>
      <c r="F742">
        <v>5000</v>
      </c>
      <c r="G742">
        <v>3773000</v>
      </c>
      <c r="H742" s="2">
        <f>IF(AND(gpw[[#This Row],[wolumen]]=0,gpw[[#This Row],[obrot]]=0),gpw[[#This Row],[kurs_zamkniecia]],gpw[[#This Row],[obrot]]/gpw[[#This Row],[wolumen]])</f>
        <v>33.11258278145695</v>
      </c>
      <c r="J742" t="str">
        <f>LEFT(gpw[[#This Row],[ISIN]],2)</f>
        <v>PL</v>
      </c>
      <c r="K742">
        <f>gpw[[#This Row],[kurs_zamkniecia]]*gpw[[#This Row],[pakiet_wig]]</f>
        <v>124546729.99999999</v>
      </c>
      <c r="L742" s="2">
        <f>1000</f>
        <v>1000</v>
      </c>
      <c r="M742" s="2">
        <f t="shared" si="44"/>
        <v>96.428137390000003</v>
      </c>
      <c r="N742" s="2">
        <f t="shared" si="45"/>
        <v>57140000</v>
      </c>
      <c r="O742" s="2">
        <f>gpw[[#This Row],[M]]/(gpw[[#This Row],[Mb]]*gpw[[#This Row],[K]])*gpw[[#This Row],[Wb]]</f>
        <v>22.604157021329989</v>
      </c>
      <c r="P742" s="2">
        <f>gpw[[#This Row],[kurs_zamkniecia]]-D272</f>
        <v>-0.78999999999999915</v>
      </c>
      <c r="Q742" s="2" t="str">
        <f>IF(gpw[[#This Row],[Kolumna1]]&gt;0,"r",IF(gpw[[#This Row],[Kolumna1]]=0,"n","m"))</f>
        <v>m</v>
      </c>
      <c r="AB742" s="1">
        <v>42026</v>
      </c>
      <c r="AC742" s="2" t="s">
        <v>547</v>
      </c>
      <c r="AD742" s="2" t="s">
        <v>548</v>
      </c>
      <c r="AE742">
        <v>33.01</v>
      </c>
      <c r="AF742">
        <v>151</v>
      </c>
      <c r="AG742">
        <v>5000</v>
      </c>
      <c r="AH742">
        <v>3773000</v>
      </c>
      <c r="AI742" s="2">
        <f>IF(AND(gpw_3[[#This Row],[wolumen]]=0,gpw_3[[#This Row],[obrot]]=0),gpw_3[[#This Row],[kurs_zamkniecia]],gpw_3[[#This Row],[obrot]]/gpw_3[[#This Row],[wolumen]])</f>
        <v>33.11258278145695</v>
      </c>
      <c r="AK742" t="str">
        <f>LEFT(gpw_3[[#This Row],[ISIN]],2)</f>
        <v>PL</v>
      </c>
      <c r="AL742">
        <f>gpw_3[[#This Row],[kurs_zamkniecia]]*gpw_3[[#This Row],[pakiet_wig]]</f>
        <v>124546729.99999999</v>
      </c>
      <c r="AM742" s="2">
        <f>1000</f>
        <v>1000</v>
      </c>
      <c r="AN742" s="2">
        <f t="shared" si="46"/>
        <v>96.428137390000003</v>
      </c>
      <c r="AO742" s="2">
        <f t="shared" si="47"/>
        <v>57140000</v>
      </c>
      <c r="AP742" s="2">
        <f>gpw_3[[#This Row],[M]]/(gpw_3[[#This Row],[Mb]]*gpw_3[[#This Row],[K]])*gpw_3[[#This Row],[Wb]]</f>
        <v>22.604157021329989</v>
      </c>
      <c r="AQ742" s="2">
        <f>gpw_3[[#This Row],[kurs_zamkniecia]]-AE272</f>
        <v>-0.78999999999999915</v>
      </c>
      <c r="AR742" s="2" t="str">
        <f>IF(gpw_3[[#This Row],[Kolumna1]]&gt;0,"r",IF(gpw_3[[#This Row],[Kolumna1]]=0,"n","m"))</f>
        <v>m</v>
      </c>
    </row>
    <row r="743" spans="1:44" x14ac:dyDescent="0.25">
      <c r="A743" s="1">
        <v>42026</v>
      </c>
      <c r="B743" s="2" t="s">
        <v>549</v>
      </c>
      <c r="C743" s="2" t="s">
        <v>550</v>
      </c>
      <c r="D743">
        <v>1.45</v>
      </c>
      <c r="E743">
        <v>9150</v>
      </c>
      <c r="F743">
        <v>13240</v>
      </c>
      <c r="G743">
        <v>42888000</v>
      </c>
      <c r="H743" s="2">
        <f>IF(AND(gpw[[#This Row],[wolumen]]=0,gpw[[#This Row],[obrot]]=0),gpw[[#This Row],[kurs_zamkniecia]],gpw[[#This Row],[obrot]]/gpw[[#This Row],[wolumen]])</f>
        <v>1.4469945355191256</v>
      </c>
      <c r="J743" t="str">
        <f>LEFT(gpw[[#This Row],[ISIN]],2)</f>
        <v>PL</v>
      </c>
      <c r="K743">
        <f>gpw[[#This Row],[kurs_zamkniecia]]*gpw[[#This Row],[pakiet_wig]]</f>
        <v>62187600</v>
      </c>
      <c r="L743" s="2">
        <f>1000</f>
        <v>1000</v>
      </c>
      <c r="M743" s="2">
        <f t="shared" si="44"/>
        <v>96.428137390000003</v>
      </c>
      <c r="N743" s="2">
        <f t="shared" si="45"/>
        <v>57140000</v>
      </c>
      <c r="O743" s="2">
        <f>gpw[[#This Row],[M]]/(gpw[[#This Row],[Mb]]*gpw[[#This Row],[K]])*gpw[[#This Row],[Wb]]</f>
        <v>11.286512903065869</v>
      </c>
      <c r="P743" s="2">
        <f>gpw[[#This Row],[kurs_zamkniecia]]-D273</f>
        <v>-1.0000000000000009E-2</v>
      </c>
      <c r="Q743" s="2" t="str">
        <f>IF(gpw[[#This Row],[Kolumna1]]&gt;0,"r",IF(gpw[[#This Row],[Kolumna1]]=0,"n","m"))</f>
        <v>m</v>
      </c>
      <c r="AB743" s="1">
        <v>42026</v>
      </c>
      <c r="AC743" s="2" t="s">
        <v>549</v>
      </c>
      <c r="AD743" s="2" t="s">
        <v>550</v>
      </c>
      <c r="AE743">
        <v>1.45</v>
      </c>
      <c r="AF743">
        <v>9150</v>
      </c>
      <c r="AG743">
        <v>13240</v>
      </c>
      <c r="AH743">
        <v>42888000</v>
      </c>
      <c r="AI743" s="2">
        <f>IF(AND(gpw_3[[#This Row],[wolumen]]=0,gpw_3[[#This Row],[obrot]]=0),gpw_3[[#This Row],[kurs_zamkniecia]],gpw_3[[#This Row],[obrot]]/gpw_3[[#This Row],[wolumen]])</f>
        <v>1.4469945355191256</v>
      </c>
      <c r="AK743" t="str">
        <f>LEFT(gpw_3[[#This Row],[ISIN]],2)</f>
        <v>PL</v>
      </c>
      <c r="AL743">
        <f>gpw_3[[#This Row],[kurs_zamkniecia]]*gpw_3[[#This Row],[pakiet_wig]]</f>
        <v>62187600</v>
      </c>
      <c r="AM743" s="2">
        <f>1000</f>
        <v>1000</v>
      </c>
      <c r="AN743" s="2">
        <f t="shared" si="46"/>
        <v>96.428137390000003</v>
      </c>
      <c r="AO743" s="2">
        <f t="shared" si="47"/>
        <v>57140000</v>
      </c>
      <c r="AP743" s="2">
        <f>gpw_3[[#This Row],[M]]/(gpw_3[[#This Row],[Mb]]*gpw_3[[#This Row],[K]])*gpw_3[[#This Row],[Wb]]</f>
        <v>11.286512903065869</v>
      </c>
      <c r="AQ743" s="2">
        <f>gpw_3[[#This Row],[kurs_zamkniecia]]-AE273</f>
        <v>-1.0000000000000009E-2</v>
      </c>
      <c r="AR743" s="2" t="str">
        <f>IF(gpw_3[[#This Row],[Kolumna1]]&gt;0,"r",IF(gpw_3[[#This Row],[Kolumna1]]=0,"n","m"))</f>
        <v>m</v>
      </c>
    </row>
    <row r="744" spans="1:44" x14ac:dyDescent="0.25">
      <c r="A744" s="1">
        <v>42026</v>
      </c>
      <c r="B744" s="2" t="s">
        <v>551</v>
      </c>
      <c r="C744" s="2" t="s">
        <v>552</v>
      </c>
      <c r="D744">
        <v>10</v>
      </c>
      <c r="E744">
        <v>0</v>
      </c>
      <c r="F744">
        <v>0</v>
      </c>
      <c r="G744">
        <v>356000</v>
      </c>
      <c r="H744" s="2">
        <f>IF(AND(gpw[[#This Row],[wolumen]]=0,gpw[[#This Row],[obrot]]=0),gpw[[#This Row],[kurs_zamkniecia]],gpw[[#This Row],[obrot]]/gpw[[#This Row],[wolumen]])</f>
        <v>10</v>
      </c>
      <c r="J744" t="str">
        <f>LEFT(gpw[[#This Row],[ISIN]],2)</f>
        <v>PL</v>
      </c>
      <c r="K744">
        <f>gpw[[#This Row],[kurs_zamkniecia]]*gpw[[#This Row],[pakiet_wig]]</f>
        <v>3560000</v>
      </c>
      <c r="L744" s="2">
        <f>1000</f>
        <v>1000</v>
      </c>
      <c r="M744" s="2">
        <f t="shared" si="44"/>
        <v>96.428137390000003</v>
      </c>
      <c r="N744" s="2">
        <f t="shared" si="45"/>
        <v>57140000</v>
      </c>
      <c r="O744" s="2">
        <f>gpw[[#This Row],[M]]/(gpw[[#This Row],[Mb]]*gpw[[#This Row],[K]])*gpw[[#This Row],[Wb]]</f>
        <v>0.64610928762188113</v>
      </c>
      <c r="P744" s="2">
        <f>gpw[[#This Row],[kurs_zamkniecia]]-D274</f>
        <v>0</v>
      </c>
      <c r="Q744" s="2" t="str">
        <f>IF(gpw[[#This Row],[Kolumna1]]&gt;0,"r",IF(gpw[[#This Row],[Kolumna1]]=0,"n","m"))</f>
        <v>n</v>
      </c>
      <c r="AB744" s="1">
        <v>42026</v>
      </c>
      <c r="AC744" s="2" t="s">
        <v>551</v>
      </c>
      <c r="AD744" s="2" t="s">
        <v>552</v>
      </c>
      <c r="AE744">
        <v>10</v>
      </c>
      <c r="AF744">
        <v>0</v>
      </c>
      <c r="AG744">
        <v>0</v>
      </c>
      <c r="AH744">
        <v>356000</v>
      </c>
      <c r="AI744" s="2">
        <f>IF(AND(gpw_3[[#This Row],[wolumen]]=0,gpw_3[[#This Row],[obrot]]=0),gpw_3[[#This Row],[kurs_zamkniecia]],gpw_3[[#This Row],[obrot]]/gpw_3[[#This Row],[wolumen]])</f>
        <v>10</v>
      </c>
      <c r="AK744" t="str">
        <f>LEFT(gpw_3[[#This Row],[ISIN]],2)</f>
        <v>PL</v>
      </c>
      <c r="AL744">
        <f>gpw_3[[#This Row],[kurs_zamkniecia]]*gpw_3[[#This Row],[pakiet_wig]]</f>
        <v>3560000</v>
      </c>
      <c r="AM744" s="2">
        <f>1000</f>
        <v>1000</v>
      </c>
      <c r="AN744" s="2">
        <f t="shared" si="46"/>
        <v>96.428137390000003</v>
      </c>
      <c r="AO744" s="2">
        <f t="shared" si="47"/>
        <v>57140000</v>
      </c>
      <c r="AP744" s="2">
        <f>gpw_3[[#This Row],[M]]/(gpw_3[[#This Row],[Mb]]*gpw_3[[#This Row],[K]])*gpw_3[[#This Row],[Wb]]</f>
        <v>0.64610928762188113</v>
      </c>
      <c r="AQ744" s="2">
        <f>gpw_3[[#This Row],[kurs_zamkniecia]]-AE274</f>
        <v>0</v>
      </c>
      <c r="AR744" s="2" t="str">
        <f>IF(gpw_3[[#This Row],[Kolumna1]]&gt;0,"r",IF(gpw_3[[#This Row],[Kolumna1]]=0,"n","m"))</f>
        <v>n</v>
      </c>
    </row>
    <row r="745" spans="1:44" x14ac:dyDescent="0.25">
      <c r="A745" s="1">
        <v>42026</v>
      </c>
      <c r="B745" s="2" t="s">
        <v>553</v>
      </c>
      <c r="C745" s="2" t="s">
        <v>554</v>
      </c>
      <c r="D745">
        <v>1.46</v>
      </c>
      <c r="E745">
        <v>0</v>
      </c>
      <c r="F745">
        <v>0</v>
      </c>
      <c r="G745">
        <v>4265000</v>
      </c>
      <c r="H745" s="2">
        <f>IF(AND(gpw[[#This Row],[wolumen]]=0,gpw[[#This Row],[obrot]]=0),gpw[[#This Row],[kurs_zamkniecia]],gpw[[#This Row],[obrot]]/gpw[[#This Row],[wolumen]])</f>
        <v>1.46</v>
      </c>
      <c r="J745" t="str">
        <f>LEFT(gpw[[#This Row],[ISIN]],2)</f>
        <v>PL</v>
      </c>
      <c r="K745">
        <f>gpw[[#This Row],[kurs_zamkniecia]]*gpw[[#This Row],[pakiet_wig]]</f>
        <v>6226900</v>
      </c>
      <c r="L745" s="2">
        <f>1000</f>
        <v>1000</v>
      </c>
      <c r="M745" s="2">
        <f t="shared" si="44"/>
        <v>96.428137390000003</v>
      </c>
      <c r="N745" s="2">
        <f t="shared" si="45"/>
        <v>57140000</v>
      </c>
      <c r="O745" s="2">
        <f>gpw[[#This Row],[M]]/(gpw[[#This Row],[Mb]]*gpw[[#This Row],[K]])*gpw[[#This Row],[Wb]]</f>
        <v>1.1301286300822169</v>
      </c>
      <c r="P745" s="2">
        <f>gpw[[#This Row],[kurs_zamkniecia]]-D275</f>
        <v>0</v>
      </c>
      <c r="Q745" s="2" t="str">
        <f>IF(gpw[[#This Row],[Kolumna1]]&gt;0,"r",IF(gpw[[#This Row],[Kolumna1]]=0,"n","m"))</f>
        <v>n</v>
      </c>
      <c r="AB745" s="1">
        <v>42026</v>
      </c>
      <c r="AC745" s="2" t="s">
        <v>553</v>
      </c>
      <c r="AD745" s="2" t="s">
        <v>554</v>
      </c>
      <c r="AE745">
        <v>1.46</v>
      </c>
      <c r="AF745">
        <v>0</v>
      </c>
      <c r="AG745">
        <v>0</v>
      </c>
      <c r="AH745">
        <v>4265000</v>
      </c>
      <c r="AI745" s="2">
        <f>IF(AND(gpw_3[[#This Row],[wolumen]]=0,gpw_3[[#This Row],[obrot]]=0),gpw_3[[#This Row],[kurs_zamkniecia]],gpw_3[[#This Row],[obrot]]/gpw_3[[#This Row],[wolumen]])</f>
        <v>1.46</v>
      </c>
      <c r="AK745" t="str">
        <f>LEFT(gpw_3[[#This Row],[ISIN]],2)</f>
        <v>PL</v>
      </c>
      <c r="AL745">
        <f>gpw_3[[#This Row],[kurs_zamkniecia]]*gpw_3[[#This Row],[pakiet_wig]]</f>
        <v>6226900</v>
      </c>
      <c r="AM745" s="2">
        <f>1000</f>
        <v>1000</v>
      </c>
      <c r="AN745" s="2">
        <f t="shared" si="46"/>
        <v>96.428137390000003</v>
      </c>
      <c r="AO745" s="2">
        <f t="shared" si="47"/>
        <v>57140000</v>
      </c>
      <c r="AP745" s="2">
        <f>gpw_3[[#This Row],[M]]/(gpw_3[[#This Row],[Mb]]*gpw_3[[#This Row],[K]])*gpw_3[[#This Row],[Wb]]</f>
        <v>1.1301286300822169</v>
      </c>
      <c r="AQ745" s="2">
        <f>gpw_3[[#This Row],[kurs_zamkniecia]]-AE275</f>
        <v>0</v>
      </c>
      <c r="AR745" s="2" t="str">
        <f>IF(gpw_3[[#This Row],[Kolumna1]]&gt;0,"r",IF(gpw_3[[#This Row],[Kolumna1]]=0,"n","m"))</f>
        <v>n</v>
      </c>
    </row>
    <row r="746" spans="1:44" x14ac:dyDescent="0.25">
      <c r="A746" s="1">
        <v>42026</v>
      </c>
      <c r="B746" s="2" t="s">
        <v>555</v>
      </c>
      <c r="C746" s="2" t="s">
        <v>556</v>
      </c>
      <c r="D746">
        <v>152.4</v>
      </c>
      <c r="E746">
        <v>41</v>
      </c>
      <c r="F746">
        <v>6210</v>
      </c>
      <c r="G746">
        <v>3703000</v>
      </c>
      <c r="H746" s="2">
        <f>IF(AND(gpw[[#This Row],[wolumen]]=0,gpw[[#This Row],[obrot]]=0),gpw[[#This Row],[kurs_zamkniecia]],gpw[[#This Row],[obrot]]/gpw[[#This Row],[wolumen]])</f>
        <v>151.46341463414635</v>
      </c>
      <c r="J746" t="str">
        <f>LEFT(gpw[[#This Row],[ISIN]],2)</f>
        <v>HU</v>
      </c>
      <c r="K746">
        <f>gpw[[#This Row],[kurs_zamkniecia]]*gpw[[#This Row],[pakiet_wig]]</f>
        <v>564337200</v>
      </c>
      <c r="L746" s="2">
        <f>1000</f>
        <v>1000</v>
      </c>
      <c r="M746" s="2">
        <f t="shared" si="44"/>
        <v>96.428137390000003</v>
      </c>
      <c r="N746" s="2">
        <f t="shared" si="45"/>
        <v>57140000</v>
      </c>
      <c r="O746" s="2">
        <f>gpw[[#This Row],[M]]/(gpw[[#This Row],[Mb]]*gpw[[#This Row],[K]])*gpw[[#This Row],[Wb]]</f>
        <v>102.42233322205817</v>
      </c>
      <c r="P746" s="2">
        <f>gpw[[#This Row],[kurs_zamkniecia]]-D276</f>
        <v>2.5</v>
      </c>
      <c r="Q746" s="2" t="str">
        <f>IF(gpw[[#This Row],[Kolumna1]]&gt;0,"r",IF(gpw[[#This Row],[Kolumna1]]=0,"n","m"))</f>
        <v>r</v>
      </c>
      <c r="AB746" s="1">
        <v>42026</v>
      </c>
      <c r="AC746" s="2" t="s">
        <v>555</v>
      </c>
      <c r="AD746" s="2" t="s">
        <v>556</v>
      </c>
      <c r="AE746">
        <v>152.4</v>
      </c>
      <c r="AF746">
        <v>41</v>
      </c>
      <c r="AG746">
        <v>6210</v>
      </c>
      <c r="AH746">
        <v>3703000</v>
      </c>
      <c r="AI746" s="2">
        <f>IF(AND(gpw_3[[#This Row],[wolumen]]=0,gpw_3[[#This Row],[obrot]]=0),gpw_3[[#This Row],[kurs_zamkniecia]],gpw_3[[#This Row],[obrot]]/gpw_3[[#This Row],[wolumen]])</f>
        <v>151.46341463414635</v>
      </c>
      <c r="AK746" t="str">
        <f>LEFT(gpw_3[[#This Row],[ISIN]],2)</f>
        <v>HU</v>
      </c>
      <c r="AL746">
        <f>gpw_3[[#This Row],[kurs_zamkniecia]]*gpw_3[[#This Row],[pakiet_wig]]</f>
        <v>564337200</v>
      </c>
      <c r="AM746" s="2">
        <f>1000</f>
        <v>1000</v>
      </c>
      <c r="AN746" s="2">
        <f t="shared" si="46"/>
        <v>96.428137390000003</v>
      </c>
      <c r="AO746" s="2">
        <f t="shared" si="47"/>
        <v>57140000</v>
      </c>
      <c r="AP746" s="2">
        <f>gpw_3[[#This Row],[M]]/(gpw_3[[#This Row],[Mb]]*gpw_3[[#This Row],[K]])*gpw_3[[#This Row],[Wb]]</f>
        <v>102.42233322205817</v>
      </c>
      <c r="AQ746" s="2">
        <f>gpw_3[[#This Row],[kurs_zamkniecia]]-AE276</f>
        <v>2.5</v>
      </c>
      <c r="AR746" s="2" t="str">
        <f>IF(gpw_3[[#This Row],[Kolumna1]]&gt;0,"r",IF(gpw_3[[#This Row],[Kolumna1]]=0,"n","m"))</f>
        <v>r</v>
      </c>
    </row>
    <row r="747" spans="1:44" x14ac:dyDescent="0.25">
      <c r="A747" s="1">
        <v>42026</v>
      </c>
      <c r="B747" s="2" t="s">
        <v>557</v>
      </c>
      <c r="C747" s="2" t="s">
        <v>558</v>
      </c>
      <c r="D747">
        <v>12.75</v>
      </c>
      <c r="E747">
        <v>153622</v>
      </c>
      <c r="F747">
        <v>1960780</v>
      </c>
      <c r="G747">
        <v>16905000</v>
      </c>
      <c r="H747" s="2">
        <f>IF(AND(gpw[[#This Row],[wolumen]]=0,gpw[[#This Row],[obrot]]=0),gpw[[#This Row],[kurs_zamkniecia]],gpw[[#This Row],[obrot]]/gpw[[#This Row],[wolumen]])</f>
        <v>12.76366666232701</v>
      </c>
      <c r="J747" t="str">
        <f>LEFT(gpw[[#This Row],[ISIN]],2)</f>
        <v>PL</v>
      </c>
      <c r="K747">
        <f>gpw[[#This Row],[kurs_zamkniecia]]*gpw[[#This Row],[pakiet_wig]]</f>
        <v>215538750</v>
      </c>
      <c r="L747" s="2">
        <f>1000</f>
        <v>1000</v>
      </c>
      <c r="M747" s="2">
        <f t="shared" si="44"/>
        <v>96.428137390000003</v>
      </c>
      <c r="N747" s="2">
        <f t="shared" si="45"/>
        <v>57140000</v>
      </c>
      <c r="O747" s="2">
        <f>gpw[[#This Row],[M]]/(gpw[[#This Row],[Mb]]*gpw[[#This Row],[K]])*gpw[[#This Row],[Wb]]</f>
        <v>39.118423656576049</v>
      </c>
      <c r="P747" s="2">
        <f>gpw[[#This Row],[kurs_zamkniecia]]-D277</f>
        <v>0.25</v>
      </c>
      <c r="Q747" s="2" t="str">
        <f>IF(gpw[[#This Row],[Kolumna1]]&gt;0,"r",IF(gpw[[#This Row],[Kolumna1]]=0,"n","m"))</f>
        <v>r</v>
      </c>
      <c r="AB747" s="1">
        <v>42026</v>
      </c>
      <c r="AC747" s="2" t="s">
        <v>557</v>
      </c>
      <c r="AD747" s="2" t="s">
        <v>558</v>
      </c>
      <c r="AE747">
        <v>12.75</v>
      </c>
      <c r="AF747">
        <v>153622</v>
      </c>
      <c r="AG747">
        <v>1960780</v>
      </c>
      <c r="AH747">
        <v>16905000</v>
      </c>
      <c r="AI747" s="2">
        <f>IF(AND(gpw_3[[#This Row],[wolumen]]=0,gpw_3[[#This Row],[obrot]]=0),gpw_3[[#This Row],[kurs_zamkniecia]],gpw_3[[#This Row],[obrot]]/gpw_3[[#This Row],[wolumen]])</f>
        <v>12.76366666232701</v>
      </c>
      <c r="AK747" t="str">
        <f>LEFT(gpw_3[[#This Row],[ISIN]],2)</f>
        <v>PL</v>
      </c>
      <c r="AL747">
        <f>gpw_3[[#This Row],[kurs_zamkniecia]]*gpw_3[[#This Row],[pakiet_wig]]</f>
        <v>215538750</v>
      </c>
      <c r="AM747" s="2">
        <f>1000</f>
        <v>1000</v>
      </c>
      <c r="AN747" s="2">
        <f t="shared" si="46"/>
        <v>96.428137390000003</v>
      </c>
      <c r="AO747" s="2">
        <f t="shared" si="47"/>
        <v>57140000</v>
      </c>
      <c r="AP747" s="2">
        <f>gpw_3[[#This Row],[M]]/(gpw_3[[#This Row],[Mb]]*gpw_3[[#This Row],[K]])*gpw_3[[#This Row],[Wb]]</f>
        <v>39.118423656576049</v>
      </c>
      <c r="AQ747" s="2">
        <f>gpw_3[[#This Row],[kurs_zamkniecia]]-AE277</f>
        <v>0.25</v>
      </c>
      <c r="AR747" s="2" t="str">
        <f>IF(gpw_3[[#This Row],[Kolumna1]]&gt;0,"r",IF(gpw_3[[#This Row],[Kolumna1]]=0,"n","m"))</f>
        <v>r</v>
      </c>
    </row>
    <row r="748" spans="1:44" x14ac:dyDescent="0.25">
      <c r="A748" s="1">
        <v>42026</v>
      </c>
      <c r="B748" s="2" t="s">
        <v>559</v>
      </c>
      <c r="C748" s="2" t="s">
        <v>560</v>
      </c>
      <c r="D748">
        <v>10.5</v>
      </c>
      <c r="E748">
        <v>1</v>
      </c>
      <c r="F748">
        <v>10</v>
      </c>
      <c r="G748">
        <v>1026000</v>
      </c>
      <c r="H748" s="2">
        <f>IF(AND(gpw[[#This Row],[wolumen]]=0,gpw[[#This Row],[obrot]]=0),gpw[[#This Row],[kurs_zamkniecia]],gpw[[#This Row],[obrot]]/gpw[[#This Row],[wolumen]])</f>
        <v>10</v>
      </c>
      <c r="J748" t="str">
        <f>LEFT(gpw[[#This Row],[ISIN]],2)</f>
        <v>PL</v>
      </c>
      <c r="K748">
        <f>gpw[[#This Row],[kurs_zamkniecia]]*gpw[[#This Row],[pakiet_wig]]</f>
        <v>10773000</v>
      </c>
      <c r="L748" s="2">
        <f>1000</f>
        <v>1000</v>
      </c>
      <c r="M748" s="2">
        <f t="shared" si="44"/>
        <v>96.428137390000003</v>
      </c>
      <c r="N748" s="2">
        <f t="shared" si="45"/>
        <v>57140000</v>
      </c>
      <c r="O748" s="2">
        <f>gpw[[#This Row],[M]]/(gpw[[#This Row],[Mb]]*gpw[[#This Row],[K]])*gpw[[#This Row],[Wb]]</f>
        <v>1.9552065605479003</v>
      </c>
      <c r="P748" s="2">
        <f>gpw[[#This Row],[kurs_zamkniecia]]-D278</f>
        <v>0</v>
      </c>
      <c r="Q748" s="2" t="str">
        <f>IF(gpw[[#This Row],[Kolumna1]]&gt;0,"r",IF(gpw[[#This Row],[Kolumna1]]=0,"n","m"))</f>
        <v>n</v>
      </c>
      <c r="AB748" s="1">
        <v>42026</v>
      </c>
      <c r="AC748" s="2" t="s">
        <v>559</v>
      </c>
      <c r="AD748" s="2" t="s">
        <v>560</v>
      </c>
      <c r="AE748">
        <v>10.5</v>
      </c>
      <c r="AF748">
        <v>1</v>
      </c>
      <c r="AG748">
        <v>10</v>
      </c>
      <c r="AH748">
        <v>1026000</v>
      </c>
      <c r="AI748" s="2">
        <f>IF(AND(gpw_3[[#This Row],[wolumen]]=0,gpw_3[[#This Row],[obrot]]=0),gpw_3[[#This Row],[kurs_zamkniecia]],gpw_3[[#This Row],[obrot]]/gpw_3[[#This Row],[wolumen]])</f>
        <v>10</v>
      </c>
      <c r="AK748" t="str">
        <f>LEFT(gpw_3[[#This Row],[ISIN]],2)</f>
        <v>PL</v>
      </c>
      <c r="AL748">
        <f>gpw_3[[#This Row],[kurs_zamkniecia]]*gpw_3[[#This Row],[pakiet_wig]]</f>
        <v>10773000</v>
      </c>
      <c r="AM748" s="2">
        <f>1000</f>
        <v>1000</v>
      </c>
      <c r="AN748" s="2">
        <f t="shared" si="46"/>
        <v>96.428137390000003</v>
      </c>
      <c r="AO748" s="2">
        <f t="shared" si="47"/>
        <v>57140000</v>
      </c>
      <c r="AP748" s="2">
        <f>gpw_3[[#This Row],[M]]/(gpw_3[[#This Row],[Mb]]*gpw_3[[#This Row],[K]])*gpw_3[[#This Row],[Wb]]</f>
        <v>1.9552065605479003</v>
      </c>
      <c r="AQ748" s="2">
        <f>gpw_3[[#This Row],[kurs_zamkniecia]]-AE278</f>
        <v>0</v>
      </c>
      <c r="AR748" s="2" t="str">
        <f>IF(gpw_3[[#This Row],[Kolumna1]]&gt;0,"r",IF(gpw_3[[#This Row],[Kolumna1]]=0,"n","m"))</f>
        <v>n</v>
      </c>
    </row>
    <row r="749" spans="1:44" x14ac:dyDescent="0.25">
      <c r="A749" s="1">
        <v>42026</v>
      </c>
      <c r="B749" s="2" t="s">
        <v>561</v>
      </c>
      <c r="C749" s="2" t="s">
        <v>562</v>
      </c>
      <c r="D749">
        <v>6.15</v>
      </c>
      <c r="E749">
        <v>3624</v>
      </c>
      <c r="F749">
        <v>22120</v>
      </c>
      <c r="G749">
        <v>9981000</v>
      </c>
      <c r="H749" s="2">
        <f>IF(AND(gpw[[#This Row],[wolumen]]=0,gpw[[#This Row],[obrot]]=0),gpw[[#This Row],[kurs_zamkniecia]],gpw[[#This Row],[obrot]]/gpw[[#This Row],[wolumen]])</f>
        <v>6.1037527593818988</v>
      </c>
      <c r="J749" t="str">
        <f>LEFT(gpw[[#This Row],[ISIN]],2)</f>
        <v>PL</v>
      </c>
      <c r="K749">
        <f>gpw[[#This Row],[kurs_zamkniecia]]*gpw[[#This Row],[pakiet_wig]]</f>
        <v>61383150</v>
      </c>
      <c r="L749" s="2">
        <f>1000</f>
        <v>1000</v>
      </c>
      <c r="M749" s="2">
        <f t="shared" si="44"/>
        <v>96.428137390000003</v>
      </c>
      <c r="N749" s="2">
        <f t="shared" si="45"/>
        <v>57140000</v>
      </c>
      <c r="O749" s="2">
        <f>gpw[[#This Row],[M]]/(gpw[[#This Row],[Mb]]*gpw[[#This Row],[K]])*gpw[[#This Row],[Wb]]</f>
        <v>11.140512168114347</v>
      </c>
      <c r="P749" s="2">
        <f>gpw[[#This Row],[kurs_zamkniecia]]-D279</f>
        <v>2.0000000000000462E-2</v>
      </c>
      <c r="Q749" s="2" t="str">
        <f>IF(gpw[[#This Row],[Kolumna1]]&gt;0,"r",IF(gpw[[#This Row],[Kolumna1]]=0,"n","m"))</f>
        <v>r</v>
      </c>
      <c r="AB749" s="1">
        <v>42026</v>
      </c>
      <c r="AC749" s="2" t="s">
        <v>561</v>
      </c>
      <c r="AD749" s="2" t="s">
        <v>562</v>
      </c>
      <c r="AE749">
        <v>6.15</v>
      </c>
      <c r="AF749">
        <v>3624</v>
      </c>
      <c r="AG749">
        <v>22120</v>
      </c>
      <c r="AH749">
        <v>9981000</v>
      </c>
      <c r="AI749" s="2">
        <f>IF(AND(gpw_3[[#This Row],[wolumen]]=0,gpw_3[[#This Row],[obrot]]=0),gpw_3[[#This Row],[kurs_zamkniecia]],gpw_3[[#This Row],[obrot]]/gpw_3[[#This Row],[wolumen]])</f>
        <v>6.1037527593818988</v>
      </c>
      <c r="AK749" t="str">
        <f>LEFT(gpw_3[[#This Row],[ISIN]],2)</f>
        <v>PL</v>
      </c>
      <c r="AL749">
        <f>gpw_3[[#This Row],[kurs_zamkniecia]]*gpw_3[[#This Row],[pakiet_wig]]</f>
        <v>61383150</v>
      </c>
      <c r="AM749" s="2">
        <f>1000</f>
        <v>1000</v>
      </c>
      <c r="AN749" s="2">
        <f t="shared" si="46"/>
        <v>96.428137390000003</v>
      </c>
      <c r="AO749" s="2">
        <f t="shared" si="47"/>
        <v>57140000</v>
      </c>
      <c r="AP749" s="2">
        <f>gpw_3[[#This Row],[M]]/(gpw_3[[#This Row],[Mb]]*gpw_3[[#This Row],[K]])*gpw_3[[#This Row],[Wb]]</f>
        <v>11.140512168114347</v>
      </c>
      <c r="AQ749" s="2">
        <f>gpw_3[[#This Row],[kurs_zamkniecia]]-AE279</f>
        <v>2.0000000000000462E-2</v>
      </c>
      <c r="AR749" s="2" t="str">
        <f>IF(gpw_3[[#This Row],[Kolumna1]]&gt;0,"r",IF(gpw_3[[#This Row],[Kolumna1]]=0,"n","m"))</f>
        <v>r</v>
      </c>
    </row>
    <row r="750" spans="1:44" x14ac:dyDescent="0.25">
      <c r="A750" s="1">
        <v>42026</v>
      </c>
      <c r="B750" s="2" t="s">
        <v>563</v>
      </c>
      <c r="C750" s="2" t="s">
        <v>564</v>
      </c>
      <c r="D750">
        <v>2.15</v>
      </c>
      <c r="E750">
        <v>42737</v>
      </c>
      <c r="F750">
        <v>91860</v>
      </c>
      <c r="G750">
        <v>95095000</v>
      </c>
      <c r="H750" s="2">
        <f>IF(AND(gpw[[#This Row],[wolumen]]=0,gpw[[#This Row],[obrot]]=0),gpw[[#This Row],[kurs_zamkniecia]],gpw[[#This Row],[obrot]]/gpw[[#This Row],[wolumen]])</f>
        <v>2.149425556309521</v>
      </c>
      <c r="J750" t="str">
        <f>LEFT(gpw[[#This Row],[ISIN]],2)</f>
        <v>PL</v>
      </c>
      <c r="K750">
        <f>gpw[[#This Row],[kurs_zamkniecia]]*gpw[[#This Row],[pakiet_wig]]</f>
        <v>204454250</v>
      </c>
      <c r="L750" s="2">
        <f>1000</f>
        <v>1000</v>
      </c>
      <c r="M750" s="2">
        <f t="shared" si="44"/>
        <v>96.428137390000003</v>
      </c>
      <c r="N750" s="2">
        <f t="shared" si="45"/>
        <v>57140000</v>
      </c>
      <c r="O750" s="2">
        <f>gpw[[#This Row],[M]]/(gpw[[#This Row],[Mb]]*gpw[[#This Row],[K]])*gpw[[#This Row],[Wb]]</f>
        <v>37.10668253336123</v>
      </c>
      <c r="P750" s="2">
        <f>gpw[[#This Row],[kurs_zamkniecia]]-D280</f>
        <v>-1.0000000000000231E-2</v>
      </c>
      <c r="Q750" s="2" t="str">
        <f>IF(gpw[[#This Row],[Kolumna1]]&gt;0,"r",IF(gpw[[#This Row],[Kolumna1]]=0,"n","m"))</f>
        <v>m</v>
      </c>
      <c r="AB750" s="1">
        <v>42026</v>
      </c>
      <c r="AC750" s="2" t="s">
        <v>563</v>
      </c>
      <c r="AD750" s="2" t="s">
        <v>564</v>
      </c>
      <c r="AE750">
        <v>2.15</v>
      </c>
      <c r="AF750">
        <v>42737</v>
      </c>
      <c r="AG750">
        <v>91860</v>
      </c>
      <c r="AH750">
        <v>95095000</v>
      </c>
      <c r="AI750" s="2">
        <f>IF(AND(gpw_3[[#This Row],[wolumen]]=0,gpw_3[[#This Row],[obrot]]=0),gpw_3[[#This Row],[kurs_zamkniecia]],gpw_3[[#This Row],[obrot]]/gpw_3[[#This Row],[wolumen]])</f>
        <v>2.149425556309521</v>
      </c>
      <c r="AK750" t="str">
        <f>LEFT(gpw_3[[#This Row],[ISIN]],2)</f>
        <v>PL</v>
      </c>
      <c r="AL750">
        <f>gpw_3[[#This Row],[kurs_zamkniecia]]*gpw_3[[#This Row],[pakiet_wig]]</f>
        <v>204454250</v>
      </c>
      <c r="AM750" s="2">
        <f>1000</f>
        <v>1000</v>
      </c>
      <c r="AN750" s="2">
        <f t="shared" si="46"/>
        <v>96.428137390000003</v>
      </c>
      <c r="AO750" s="2">
        <f t="shared" si="47"/>
        <v>57140000</v>
      </c>
      <c r="AP750" s="2">
        <f>gpw_3[[#This Row],[M]]/(gpw_3[[#This Row],[Mb]]*gpw_3[[#This Row],[K]])*gpw_3[[#This Row],[Wb]]</f>
        <v>37.10668253336123</v>
      </c>
      <c r="AQ750" s="2">
        <f>gpw_3[[#This Row],[kurs_zamkniecia]]-AE280</f>
        <v>-1.0000000000000231E-2</v>
      </c>
      <c r="AR750" s="2" t="str">
        <f>IF(gpw_3[[#This Row],[Kolumna1]]&gt;0,"r",IF(gpw_3[[#This Row],[Kolumna1]]=0,"n","m"))</f>
        <v>m</v>
      </c>
    </row>
    <row r="751" spans="1:44" x14ac:dyDescent="0.25">
      <c r="A751" s="1">
        <v>42026</v>
      </c>
      <c r="B751" s="2" t="s">
        <v>565</v>
      </c>
      <c r="C751" s="2" t="s">
        <v>566</v>
      </c>
      <c r="D751">
        <v>1.62</v>
      </c>
      <c r="E751">
        <v>23757</v>
      </c>
      <c r="F751">
        <v>38350</v>
      </c>
      <c r="G751">
        <v>9957000</v>
      </c>
      <c r="H751" s="2">
        <f>IF(AND(gpw[[#This Row],[wolumen]]=0,gpw[[#This Row],[obrot]]=0),gpw[[#This Row],[kurs_zamkniecia]],gpw[[#This Row],[obrot]]/gpw[[#This Row],[wolumen]])</f>
        <v>1.6142610598981353</v>
      </c>
      <c r="J751" t="str">
        <f>LEFT(gpw[[#This Row],[ISIN]],2)</f>
        <v>PL</v>
      </c>
      <c r="K751">
        <f>gpw[[#This Row],[kurs_zamkniecia]]*gpw[[#This Row],[pakiet_wig]]</f>
        <v>16130340.000000002</v>
      </c>
      <c r="L751" s="2">
        <f>1000</f>
        <v>1000</v>
      </c>
      <c r="M751" s="2">
        <f t="shared" si="44"/>
        <v>96.428137390000003</v>
      </c>
      <c r="N751" s="2">
        <f t="shared" si="45"/>
        <v>57140000</v>
      </c>
      <c r="O751" s="2">
        <f>gpw[[#This Row],[M]]/(gpw[[#This Row],[Mb]]*gpw[[#This Row],[K]])*gpw[[#This Row],[Wb]]</f>
        <v>2.9275175523872852</v>
      </c>
      <c r="P751" s="2">
        <f>gpw[[#This Row],[kurs_zamkniecia]]-D281</f>
        <v>-1.9999999999999796E-2</v>
      </c>
      <c r="Q751" s="2" t="str">
        <f>IF(gpw[[#This Row],[Kolumna1]]&gt;0,"r",IF(gpw[[#This Row],[Kolumna1]]=0,"n","m"))</f>
        <v>m</v>
      </c>
      <c r="AB751" s="1">
        <v>42026</v>
      </c>
      <c r="AC751" s="2" t="s">
        <v>565</v>
      </c>
      <c r="AD751" s="2" t="s">
        <v>566</v>
      </c>
      <c r="AE751">
        <v>1.62</v>
      </c>
      <c r="AF751">
        <v>23757</v>
      </c>
      <c r="AG751">
        <v>38350</v>
      </c>
      <c r="AH751">
        <v>9957000</v>
      </c>
      <c r="AI751" s="2">
        <f>IF(AND(gpw_3[[#This Row],[wolumen]]=0,gpw_3[[#This Row],[obrot]]=0),gpw_3[[#This Row],[kurs_zamkniecia]],gpw_3[[#This Row],[obrot]]/gpw_3[[#This Row],[wolumen]])</f>
        <v>1.6142610598981353</v>
      </c>
      <c r="AK751" t="str">
        <f>LEFT(gpw_3[[#This Row],[ISIN]],2)</f>
        <v>PL</v>
      </c>
      <c r="AL751">
        <f>gpw_3[[#This Row],[kurs_zamkniecia]]*gpw_3[[#This Row],[pakiet_wig]]</f>
        <v>16130340.000000002</v>
      </c>
      <c r="AM751" s="2">
        <f>1000</f>
        <v>1000</v>
      </c>
      <c r="AN751" s="2">
        <f t="shared" si="46"/>
        <v>96.428137390000003</v>
      </c>
      <c r="AO751" s="2">
        <f t="shared" si="47"/>
        <v>57140000</v>
      </c>
      <c r="AP751" s="2">
        <f>gpw_3[[#This Row],[M]]/(gpw_3[[#This Row],[Mb]]*gpw_3[[#This Row],[K]])*gpw_3[[#This Row],[Wb]]</f>
        <v>2.9275175523872852</v>
      </c>
      <c r="AQ751" s="2">
        <f>gpw_3[[#This Row],[kurs_zamkniecia]]-AE281</f>
        <v>-1.9999999999999796E-2</v>
      </c>
      <c r="AR751" s="2" t="str">
        <f>IF(gpw_3[[#This Row],[Kolumna1]]&gt;0,"r",IF(gpw_3[[#This Row],[Kolumna1]]=0,"n","m"))</f>
        <v>m</v>
      </c>
    </row>
    <row r="752" spans="1:44" x14ac:dyDescent="0.25">
      <c r="A752" s="1">
        <v>42026</v>
      </c>
      <c r="B752" s="2" t="s">
        <v>567</v>
      </c>
      <c r="C752" s="2" t="s">
        <v>568</v>
      </c>
      <c r="D752">
        <v>3.34</v>
      </c>
      <c r="E752">
        <v>8</v>
      </c>
      <c r="F752">
        <v>30</v>
      </c>
      <c r="G752">
        <v>1453000</v>
      </c>
      <c r="H752" s="2">
        <f>IF(AND(gpw[[#This Row],[wolumen]]=0,gpw[[#This Row],[obrot]]=0),gpw[[#This Row],[kurs_zamkniecia]],gpw[[#This Row],[obrot]]/gpw[[#This Row],[wolumen]])</f>
        <v>3.75</v>
      </c>
      <c r="J752" t="str">
        <f>LEFT(gpw[[#This Row],[ISIN]],2)</f>
        <v>PL</v>
      </c>
      <c r="K752">
        <f>gpw[[#This Row],[kurs_zamkniecia]]*gpw[[#This Row],[pakiet_wig]]</f>
        <v>4853020</v>
      </c>
      <c r="L752" s="2">
        <f>1000</f>
        <v>1000</v>
      </c>
      <c r="M752" s="2">
        <f t="shared" si="44"/>
        <v>96.428137390000003</v>
      </c>
      <c r="N752" s="2">
        <f t="shared" si="45"/>
        <v>57140000</v>
      </c>
      <c r="O752" s="2">
        <f>gpw[[#This Row],[M]]/(gpw[[#This Row],[Mb]]*gpw[[#This Row],[K]])*gpw[[#This Row],[Wb]]</f>
        <v>0.88078126264459045</v>
      </c>
      <c r="P752" s="2">
        <f>gpw[[#This Row],[kurs_zamkniecia]]-D282</f>
        <v>0.29000000000000004</v>
      </c>
      <c r="Q752" s="2" t="str">
        <f>IF(gpw[[#This Row],[Kolumna1]]&gt;0,"r",IF(gpw[[#This Row],[Kolumna1]]=0,"n","m"))</f>
        <v>r</v>
      </c>
      <c r="AB752" s="1">
        <v>42026</v>
      </c>
      <c r="AC752" s="2" t="s">
        <v>567</v>
      </c>
      <c r="AD752" s="2" t="s">
        <v>568</v>
      </c>
      <c r="AE752">
        <v>3.34</v>
      </c>
      <c r="AF752">
        <v>8</v>
      </c>
      <c r="AG752">
        <v>30</v>
      </c>
      <c r="AH752">
        <v>1453000</v>
      </c>
      <c r="AI752" s="2">
        <f>IF(AND(gpw_3[[#This Row],[wolumen]]=0,gpw_3[[#This Row],[obrot]]=0),gpw_3[[#This Row],[kurs_zamkniecia]],gpw_3[[#This Row],[obrot]]/gpw_3[[#This Row],[wolumen]])</f>
        <v>3.75</v>
      </c>
      <c r="AK752" t="str">
        <f>LEFT(gpw_3[[#This Row],[ISIN]],2)</f>
        <v>PL</v>
      </c>
      <c r="AL752">
        <f>gpw_3[[#This Row],[kurs_zamkniecia]]*gpw_3[[#This Row],[pakiet_wig]]</f>
        <v>4853020</v>
      </c>
      <c r="AM752" s="2">
        <f>1000</f>
        <v>1000</v>
      </c>
      <c r="AN752" s="2">
        <f t="shared" si="46"/>
        <v>96.428137390000003</v>
      </c>
      <c r="AO752" s="2">
        <f t="shared" si="47"/>
        <v>57140000</v>
      </c>
      <c r="AP752" s="2">
        <f>gpw_3[[#This Row],[M]]/(gpw_3[[#This Row],[Mb]]*gpw_3[[#This Row],[K]])*gpw_3[[#This Row],[Wb]]</f>
        <v>0.88078126264459045</v>
      </c>
      <c r="AQ752" s="2">
        <f>gpw_3[[#This Row],[kurs_zamkniecia]]-AE282</f>
        <v>0.29000000000000004</v>
      </c>
      <c r="AR752" s="2" t="str">
        <f>IF(gpw_3[[#This Row],[Kolumna1]]&gt;0,"r",IF(gpw_3[[#This Row],[Kolumna1]]=0,"n","m"))</f>
        <v>r</v>
      </c>
    </row>
    <row r="753" spans="1:44" x14ac:dyDescent="0.25">
      <c r="A753" s="1">
        <v>42026</v>
      </c>
      <c r="B753" s="2" t="s">
        <v>569</v>
      </c>
      <c r="C753" s="2" t="s">
        <v>570</v>
      </c>
      <c r="D753">
        <v>17.11</v>
      </c>
      <c r="E753">
        <v>680</v>
      </c>
      <c r="F753">
        <v>11680</v>
      </c>
      <c r="G753">
        <v>2386000</v>
      </c>
      <c r="H753" s="2">
        <f>IF(AND(gpw[[#This Row],[wolumen]]=0,gpw[[#This Row],[obrot]]=0),gpw[[#This Row],[kurs_zamkniecia]],gpw[[#This Row],[obrot]]/gpw[[#This Row],[wolumen]])</f>
        <v>17.176470588235293</v>
      </c>
      <c r="J753" t="str">
        <f>LEFT(gpw[[#This Row],[ISIN]],2)</f>
        <v>PL</v>
      </c>
      <c r="K753">
        <f>gpw[[#This Row],[kurs_zamkniecia]]*gpw[[#This Row],[pakiet_wig]]</f>
        <v>40824460</v>
      </c>
      <c r="L753" s="2">
        <f>1000</f>
        <v>1000</v>
      </c>
      <c r="M753" s="2">
        <f t="shared" si="44"/>
        <v>96.428137390000003</v>
      </c>
      <c r="N753" s="2">
        <f t="shared" si="45"/>
        <v>57140000</v>
      </c>
      <c r="O753" s="2">
        <f>gpw[[#This Row],[M]]/(gpw[[#This Row],[Mb]]*gpw[[#This Row],[K]])*gpw[[#This Row],[Wb]]</f>
        <v>7.4092872944235904</v>
      </c>
      <c r="P753" s="2">
        <f>gpw[[#This Row],[kurs_zamkniecia]]-D283</f>
        <v>-0.39000000000000057</v>
      </c>
      <c r="Q753" s="2" t="str">
        <f>IF(gpw[[#This Row],[Kolumna1]]&gt;0,"r",IF(gpw[[#This Row],[Kolumna1]]=0,"n","m"))</f>
        <v>m</v>
      </c>
      <c r="AB753" s="1">
        <v>42026</v>
      </c>
      <c r="AC753" s="2" t="s">
        <v>569</v>
      </c>
      <c r="AD753" s="2" t="s">
        <v>570</v>
      </c>
      <c r="AE753">
        <v>17.11</v>
      </c>
      <c r="AF753">
        <v>680</v>
      </c>
      <c r="AG753">
        <v>11680</v>
      </c>
      <c r="AH753">
        <v>2386000</v>
      </c>
      <c r="AI753" s="2">
        <f>IF(AND(gpw_3[[#This Row],[wolumen]]=0,gpw_3[[#This Row],[obrot]]=0),gpw_3[[#This Row],[kurs_zamkniecia]],gpw_3[[#This Row],[obrot]]/gpw_3[[#This Row],[wolumen]])</f>
        <v>17.176470588235293</v>
      </c>
      <c r="AK753" t="str">
        <f>LEFT(gpw_3[[#This Row],[ISIN]],2)</f>
        <v>PL</v>
      </c>
      <c r="AL753">
        <f>gpw_3[[#This Row],[kurs_zamkniecia]]*gpw_3[[#This Row],[pakiet_wig]]</f>
        <v>40824460</v>
      </c>
      <c r="AM753" s="2">
        <f>1000</f>
        <v>1000</v>
      </c>
      <c r="AN753" s="2">
        <f t="shared" si="46"/>
        <v>96.428137390000003</v>
      </c>
      <c r="AO753" s="2">
        <f t="shared" si="47"/>
        <v>57140000</v>
      </c>
      <c r="AP753" s="2">
        <f>gpw_3[[#This Row],[M]]/(gpw_3[[#This Row],[Mb]]*gpw_3[[#This Row],[K]])*gpw_3[[#This Row],[Wb]]</f>
        <v>7.4092872944235904</v>
      </c>
      <c r="AQ753" s="2">
        <f>gpw_3[[#This Row],[kurs_zamkniecia]]-AE283</f>
        <v>-0.39000000000000057</v>
      </c>
      <c r="AR753" s="2" t="str">
        <f>IF(gpw_3[[#This Row],[Kolumna1]]&gt;0,"r",IF(gpw_3[[#This Row],[Kolumna1]]=0,"n","m"))</f>
        <v>m</v>
      </c>
    </row>
    <row r="754" spans="1:44" x14ac:dyDescent="0.25">
      <c r="A754" s="1">
        <v>42026</v>
      </c>
      <c r="B754" s="2" t="s">
        <v>571</v>
      </c>
      <c r="C754" s="2" t="s">
        <v>572</v>
      </c>
      <c r="D754">
        <v>5.7</v>
      </c>
      <c r="E754">
        <v>41708</v>
      </c>
      <c r="F754">
        <v>235860</v>
      </c>
      <c r="G754">
        <v>257931000</v>
      </c>
      <c r="H754" s="2">
        <f>IF(AND(gpw[[#This Row],[wolumen]]=0,gpw[[#This Row],[obrot]]=0),gpw[[#This Row],[kurs_zamkniecia]],gpw[[#This Row],[obrot]]/gpw[[#This Row],[wolumen]])</f>
        <v>5.655030210031649</v>
      </c>
      <c r="J754" t="str">
        <f>LEFT(gpw[[#This Row],[ISIN]],2)</f>
        <v>PL</v>
      </c>
      <c r="K754">
        <f>gpw[[#This Row],[kurs_zamkniecia]]*gpw[[#This Row],[pakiet_wig]]</f>
        <v>1470206700</v>
      </c>
      <c r="L754" s="2">
        <f>1000</f>
        <v>1000</v>
      </c>
      <c r="M754" s="2">
        <f t="shared" si="44"/>
        <v>96.428137390000003</v>
      </c>
      <c r="N754" s="2">
        <f t="shared" si="45"/>
        <v>57140000</v>
      </c>
      <c r="O754" s="2">
        <f>gpw[[#This Row],[M]]/(gpw[[#This Row],[Mb]]*gpw[[#This Row],[K]])*gpw[[#This Row],[Wb]]</f>
        <v>266.82983247020132</v>
      </c>
      <c r="P754" s="2">
        <f>gpw[[#This Row],[kurs_zamkniecia]]-D284</f>
        <v>0.11000000000000032</v>
      </c>
      <c r="Q754" s="2" t="str">
        <f>IF(gpw[[#This Row],[Kolumna1]]&gt;0,"r",IF(gpw[[#This Row],[Kolumna1]]=0,"n","m"))</f>
        <v>r</v>
      </c>
      <c r="AB754" s="1">
        <v>42026</v>
      </c>
      <c r="AC754" s="2" t="s">
        <v>571</v>
      </c>
      <c r="AD754" s="2" t="s">
        <v>572</v>
      </c>
      <c r="AE754">
        <v>5.7</v>
      </c>
      <c r="AF754">
        <v>41708</v>
      </c>
      <c r="AG754">
        <v>235860</v>
      </c>
      <c r="AH754">
        <v>257931000</v>
      </c>
      <c r="AI754" s="2">
        <f>IF(AND(gpw_3[[#This Row],[wolumen]]=0,gpw_3[[#This Row],[obrot]]=0),gpw_3[[#This Row],[kurs_zamkniecia]],gpw_3[[#This Row],[obrot]]/gpw_3[[#This Row],[wolumen]])</f>
        <v>5.655030210031649</v>
      </c>
      <c r="AK754" t="str">
        <f>LEFT(gpw_3[[#This Row],[ISIN]],2)</f>
        <v>PL</v>
      </c>
      <c r="AL754">
        <f>gpw_3[[#This Row],[kurs_zamkniecia]]*gpw_3[[#This Row],[pakiet_wig]]</f>
        <v>1470206700</v>
      </c>
      <c r="AM754" s="2">
        <f>1000</f>
        <v>1000</v>
      </c>
      <c r="AN754" s="2">
        <f t="shared" si="46"/>
        <v>96.428137390000003</v>
      </c>
      <c r="AO754" s="2">
        <f t="shared" si="47"/>
        <v>57140000</v>
      </c>
      <c r="AP754" s="2">
        <f>gpw_3[[#This Row],[M]]/(gpw_3[[#This Row],[Mb]]*gpw_3[[#This Row],[K]])*gpw_3[[#This Row],[Wb]]</f>
        <v>266.82983247020132</v>
      </c>
      <c r="AQ754" s="2">
        <f>gpw_3[[#This Row],[kurs_zamkniecia]]-AE284</f>
        <v>0.11000000000000032</v>
      </c>
      <c r="AR754" s="2" t="str">
        <f>IF(gpw_3[[#This Row],[Kolumna1]]&gt;0,"r",IF(gpw_3[[#This Row],[Kolumna1]]=0,"n","m"))</f>
        <v>r</v>
      </c>
    </row>
    <row r="755" spans="1:44" x14ac:dyDescent="0.25">
      <c r="A755" s="1">
        <v>42026</v>
      </c>
      <c r="B755" s="2" t="s">
        <v>573</v>
      </c>
      <c r="C755" s="2" t="s">
        <v>574</v>
      </c>
      <c r="D755">
        <v>4.8899999999999997</v>
      </c>
      <c r="E755">
        <v>356</v>
      </c>
      <c r="F755">
        <v>1720</v>
      </c>
      <c r="G755">
        <v>3499000</v>
      </c>
      <c r="H755" s="2">
        <f>IF(AND(gpw[[#This Row],[wolumen]]=0,gpw[[#This Row],[obrot]]=0),gpw[[#This Row],[kurs_zamkniecia]],gpw[[#This Row],[obrot]]/gpw[[#This Row],[wolumen]])</f>
        <v>4.8314606741573032</v>
      </c>
      <c r="J755" t="str">
        <f>LEFT(gpw[[#This Row],[ISIN]],2)</f>
        <v>PL</v>
      </c>
      <c r="K755">
        <f>gpw[[#This Row],[kurs_zamkniecia]]*gpw[[#This Row],[pakiet_wig]]</f>
        <v>17110110</v>
      </c>
      <c r="L755" s="2">
        <f>1000</f>
        <v>1000</v>
      </c>
      <c r="M755" s="2">
        <f t="shared" si="44"/>
        <v>96.428137390000003</v>
      </c>
      <c r="N755" s="2">
        <f t="shared" si="45"/>
        <v>57140000</v>
      </c>
      <c r="O755" s="2">
        <f>gpw[[#This Row],[M]]/(gpw[[#This Row],[Mb]]*gpw[[#This Row],[K]])*gpw[[#This Row],[Wb]]</f>
        <v>3.1053373548404566</v>
      </c>
      <c r="P755" s="2">
        <f>gpw[[#This Row],[kurs_zamkniecia]]-D285</f>
        <v>-3.0000000000000249E-2</v>
      </c>
      <c r="Q755" s="2" t="str">
        <f>IF(gpw[[#This Row],[Kolumna1]]&gt;0,"r",IF(gpw[[#This Row],[Kolumna1]]=0,"n","m"))</f>
        <v>m</v>
      </c>
      <c r="AB755" s="1">
        <v>42026</v>
      </c>
      <c r="AC755" s="2" t="s">
        <v>573</v>
      </c>
      <c r="AD755" s="2" t="s">
        <v>574</v>
      </c>
      <c r="AE755">
        <v>4.8899999999999997</v>
      </c>
      <c r="AF755">
        <v>356</v>
      </c>
      <c r="AG755">
        <v>1720</v>
      </c>
      <c r="AH755">
        <v>3499000</v>
      </c>
      <c r="AI755" s="2">
        <f>IF(AND(gpw_3[[#This Row],[wolumen]]=0,gpw_3[[#This Row],[obrot]]=0),gpw_3[[#This Row],[kurs_zamkniecia]],gpw_3[[#This Row],[obrot]]/gpw_3[[#This Row],[wolumen]])</f>
        <v>4.8314606741573032</v>
      </c>
      <c r="AK755" t="str">
        <f>LEFT(gpw_3[[#This Row],[ISIN]],2)</f>
        <v>PL</v>
      </c>
      <c r="AL755">
        <f>gpw_3[[#This Row],[kurs_zamkniecia]]*gpw_3[[#This Row],[pakiet_wig]]</f>
        <v>17110110</v>
      </c>
      <c r="AM755" s="2">
        <f>1000</f>
        <v>1000</v>
      </c>
      <c r="AN755" s="2">
        <f t="shared" si="46"/>
        <v>96.428137390000003</v>
      </c>
      <c r="AO755" s="2">
        <f t="shared" si="47"/>
        <v>57140000</v>
      </c>
      <c r="AP755" s="2">
        <f>gpw_3[[#This Row],[M]]/(gpw_3[[#This Row],[Mb]]*gpw_3[[#This Row],[K]])*gpw_3[[#This Row],[Wb]]</f>
        <v>3.1053373548404566</v>
      </c>
      <c r="AQ755" s="2">
        <f>gpw_3[[#This Row],[kurs_zamkniecia]]-AE285</f>
        <v>-3.0000000000000249E-2</v>
      </c>
      <c r="AR755" s="2" t="str">
        <f>IF(gpw_3[[#This Row],[Kolumna1]]&gt;0,"r",IF(gpw_3[[#This Row],[Kolumna1]]=0,"n","m"))</f>
        <v>m</v>
      </c>
    </row>
    <row r="756" spans="1:44" x14ac:dyDescent="0.25">
      <c r="A756" s="1">
        <v>42026</v>
      </c>
      <c r="B756" s="2" t="s">
        <v>575</v>
      </c>
      <c r="C756" s="2" t="s">
        <v>576</v>
      </c>
      <c r="D756">
        <v>243.55</v>
      </c>
      <c r="E756">
        <v>2724</v>
      </c>
      <c r="F756">
        <v>664230</v>
      </c>
      <c r="G756">
        <v>1930000</v>
      </c>
      <c r="H756" s="2">
        <f>IF(AND(gpw[[#This Row],[wolumen]]=0,gpw[[#This Row],[obrot]]=0),gpw[[#This Row],[kurs_zamkniecia]],gpw[[#This Row],[obrot]]/gpw[[#This Row],[wolumen]])</f>
        <v>243.84361233480178</v>
      </c>
      <c r="J756" t="str">
        <f>LEFT(gpw[[#This Row],[ISIN]],2)</f>
        <v>PL</v>
      </c>
      <c r="K756">
        <f>gpw[[#This Row],[kurs_zamkniecia]]*gpw[[#This Row],[pakiet_wig]]</f>
        <v>470051500</v>
      </c>
      <c r="L756" s="2">
        <f>1000</f>
        <v>1000</v>
      </c>
      <c r="M756" s="2">
        <f t="shared" si="44"/>
        <v>96.428137390000003</v>
      </c>
      <c r="N756" s="2">
        <f t="shared" si="45"/>
        <v>57140000</v>
      </c>
      <c r="O756" s="2">
        <f>gpw[[#This Row],[M]]/(gpw[[#This Row],[Mb]]*gpw[[#This Row],[K]])*gpw[[#This Row],[Wb]]</f>
        <v>85.31029208162829</v>
      </c>
      <c r="P756" s="2">
        <f>gpw[[#This Row],[kurs_zamkniecia]]-D286</f>
        <v>-0.89999999999997726</v>
      </c>
      <c r="Q756" s="2" t="str">
        <f>IF(gpw[[#This Row],[Kolumna1]]&gt;0,"r",IF(gpw[[#This Row],[Kolumna1]]=0,"n","m"))</f>
        <v>m</v>
      </c>
      <c r="AB756" s="1">
        <v>42026</v>
      </c>
      <c r="AC756" s="2" t="s">
        <v>575</v>
      </c>
      <c r="AD756" s="2" t="s">
        <v>576</v>
      </c>
      <c r="AE756">
        <v>243.55</v>
      </c>
      <c r="AF756">
        <v>2724</v>
      </c>
      <c r="AG756">
        <v>664230</v>
      </c>
      <c r="AH756">
        <v>1930000</v>
      </c>
      <c r="AI756" s="2">
        <f>IF(AND(gpw_3[[#This Row],[wolumen]]=0,gpw_3[[#This Row],[obrot]]=0),gpw_3[[#This Row],[kurs_zamkniecia]],gpw_3[[#This Row],[obrot]]/gpw_3[[#This Row],[wolumen]])</f>
        <v>243.84361233480178</v>
      </c>
      <c r="AK756" t="str">
        <f>LEFT(gpw_3[[#This Row],[ISIN]],2)</f>
        <v>PL</v>
      </c>
      <c r="AL756">
        <f>gpw_3[[#This Row],[kurs_zamkniecia]]*gpw_3[[#This Row],[pakiet_wig]]</f>
        <v>470051500</v>
      </c>
      <c r="AM756" s="2">
        <f>1000</f>
        <v>1000</v>
      </c>
      <c r="AN756" s="2">
        <f t="shared" si="46"/>
        <v>96.428137390000003</v>
      </c>
      <c r="AO756" s="2">
        <f t="shared" si="47"/>
        <v>57140000</v>
      </c>
      <c r="AP756" s="2">
        <f>gpw_3[[#This Row],[M]]/(gpw_3[[#This Row],[Mb]]*gpw_3[[#This Row],[K]])*gpw_3[[#This Row],[Wb]]</f>
        <v>85.31029208162829</v>
      </c>
      <c r="AQ756" s="2">
        <f>gpw_3[[#This Row],[kurs_zamkniecia]]-AE286</f>
        <v>-0.89999999999997726</v>
      </c>
      <c r="AR756" s="2" t="str">
        <f>IF(gpw_3[[#This Row],[Kolumna1]]&gt;0,"r",IF(gpw_3[[#This Row],[Kolumna1]]=0,"n","m"))</f>
        <v>m</v>
      </c>
    </row>
    <row r="757" spans="1:44" x14ac:dyDescent="0.25">
      <c r="A757" s="1">
        <v>42026</v>
      </c>
      <c r="B757" s="2" t="s">
        <v>577</v>
      </c>
      <c r="C757" s="2" t="s">
        <v>578</v>
      </c>
      <c r="D757">
        <v>23.7</v>
      </c>
      <c r="E757">
        <v>23131</v>
      </c>
      <c r="F757">
        <v>547890</v>
      </c>
      <c r="G757">
        <v>25618000</v>
      </c>
      <c r="H757" s="2">
        <f>IF(AND(gpw[[#This Row],[wolumen]]=0,gpw[[#This Row],[obrot]]=0),gpw[[#This Row],[kurs_zamkniecia]],gpw[[#This Row],[obrot]]/gpw[[#This Row],[wolumen]])</f>
        <v>23.686394881328088</v>
      </c>
      <c r="J757" t="str">
        <f>LEFT(gpw[[#This Row],[ISIN]],2)</f>
        <v>PL</v>
      </c>
      <c r="K757">
        <f>gpw[[#This Row],[kurs_zamkniecia]]*gpw[[#This Row],[pakiet_wig]]</f>
        <v>607146600</v>
      </c>
      <c r="L757" s="2">
        <f>1000</f>
        <v>1000</v>
      </c>
      <c r="M757" s="2">
        <f t="shared" si="44"/>
        <v>96.428137390000003</v>
      </c>
      <c r="N757" s="2">
        <f t="shared" si="45"/>
        <v>57140000</v>
      </c>
      <c r="O757" s="2">
        <f>gpw[[#This Row],[M]]/(gpw[[#This Row],[Mb]]*gpw[[#This Row],[K]])*gpw[[#This Row],[Wb]]</f>
        <v>110.19187000226046</v>
      </c>
      <c r="P757" s="2">
        <f>gpw[[#This Row],[kurs_zamkniecia]]-D287</f>
        <v>0</v>
      </c>
      <c r="Q757" s="2" t="str">
        <f>IF(gpw[[#This Row],[Kolumna1]]&gt;0,"r",IF(gpw[[#This Row],[Kolumna1]]=0,"n","m"))</f>
        <v>n</v>
      </c>
      <c r="AB757" s="1">
        <v>42026</v>
      </c>
      <c r="AC757" s="2" t="s">
        <v>577</v>
      </c>
      <c r="AD757" s="2" t="s">
        <v>578</v>
      </c>
      <c r="AE757">
        <v>23.7</v>
      </c>
      <c r="AF757">
        <v>23131</v>
      </c>
      <c r="AG757">
        <v>547890</v>
      </c>
      <c r="AH757">
        <v>25618000</v>
      </c>
      <c r="AI757" s="2">
        <f>IF(AND(gpw_3[[#This Row],[wolumen]]=0,gpw_3[[#This Row],[obrot]]=0),gpw_3[[#This Row],[kurs_zamkniecia]],gpw_3[[#This Row],[obrot]]/gpw_3[[#This Row],[wolumen]])</f>
        <v>23.686394881328088</v>
      </c>
      <c r="AK757" t="str">
        <f>LEFT(gpw_3[[#This Row],[ISIN]],2)</f>
        <v>PL</v>
      </c>
      <c r="AL757">
        <f>gpw_3[[#This Row],[kurs_zamkniecia]]*gpw_3[[#This Row],[pakiet_wig]]</f>
        <v>607146600</v>
      </c>
      <c r="AM757" s="2">
        <f>1000</f>
        <v>1000</v>
      </c>
      <c r="AN757" s="2">
        <f t="shared" si="46"/>
        <v>96.428137390000003</v>
      </c>
      <c r="AO757" s="2">
        <f t="shared" si="47"/>
        <v>57140000</v>
      </c>
      <c r="AP757" s="2">
        <f>gpw_3[[#This Row],[M]]/(gpw_3[[#This Row],[Mb]]*gpw_3[[#This Row],[K]])*gpw_3[[#This Row],[Wb]]</f>
        <v>110.19187000226046</v>
      </c>
      <c r="AQ757" s="2">
        <f>gpw_3[[#This Row],[kurs_zamkniecia]]-AE287</f>
        <v>0</v>
      </c>
      <c r="AR757" s="2" t="str">
        <f>IF(gpw_3[[#This Row],[Kolumna1]]&gt;0,"r",IF(gpw_3[[#This Row],[Kolumna1]]=0,"n","m"))</f>
        <v>n</v>
      </c>
    </row>
    <row r="758" spans="1:44" x14ac:dyDescent="0.25">
      <c r="A758" s="1">
        <v>42026</v>
      </c>
      <c r="B758" s="2" t="s">
        <v>579</v>
      </c>
      <c r="C758" s="2" t="s">
        <v>580</v>
      </c>
      <c r="D758">
        <v>7.0000000000000007E-2</v>
      </c>
      <c r="E758">
        <v>0</v>
      </c>
      <c r="F758">
        <v>0</v>
      </c>
      <c r="G758">
        <v>0</v>
      </c>
      <c r="H758" s="2">
        <f>IF(AND(gpw[[#This Row],[wolumen]]=0,gpw[[#This Row],[obrot]]=0),gpw[[#This Row],[kurs_zamkniecia]],gpw[[#This Row],[obrot]]/gpw[[#This Row],[wolumen]])</f>
        <v>7.0000000000000007E-2</v>
      </c>
      <c r="J758" t="str">
        <f>LEFT(gpw[[#This Row],[ISIN]],2)</f>
        <v>GB</v>
      </c>
      <c r="K758">
        <f>gpw[[#This Row],[kurs_zamkniecia]]*gpw[[#This Row],[pakiet_wig]]</f>
        <v>0</v>
      </c>
      <c r="L758" s="2">
        <f>1000</f>
        <v>1000</v>
      </c>
      <c r="M758" s="2">
        <f t="shared" si="44"/>
        <v>96.428137390000003</v>
      </c>
      <c r="N758" s="2">
        <f t="shared" si="45"/>
        <v>57140000</v>
      </c>
      <c r="O758" s="2">
        <f>gpw[[#This Row],[M]]/(gpw[[#This Row],[Mb]]*gpw[[#This Row],[K]])*gpw[[#This Row],[Wb]]</f>
        <v>0</v>
      </c>
      <c r="P758" s="2">
        <f>gpw[[#This Row],[kurs_zamkniecia]]-D288</f>
        <v>0</v>
      </c>
      <c r="Q758" s="2" t="str">
        <f>IF(gpw[[#This Row],[Kolumna1]]&gt;0,"r",IF(gpw[[#This Row],[Kolumna1]]=0,"n","m"))</f>
        <v>n</v>
      </c>
      <c r="AB758" s="1">
        <v>42026</v>
      </c>
      <c r="AC758" s="2" t="s">
        <v>579</v>
      </c>
      <c r="AD758" s="2" t="s">
        <v>580</v>
      </c>
      <c r="AE758">
        <v>7.0000000000000007E-2</v>
      </c>
      <c r="AF758">
        <v>0</v>
      </c>
      <c r="AG758">
        <v>0</v>
      </c>
      <c r="AH758">
        <v>0</v>
      </c>
      <c r="AI758" s="2">
        <f>IF(AND(gpw_3[[#This Row],[wolumen]]=0,gpw_3[[#This Row],[obrot]]=0),gpw_3[[#This Row],[kurs_zamkniecia]],gpw_3[[#This Row],[obrot]]/gpw_3[[#This Row],[wolumen]])</f>
        <v>7.0000000000000007E-2</v>
      </c>
      <c r="AK758" t="str">
        <f>LEFT(gpw_3[[#This Row],[ISIN]],2)</f>
        <v>GB</v>
      </c>
      <c r="AL758">
        <f>gpw_3[[#This Row],[kurs_zamkniecia]]*gpw_3[[#This Row],[pakiet_wig]]</f>
        <v>0</v>
      </c>
      <c r="AM758" s="2">
        <f>1000</f>
        <v>1000</v>
      </c>
      <c r="AN758" s="2">
        <f t="shared" si="46"/>
        <v>96.428137390000003</v>
      </c>
      <c r="AO758" s="2">
        <f t="shared" si="47"/>
        <v>57140000</v>
      </c>
      <c r="AP758" s="2">
        <f>gpw_3[[#This Row],[M]]/(gpw_3[[#This Row],[Mb]]*gpw_3[[#This Row],[K]])*gpw_3[[#This Row],[Wb]]</f>
        <v>0</v>
      </c>
      <c r="AQ758" s="2">
        <f>gpw_3[[#This Row],[kurs_zamkniecia]]-AE288</f>
        <v>0</v>
      </c>
      <c r="AR758" s="2" t="str">
        <f>IF(gpw_3[[#This Row],[Kolumna1]]&gt;0,"r",IF(gpw_3[[#This Row],[Kolumna1]]=0,"n","m"))</f>
        <v>n</v>
      </c>
    </row>
    <row r="759" spans="1:44" x14ac:dyDescent="0.25">
      <c r="A759" s="1">
        <v>42026</v>
      </c>
      <c r="B759" s="2" t="s">
        <v>581</v>
      </c>
      <c r="C759" s="2" t="s">
        <v>582</v>
      </c>
      <c r="D759">
        <v>4.4000000000000004</v>
      </c>
      <c r="E759">
        <v>4053</v>
      </c>
      <c r="F759">
        <v>17470</v>
      </c>
      <c r="G759">
        <v>24936000</v>
      </c>
      <c r="H759" s="2">
        <f>IF(AND(gpw[[#This Row],[wolumen]]=0,gpw[[#This Row],[obrot]]=0),gpw[[#This Row],[kurs_zamkniecia]],gpw[[#This Row],[obrot]]/gpw[[#This Row],[wolumen]])</f>
        <v>4.3103873673821864</v>
      </c>
      <c r="J759" t="str">
        <f>LEFT(gpw[[#This Row],[ISIN]],2)</f>
        <v>PL</v>
      </c>
      <c r="K759">
        <f>gpw[[#This Row],[kurs_zamkniecia]]*gpw[[#This Row],[pakiet_wig]]</f>
        <v>109718400.00000001</v>
      </c>
      <c r="L759" s="2">
        <f>1000</f>
        <v>1000</v>
      </c>
      <c r="M759" s="2">
        <f t="shared" si="44"/>
        <v>96.428137390000003</v>
      </c>
      <c r="N759" s="2">
        <f t="shared" si="45"/>
        <v>57140000</v>
      </c>
      <c r="O759" s="2">
        <f>gpw[[#This Row],[M]]/(gpw[[#This Row],[Mb]]*gpw[[#This Row],[K]])*gpw[[#This Row],[Wb]]</f>
        <v>19.912943051408035</v>
      </c>
      <c r="P759" s="2">
        <f>gpw[[#This Row],[kurs_zamkniecia]]-D289</f>
        <v>0.12000000000000011</v>
      </c>
      <c r="Q759" s="2" t="str">
        <f>IF(gpw[[#This Row],[Kolumna1]]&gt;0,"r",IF(gpw[[#This Row],[Kolumna1]]=0,"n","m"))</f>
        <v>r</v>
      </c>
      <c r="AB759" s="1">
        <v>42026</v>
      </c>
      <c r="AC759" s="2" t="s">
        <v>581</v>
      </c>
      <c r="AD759" s="2" t="s">
        <v>582</v>
      </c>
      <c r="AE759">
        <v>4.4000000000000004</v>
      </c>
      <c r="AF759">
        <v>4053</v>
      </c>
      <c r="AG759">
        <v>17470</v>
      </c>
      <c r="AH759">
        <v>24936000</v>
      </c>
      <c r="AI759" s="2">
        <f>IF(AND(gpw_3[[#This Row],[wolumen]]=0,gpw_3[[#This Row],[obrot]]=0),gpw_3[[#This Row],[kurs_zamkniecia]],gpw_3[[#This Row],[obrot]]/gpw_3[[#This Row],[wolumen]])</f>
        <v>4.3103873673821864</v>
      </c>
      <c r="AK759" t="str">
        <f>LEFT(gpw_3[[#This Row],[ISIN]],2)</f>
        <v>PL</v>
      </c>
      <c r="AL759">
        <f>gpw_3[[#This Row],[kurs_zamkniecia]]*gpw_3[[#This Row],[pakiet_wig]]</f>
        <v>109718400.00000001</v>
      </c>
      <c r="AM759" s="2">
        <f>1000</f>
        <v>1000</v>
      </c>
      <c r="AN759" s="2">
        <f t="shared" si="46"/>
        <v>96.428137390000003</v>
      </c>
      <c r="AO759" s="2">
        <f t="shared" si="47"/>
        <v>57140000</v>
      </c>
      <c r="AP759" s="2">
        <f>gpw_3[[#This Row],[M]]/(gpw_3[[#This Row],[Mb]]*gpw_3[[#This Row],[K]])*gpw_3[[#This Row],[Wb]]</f>
        <v>19.912943051408035</v>
      </c>
      <c r="AQ759" s="2">
        <f>gpw_3[[#This Row],[kurs_zamkniecia]]-AE289</f>
        <v>0.12000000000000011</v>
      </c>
      <c r="AR759" s="2" t="str">
        <f>IF(gpw_3[[#This Row],[Kolumna1]]&gt;0,"r",IF(gpw_3[[#This Row],[Kolumna1]]=0,"n","m"))</f>
        <v>r</v>
      </c>
    </row>
    <row r="760" spans="1:44" x14ac:dyDescent="0.25">
      <c r="A760" s="1">
        <v>42026</v>
      </c>
      <c r="B760" s="2" t="s">
        <v>583</v>
      </c>
      <c r="C760" s="2" t="s">
        <v>584</v>
      </c>
      <c r="D760">
        <v>1.25</v>
      </c>
      <c r="E760">
        <v>1542</v>
      </c>
      <c r="F760">
        <v>1850</v>
      </c>
      <c r="G760">
        <v>4052000</v>
      </c>
      <c r="H760" s="2">
        <f>IF(AND(gpw[[#This Row],[wolumen]]=0,gpw[[#This Row],[obrot]]=0),gpw[[#This Row],[kurs_zamkniecia]],gpw[[#This Row],[obrot]]/gpw[[#This Row],[wolumen]])</f>
        <v>1.1997405966277561</v>
      </c>
      <c r="J760" t="str">
        <f>LEFT(gpw[[#This Row],[ISIN]],2)</f>
        <v>PL</v>
      </c>
      <c r="K760">
        <f>gpw[[#This Row],[kurs_zamkniecia]]*gpw[[#This Row],[pakiet_wig]]</f>
        <v>5065000</v>
      </c>
      <c r="L760" s="2">
        <f>1000</f>
        <v>1000</v>
      </c>
      <c r="M760" s="2">
        <f t="shared" si="44"/>
        <v>96.428137390000003</v>
      </c>
      <c r="N760" s="2">
        <f t="shared" si="45"/>
        <v>57140000</v>
      </c>
      <c r="O760" s="2">
        <f>gpw[[#This Row],[M]]/(gpw[[#This Row],[Mb]]*gpw[[#This Row],[K]])*gpw[[#This Row],[Wb]]</f>
        <v>0.91925380387776068</v>
      </c>
      <c r="P760" s="2">
        <f>gpw[[#This Row],[kurs_zamkniecia]]-D290</f>
        <v>5.0000000000000044E-2</v>
      </c>
      <c r="Q760" s="2" t="str">
        <f>IF(gpw[[#This Row],[Kolumna1]]&gt;0,"r",IF(gpw[[#This Row],[Kolumna1]]=0,"n","m"))</f>
        <v>r</v>
      </c>
      <c r="AB760" s="1">
        <v>42026</v>
      </c>
      <c r="AC760" s="2" t="s">
        <v>583</v>
      </c>
      <c r="AD760" s="2" t="s">
        <v>584</v>
      </c>
      <c r="AE760">
        <v>1.25</v>
      </c>
      <c r="AF760">
        <v>1542</v>
      </c>
      <c r="AG760">
        <v>1850</v>
      </c>
      <c r="AH760">
        <v>4052000</v>
      </c>
      <c r="AI760" s="2">
        <f>IF(AND(gpw_3[[#This Row],[wolumen]]=0,gpw_3[[#This Row],[obrot]]=0),gpw_3[[#This Row],[kurs_zamkniecia]],gpw_3[[#This Row],[obrot]]/gpw_3[[#This Row],[wolumen]])</f>
        <v>1.1997405966277561</v>
      </c>
      <c r="AK760" t="str">
        <f>LEFT(gpw_3[[#This Row],[ISIN]],2)</f>
        <v>PL</v>
      </c>
      <c r="AL760">
        <f>gpw_3[[#This Row],[kurs_zamkniecia]]*gpw_3[[#This Row],[pakiet_wig]]</f>
        <v>5065000</v>
      </c>
      <c r="AM760" s="2">
        <f>1000</f>
        <v>1000</v>
      </c>
      <c r="AN760" s="2">
        <f t="shared" si="46"/>
        <v>96.428137390000003</v>
      </c>
      <c r="AO760" s="2">
        <f t="shared" si="47"/>
        <v>57140000</v>
      </c>
      <c r="AP760" s="2">
        <f>gpw_3[[#This Row],[M]]/(gpw_3[[#This Row],[Mb]]*gpw_3[[#This Row],[K]])*gpw_3[[#This Row],[Wb]]</f>
        <v>0.91925380387776068</v>
      </c>
      <c r="AQ760" s="2">
        <f>gpw_3[[#This Row],[kurs_zamkniecia]]-AE290</f>
        <v>5.0000000000000044E-2</v>
      </c>
      <c r="AR760" s="2" t="str">
        <f>IF(gpw_3[[#This Row],[Kolumna1]]&gt;0,"r",IF(gpw_3[[#This Row],[Kolumna1]]=0,"n","m"))</f>
        <v>r</v>
      </c>
    </row>
    <row r="761" spans="1:44" x14ac:dyDescent="0.25">
      <c r="A761" s="1">
        <v>42026</v>
      </c>
      <c r="B761" s="2" t="s">
        <v>585</v>
      </c>
      <c r="C761" s="2" t="s">
        <v>586</v>
      </c>
      <c r="D761">
        <v>3.83</v>
      </c>
      <c r="E761">
        <v>468</v>
      </c>
      <c r="F761">
        <v>1810</v>
      </c>
      <c r="G761">
        <v>1500000</v>
      </c>
      <c r="H761" s="2">
        <f>IF(AND(gpw[[#This Row],[wolumen]]=0,gpw[[#This Row],[obrot]]=0),gpw[[#This Row],[kurs_zamkniecia]],gpw[[#This Row],[obrot]]/gpw[[#This Row],[wolumen]])</f>
        <v>3.8675213675213675</v>
      </c>
      <c r="J761" t="str">
        <f>LEFT(gpw[[#This Row],[ISIN]],2)</f>
        <v>PL</v>
      </c>
      <c r="K761">
        <f>gpw[[#This Row],[kurs_zamkniecia]]*gpw[[#This Row],[pakiet_wig]]</f>
        <v>5745000</v>
      </c>
      <c r="L761" s="2">
        <f>1000</f>
        <v>1000</v>
      </c>
      <c r="M761" s="2">
        <f t="shared" si="44"/>
        <v>96.428137390000003</v>
      </c>
      <c r="N761" s="2">
        <f t="shared" si="45"/>
        <v>57140000</v>
      </c>
      <c r="O761" s="2">
        <f>gpw[[#This Row],[M]]/(gpw[[#This Row],[Mb]]*gpw[[#This Row],[K]])*gpw[[#This Row],[Wb]]</f>
        <v>1.0426679374684569</v>
      </c>
      <c r="P761" s="2">
        <f>gpw[[#This Row],[kurs_zamkniecia]]-D291</f>
        <v>-4.0000000000000036E-2</v>
      </c>
      <c r="Q761" s="2" t="str">
        <f>IF(gpw[[#This Row],[Kolumna1]]&gt;0,"r",IF(gpw[[#This Row],[Kolumna1]]=0,"n","m"))</f>
        <v>m</v>
      </c>
      <c r="AB761" s="1">
        <v>42026</v>
      </c>
      <c r="AC761" s="2" t="s">
        <v>585</v>
      </c>
      <c r="AD761" s="2" t="s">
        <v>586</v>
      </c>
      <c r="AE761">
        <v>3.83</v>
      </c>
      <c r="AF761">
        <v>468</v>
      </c>
      <c r="AG761">
        <v>1810</v>
      </c>
      <c r="AH761">
        <v>1500000</v>
      </c>
      <c r="AI761" s="2">
        <f>IF(AND(gpw_3[[#This Row],[wolumen]]=0,gpw_3[[#This Row],[obrot]]=0),gpw_3[[#This Row],[kurs_zamkniecia]],gpw_3[[#This Row],[obrot]]/gpw_3[[#This Row],[wolumen]])</f>
        <v>3.8675213675213675</v>
      </c>
      <c r="AK761" t="str">
        <f>LEFT(gpw_3[[#This Row],[ISIN]],2)</f>
        <v>PL</v>
      </c>
      <c r="AL761">
        <f>gpw_3[[#This Row],[kurs_zamkniecia]]*gpw_3[[#This Row],[pakiet_wig]]</f>
        <v>5745000</v>
      </c>
      <c r="AM761" s="2">
        <f>1000</f>
        <v>1000</v>
      </c>
      <c r="AN761" s="2">
        <f t="shared" si="46"/>
        <v>96.428137390000003</v>
      </c>
      <c r="AO761" s="2">
        <f t="shared" si="47"/>
        <v>57140000</v>
      </c>
      <c r="AP761" s="2">
        <f>gpw_3[[#This Row],[M]]/(gpw_3[[#This Row],[Mb]]*gpw_3[[#This Row],[K]])*gpw_3[[#This Row],[Wb]]</f>
        <v>1.0426679374684569</v>
      </c>
      <c r="AQ761" s="2">
        <f>gpw_3[[#This Row],[kurs_zamkniecia]]-AE291</f>
        <v>-4.0000000000000036E-2</v>
      </c>
      <c r="AR761" s="2" t="str">
        <f>IF(gpw_3[[#This Row],[Kolumna1]]&gt;0,"r",IF(gpw_3[[#This Row],[Kolumna1]]=0,"n","m"))</f>
        <v>m</v>
      </c>
    </row>
    <row r="762" spans="1:44" x14ac:dyDescent="0.25">
      <c r="A762" s="1">
        <v>42026</v>
      </c>
      <c r="B762" s="2" t="s">
        <v>587</v>
      </c>
      <c r="C762" s="2" t="s">
        <v>588</v>
      </c>
      <c r="D762">
        <v>49.5</v>
      </c>
      <c r="E762">
        <v>220</v>
      </c>
      <c r="F762">
        <v>10820</v>
      </c>
      <c r="G762">
        <v>297000</v>
      </c>
      <c r="H762" s="2">
        <f>IF(AND(gpw[[#This Row],[wolumen]]=0,gpw[[#This Row],[obrot]]=0),gpw[[#This Row],[kurs_zamkniecia]],gpw[[#This Row],[obrot]]/gpw[[#This Row],[wolumen]])</f>
        <v>49.18181818181818</v>
      </c>
      <c r="J762" t="str">
        <f>LEFT(gpw[[#This Row],[ISIN]],2)</f>
        <v>PL</v>
      </c>
      <c r="K762">
        <f>gpw[[#This Row],[kurs_zamkniecia]]*gpw[[#This Row],[pakiet_wig]]</f>
        <v>14701500</v>
      </c>
      <c r="L762" s="2">
        <f>1000</f>
        <v>1000</v>
      </c>
      <c r="M762" s="2">
        <f t="shared" si="44"/>
        <v>96.428137390000003</v>
      </c>
      <c r="N762" s="2">
        <f t="shared" si="45"/>
        <v>57140000</v>
      </c>
      <c r="O762" s="2">
        <f>gpw[[#This Row],[M]]/(gpw[[#This Row],[Mb]]*gpw[[#This Row],[K]])*gpw[[#This Row],[Wb]]</f>
        <v>2.6681954190935633</v>
      </c>
      <c r="P762" s="2">
        <f>gpw[[#This Row],[kurs_zamkniecia]]-D292</f>
        <v>0.29999999999999716</v>
      </c>
      <c r="Q762" s="2" t="str">
        <f>IF(gpw[[#This Row],[Kolumna1]]&gt;0,"r",IF(gpw[[#This Row],[Kolumna1]]=0,"n","m"))</f>
        <v>r</v>
      </c>
      <c r="AB762" s="1">
        <v>42026</v>
      </c>
      <c r="AC762" s="2" t="s">
        <v>587</v>
      </c>
      <c r="AD762" s="2" t="s">
        <v>588</v>
      </c>
      <c r="AE762">
        <v>49.5</v>
      </c>
      <c r="AF762">
        <v>220</v>
      </c>
      <c r="AG762">
        <v>10820</v>
      </c>
      <c r="AH762">
        <v>297000</v>
      </c>
      <c r="AI762" s="2">
        <f>IF(AND(gpw_3[[#This Row],[wolumen]]=0,gpw_3[[#This Row],[obrot]]=0),gpw_3[[#This Row],[kurs_zamkniecia]],gpw_3[[#This Row],[obrot]]/gpw_3[[#This Row],[wolumen]])</f>
        <v>49.18181818181818</v>
      </c>
      <c r="AK762" t="str">
        <f>LEFT(gpw_3[[#This Row],[ISIN]],2)</f>
        <v>PL</v>
      </c>
      <c r="AL762">
        <f>gpw_3[[#This Row],[kurs_zamkniecia]]*gpw_3[[#This Row],[pakiet_wig]]</f>
        <v>14701500</v>
      </c>
      <c r="AM762" s="2">
        <f>1000</f>
        <v>1000</v>
      </c>
      <c r="AN762" s="2">
        <f t="shared" si="46"/>
        <v>96.428137390000003</v>
      </c>
      <c r="AO762" s="2">
        <f t="shared" si="47"/>
        <v>57140000</v>
      </c>
      <c r="AP762" s="2">
        <f>gpw_3[[#This Row],[M]]/(gpw_3[[#This Row],[Mb]]*gpw_3[[#This Row],[K]])*gpw_3[[#This Row],[Wb]]</f>
        <v>2.6681954190935633</v>
      </c>
      <c r="AQ762" s="2">
        <f>gpw_3[[#This Row],[kurs_zamkniecia]]-AE292</f>
        <v>0.29999999999999716</v>
      </c>
      <c r="AR762" s="2" t="str">
        <f>IF(gpw_3[[#This Row],[Kolumna1]]&gt;0,"r",IF(gpw_3[[#This Row],[Kolumna1]]=0,"n","m"))</f>
        <v>r</v>
      </c>
    </row>
    <row r="763" spans="1:44" x14ac:dyDescent="0.25">
      <c r="A763" s="1">
        <v>42026</v>
      </c>
      <c r="B763" s="2" t="s">
        <v>589</v>
      </c>
      <c r="C763" s="2" t="s">
        <v>590</v>
      </c>
      <c r="D763">
        <v>1.1399999999999999</v>
      </c>
      <c r="E763">
        <v>5708</v>
      </c>
      <c r="F763">
        <v>6450</v>
      </c>
      <c r="G763">
        <v>36087000</v>
      </c>
      <c r="H763" s="2">
        <f>IF(AND(gpw[[#This Row],[wolumen]]=0,gpw[[#This Row],[obrot]]=0),gpw[[#This Row],[kurs_zamkniecia]],gpw[[#This Row],[obrot]]/gpw[[#This Row],[wolumen]])</f>
        <v>1.1299929922915206</v>
      </c>
      <c r="J763" t="str">
        <f>LEFT(gpw[[#This Row],[ISIN]],2)</f>
        <v>PL</v>
      </c>
      <c r="K763">
        <f>gpw[[#This Row],[kurs_zamkniecia]]*gpw[[#This Row],[pakiet_wig]]</f>
        <v>41139180</v>
      </c>
      <c r="L763" s="2">
        <f>1000</f>
        <v>1000</v>
      </c>
      <c r="M763" s="2">
        <f t="shared" si="44"/>
        <v>96.428137390000003</v>
      </c>
      <c r="N763" s="2">
        <f t="shared" si="45"/>
        <v>57140000</v>
      </c>
      <c r="O763" s="2">
        <f>gpw[[#This Row],[M]]/(gpw[[#This Row],[Mb]]*gpw[[#This Row],[K]])*gpw[[#This Row],[Wb]]</f>
        <v>7.4664062593113307</v>
      </c>
      <c r="P763" s="2">
        <f>gpw[[#This Row],[kurs_zamkniecia]]-D293</f>
        <v>-1.0000000000000009E-2</v>
      </c>
      <c r="Q763" s="2" t="str">
        <f>IF(gpw[[#This Row],[Kolumna1]]&gt;0,"r",IF(gpw[[#This Row],[Kolumna1]]=0,"n","m"))</f>
        <v>m</v>
      </c>
      <c r="AB763" s="1">
        <v>42026</v>
      </c>
      <c r="AC763" s="2" t="s">
        <v>589</v>
      </c>
      <c r="AD763" s="2" t="s">
        <v>590</v>
      </c>
      <c r="AE763">
        <v>1.1399999999999999</v>
      </c>
      <c r="AF763">
        <v>5708</v>
      </c>
      <c r="AG763">
        <v>6450</v>
      </c>
      <c r="AH763">
        <v>36087000</v>
      </c>
      <c r="AI763" s="2">
        <f>IF(AND(gpw_3[[#This Row],[wolumen]]=0,gpw_3[[#This Row],[obrot]]=0),gpw_3[[#This Row],[kurs_zamkniecia]],gpw_3[[#This Row],[obrot]]/gpw_3[[#This Row],[wolumen]])</f>
        <v>1.1299929922915206</v>
      </c>
      <c r="AK763" t="str">
        <f>LEFT(gpw_3[[#This Row],[ISIN]],2)</f>
        <v>PL</v>
      </c>
      <c r="AL763">
        <f>gpw_3[[#This Row],[kurs_zamkniecia]]*gpw_3[[#This Row],[pakiet_wig]]</f>
        <v>41139180</v>
      </c>
      <c r="AM763" s="2">
        <f>1000</f>
        <v>1000</v>
      </c>
      <c r="AN763" s="2">
        <f t="shared" si="46"/>
        <v>96.428137390000003</v>
      </c>
      <c r="AO763" s="2">
        <f t="shared" si="47"/>
        <v>57140000</v>
      </c>
      <c r="AP763" s="2">
        <f>gpw_3[[#This Row],[M]]/(gpw_3[[#This Row],[Mb]]*gpw_3[[#This Row],[K]])*gpw_3[[#This Row],[Wb]]</f>
        <v>7.4664062593113307</v>
      </c>
      <c r="AQ763" s="2">
        <f>gpw_3[[#This Row],[kurs_zamkniecia]]-AE293</f>
        <v>-1.0000000000000009E-2</v>
      </c>
      <c r="AR763" s="2" t="str">
        <f>IF(gpw_3[[#This Row],[Kolumna1]]&gt;0,"r",IF(gpw_3[[#This Row],[Kolumna1]]=0,"n","m"))</f>
        <v>m</v>
      </c>
    </row>
    <row r="764" spans="1:44" x14ac:dyDescent="0.25">
      <c r="A764" s="1">
        <v>42026</v>
      </c>
      <c r="B764" s="2" t="s">
        <v>591</v>
      </c>
      <c r="C764" s="2" t="s">
        <v>592</v>
      </c>
      <c r="D764">
        <v>2.0499999999999998</v>
      </c>
      <c r="E764">
        <v>478</v>
      </c>
      <c r="F764">
        <v>960</v>
      </c>
      <c r="G764">
        <v>4803000</v>
      </c>
      <c r="H764" s="2">
        <f>IF(AND(gpw[[#This Row],[wolumen]]=0,gpw[[#This Row],[obrot]]=0),gpw[[#This Row],[kurs_zamkniecia]],gpw[[#This Row],[obrot]]/gpw[[#This Row],[wolumen]])</f>
        <v>2.00836820083682</v>
      </c>
      <c r="J764" t="str">
        <f>LEFT(gpw[[#This Row],[ISIN]],2)</f>
        <v>PL</v>
      </c>
      <c r="K764">
        <f>gpw[[#This Row],[kurs_zamkniecia]]*gpw[[#This Row],[pakiet_wig]]</f>
        <v>9846150</v>
      </c>
      <c r="L764" s="2">
        <f>1000</f>
        <v>1000</v>
      </c>
      <c r="M764" s="2">
        <f t="shared" si="44"/>
        <v>96.428137390000003</v>
      </c>
      <c r="N764" s="2">
        <f t="shared" si="45"/>
        <v>57140000</v>
      </c>
      <c r="O764" s="2">
        <f>gpw[[#This Row],[M]]/(gpw[[#This Row],[Mb]]*gpw[[#This Row],[K]])*gpw[[#This Row],[Wb]]</f>
        <v>1.7869912815500522</v>
      </c>
      <c r="P764" s="2">
        <f>gpw[[#This Row],[kurs_zamkniecia]]-D294</f>
        <v>-5.0000000000000266E-2</v>
      </c>
      <c r="Q764" s="2" t="str">
        <f>IF(gpw[[#This Row],[Kolumna1]]&gt;0,"r",IF(gpw[[#This Row],[Kolumna1]]=0,"n","m"))</f>
        <v>m</v>
      </c>
      <c r="AB764" s="1">
        <v>42026</v>
      </c>
      <c r="AC764" s="2" t="s">
        <v>591</v>
      </c>
      <c r="AD764" s="2" t="s">
        <v>592</v>
      </c>
      <c r="AE764">
        <v>2.0499999999999998</v>
      </c>
      <c r="AF764">
        <v>478</v>
      </c>
      <c r="AG764">
        <v>960</v>
      </c>
      <c r="AH764">
        <v>4803000</v>
      </c>
      <c r="AI764" s="2">
        <f>IF(AND(gpw_3[[#This Row],[wolumen]]=0,gpw_3[[#This Row],[obrot]]=0),gpw_3[[#This Row],[kurs_zamkniecia]],gpw_3[[#This Row],[obrot]]/gpw_3[[#This Row],[wolumen]])</f>
        <v>2.00836820083682</v>
      </c>
      <c r="AK764" t="str">
        <f>LEFT(gpw_3[[#This Row],[ISIN]],2)</f>
        <v>PL</v>
      </c>
      <c r="AL764">
        <f>gpw_3[[#This Row],[kurs_zamkniecia]]*gpw_3[[#This Row],[pakiet_wig]]</f>
        <v>9846150</v>
      </c>
      <c r="AM764" s="2">
        <f>1000</f>
        <v>1000</v>
      </c>
      <c r="AN764" s="2">
        <f t="shared" si="46"/>
        <v>96.428137390000003</v>
      </c>
      <c r="AO764" s="2">
        <f t="shared" si="47"/>
        <v>57140000</v>
      </c>
      <c r="AP764" s="2">
        <f>gpw_3[[#This Row],[M]]/(gpw_3[[#This Row],[Mb]]*gpw_3[[#This Row],[K]])*gpw_3[[#This Row],[Wb]]</f>
        <v>1.7869912815500522</v>
      </c>
      <c r="AQ764" s="2">
        <f>gpw_3[[#This Row],[kurs_zamkniecia]]-AE294</f>
        <v>-5.0000000000000266E-2</v>
      </c>
      <c r="AR764" s="2" t="str">
        <f>IF(gpw_3[[#This Row],[Kolumna1]]&gt;0,"r",IF(gpw_3[[#This Row],[Kolumna1]]=0,"n","m"))</f>
        <v>m</v>
      </c>
    </row>
    <row r="765" spans="1:44" x14ac:dyDescent="0.25">
      <c r="A765" s="1">
        <v>42026</v>
      </c>
      <c r="B765" s="2" t="s">
        <v>593</v>
      </c>
      <c r="C765" s="2" t="s">
        <v>594</v>
      </c>
      <c r="D765">
        <v>2.0699999999999998</v>
      </c>
      <c r="E765">
        <v>100</v>
      </c>
      <c r="F765">
        <v>210</v>
      </c>
      <c r="G765">
        <v>8487000</v>
      </c>
      <c r="H765" s="2">
        <f>IF(AND(gpw[[#This Row],[wolumen]]=0,gpw[[#This Row],[obrot]]=0),gpw[[#This Row],[kurs_zamkniecia]],gpw[[#This Row],[obrot]]/gpw[[#This Row],[wolumen]])</f>
        <v>2.1</v>
      </c>
      <c r="J765" t="str">
        <f>LEFT(gpw[[#This Row],[ISIN]],2)</f>
        <v>PL</v>
      </c>
      <c r="K765">
        <f>gpw[[#This Row],[kurs_zamkniecia]]*gpw[[#This Row],[pakiet_wig]]</f>
        <v>17568090</v>
      </c>
      <c r="L765" s="2">
        <f>1000</f>
        <v>1000</v>
      </c>
      <c r="M765" s="2">
        <f t="shared" si="44"/>
        <v>96.428137390000003</v>
      </c>
      <c r="N765" s="2">
        <f t="shared" si="45"/>
        <v>57140000</v>
      </c>
      <c r="O765" s="2">
        <f>gpw[[#This Row],[M]]/(gpw[[#This Row],[Mb]]*gpw[[#This Row],[K]])*gpw[[#This Row],[Wb]]</f>
        <v>3.1884567738137903</v>
      </c>
      <c r="P765" s="2">
        <f>gpw[[#This Row],[kurs_zamkniecia]]-D295</f>
        <v>0</v>
      </c>
      <c r="Q765" s="2" t="str">
        <f>IF(gpw[[#This Row],[Kolumna1]]&gt;0,"r",IF(gpw[[#This Row],[Kolumna1]]=0,"n","m"))</f>
        <v>n</v>
      </c>
      <c r="AB765" s="1">
        <v>42026</v>
      </c>
      <c r="AC765" s="2" t="s">
        <v>593</v>
      </c>
      <c r="AD765" s="2" t="s">
        <v>594</v>
      </c>
      <c r="AE765">
        <v>2.0699999999999998</v>
      </c>
      <c r="AF765">
        <v>100</v>
      </c>
      <c r="AG765">
        <v>210</v>
      </c>
      <c r="AH765">
        <v>8487000</v>
      </c>
      <c r="AI765" s="2">
        <f>IF(AND(gpw_3[[#This Row],[wolumen]]=0,gpw_3[[#This Row],[obrot]]=0),gpw_3[[#This Row],[kurs_zamkniecia]],gpw_3[[#This Row],[obrot]]/gpw_3[[#This Row],[wolumen]])</f>
        <v>2.1</v>
      </c>
      <c r="AK765" t="str">
        <f>LEFT(gpw_3[[#This Row],[ISIN]],2)</f>
        <v>PL</v>
      </c>
      <c r="AL765">
        <f>gpw_3[[#This Row],[kurs_zamkniecia]]*gpw_3[[#This Row],[pakiet_wig]]</f>
        <v>17568090</v>
      </c>
      <c r="AM765" s="2">
        <f>1000</f>
        <v>1000</v>
      </c>
      <c r="AN765" s="2">
        <f t="shared" si="46"/>
        <v>96.428137390000003</v>
      </c>
      <c r="AO765" s="2">
        <f t="shared" si="47"/>
        <v>57140000</v>
      </c>
      <c r="AP765" s="2">
        <f>gpw_3[[#This Row],[M]]/(gpw_3[[#This Row],[Mb]]*gpw_3[[#This Row],[K]])*gpw_3[[#This Row],[Wb]]</f>
        <v>3.1884567738137903</v>
      </c>
      <c r="AQ765" s="2">
        <f>gpw_3[[#This Row],[kurs_zamkniecia]]-AE295</f>
        <v>0</v>
      </c>
      <c r="AR765" s="2" t="str">
        <f>IF(gpw_3[[#This Row],[Kolumna1]]&gt;0,"r",IF(gpw_3[[#This Row],[Kolumna1]]=0,"n","m"))</f>
        <v>n</v>
      </c>
    </row>
    <row r="766" spans="1:44" x14ac:dyDescent="0.25">
      <c r="A766" s="1">
        <v>42026</v>
      </c>
      <c r="B766" s="2" t="s">
        <v>595</v>
      </c>
      <c r="C766" s="2" t="s">
        <v>596</v>
      </c>
      <c r="D766">
        <v>7.05</v>
      </c>
      <c r="E766">
        <v>0</v>
      </c>
      <c r="F766">
        <v>0</v>
      </c>
      <c r="G766">
        <v>247000</v>
      </c>
      <c r="H766" s="2">
        <f>IF(AND(gpw[[#This Row],[wolumen]]=0,gpw[[#This Row],[obrot]]=0),gpw[[#This Row],[kurs_zamkniecia]],gpw[[#This Row],[obrot]]/gpw[[#This Row],[wolumen]])</f>
        <v>7.05</v>
      </c>
      <c r="J766" t="str">
        <f>LEFT(gpw[[#This Row],[ISIN]],2)</f>
        <v>EE</v>
      </c>
      <c r="K766">
        <f>gpw[[#This Row],[kurs_zamkniecia]]*gpw[[#This Row],[pakiet_wig]]</f>
        <v>1741350</v>
      </c>
      <c r="L766" s="2">
        <f>1000</f>
        <v>1000</v>
      </c>
      <c r="M766" s="2">
        <f t="shared" si="44"/>
        <v>96.428137390000003</v>
      </c>
      <c r="N766" s="2">
        <f t="shared" si="45"/>
        <v>57140000</v>
      </c>
      <c r="O766" s="2">
        <f>gpw[[#This Row],[M]]/(gpw[[#This Row],[Mb]]*gpw[[#This Row],[K]])*gpw[[#This Row],[Wb]]</f>
        <v>0.31604000224729289</v>
      </c>
      <c r="P766" s="2">
        <f>gpw[[#This Row],[kurs_zamkniecia]]-D296</f>
        <v>0</v>
      </c>
      <c r="Q766" s="2" t="str">
        <f>IF(gpw[[#This Row],[Kolumna1]]&gt;0,"r",IF(gpw[[#This Row],[Kolumna1]]=0,"n","m"))</f>
        <v>n</v>
      </c>
      <c r="AB766" s="1">
        <v>42026</v>
      </c>
      <c r="AC766" s="2" t="s">
        <v>595</v>
      </c>
      <c r="AD766" s="2" t="s">
        <v>596</v>
      </c>
      <c r="AE766">
        <v>7.05</v>
      </c>
      <c r="AF766">
        <v>0</v>
      </c>
      <c r="AG766">
        <v>0</v>
      </c>
      <c r="AH766">
        <v>247000</v>
      </c>
      <c r="AI766" s="2">
        <f>IF(AND(gpw_3[[#This Row],[wolumen]]=0,gpw_3[[#This Row],[obrot]]=0),gpw_3[[#This Row],[kurs_zamkniecia]],gpw_3[[#This Row],[obrot]]/gpw_3[[#This Row],[wolumen]])</f>
        <v>7.05</v>
      </c>
      <c r="AK766" t="str">
        <f>LEFT(gpw_3[[#This Row],[ISIN]],2)</f>
        <v>EE</v>
      </c>
      <c r="AL766">
        <f>gpw_3[[#This Row],[kurs_zamkniecia]]*gpw_3[[#This Row],[pakiet_wig]]</f>
        <v>1741350</v>
      </c>
      <c r="AM766" s="2">
        <f>1000</f>
        <v>1000</v>
      </c>
      <c r="AN766" s="2">
        <f t="shared" si="46"/>
        <v>96.428137390000003</v>
      </c>
      <c r="AO766" s="2">
        <f t="shared" si="47"/>
        <v>57140000</v>
      </c>
      <c r="AP766" s="2">
        <f>gpw_3[[#This Row],[M]]/(gpw_3[[#This Row],[Mb]]*gpw_3[[#This Row],[K]])*gpw_3[[#This Row],[Wb]]</f>
        <v>0.31604000224729289</v>
      </c>
      <c r="AQ766" s="2">
        <f>gpw_3[[#This Row],[kurs_zamkniecia]]-AE296</f>
        <v>0</v>
      </c>
      <c r="AR766" s="2" t="str">
        <f>IF(gpw_3[[#This Row],[Kolumna1]]&gt;0,"r",IF(gpw_3[[#This Row],[Kolumna1]]=0,"n","m"))</f>
        <v>n</v>
      </c>
    </row>
    <row r="767" spans="1:44" x14ac:dyDescent="0.25">
      <c r="A767" s="1">
        <v>42026</v>
      </c>
      <c r="B767" s="2" t="s">
        <v>597</v>
      </c>
      <c r="C767" s="2" t="s">
        <v>598</v>
      </c>
      <c r="D767">
        <v>0.11</v>
      </c>
      <c r="E767">
        <v>0</v>
      </c>
      <c r="F767">
        <v>0</v>
      </c>
      <c r="G767">
        <v>0</v>
      </c>
      <c r="H767" s="2">
        <f>IF(AND(gpw[[#This Row],[wolumen]]=0,gpw[[#This Row],[obrot]]=0),gpw[[#This Row],[kurs_zamkniecia]],gpw[[#This Row],[obrot]]/gpw[[#This Row],[wolumen]])</f>
        <v>0.11</v>
      </c>
      <c r="J767" t="str">
        <f>LEFT(gpw[[#This Row],[ISIN]],2)</f>
        <v>PL</v>
      </c>
      <c r="K767">
        <f>gpw[[#This Row],[kurs_zamkniecia]]*gpw[[#This Row],[pakiet_wig]]</f>
        <v>0</v>
      </c>
      <c r="L767" s="2">
        <f>1000</f>
        <v>1000</v>
      </c>
      <c r="M767" s="2">
        <f t="shared" si="44"/>
        <v>96.428137390000003</v>
      </c>
      <c r="N767" s="2">
        <f t="shared" si="45"/>
        <v>57140000</v>
      </c>
      <c r="O767" s="2">
        <f>gpw[[#This Row],[M]]/(gpw[[#This Row],[Mb]]*gpw[[#This Row],[K]])*gpw[[#This Row],[Wb]]</f>
        <v>0</v>
      </c>
      <c r="P767" s="2">
        <f>gpw[[#This Row],[kurs_zamkniecia]]-D297</f>
        <v>0</v>
      </c>
      <c r="Q767" s="2" t="str">
        <f>IF(gpw[[#This Row],[Kolumna1]]&gt;0,"r",IF(gpw[[#This Row],[Kolumna1]]=0,"n","m"))</f>
        <v>n</v>
      </c>
      <c r="AB767" s="1">
        <v>42026</v>
      </c>
      <c r="AC767" s="2" t="s">
        <v>597</v>
      </c>
      <c r="AD767" s="2" t="s">
        <v>598</v>
      </c>
      <c r="AE767">
        <v>0.11</v>
      </c>
      <c r="AF767">
        <v>0</v>
      </c>
      <c r="AG767">
        <v>0</v>
      </c>
      <c r="AH767">
        <v>0</v>
      </c>
      <c r="AI767" s="2">
        <f>IF(AND(gpw_3[[#This Row],[wolumen]]=0,gpw_3[[#This Row],[obrot]]=0),gpw_3[[#This Row],[kurs_zamkniecia]],gpw_3[[#This Row],[obrot]]/gpw_3[[#This Row],[wolumen]])</f>
        <v>0.11</v>
      </c>
      <c r="AK767" t="str">
        <f>LEFT(gpw_3[[#This Row],[ISIN]],2)</f>
        <v>PL</v>
      </c>
      <c r="AL767">
        <f>gpw_3[[#This Row],[kurs_zamkniecia]]*gpw_3[[#This Row],[pakiet_wig]]</f>
        <v>0</v>
      </c>
      <c r="AM767" s="2">
        <f>1000</f>
        <v>1000</v>
      </c>
      <c r="AN767" s="2">
        <f t="shared" si="46"/>
        <v>96.428137390000003</v>
      </c>
      <c r="AO767" s="2">
        <f t="shared" si="47"/>
        <v>57140000</v>
      </c>
      <c r="AP767" s="2">
        <f>gpw_3[[#This Row],[M]]/(gpw_3[[#This Row],[Mb]]*gpw_3[[#This Row],[K]])*gpw_3[[#This Row],[Wb]]</f>
        <v>0</v>
      </c>
      <c r="AQ767" s="2">
        <f>gpw_3[[#This Row],[kurs_zamkniecia]]-AE297</f>
        <v>0</v>
      </c>
      <c r="AR767" s="2" t="str">
        <f>IF(gpw_3[[#This Row],[Kolumna1]]&gt;0,"r",IF(gpw_3[[#This Row],[Kolumna1]]=0,"n","m"))</f>
        <v>n</v>
      </c>
    </row>
    <row r="768" spans="1:44" x14ac:dyDescent="0.25">
      <c r="A768" s="1">
        <v>42026</v>
      </c>
      <c r="B768" s="2" t="s">
        <v>599</v>
      </c>
      <c r="C768" s="2" t="s">
        <v>600</v>
      </c>
      <c r="D768">
        <v>2.9</v>
      </c>
      <c r="E768">
        <v>10364</v>
      </c>
      <c r="F768">
        <v>29980</v>
      </c>
      <c r="G768">
        <v>24856000</v>
      </c>
      <c r="H768" s="2">
        <f>IF(AND(gpw[[#This Row],[wolumen]]=0,gpw[[#This Row],[obrot]]=0),gpw[[#This Row],[kurs_zamkniecia]],gpw[[#This Row],[obrot]]/gpw[[#This Row],[wolumen]])</f>
        <v>2.8927055191045929</v>
      </c>
      <c r="J768" t="str">
        <f>LEFT(gpw[[#This Row],[ISIN]],2)</f>
        <v>PL</v>
      </c>
      <c r="K768">
        <f>gpw[[#This Row],[kurs_zamkniecia]]*gpw[[#This Row],[pakiet_wig]]</f>
        <v>72082400</v>
      </c>
      <c r="L768" s="2">
        <f>1000</f>
        <v>1000</v>
      </c>
      <c r="M768" s="2">
        <f t="shared" si="44"/>
        <v>96.428137390000003</v>
      </c>
      <c r="N768" s="2">
        <f t="shared" si="45"/>
        <v>57140000</v>
      </c>
      <c r="O768" s="2">
        <f>gpw[[#This Row],[M]]/(gpw[[#This Row],[Mb]]*gpw[[#This Row],[K]])*gpw[[#This Row],[Wb]]</f>
        <v>13.082333739908844</v>
      </c>
      <c r="P768" s="2">
        <f>gpw[[#This Row],[kurs_zamkniecia]]-D298</f>
        <v>0.10000000000000009</v>
      </c>
      <c r="Q768" s="2" t="str">
        <f>IF(gpw[[#This Row],[Kolumna1]]&gt;0,"r",IF(gpw[[#This Row],[Kolumna1]]=0,"n","m"))</f>
        <v>r</v>
      </c>
      <c r="AB768" s="1">
        <v>42026</v>
      </c>
      <c r="AC768" s="2" t="s">
        <v>599</v>
      </c>
      <c r="AD768" s="2" t="s">
        <v>600</v>
      </c>
      <c r="AE768">
        <v>2.9</v>
      </c>
      <c r="AF768">
        <v>10364</v>
      </c>
      <c r="AG768">
        <v>29980</v>
      </c>
      <c r="AH768">
        <v>24856000</v>
      </c>
      <c r="AI768" s="2">
        <f>IF(AND(gpw_3[[#This Row],[wolumen]]=0,gpw_3[[#This Row],[obrot]]=0),gpw_3[[#This Row],[kurs_zamkniecia]],gpw_3[[#This Row],[obrot]]/gpw_3[[#This Row],[wolumen]])</f>
        <v>2.8927055191045929</v>
      </c>
      <c r="AK768" t="str">
        <f>LEFT(gpw_3[[#This Row],[ISIN]],2)</f>
        <v>PL</v>
      </c>
      <c r="AL768">
        <f>gpw_3[[#This Row],[kurs_zamkniecia]]*gpw_3[[#This Row],[pakiet_wig]]</f>
        <v>72082400</v>
      </c>
      <c r="AM768" s="2">
        <f>1000</f>
        <v>1000</v>
      </c>
      <c r="AN768" s="2">
        <f t="shared" si="46"/>
        <v>96.428137390000003</v>
      </c>
      <c r="AO768" s="2">
        <f t="shared" si="47"/>
        <v>57140000</v>
      </c>
      <c r="AP768" s="2">
        <f>gpw_3[[#This Row],[M]]/(gpw_3[[#This Row],[Mb]]*gpw_3[[#This Row],[K]])*gpw_3[[#This Row],[Wb]]</f>
        <v>13.082333739908844</v>
      </c>
      <c r="AQ768" s="2">
        <f>gpw_3[[#This Row],[kurs_zamkniecia]]-AE298</f>
        <v>0.10000000000000009</v>
      </c>
      <c r="AR768" s="2" t="str">
        <f>IF(gpw_3[[#This Row],[Kolumna1]]&gt;0,"r",IF(gpw_3[[#This Row],[Kolumna1]]=0,"n","m"))</f>
        <v>r</v>
      </c>
    </row>
    <row r="769" spans="1:44" x14ac:dyDescent="0.25">
      <c r="A769" s="1">
        <v>42026</v>
      </c>
      <c r="B769" s="2" t="s">
        <v>601</v>
      </c>
      <c r="C769" s="2" t="s">
        <v>602</v>
      </c>
      <c r="D769">
        <v>9.98</v>
      </c>
      <c r="E769">
        <v>1711</v>
      </c>
      <c r="F769">
        <v>17110</v>
      </c>
      <c r="G769">
        <v>6624000</v>
      </c>
      <c r="H769" s="2">
        <f>IF(AND(gpw[[#This Row],[wolumen]]=0,gpw[[#This Row],[obrot]]=0),gpw[[#This Row],[kurs_zamkniecia]],gpw[[#This Row],[obrot]]/gpw[[#This Row],[wolumen]])</f>
        <v>10</v>
      </c>
      <c r="J769" t="str">
        <f>LEFT(gpw[[#This Row],[ISIN]],2)</f>
        <v>PL</v>
      </c>
      <c r="K769">
        <f>gpw[[#This Row],[kurs_zamkniecia]]*gpw[[#This Row],[pakiet_wig]]</f>
        <v>66107520</v>
      </c>
      <c r="L769" s="2">
        <f>1000</f>
        <v>1000</v>
      </c>
      <c r="M769" s="2">
        <f t="shared" si="44"/>
        <v>96.428137390000003</v>
      </c>
      <c r="N769" s="2">
        <f t="shared" si="45"/>
        <v>57140000</v>
      </c>
      <c r="O769" s="2">
        <f>gpw[[#This Row],[M]]/(gpw[[#This Row],[Mb]]*gpw[[#This Row],[K]])*gpw[[#This Row],[Wb]]</f>
        <v>11.997944565631814</v>
      </c>
      <c r="P769" s="2">
        <f>gpw[[#This Row],[kurs_zamkniecia]]-D299</f>
        <v>-1.9999999999999574E-2</v>
      </c>
      <c r="Q769" s="2" t="str">
        <f>IF(gpw[[#This Row],[Kolumna1]]&gt;0,"r",IF(gpw[[#This Row],[Kolumna1]]=0,"n","m"))</f>
        <v>m</v>
      </c>
      <c r="AB769" s="1">
        <v>42026</v>
      </c>
      <c r="AC769" s="2" t="s">
        <v>601</v>
      </c>
      <c r="AD769" s="2" t="s">
        <v>602</v>
      </c>
      <c r="AE769">
        <v>9.98</v>
      </c>
      <c r="AF769">
        <v>1711</v>
      </c>
      <c r="AG769">
        <v>17110</v>
      </c>
      <c r="AH769">
        <v>6624000</v>
      </c>
      <c r="AI769" s="2">
        <f>IF(AND(gpw_3[[#This Row],[wolumen]]=0,gpw_3[[#This Row],[obrot]]=0),gpw_3[[#This Row],[kurs_zamkniecia]],gpw_3[[#This Row],[obrot]]/gpw_3[[#This Row],[wolumen]])</f>
        <v>10</v>
      </c>
      <c r="AK769" t="str">
        <f>LEFT(gpw_3[[#This Row],[ISIN]],2)</f>
        <v>PL</v>
      </c>
      <c r="AL769">
        <f>gpw_3[[#This Row],[kurs_zamkniecia]]*gpw_3[[#This Row],[pakiet_wig]]</f>
        <v>66107520</v>
      </c>
      <c r="AM769" s="2">
        <f>1000</f>
        <v>1000</v>
      </c>
      <c r="AN769" s="2">
        <f t="shared" si="46"/>
        <v>96.428137390000003</v>
      </c>
      <c r="AO769" s="2">
        <f t="shared" si="47"/>
        <v>57140000</v>
      </c>
      <c r="AP769" s="2">
        <f>gpw_3[[#This Row],[M]]/(gpw_3[[#This Row],[Mb]]*gpw_3[[#This Row],[K]])*gpw_3[[#This Row],[Wb]]</f>
        <v>11.997944565631814</v>
      </c>
      <c r="AQ769" s="2">
        <f>gpw_3[[#This Row],[kurs_zamkniecia]]-AE299</f>
        <v>-1.9999999999999574E-2</v>
      </c>
      <c r="AR769" s="2" t="str">
        <f>IF(gpw_3[[#This Row],[Kolumna1]]&gt;0,"r",IF(gpw_3[[#This Row],[Kolumna1]]=0,"n","m"))</f>
        <v>m</v>
      </c>
    </row>
    <row r="770" spans="1:44" x14ac:dyDescent="0.25">
      <c r="A770" s="1">
        <v>42026</v>
      </c>
      <c r="B770" s="2" t="s">
        <v>603</v>
      </c>
      <c r="C770" s="2" t="s">
        <v>604</v>
      </c>
      <c r="D770">
        <v>5.3</v>
      </c>
      <c r="E770">
        <v>23</v>
      </c>
      <c r="F770">
        <v>120</v>
      </c>
      <c r="G770">
        <v>1399000</v>
      </c>
      <c r="H770" s="2">
        <f>IF(AND(gpw[[#This Row],[wolumen]]=0,gpw[[#This Row],[obrot]]=0),gpw[[#This Row],[kurs_zamkniecia]],gpw[[#This Row],[obrot]]/gpw[[#This Row],[wolumen]])</f>
        <v>5.2173913043478262</v>
      </c>
      <c r="J770" t="str">
        <f>LEFT(gpw[[#This Row],[ISIN]],2)</f>
        <v>PL</v>
      </c>
      <c r="K770">
        <f>gpw[[#This Row],[kurs_zamkniecia]]*gpw[[#This Row],[pakiet_wig]]</f>
        <v>7414700</v>
      </c>
      <c r="L770" s="2">
        <f>1000</f>
        <v>1000</v>
      </c>
      <c r="M770" s="2">
        <f t="shared" ref="M770:M833" si="48">96.42813739</f>
        <v>96.428137390000003</v>
      </c>
      <c r="N770" s="2">
        <f t="shared" ref="N770:N833" si="49">57140000</f>
        <v>57140000</v>
      </c>
      <c r="O770" s="2">
        <f>gpw[[#This Row],[M]]/(gpw[[#This Row],[Mb]]*gpw[[#This Row],[K]])*gpw[[#This Row],[Wb]]</f>
        <v>1.3457040828454951</v>
      </c>
      <c r="P770" s="2">
        <f>gpw[[#This Row],[kurs_zamkniecia]]-D300</f>
        <v>0.1899999999999995</v>
      </c>
      <c r="Q770" s="2" t="str">
        <f>IF(gpw[[#This Row],[Kolumna1]]&gt;0,"r",IF(gpw[[#This Row],[Kolumna1]]=0,"n","m"))</f>
        <v>r</v>
      </c>
      <c r="AB770" s="1">
        <v>42026</v>
      </c>
      <c r="AC770" s="2" t="s">
        <v>603</v>
      </c>
      <c r="AD770" s="2" t="s">
        <v>604</v>
      </c>
      <c r="AE770">
        <v>5.3</v>
      </c>
      <c r="AF770">
        <v>23</v>
      </c>
      <c r="AG770">
        <v>120</v>
      </c>
      <c r="AH770">
        <v>1399000</v>
      </c>
      <c r="AI770" s="2">
        <f>IF(AND(gpw_3[[#This Row],[wolumen]]=0,gpw_3[[#This Row],[obrot]]=0),gpw_3[[#This Row],[kurs_zamkniecia]],gpw_3[[#This Row],[obrot]]/gpw_3[[#This Row],[wolumen]])</f>
        <v>5.2173913043478262</v>
      </c>
      <c r="AK770" t="str">
        <f>LEFT(gpw_3[[#This Row],[ISIN]],2)</f>
        <v>PL</v>
      </c>
      <c r="AL770">
        <f>gpw_3[[#This Row],[kurs_zamkniecia]]*gpw_3[[#This Row],[pakiet_wig]]</f>
        <v>7414700</v>
      </c>
      <c r="AM770" s="2">
        <f>1000</f>
        <v>1000</v>
      </c>
      <c r="AN770" s="2">
        <f t="shared" ref="AN770:AN833" si="50">96.42813739</f>
        <v>96.428137390000003</v>
      </c>
      <c r="AO770" s="2">
        <f t="shared" ref="AO770:AO833" si="51">57140000</f>
        <v>57140000</v>
      </c>
      <c r="AP770" s="2">
        <f>gpw_3[[#This Row],[M]]/(gpw_3[[#This Row],[Mb]]*gpw_3[[#This Row],[K]])*gpw_3[[#This Row],[Wb]]</f>
        <v>1.3457040828454951</v>
      </c>
      <c r="AQ770" s="2">
        <f>gpw_3[[#This Row],[kurs_zamkniecia]]-AE300</f>
        <v>0.1899999999999995</v>
      </c>
      <c r="AR770" s="2" t="str">
        <f>IF(gpw_3[[#This Row],[Kolumna1]]&gt;0,"r",IF(gpw_3[[#This Row],[Kolumna1]]=0,"n","m"))</f>
        <v>r</v>
      </c>
    </row>
    <row r="771" spans="1:44" x14ac:dyDescent="0.25">
      <c r="A771" s="1">
        <v>42026</v>
      </c>
      <c r="B771" s="2" t="s">
        <v>605</v>
      </c>
      <c r="C771" s="2" t="s">
        <v>606</v>
      </c>
      <c r="D771">
        <v>7.81</v>
      </c>
      <c r="E771">
        <v>1945784</v>
      </c>
      <c r="F771">
        <v>15312670</v>
      </c>
      <c r="G771">
        <v>647357000</v>
      </c>
      <c r="H771" s="2">
        <f>IF(AND(gpw[[#This Row],[wolumen]]=0,gpw[[#This Row],[obrot]]=0),gpw[[#This Row],[kurs_zamkniecia]],gpw[[#This Row],[obrot]]/gpw[[#This Row],[wolumen]])</f>
        <v>7.8696659033068421</v>
      </c>
      <c r="J771" t="str">
        <f>LEFT(gpw[[#This Row],[ISIN]],2)</f>
        <v>PL</v>
      </c>
      <c r="K771">
        <f>gpw[[#This Row],[kurs_zamkniecia]]*gpw[[#This Row],[pakiet_wig]]</f>
        <v>5055858170</v>
      </c>
      <c r="L771" s="2">
        <f>1000</f>
        <v>1000</v>
      </c>
      <c r="M771" s="2">
        <f t="shared" si="48"/>
        <v>96.428137390000003</v>
      </c>
      <c r="N771" s="2">
        <f t="shared" si="49"/>
        <v>57140000</v>
      </c>
      <c r="O771" s="2">
        <f>gpw[[#This Row],[M]]/(gpw[[#This Row],[Mb]]*gpw[[#This Row],[K]])*gpw[[#This Row],[Wb]]</f>
        <v>917.59464059999095</v>
      </c>
      <c r="P771" s="2">
        <f>gpw[[#This Row],[kurs_zamkniecia]]-D301</f>
        <v>2.9999999999999361E-2</v>
      </c>
      <c r="Q771" s="2" t="str">
        <f>IF(gpw[[#This Row],[Kolumna1]]&gt;0,"r",IF(gpw[[#This Row],[Kolumna1]]=0,"n","m"))</f>
        <v>r</v>
      </c>
      <c r="AB771" s="1">
        <v>42026</v>
      </c>
      <c r="AC771" s="2" t="s">
        <v>605</v>
      </c>
      <c r="AD771" s="2" t="s">
        <v>606</v>
      </c>
      <c r="AE771">
        <v>7.81</v>
      </c>
      <c r="AF771">
        <v>1945784</v>
      </c>
      <c r="AG771">
        <v>15312670</v>
      </c>
      <c r="AH771">
        <v>647357000</v>
      </c>
      <c r="AI771" s="2">
        <f>IF(AND(gpw_3[[#This Row],[wolumen]]=0,gpw_3[[#This Row],[obrot]]=0),gpw_3[[#This Row],[kurs_zamkniecia]],gpw_3[[#This Row],[obrot]]/gpw_3[[#This Row],[wolumen]])</f>
        <v>7.8696659033068421</v>
      </c>
      <c r="AK771" t="str">
        <f>LEFT(gpw_3[[#This Row],[ISIN]],2)</f>
        <v>PL</v>
      </c>
      <c r="AL771">
        <f>gpw_3[[#This Row],[kurs_zamkniecia]]*gpw_3[[#This Row],[pakiet_wig]]</f>
        <v>5055858170</v>
      </c>
      <c r="AM771" s="2">
        <f>1000</f>
        <v>1000</v>
      </c>
      <c r="AN771" s="2">
        <f t="shared" si="50"/>
        <v>96.428137390000003</v>
      </c>
      <c r="AO771" s="2">
        <f t="shared" si="51"/>
        <v>57140000</v>
      </c>
      <c r="AP771" s="2">
        <f>gpw_3[[#This Row],[M]]/(gpw_3[[#This Row],[Mb]]*gpw_3[[#This Row],[K]])*gpw_3[[#This Row],[Wb]]</f>
        <v>917.59464059999095</v>
      </c>
      <c r="AQ771" s="2">
        <f>gpw_3[[#This Row],[kurs_zamkniecia]]-AE301</f>
        <v>2.9999999999999361E-2</v>
      </c>
      <c r="AR771" s="2" t="str">
        <f>IF(gpw_3[[#This Row],[Kolumna1]]&gt;0,"r",IF(gpw_3[[#This Row],[Kolumna1]]=0,"n","m"))</f>
        <v>r</v>
      </c>
    </row>
    <row r="772" spans="1:44" x14ac:dyDescent="0.25">
      <c r="A772" s="1">
        <v>42026</v>
      </c>
      <c r="B772" s="2" t="s">
        <v>607</v>
      </c>
      <c r="C772" s="2" t="s">
        <v>608</v>
      </c>
      <c r="D772">
        <v>40.81</v>
      </c>
      <c r="E772">
        <v>15435</v>
      </c>
      <c r="F772">
        <v>629930</v>
      </c>
      <c r="G772">
        <v>21800000</v>
      </c>
      <c r="H772" s="2">
        <f>IF(AND(gpw[[#This Row],[wolumen]]=0,gpw[[#This Row],[obrot]]=0),gpw[[#This Row],[kurs_zamkniecia]],gpw[[#This Row],[obrot]]/gpw[[#This Row],[wolumen]])</f>
        <v>40.811791383219955</v>
      </c>
      <c r="J772" t="str">
        <f>LEFT(gpw[[#This Row],[ISIN]],2)</f>
        <v>PL</v>
      </c>
      <c r="K772">
        <f>gpw[[#This Row],[kurs_zamkniecia]]*gpw[[#This Row],[pakiet_wig]]</f>
        <v>889658000</v>
      </c>
      <c r="L772" s="2">
        <f>1000</f>
        <v>1000</v>
      </c>
      <c r="M772" s="2">
        <f t="shared" si="48"/>
        <v>96.428137390000003</v>
      </c>
      <c r="N772" s="2">
        <f t="shared" si="49"/>
        <v>57140000</v>
      </c>
      <c r="O772" s="2">
        <f>gpw[[#This Row],[M]]/(gpw[[#This Row],[Mb]]*gpw[[#This Row],[K]])*gpw[[#This Row],[Wb]]</f>
        <v>161.46525185592907</v>
      </c>
      <c r="P772" s="2">
        <f>gpw[[#This Row],[kurs_zamkniecia]]-D302</f>
        <v>-0.18999999999999773</v>
      </c>
      <c r="Q772" s="2" t="str">
        <f>IF(gpw[[#This Row],[Kolumna1]]&gt;0,"r",IF(gpw[[#This Row],[Kolumna1]]=0,"n","m"))</f>
        <v>m</v>
      </c>
      <c r="AB772" s="1">
        <v>42026</v>
      </c>
      <c r="AC772" s="2" t="s">
        <v>607</v>
      </c>
      <c r="AD772" s="2" t="s">
        <v>608</v>
      </c>
      <c r="AE772">
        <v>40.81</v>
      </c>
      <c r="AF772">
        <v>15435</v>
      </c>
      <c r="AG772">
        <v>629930</v>
      </c>
      <c r="AH772">
        <v>21800000</v>
      </c>
      <c r="AI772" s="2">
        <f>IF(AND(gpw_3[[#This Row],[wolumen]]=0,gpw_3[[#This Row],[obrot]]=0),gpw_3[[#This Row],[kurs_zamkniecia]],gpw_3[[#This Row],[obrot]]/gpw_3[[#This Row],[wolumen]])</f>
        <v>40.811791383219955</v>
      </c>
      <c r="AK772" t="str">
        <f>LEFT(gpw_3[[#This Row],[ISIN]],2)</f>
        <v>PL</v>
      </c>
      <c r="AL772">
        <f>gpw_3[[#This Row],[kurs_zamkniecia]]*gpw_3[[#This Row],[pakiet_wig]]</f>
        <v>889658000</v>
      </c>
      <c r="AM772" s="2">
        <f>1000</f>
        <v>1000</v>
      </c>
      <c r="AN772" s="2">
        <f t="shared" si="50"/>
        <v>96.428137390000003</v>
      </c>
      <c r="AO772" s="2">
        <f t="shared" si="51"/>
        <v>57140000</v>
      </c>
      <c r="AP772" s="2">
        <f>gpw_3[[#This Row],[M]]/(gpw_3[[#This Row],[Mb]]*gpw_3[[#This Row],[K]])*gpw_3[[#This Row],[Wb]]</f>
        <v>161.46525185592907</v>
      </c>
      <c r="AQ772" s="2">
        <f>gpw_3[[#This Row],[kurs_zamkniecia]]-AE302</f>
        <v>-0.18999999999999773</v>
      </c>
      <c r="AR772" s="2" t="str">
        <f>IF(gpw_3[[#This Row],[Kolumna1]]&gt;0,"r",IF(gpw_3[[#This Row],[Kolumna1]]=0,"n","m"))</f>
        <v>m</v>
      </c>
    </row>
    <row r="773" spans="1:44" x14ac:dyDescent="0.25">
      <c r="A773" s="1">
        <v>42026</v>
      </c>
      <c r="B773" s="2" t="s">
        <v>609</v>
      </c>
      <c r="C773" s="2" t="s">
        <v>610</v>
      </c>
      <c r="D773">
        <v>1.5</v>
      </c>
      <c r="E773">
        <v>3800</v>
      </c>
      <c r="F773">
        <v>5720</v>
      </c>
      <c r="G773">
        <v>2352000</v>
      </c>
      <c r="H773" s="2">
        <f>IF(AND(gpw[[#This Row],[wolumen]]=0,gpw[[#This Row],[obrot]]=0),gpw[[#This Row],[kurs_zamkniecia]],gpw[[#This Row],[obrot]]/gpw[[#This Row],[wolumen]])</f>
        <v>1.5052631578947369</v>
      </c>
      <c r="J773" t="str">
        <f>LEFT(gpw[[#This Row],[ISIN]],2)</f>
        <v>LU</v>
      </c>
      <c r="K773">
        <f>gpw[[#This Row],[kurs_zamkniecia]]*gpw[[#This Row],[pakiet_wig]]</f>
        <v>3528000</v>
      </c>
      <c r="L773" s="2">
        <f>1000</f>
        <v>1000</v>
      </c>
      <c r="M773" s="2">
        <f t="shared" si="48"/>
        <v>96.428137390000003</v>
      </c>
      <c r="N773" s="2">
        <f t="shared" si="49"/>
        <v>57140000</v>
      </c>
      <c r="O773" s="2">
        <f>gpw[[#This Row],[M]]/(gpw[[#This Row],[Mb]]*gpw[[#This Row],[K]])*gpw[[#This Row],[Wb]]</f>
        <v>0.64030156368820124</v>
      </c>
      <c r="P773" s="2">
        <f>gpw[[#This Row],[kurs_zamkniecia]]-D303</f>
        <v>-2.0000000000000018E-2</v>
      </c>
      <c r="Q773" s="2" t="str">
        <f>IF(gpw[[#This Row],[Kolumna1]]&gt;0,"r",IF(gpw[[#This Row],[Kolumna1]]=0,"n","m"))</f>
        <v>m</v>
      </c>
      <c r="AB773" s="1">
        <v>42026</v>
      </c>
      <c r="AC773" s="2" t="s">
        <v>609</v>
      </c>
      <c r="AD773" s="2" t="s">
        <v>610</v>
      </c>
      <c r="AE773">
        <v>1.5</v>
      </c>
      <c r="AF773">
        <v>3800</v>
      </c>
      <c r="AG773">
        <v>5720</v>
      </c>
      <c r="AH773">
        <v>2352000</v>
      </c>
      <c r="AI773" s="2">
        <f>IF(AND(gpw_3[[#This Row],[wolumen]]=0,gpw_3[[#This Row],[obrot]]=0),gpw_3[[#This Row],[kurs_zamkniecia]],gpw_3[[#This Row],[obrot]]/gpw_3[[#This Row],[wolumen]])</f>
        <v>1.5052631578947369</v>
      </c>
      <c r="AK773" t="str">
        <f>LEFT(gpw_3[[#This Row],[ISIN]],2)</f>
        <v>LU</v>
      </c>
      <c r="AL773">
        <f>gpw_3[[#This Row],[kurs_zamkniecia]]*gpw_3[[#This Row],[pakiet_wig]]</f>
        <v>3528000</v>
      </c>
      <c r="AM773" s="2">
        <f>1000</f>
        <v>1000</v>
      </c>
      <c r="AN773" s="2">
        <f t="shared" si="50"/>
        <v>96.428137390000003</v>
      </c>
      <c r="AO773" s="2">
        <f t="shared" si="51"/>
        <v>57140000</v>
      </c>
      <c r="AP773" s="2">
        <f>gpw_3[[#This Row],[M]]/(gpw_3[[#This Row],[Mb]]*gpw_3[[#This Row],[K]])*gpw_3[[#This Row],[Wb]]</f>
        <v>0.64030156368820124</v>
      </c>
      <c r="AQ773" s="2">
        <f>gpw_3[[#This Row],[kurs_zamkniecia]]-AE303</f>
        <v>-2.0000000000000018E-2</v>
      </c>
      <c r="AR773" s="2" t="str">
        <f>IF(gpw_3[[#This Row],[Kolumna1]]&gt;0,"r",IF(gpw_3[[#This Row],[Kolumna1]]=0,"n","m"))</f>
        <v>m</v>
      </c>
    </row>
    <row r="774" spans="1:44" x14ac:dyDescent="0.25">
      <c r="A774" s="1">
        <v>42026</v>
      </c>
      <c r="B774" s="2" t="s">
        <v>611</v>
      </c>
      <c r="C774" s="2" t="s">
        <v>612</v>
      </c>
      <c r="D774">
        <v>6.15</v>
      </c>
      <c r="E774">
        <v>5123</v>
      </c>
      <c r="F774">
        <v>31490</v>
      </c>
      <c r="G774">
        <v>6568000</v>
      </c>
      <c r="H774" s="2">
        <f>IF(AND(gpw[[#This Row],[wolumen]]=0,gpw[[#This Row],[obrot]]=0),gpw[[#This Row],[kurs_zamkniecia]],gpw[[#This Row],[obrot]]/gpw[[#This Row],[wolumen]])</f>
        <v>6.1467889908256881</v>
      </c>
      <c r="J774" t="str">
        <f>LEFT(gpw[[#This Row],[ISIN]],2)</f>
        <v>PL</v>
      </c>
      <c r="K774">
        <f>gpw[[#This Row],[kurs_zamkniecia]]*gpw[[#This Row],[pakiet_wig]]</f>
        <v>40393200</v>
      </c>
      <c r="L774" s="2">
        <f>1000</f>
        <v>1000</v>
      </c>
      <c r="M774" s="2">
        <f t="shared" si="48"/>
        <v>96.428137390000003</v>
      </c>
      <c r="N774" s="2">
        <f t="shared" si="49"/>
        <v>57140000</v>
      </c>
      <c r="O774" s="2">
        <f>gpw[[#This Row],[M]]/(gpw[[#This Row],[Mb]]*gpw[[#This Row],[K]])*gpw[[#This Row],[Wb]]</f>
        <v>7.3310173249348791</v>
      </c>
      <c r="P774" s="2">
        <f>gpw[[#This Row],[kurs_zamkniecia]]-D304</f>
        <v>0</v>
      </c>
      <c r="Q774" s="2" t="str">
        <f>IF(gpw[[#This Row],[Kolumna1]]&gt;0,"r",IF(gpw[[#This Row],[Kolumna1]]=0,"n","m"))</f>
        <v>n</v>
      </c>
      <c r="AB774" s="1">
        <v>42026</v>
      </c>
      <c r="AC774" s="2" t="s">
        <v>611</v>
      </c>
      <c r="AD774" s="2" t="s">
        <v>612</v>
      </c>
      <c r="AE774">
        <v>6.15</v>
      </c>
      <c r="AF774">
        <v>5123</v>
      </c>
      <c r="AG774">
        <v>31490</v>
      </c>
      <c r="AH774">
        <v>6568000</v>
      </c>
      <c r="AI774" s="2">
        <f>IF(AND(gpw_3[[#This Row],[wolumen]]=0,gpw_3[[#This Row],[obrot]]=0),gpw_3[[#This Row],[kurs_zamkniecia]],gpw_3[[#This Row],[obrot]]/gpw_3[[#This Row],[wolumen]])</f>
        <v>6.1467889908256881</v>
      </c>
      <c r="AK774" t="str">
        <f>LEFT(gpw_3[[#This Row],[ISIN]],2)</f>
        <v>PL</v>
      </c>
      <c r="AL774">
        <f>gpw_3[[#This Row],[kurs_zamkniecia]]*gpw_3[[#This Row],[pakiet_wig]]</f>
        <v>40393200</v>
      </c>
      <c r="AM774" s="2">
        <f>1000</f>
        <v>1000</v>
      </c>
      <c r="AN774" s="2">
        <f t="shared" si="50"/>
        <v>96.428137390000003</v>
      </c>
      <c r="AO774" s="2">
        <f t="shared" si="51"/>
        <v>57140000</v>
      </c>
      <c r="AP774" s="2">
        <f>gpw_3[[#This Row],[M]]/(gpw_3[[#This Row],[Mb]]*gpw_3[[#This Row],[K]])*gpw_3[[#This Row],[Wb]]</f>
        <v>7.3310173249348791</v>
      </c>
      <c r="AQ774" s="2">
        <f>gpw_3[[#This Row],[kurs_zamkniecia]]-AE304</f>
        <v>0</v>
      </c>
      <c r="AR774" s="2" t="str">
        <f>IF(gpw_3[[#This Row],[Kolumna1]]&gt;0,"r",IF(gpw_3[[#This Row],[Kolumna1]]=0,"n","m"))</f>
        <v>n</v>
      </c>
    </row>
    <row r="775" spans="1:44" x14ac:dyDescent="0.25">
      <c r="A775" s="1">
        <v>42026</v>
      </c>
      <c r="B775" s="2" t="s">
        <v>613</v>
      </c>
      <c r="C775" s="2" t="s">
        <v>614</v>
      </c>
      <c r="D775">
        <v>226.5</v>
      </c>
      <c r="E775">
        <v>0</v>
      </c>
      <c r="F775">
        <v>0</v>
      </c>
      <c r="G775">
        <v>349000</v>
      </c>
      <c r="H775" s="2">
        <f>IF(AND(gpw[[#This Row],[wolumen]]=0,gpw[[#This Row],[obrot]]=0),gpw[[#This Row],[kurs_zamkniecia]],gpw[[#This Row],[obrot]]/gpw[[#This Row],[wolumen]])</f>
        <v>226.5</v>
      </c>
      <c r="J775" t="str">
        <f>LEFT(gpw[[#This Row],[ISIN]],2)</f>
        <v>PL</v>
      </c>
      <c r="K775">
        <f>gpw[[#This Row],[kurs_zamkniecia]]*gpw[[#This Row],[pakiet_wig]]</f>
        <v>79048500</v>
      </c>
      <c r="L775" s="2">
        <f>1000</f>
        <v>1000</v>
      </c>
      <c r="M775" s="2">
        <f t="shared" si="48"/>
        <v>96.428137390000003</v>
      </c>
      <c r="N775" s="2">
        <f t="shared" si="49"/>
        <v>57140000</v>
      </c>
      <c r="O775" s="2">
        <f>gpw[[#This Row],[M]]/(gpw[[#This Row],[Mb]]*gpw[[#This Row],[K]])*gpw[[#This Row],[Wb]]</f>
        <v>14.346620792859065</v>
      </c>
      <c r="P775" s="2">
        <f>gpw[[#This Row],[kurs_zamkniecia]]-D305</f>
        <v>0</v>
      </c>
      <c r="Q775" s="2" t="str">
        <f>IF(gpw[[#This Row],[Kolumna1]]&gt;0,"r",IF(gpw[[#This Row],[Kolumna1]]=0,"n","m"))</f>
        <v>n</v>
      </c>
      <c r="AB775" s="1">
        <v>42026</v>
      </c>
      <c r="AC775" s="2" t="s">
        <v>613</v>
      </c>
      <c r="AD775" s="2" t="s">
        <v>614</v>
      </c>
      <c r="AE775">
        <v>226.5</v>
      </c>
      <c r="AF775">
        <v>0</v>
      </c>
      <c r="AG775">
        <v>0</v>
      </c>
      <c r="AH775">
        <v>349000</v>
      </c>
      <c r="AI775" s="2">
        <f>IF(AND(gpw_3[[#This Row],[wolumen]]=0,gpw_3[[#This Row],[obrot]]=0),gpw_3[[#This Row],[kurs_zamkniecia]],gpw_3[[#This Row],[obrot]]/gpw_3[[#This Row],[wolumen]])</f>
        <v>226.5</v>
      </c>
      <c r="AK775" t="str">
        <f>LEFT(gpw_3[[#This Row],[ISIN]],2)</f>
        <v>PL</v>
      </c>
      <c r="AL775">
        <f>gpw_3[[#This Row],[kurs_zamkniecia]]*gpw_3[[#This Row],[pakiet_wig]]</f>
        <v>79048500</v>
      </c>
      <c r="AM775" s="2">
        <f>1000</f>
        <v>1000</v>
      </c>
      <c r="AN775" s="2">
        <f t="shared" si="50"/>
        <v>96.428137390000003</v>
      </c>
      <c r="AO775" s="2">
        <f t="shared" si="51"/>
        <v>57140000</v>
      </c>
      <c r="AP775" s="2">
        <f>gpw_3[[#This Row],[M]]/(gpw_3[[#This Row],[Mb]]*gpw_3[[#This Row],[K]])*gpw_3[[#This Row],[Wb]]</f>
        <v>14.346620792859065</v>
      </c>
      <c r="AQ775" s="2">
        <f>gpw_3[[#This Row],[kurs_zamkniecia]]-AE305</f>
        <v>0</v>
      </c>
      <c r="AR775" s="2" t="str">
        <f>IF(gpw_3[[#This Row],[Kolumna1]]&gt;0,"r",IF(gpw_3[[#This Row],[Kolumna1]]=0,"n","m"))</f>
        <v>n</v>
      </c>
    </row>
    <row r="776" spans="1:44" x14ac:dyDescent="0.25">
      <c r="A776" s="1">
        <v>42026</v>
      </c>
      <c r="B776" s="2" t="s">
        <v>615</v>
      </c>
      <c r="C776" s="2" t="s">
        <v>616</v>
      </c>
      <c r="D776">
        <v>8.36</v>
      </c>
      <c r="E776">
        <v>394</v>
      </c>
      <c r="F776">
        <v>3240</v>
      </c>
      <c r="G776">
        <v>6256000</v>
      </c>
      <c r="H776" s="2">
        <f>IF(AND(gpw[[#This Row],[wolumen]]=0,gpw[[#This Row],[obrot]]=0),gpw[[#This Row],[kurs_zamkniecia]],gpw[[#This Row],[obrot]]/gpw[[#This Row],[wolumen]])</f>
        <v>8.2233502538071068</v>
      </c>
      <c r="J776" t="str">
        <f>LEFT(gpw[[#This Row],[ISIN]],2)</f>
        <v>PL</v>
      </c>
      <c r="K776">
        <f>gpw[[#This Row],[kurs_zamkniecia]]*gpw[[#This Row],[pakiet_wig]]</f>
        <v>52300160</v>
      </c>
      <c r="L776" s="2">
        <f>1000</f>
        <v>1000</v>
      </c>
      <c r="M776" s="2">
        <f t="shared" si="48"/>
        <v>96.428137390000003</v>
      </c>
      <c r="N776" s="2">
        <f t="shared" si="49"/>
        <v>57140000</v>
      </c>
      <c r="O776" s="2">
        <f>gpw[[#This Row],[M]]/(gpw[[#This Row],[Mb]]*gpw[[#This Row],[K]])*gpw[[#This Row],[Wb]]</f>
        <v>9.4920278427276408</v>
      </c>
      <c r="P776" s="2">
        <f>gpw[[#This Row],[kurs_zamkniecia]]-D306</f>
        <v>0.14999999999999858</v>
      </c>
      <c r="Q776" s="2" t="str">
        <f>IF(gpw[[#This Row],[Kolumna1]]&gt;0,"r",IF(gpw[[#This Row],[Kolumna1]]=0,"n","m"))</f>
        <v>r</v>
      </c>
      <c r="AB776" s="1">
        <v>42026</v>
      </c>
      <c r="AC776" s="2" t="s">
        <v>615</v>
      </c>
      <c r="AD776" s="2" t="s">
        <v>616</v>
      </c>
      <c r="AE776">
        <v>8.36</v>
      </c>
      <c r="AF776">
        <v>394</v>
      </c>
      <c r="AG776">
        <v>3240</v>
      </c>
      <c r="AH776">
        <v>6256000</v>
      </c>
      <c r="AI776" s="2">
        <f>IF(AND(gpw_3[[#This Row],[wolumen]]=0,gpw_3[[#This Row],[obrot]]=0),gpw_3[[#This Row],[kurs_zamkniecia]],gpw_3[[#This Row],[obrot]]/gpw_3[[#This Row],[wolumen]])</f>
        <v>8.2233502538071068</v>
      </c>
      <c r="AK776" t="str">
        <f>LEFT(gpw_3[[#This Row],[ISIN]],2)</f>
        <v>PL</v>
      </c>
      <c r="AL776">
        <f>gpw_3[[#This Row],[kurs_zamkniecia]]*gpw_3[[#This Row],[pakiet_wig]]</f>
        <v>52300160</v>
      </c>
      <c r="AM776" s="2">
        <f>1000</f>
        <v>1000</v>
      </c>
      <c r="AN776" s="2">
        <f t="shared" si="50"/>
        <v>96.428137390000003</v>
      </c>
      <c r="AO776" s="2">
        <f t="shared" si="51"/>
        <v>57140000</v>
      </c>
      <c r="AP776" s="2">
        <f>gpw_3[[#This Row],[M]]/(gpw_3[[#This Row],[Mb]]*gpw_3[[#This Row],[K]])*gpw_3[[#This Row],[Wb]]</f>
        <v>9.4920278427276408</v>
      </c>
      <c r="AQ776" s="2">
        <f>gpw_3[[#This Row],[kurs_zamkniecia]]-AE306</f>
        <v>0.14999999999999858</v>
      </c>
      <c r="AR776" s="2" t="str">
        <f>IF(gpw_3[[#This Row],[Kolumna1]]&gt;0,"r",IF(gpw_3[[#This Row],[Kolumna1]]=0,"n","m"))</f>
        <v>r</v>
      </c>
    </row>
    <row r="777" spans="1:44" x14ac:dyDescent="0.25">
      <c r="A777" s="1">
        <v>42026</v>
      </c>
      <c r="B777" s="2" t="s">
        <v>617</v>
      </c>
      <c r="C777" s="2" t="s">
        <v>618</v>
      </c>
      <c r="D777">
        <v>73</v>
      </c>
      <c r="E777">
        <v>15</v>
      </c>
      <c r="F777">
        <v>1100</v>
      </c>
      <c r="G777">
        <v>1725000</v>
      </c>
      <c r="H777" s="2">
        <f>IF(AND(gpw[[#This Row],[wolumen]]=0,gpw[[#This Row],[obrot]]=0),gpw[[#This Row],[kurs_zamkniecia]],gpw[[#This Row],[obrot]]/gpw[[#This Row],[wolumen]])</f>
        <v>73.333333333333329</v>
      </c>
      <c r="J777" t="str">
        <f>LEFT(gpw[[#This Row],[ISIN]],2)</f>
        <v>NL</v>
      </c>
      <c r="K777">
        <f>gpw[[#This Row],[kurs_zamkniecia]]*gpw[[#This Row],[pakiet_wig]]</f>
        <v>125925000</v>
      </c>
      <c r="L777" s="2">
        <f>1000</f>
        <v>1000</v>
      </c>
      <c r="M777" s="2">
        <f t="shared" si="48"/>
        <v>96.428137390000003</v>
      </c>
      <c r="N777" s="2">
        <f t="shared" si="49"/>
        <v>57140000</v>
      </c>
      <c r="O777" s="2">
        <f>gpw[[#This Row],[M]]/(gpw[[#This Row],[Mb]]*gpw[[#This Row],[K]])*gpw[[#This Row],[Wb]]</f>
        <v>22.854301135894772</v>
      </c>
      <c r="P777" s="2">
        <f>gpw[[#This Row],[kurs_zamkniecia]]-D307</f>
        <v>-0.5</v>
      </c>
      <c r="Q777" s="2" t="str">
        <f>IF(gpw[[#This Row],[Kolumna1]]&gt;0,"r",IF(gpw[[#This Row],[Kolumna1]]=0,"n","m"))</f>
        <v>m</v>
      </c>
      <c r="AB777" s="1">
        <v>42026</v>
      </c>
      <c r="AC777" s="2" t="s">
        <v>617</v>
      </c>
      <c r="AD777" s="2" t="s">
        <v>618</v>
      </c>
      <c r="AE777">
        <v>73</v>
      </c>
      <c r="AF777">
        <v>15</v>
      </c>
      <c r="AG777">
        <v>1100</v>
      </c>
      <c r="AH777">
        <v>1725000</v>
      </c>
      <c r="AI777" s="2">
        <f>IF(AND(gpw_3[[#This Row],[wolumen]]=0,gpw_3[[#This Row],[obrot]]=0),gpw_3[[#This Row],[kurs_zamkniecia]],gpw_3[[#This Row],[obrot]]/gpw_3[[#This Row],[wolumen]])</f>
        <v>73.333333333333329</v>
      </c>
      <c r="AK777" t="str">
        <f>LEFT(gpw_3[[#This Row],[ISIN]],2)</f>
        <v>NL</v>
      </c>
      <c r="AL777">
        <f>gpw_3[[#This Row],[kurs_zamkniecia]]*gpw_3[[#This Row],[pakiet_wig]]</f>
        <v>125925000</v>
      </c>
      <c r="AM777" s="2">
        <f>1000</f>
        <v>1000</v>
      </c>
      <c r="AN777" s="2">
        <f t="shared" si="50"/>
        <v>96.428137390000003</v>
      </c>
      <c r="AO777" s="2">
        <f t="shared" si="51"/>
        <v>57140000</v>
      </c>
      <c r="AP777" s="2">
        <f>gpw_3[[#This Row],[M]]/(gpw_3[[#This Row],[Mb]]*gpw_3[[#This Row],[K]])*gpw_3[[#This Row],[Wb]]</f>
        <v>22.854301135894772</v>
      </c>
      <c r="AQ777" s="2">
        <f>gpw_3[[#This Row],[kurs_zamkniecia]]-AE307</f>
        <v>-0.5</v>
      </c>
      <c r="AR777" s="2" t="str">
        <f>IF(gpw_3[[#This Row],[Kolumna1]]&gt;0,"r",IF(gpw_3[[#This Row],[Kolumna1]]=0,"n","m"))</f>
        <v>m</v>
      </c>
    </row>
    <row r="778" spans="1:44" x14ac:dyDescent="0.25">
      <c r="A778" s="1">
        <v>42026</v>
      </c>
      <c r="B778" s="2" t="s">
        <v>619</v>
      </c>
      <c r="C778" s="2" t="s">
        <v>620</v>
      </c>
      <c r="D778">
        <v>48</v>
      </c>
      <c r="E778">
        <v>2126</v>
      </c>
      <c r="F778">
        <v>100430</v>
      </c>
      <c r="G778">
        <v>1688000</v>
      </c>
      <c r="H778" s="2">
        <f>IF(AND(gpw[[#This Row],[wolumen]]=0,gpw[[#This Row],[obrot]]=0),gpw[[#This Row],[kurs_zamkniecia]],gpw[[#This Row],[obrot]]/gpw[[#This Row],[wolumen]])</f>
        <v>47.23894637817498</v>
      </c>
      <c r="J778" t="str">
        <f>LEFT(gpw[[#This Row],[ISIN]],2)</f>
        <v>PL</v>
      </c>
      <c r="K778">
        <f>gpw[[#This Row],[kurs_zamkniecia]]*gpw[[#This Row],[pakiet_wig]]</f>
        <v>81024000</v>
      </c>
      <c r="L778" s="2">
        <f>1000</f>
        <v>1000</v>
      </c>
      <c r="M778" s="2">
        <f t="shared" si="48"/>
        <v>96.428137390000003</v>
      </c>
      <c r="N778" s="2">
        <f t="shared" si="49"/>
        <v>57140000</v>
      </c>
      <c r="O778" s="2">
        <f>gpw[[#This Row],[M]]/(gpw[[#This Row],[Mb]]*gpw[[#This Row],[K]])*gpw[[#This Row],[Wb]]</f>
        <v>14.70515700007733</v>
      </c>
      <c r="P778" s="2">
        <f>gpw[[#This Row],[kurs_zamkniecia]]-D308</f>
        <v>0.5</v>
      </c>
      <c r="Q778" s="2" t="str">
        <f>IF(gpw[[#This Row],[Kolumna1]]&gt;0,"r",IF(gpw[[#This Row],[Kolumna1]]=0,"n","m"))</f>
        <v>r</v>
      </c>
      <c r="AB778" s="1">
        <v>42026</v>
      </c>
      <c r="AC778" s="2" t="s">
        <v>619</v>
      </c>
      <c r="AD778" s="2" t="s">
        <v>620</v>
      </c>
      <c r="AE778">
        <v>48</v>
      </c>
      <c r="AF778">
        <v>2126</v>
      </c>
      <c r="AG778">
        <v>100430</v>
      </c>
      <c r="AH778">
        <v>1688000</v>
      </c>
      <c r="AI778" s="2">
        <f>IF(AND(gpw_3[[#This Row],[wolumen]]=0,gpw_3[[#This Row],[obrot]]=0),gpw_3[[#This Row],[kurs_zamkniecia]],gpw_3[[#This Row],[obrot]]/gpw_3[[#This Row],[wolumen]])</f>
        <v>47.23894637817498</v>
      </c>
      <c r="AK778" t="str">
        <f>LEFT(gpw_3[[#This Row],[ISIN]],2)</f>
        <v>PL</v>
      </c>
      <c r="AL778">
        <f>gpw_3[[#This Row],[kurs_zamkniecia]]*gpw_3[[#This Row],[pakiet_wig]]</f>
        <v>81024000</v>
      </c>
      <c r="AM778" s="2">
        <f>1000</f>
        <v>1000</v>
      </c>
      <c r="AN778" s="2">
        <f t="shared" si="50"/>
        <v>96.428137390000003</v>
      </c>
      <c r="AO778" s="2">
        <f t="shared" si="51"/>
        <v>57140000</v>
      </c>
      <c r="AP778" s="2">
        <f>gpw_3[[#This Row],[M]]/(gpw_3[[#This Row],[Mb]]*gpw_3[[#This Row],[K]])*gpw_3[[#This Row],[Wb]]</f>
        <v>14.70515700007733</v>
      </c>
      <c r="AQ778" s="2">
        <f>gpw_3[[#This Row],[kurs_zamkniecia]]-AE308</f>
        <v>0.5</v>
      </c>
      <c r="AR778" s="2" t="str">
        <f>IF(gpw_3[[#This Row],[Kolumna1]]&gt;0,"r",IF(gpw_3[[#This Row],[Kolumna1]]=0,"n","m"))</f>
        <v>r</v>
      </c>
    </row>
    <row r="779" spans="1:44" x14ac:dyDescent="0.25">
      <c r="A779" s="1">
        <v>42026</v>
      </c>
      <c r="B779" s="2" t="s">
        <v>621</v>
      </c>
      <c r="C779" s="2" t="s">
        <v>622</v>
      </c>
      <c r="D779">
        <v>1.1000000000000001</v>
      </c>
      <c r="E779">
        <v>7628</v>
      </c>
      <c r="F779">
        <v>8510</v>
      </c>
      <c r="G779">
        <v>6642000</v>
      </c>
      <c r="H779" s="2">
        <f>IF(AND(gpw[[#This Row],[wolumen]]=0,gpw[[#This Row],[obrot]]=0),gpw[[#This Row],[kurs_zamkniecia]],gpw[[#This Row],[obrot]]/gpw[[#This Row],[wolumen]])</f>
        <v>1.1156266386995282</v>
      </c>
      <c r="J779" t="str">
        <f>LEFT(gpw[[#This Row],[ISIN]],2)</f>
        <v>PL</v>
      </c>
      <c r="K779">
        <f>gpw[[#This Row],[kurs_zamkniecia]]*gpw[[#This Row],[pakiet_wig]]</f>
        <v>7306200.0000000009</v>
      </c>
      <c r="L779" s="2">
        <f>1000</f>
        <v>1000</v>
      </c>
      <c r="M779" s="2">
        <f t="shared" si="48"/>
        <v>96.428137390000003</v>
      </c>
      <c r="N779" s="2">
        <f t="shared" si="49"/>
        <v>57140000</v>
      </c>
      <c r="O779" s="2">
        <f>gpw[[#This Row],[M]]/(gpw[[#This Row],[Mb]]*gpw[[#This Row],[K]])*gpw[[#This Row],[Wb]]</f>
        <v>1.3260122688828619</v>
      </c>
      <c r="P779" s="2">
        <f>gpw[[#This Row],[kurs_zamkniecia]]-D309</f>
        <v>-4.9999999999999822E-2</v>
      </c>
      <c r="Q779" s="2" t="str">
        <f>IF(gpw[[#This Row],[Kolumna1]]&gt;0,"r",IF(gpw[[#This Row],[Kolumna1]]=0,"n","m"))</f>
        <v>m</v>
      </c>
      <c r="AB779" s="1">
        <v>42026</v>
      </c>
      <c r="AC779" s="2" t="s">
        <v>621</v>
      </c>
      <c r="AD779" s="2" t="s">
        <v>622</v>
      </c>
      <c r="AE779">
        <v>1.1000000000000001</v>
      </c>
      <c r="AF779">
        <v>7628</v>
      </c>
      <c r="AG779">
        <v>8510</v>
      </c>
      <c r="AH779">
        <v>6642000</v>
      </c>
      <c r="AI779" s="2">
        <f>IF(AND(gpw_3[[#This Row],[wolumen]]=0,gpw_3[[#This Row],[obrot]]=0),gpw_3[[#This Row],[kurs_zamkniecia]],gpw_3[[#This Row],[obrot]]/gpw_3[[#This Row],[wolumen]])</f>
        <v>1.1156266386995282</v>
      </c>
      <c r="AK779" t="str">
        <f>LEFT(gpw_3[[#This Row],[ISIN]],2)</f>
        <v>PL</v>
      </c>
      <c r="AL779">
        <f>gpw_3[[#This Row],[kurs_zamkniecia]]*gpw_3[[#This Row],[pakiet_wig]]</f>
        <v>7306200.0000000009</v>
      </c>
      <c r="AM779" s="2">
        <f>1000</f>
        <v>1000</v>
      </c>
      <c r="AN779" s="2">
        <f t="shared" si="50"/>
        <v>96.428137390000003</v>
      </c>
      <c r="AO779" s="2">
        <f t="shared" si="51"/>
        <v>57140000</v>
      </c>
      <c r="AP779" s="2">
        <f>gpw_3[[#This Row],[M]]/(gpw_3[[#This Row],[Mb]]*gpw_3[[#This Row],[K]])*gpw_3[[#This Row],[Wb]]</f>
        <v>1.3260122688828619</v>
      </c>
      <c r="AQ779" s="2">
        <f>gpw_3[[#This Row],[kurs_zamkniecia]]-AE309</f>
        <v>-4.9999999999999822E-2</v>
      </c>
      <c r="AR779" s="2" t="str">
        <f>IF(gpw_3[[#This Row],[Kolumna1]]&gt;0,"r",IF(gpw_3[[#This Row],[Kolumna1]]=0,"n","m"))</f>
        <v>m</v>
      </c>
    </row>
    <row r="780" spans="1:44" x14ac:dyDescent="0.25">
      <c r="A780" s="1">
        <v>42026</v>
      </c>
      <c r="B780" s="2" t="s">
        <v>623</v>
      </c>
      <c r="C780" s="2" t="s">
        <v>624</v>
      </c>
      <c r="D780">
        <v>15</v>
      </c>
      <c r="E780">
        <v>800</v>
      </c>
      <c r="F780">
        <v>12000</v>
      </c>
      <c r="G780">
        <v>5551000</v>
      </c>
      <c r="H780" s="2">
        <f>IF(AND(gpw[[#This Row],[wolumen]]=0,gpw[[#This Row],[obrot]]=0),gpw[[#This Row],[kurs_zamkniecia]],gpw[[#This Row],[obrot]]/gpw[[#This Row],[wolumen]])</f>
        <v>15</v>
      </c>
      <c r="J780" t="str">
        <f>LEFT(gpw[[#This Row],[ISIN]],2)</f>
        <v>PL</v>
      </c>
      <c r="K780">
        <f>gpw[[#This Row],[kurs_zamkniecia]]*gpw[[#This Row],[pakiet_wig]]</f>
        <v>83265000</v>
      </c>
      <c r="L780" s="2">
        <f>1000</f>
        <v>1000</v>
      </c>
      <c r="M780" s="2">
        <f t="shared" si="48"/>
        <v>96.428137390000003</v>
      </c>
      <c r="N780" s="2">
        <f t="shared" si="49"/>
        <v>57140000</v>
      </c>
      <c r="O780" s="2">
        <f>gpw[[#This Row],[M]]/(gpw[[#This Row],[Mb]]*gpw[[#This Row],[K]])*gpw[[#This Row],[Wb]]</f>
        <v>15.111879166807848</v>
      </c>
      <c r="P780" s="2">
        <f>gpw[[#This Row],[kurs_zamkniecia]]-D310</f>
        <v>0</v>
      </c>
      <c r="Q780" s="2" t="str">
        <f>IF(gpw[[#This Row],[Kolumna1]]&gt;0,"r",IF(gpw[[#This Row],[Kolumna1]]=0,"n","m"))</f>
        <v>n</v>
      </c>
      <c r="AB780" s="1">
        <v>42026</v>
      </c>
      <c r="AC780" s="2" t="s">
        <v>623</v>
      </c>
      <c r="AD780" s="2" t="s">
        <v>624</v>
      </c>
      <c r="AE780">
        <v>15</v>
      </c>
      <c r="AF780">
        <v>800</v>
      </c>
      <c r="AG780">
        <v>12000</v>
      </c>
      <c r="AH780">
        <v>5551000</v>
      </c>
      <c r="AI780" s="2">
        <f>IF(AND(gpw_3[[#This Row],[wolumen]]=0,gpw_3[[#This Row],[obrot]]=0),gpw_3[[#This Row],[kurs_zamkniecia]],gpw_3[[#This Row],[obrot]]/gpw_3[[#This Row],[wolumen]])</f>
        <v>15</v>
      </c>
      <c r="AK780" t="str">
        <f>LEFT(gpw_3[[#This Row],[ISIN]],2)</f>
        <v>PL</v>
      </c>
      <c r="AL780">
        <f>gpw_3[[#This Row],[kurs_zamkniecia]]*gpw_3[[#This Row],[pakiet_wig]]</f>
        <v>83265000</v>
      </c>
      <c r="AM780" s="2">
        <f>1000</f>
        <v>1000</v>
      </c>
      <c r="AN780" s="2">
        <f t="shared" si="50"/>
        <v>96.428137390000003</v>
      </c>
      <c r="AO780" s="2">
        <f t="shared" si="51"/>
        <v>57140000</v>
      </c>
      <c r="AP780" s="2">
        <f>gpw_3[[#This Row],[M]]/(gpw_3[[#This Row],[Mb]]*gpw_3[[#This Row],[K]])*gpw_3[[#This Row],[Wb]]</f>
        <v>15.111879166807848</v>
      </c>
      <c r="AQ780" s="2">
        <f>gpw_3[[#This Row],[kurs_zamkniecia]]-AE310</f>
        <v>0</v>
      </c>
      <c r="AR780" s="2" t="str">
        <f>IF(gpw_3[[#This Row],[Kolumna1]]&gt;0,"r",IF(gpw_3[[#This Row],[Kolumna1]]=0,"n","m"))</f>
        <v>n</v>
      </c>
    </row>
    <row r="781" spans="1:44" x14ac:dyDescent="0.25">
      <c r="A781" s="1">
        <v>42026</v>
      </c>
      <c r="B781" s="2" t="s">
        <v>625</v>
      </c>
      <c r="C781" s="2" t="s">
        <v>626</v>
      </c>
      <c r="D781">
        <v>1.1499999999999999</v>
      </c>
      <c r="E781">
        <v>3783</v>
      </c>
      <c r="F781">
        <v>4350</v>
      </c>
      <c r="G781">
        <v>5959000</v>
      </c>
      <c r="H781" s="2">
        <f>IF(AND(gpw[[#This Row],[wolumen]]=0,gpw[[#This Row],[obrot]]=0),gpw[[#This Row],[kurs_zamkniecia]],gpw[[#This Row],[obrot]]/gpw[[#This Row],[wolumen]])</f>
        <v>1.1498810467882632</v>
      </c>
      <c r="J781" t="str">
        <f>LEFT(gpw[[#This Row],[ISIN]],2)</f>
        <v>PL</v>
      </c>
      <c r="K781">
        <f>gpw[[#This Row],[kurs_zamkniecia]]*gpw[[#This Row],[pakiet_wig]]</f>
        <v>6852849.9999999991</v>
      </c>
      <c r="L781" s="2">
        <f>1000</f>
        <v>1000</v>
      </c>
      <c r="M781" s="2">
        <f t="shared" si="48"/>
        <v>96.428137390000003</v>
      </c>
      <c r="N781" s="2">
        <f t="shared" si="49"/>
        <v>57140000</v>
      </c>
      <c r="O781" s="2">
        <f>gpw[[#This Row],[M]]/(gpw[[#This Row],[Mb]]*gpw[[#This Row],[K]])*gpw[[#This Row],[Wb]]</f>
        <v>1.2437331549661819</v>
      </c>
      <c r="P781" s="2">
        <f>gpw[[#This Row],[kurs_zamkniecia]]-D311</f>
        <v>0</v>
      </c>
      <c r="Q781" s="2" t="str">
        <f>IF(gpw[[#This Row],[Kolumna1]]&gt;0,"r",IF(gpw[[#This Row],[Kolumna1]]=0,"n","m"))</f>
        <v>n</v>
      </c>
      <c r="AB781" s="1">
        <v>42026</v>
      </c>
      <c r="AC781" s="2" t="s">
        <v>625</v>
      </c>
      <c r="AD781" s="2" t="s">
        <v>626</v>
      </c>
      <c r="AE781">
        <v>1.1499999999999999</v>
      </c>
      <c r="AF781">
        <v>3783</v>
      </c>
      <c r="AG781">
        <v>4350</v>
      </c>
      <c r="AH781">
        <v>5959000</v>
      </c>
      <c r="AI781" s="2">
        <f>IF(AND(gpw_3[[#This Row],[wolumen]]=0,gpw_3[[#This Row],[obrot]]=0),gpw_3[[#This Row],[kurs_zamkniecia]],gpw_3[[#This Row],[obrot]]/gpw_3[[#This Row],[wolumen]])</f>
        <v>1.1498810467882632</v>
      </c>
      <c r="AK781" t="str">
        <f>LEFT(gpw_3[[#This Row],[ISIN]],2)</f>
        <v>PL</v>
      </c>
      <c r="AL781">
        <f>gpw_3[[#This Row],[kurs_zamkniecia]]*gpw_3[[#This Row],[pakiet_wig]]</f>
        <v>6852849.9999999991</v>
      </c>
      <c r="AM781" s="2">
        <f>1000</f>
        <v>1000</v>
      </c>
      <c r="AN781" s="2">
        <f t="shared" si="50"/>
        <v>96.428137390000003</v>
      </c>
      <c r="AO781" s="2">
        <f t="shared" si="51"/>
        <v>57140000</v>
      </c>
      <c r="AP781" s="2">
        <f>gpw_3[[#This Row],[M]]/(gpw_3[[#This Row],[Mb]]*gpw_3[[#This Row],[K]])*gpw_3[[#This Row],[Wb]]</f>
        <v>1.2437331549661819</v>
      </c>
      <c r="AQ781" s="2">
        <f>gpw_3[[#This Row],[kurs_zamkniecia]]-AE311</f>
        <v>0</v>
      </c>
      <c r="AR781" s="2" t="str">
        <f>IF(gpw_3[[#This Row],[Kolumna1]]&gt;0,"r",IF(gpw_3[[#This Row],[Kolumna1]]=0,"n","m"))</f>
        <v>n</v>
      </c>
    </row>
    <row r="782" spans="1:44" x14ac:dyDescent="0.25">
      <c r="A782" s="1">
        <v>42026</v>
      </c>
      <c r="B782" s="2" t="s">
        <v>627</v>
      </c>
      <c r="C782" s="2" t="s">
        <v>628</v>
      </c>
      <c r="D782">
        <v>1.6</v>
      </c>
      <c r="E782">
        <v>8227</v>
      </c>
      <c r="F782">
        <v>13080</v>
      </c>
      <c r="G782">
        <v>0</v>
      </c>
      <c r="H782" s="2">
        <f>IF(AND(gpw[[#This Row],[wolumen]]=0,gpw[[#This Row],[obrot]]=0),gpw[[#This Row],[kurs_zamkniecia]],gpw[[#This Row],[obrot]]/gpw[[#This Row],[wolumen]])</f>
        <v>1.5898869575787042</v>
      </c>
      <c r="J782" t="str">
        <f>LEFT(gpw[[#This Row],[ISIN]],2)</f>
        <v>PL</v>
      </c>
      <c r="K782">
        <f>gpw[[#This Row],[kurs_zamkniecia]]*gpw[[#This Row],[pakiet_wig]]</f>
        <v>0</v>
      </c>
      <c r="L782" s="2">
        <f>1000</f>
        <v>1000</v>
      </c>
      <c r="M782" s="2">
        <f t="shared" si="48"/>
        <v>96.428137390000003</v>
      </c>
      <c r="N782" s="2">
        <f t="shared" si="49"/>
        <v>57140000</v>
      </c>
      <c r="O782" s="2">
        <f>gpw[[#This Row],[M]]/(gpw[[#This Row],[Mb]]*gpw[[#This Row],[K]])*gpw[[#This Row],[Wb]]</f>
        <v>0</v>
      </c>
      <c r="P782" s="2">
        <f>gpw[[#This Row],[kurs_zamkniecia]]-D312</f>
        <v>-2.0000000000000018E-2</v>
      </c>
      <c r="Q782" s="2" t="str">
        <f>IF(gpw[[#This Row],[Kolumna1]]&gt;0,"r",IF(gpw[[#This Row],[Kolumna1]]=0,"n","m"))</f>
        <v>m</v>
      </c>
      <c r="AB782" s="1">
        <v>42026</v>
      </c>
      <c r="AC782" s="2" t="s">
        <v>627</v>
      </c>
      <c r="AD782" s="2" t="s">
        <v>628</v>
      </c>
      <c r="AE782">
        <v>1.6</v>
      </c>
      <c r="AF782">
        <v>8227</v>
      </c>
      <c r="AG782">
        <v>13080</v>
      </c>
      <c r="AH782">
        <v>0</v>
      </c>
      <c r="AI782" s="2">
        <f>IF(AND(gpw_3[[#This Row],[wolumen]]=0,gpw_3[[#This Row],[obrot]]=0),gpw_3[[#This Row],[kurs_zamkniecia]],gpw_3[[#This Row],[obrot]]/gpw_3[[#This Row],[wolumen]])</f>
        <v>1.5898869575787042</v>
      </c>
      <c r="AK782" t="str">
        <f>LEFT(gpw_3[[#This Row],[ISIN]],2)</f>
        <v>PL</v>
      </c>
      <c r="AL782">
        <f>gpw_3[[#This Row],[kurs_zamkniecia]]*gpw_3[[#This Row],[pakiet_wig]]</f>
        <v>0</v>
      </c>
      <c r="AM782" s="2">
        <f>1000</f>
        <v>1000</v>
      </c>
      <c r="AN782" s="2">
        <f t="shared" si="50"/>
        <v>96.428137390000003</v>
      </c>
      <c r="AO782" s="2">
        <f t="shared" si="51"/>
        <v>57140000</v>
      </c>
      <c r="AP782" s="2">
        <f>gpw_3[[#This Row],[M]]/(gpw_3[[#This Row],[Mb]]*gpw_3[[#This Row],[K]])*gpw_3[[#This Row],[Wb]]</f>
        <v>0</v>
      </c>
      <c r="AQ782" s="2">
        <f>gpw_3[[#This Row],[kurs_zamkniecia]]-AE312</f>
        <v>-2.0000000000000018E-2</v>
      </c>
      <c r="AR782" s="2" t="str">
        <f>IF(gpw_3[[#This Row],[Kolumna1]]&gt;0,"r",IF(gpw_3[[#This Row],[Kolumna1]]=0,"n","m"))</f>
        <v>m</v>
      </c>
    </row>
    <row r="783" spans="1:44" x14ac:dyDescent="0.25">
      <c r="A783" s="1">
        <v>42026</v>
      </c>
      <c r="B783" s="2" t="s">
        <v>629</v>
      </c>
      <c r="C783" s="2" t="s">
        <v>630</v>
      </c>
      <c r="D783">
        <v>0.27</v>
      </c>
      <c r="E783">
        <v>1000</v>
      </c>
      <c r="F783">
        <v>270</v>
      </c>
      <c r="G783">
        <v>0</v>
      </c>
      <c r="H783" s="2">
        <f>IF(AND(gpw[[#This Row],[wolumen]]=0,gpw[[#This Row],[obrot]]=0),gpw[[#This Row],[kurs_zamkniecia]],gpw[[#This Row],[obrot]]/gpw[[#This Row],[wolumen]])</f>
        <v>0.27</v>
      </c>
      <c r="J783" t="str">
        <f>LEFT(gpw[[#This Row],[ISIN]],2)</f>
        <v>PL</v>
      </c>
      <c r="K783">
        <f>gpw[[#This Row],[kurs_zamkniecia]]*gpw[[#This Row],[pakiet_wig]]</f>
        <v>0</v>
      </c>
      <c r="L783" s="2">
        <f>1000</f>
        <v>1000</v>
      </c>
      <c r="M783" s="2">
        <f t="shared" si="48"/>
        <v>96.428137390000003</v>
      </c>
      <c r="N783" s="2">
        <f t="shared" si="49"/>
        <v>57140000</v>
      </c>
      <c r="O783" s="2">
        <f>gpw[[#This Row],[M]]/(gpw[[#This Row],[Mb]]*gpw[[#This Row],[K]])*gpw[[#This Row],[Wb]]</f>
        <v>0</v>
      </c>
      <c r="P783" s="2">
        <f>gpw[[#This Row],[kurs_zamkniecia]]-D313</f>
        <v>1.0000000000000009E-2</v>
      </c>
      <c r="Q783" s="2" t="str">
        <f>IF(gpw[[#This Row],[Kolumna1]]&gt;0,"r",IF(gpw[[#This Row],[Kolumna1]]=0,"n","m"))</f>
        <v>r</v>
      </c>
      <c r="AB783" s="1">
        <v>42026</v>
      </c>
      <c r="AC783" s="2" t="s">
        <v>629</v>
      </c>
      <c r="AD783" s="2" t="s">
        <v>630</v>
      </c>
      <c r="AE783">
        <v>0.27</v>
      </c>
      <c r="AF783">
        <v>1000</v>
      </c>
      <c r="AG783">
        <v>270</v>
      </c>
      <c r="AH783">
        <v>0</v>
      </c>
      <c r="AI783" s="2">
        <f>IF(AND(gpw_3[[#This Row],[wolumen]]=0,gpw_3[[#This Row],[obrot]]=0),gpw_3[[#This Row],[kurs_zamkniecia]],gpw_3[[#This Row],[obrot]]/gpw_3[[#This Row],[wolumen]])</f>
        <v>0.27</v>
      </c>
      <c r="AK783" t="str">
        <f>LEFT(gpw_3[[#This Row],[ISIN]],2)</f>
        <v>PL</v>
      </c>
      <c r="AL783">
        <f>gpw_3[[#This Row],[kurs_zamkniecia]]*gpw_3[[#This Row],[pakiet_wig]]</f>
        <v>0</v>
      </c>
      <c r="AM783" s="2">
        <f>1000</f>
        <v>1000</v>
      </c>
      <c r="AN783" s="2">
        <f t="shared" si="50"/>
        <v>96.428137390000003</v>
      </c>
      <c r="AO783" s="2">
        <f t="shared" si="51"/>
        <v>57140000</v>
      </c>
      <c r="AP783" s="2">
        <f>gpw_3[[#This Row],[M]]/(gpw_3[[#This Row],[Mb]]*gpw_3[[#This Row],[K]])*gpw_3[[#This Row],[Wb]]</f>
        <v>0</v>
      </c>
      <c r="AQ783" s="2">
        <f>gpw_3[[#This Row],[kurs_zamkniecia]]-AE313</f>
        <v>1.0000000000000009E-2</v>
      </c>
      <c r="AR783" s="2" t="str">
        <f>IF(gpw_3[[#This Row],[Kolumna1]]&gt;0,"r",IF(gpw_3[[#This Row],[Kolumna1]]=0,"n","m"))</f>
        <v>r</v>
      </c>
    </row>
    <row r="784" spans="1:44" x14ac:dyDescent="0.25">
      <c r="A784" s="1">
        <v>42026</v>
      </c>
      <c r="B784" s="2" t="s">
        <v>631</v>
      </c>
      <c r="C784" s="2" t="s">
        <v>632</v>
      </c>
      <c r="D784">
        <v>3.8</v>
      </c>
      <c r="E784">
        <v>200</v>
      </c>
      <c r="F784">
        <v>760</v>
      </c>
      <c r="G784">
        <v>3736000</v>
      </c>
      <c r="H784" s="2">
        <f>IF(AND(gpw[[#This Row],[wolumen]]=0,gpw[[#This Row],[obrot]]=0),gpw[[#This Row],[kurs_zamkniecia]],gpw[[#This Row],[obrot]]/gpw[[#This Row],[wolumen]])</f>
        <v>3.8</v>
      </c>
      <c r="J784" t="str">
        <f>LEFT(gpw[[#This Row],[ISIN]],2)</f>
        <v>PL</v>
      </c>
      <c r="K784">
        <f>gpw[[#This Row],[kurs_zamkniecia]]*gpw[[#This Row],[pakiet_wig]]</f>
        <v>14196800</v>
      </c>
      <c r="L784" s="2">
        <f>1000</f>
        <v>1000</v>
      </c>
      <c r="M784" s="2">
        <f t="shared" si="48"/>
        <v>96.428137390000003</v>
      </c>
      <c r="N784" s="2">
        <f t="shared" si="49"/>
        <v>57140000</v>
      </c>
      <c r="O784" s="2">
        <f>gpw[[#This Row],[M]]/(gpw[[#This Row],[Mb]]*gpw[[#This Row],[K]])*gpw[[#This Row],[Wb]]</f>
        <v>2.5765967231770568</v>
      </c>
      <c r="P784" s="2">
        <f>gpw[[#This Row],[kurs_zamkniecia]]-D314</f>
        <v>0</v>
      </c>
      <c r="Q784" s="2" t="str">
        <f>IF(gpw[[#This Row],[Kolumna1]]&gt;0,"r",IF(gpw[[#This Row],[Kolumna1]]=0,"n","m"))</f>
        <v>n</v>
      </c>
      <c r="AB784" s="1">
        <v>42026</v>
      </c>
      <c r="AC784" s="2" t="s">
        <v>631</v>
      </c>
      <c r="AD784" s="2" t="s">
        <v>632</v>
      </c>
      <c r="AE784">
        <v>3.8</v>
      </c>
      <c r="AF784">
        <v>200</v>
      </c>
      <c r="AG784">
        <v>760</v>
      </c>
      <c r="AH784">
        <v>3736000</v>
      </c>
      <c r="AI784" s="2">
        <f>IF(AND(gpw_3[[#This Row],[wolumen]]=0,gpw_3[[#This Row],[obrot]]=0),gpw_3[[#This Row],[kurs_zamkniecia]],gpw_3[[#This Row],[obrot]]/gpw_3[[#This Row],[wolumen]])</f>
        <v>3.8</v>
      </c>
      <c r="AK784" t="str">
        <f>LEFT(gpw_3[[#This Row],[ISIN]],2)</f>
        <v>PL</v>
      </c>
      <c r="AL784">
        <f>gpw_3[[#This Row],[kurs_zamkniecia]]*gpw_3[[#This Row],[pakiet_wig]]</f>
        <v>14196800</v>
      </c>
      <c r="AM784" s="2">
        <f>1000</f>
        <v>1000</v>
      </c>
      <c r="AN784" s="2">
        <f t="shared" si="50"/>
        <v>96.428137390000003</v>
      </c>
      <c r="AO784" s="2">
        <f t="shared" si="51"/>
        <v>57140000</v>
      </c>
      <c r="AP784" s="2">
        <f>gpw_3[[#This Row],[M]]/(gpw_3[[#This Row],[Mb]]*gpw_3[[#This Row],[K]])*gpw_3[[#This Row],[Wb]]</f>
        <v>2.5765967231770568</v>
      </c>
      <c r="AQ784" s="2">
        <f>gpw_3[[#This Row],[kurs_zamkniecia]]-AE314</f>
        <v>0</v>
      </c>
      <c r="AR784" s="2" t="str">
        <f>IF(gpw_3[[#This Row],[Kolumna1]]&gt;0,"r",IF(gpw_3[[#This Row],[Kolumna1]]=0,"n","m"))</f>
        <v>n</v>
      </c>
    </row>
    <row r="785" spans="1:44" x14ac:dyDescent="0.25">
      <c r="A785" s="1">
        <v>42026</v>
      </c>
      <c r="B785" s="2" t="s">
        <v>633</v>
      </c>
      <c r="C785" s="2" t="s">
        <v>634</v>
      </c>
      <c r="D785">
        <v>3.31</v>
      </c>
      <c r="E785">
        <v>40</v>
      </c>
      <c r="F785">
        <v>130</v>
      </c>
      <c r="G785">
        <v>0</v>
      </c>
      <c r="H785" s="2">
        <f>IF(AND(gpw[[#This Row],[wolumen]]=0,gpw[[#This Row],[obrot]]=0),gpw[[#This Row],[kurs_zamkniecia]],gpw[[#This Row],[obrot]]/gpw[[#This Row],[wolumen]])</f>
        <v>3.25</v>
      </c>
      <c r="J785" t="str">
        <f>LEFT(gpw[[#This Row],[ISIN]],2)</f>
        <v>PL</v>
      </c>
      <c r="K785">
        <f>gpw[[#This Row],[kurs_zamkniecia]]*gpw[[#This Row],[pakiet_wig]]</f>
        <v>0</v>
      </c>
      <c r="L785" s="2">
        <f>1000</f>
        <v>1000</v>
      </c>
      <c r="M785" s="2">
        <f t="shared" si="48"/>
        <v>96.428137390000003</v>
      </c>
      <c r="N785" s="2">
        <f t="shared" si="49"/>
        <v>57140000</v>
      </c>
      <c r="O785" s="2">
        <f>gpw[[#This Row],[M]]/(gpw[[#This Row],[Mb]]*gpw[[#This Row],[K]])*gpw[[#This Row],[Wb]]</f>
        <v>0</v>
      </c>
      <c r="P785" s="2">
        <f>gpw[[#This Row],[kurs_zamkniecia]]-D315</f>
        <v>8.0000000000000071E-2</v>
      </c>
      <c r="Q785" s="2" t="str">
        <f>IF(gpw[[#This Row],[Kolumna1]]&gt;0,"r",IF(gpw[[#This Row],[Kolumna1]]=0,"n","m"))</f>
        <v>r</v>
      </c>
      <c r="AB785" s="1">
        <v>42026</v>
      </c>
      <c r="AC785" s="2" t="s">
        <v>633</v>
      </c>
      <c r="AD785" s="2" t="s">
        <v>634</v>
      </c>
      <c r="AE785">
        <v>3.31</v>
      </c>
      <c r="AF785">
        <v>40</v>
      </c>
      <c r="AG785">
        <v>130</v>
      </c>
      <c r="AH785">
        <v>0</v>
      </c>
      <c r="AI785" s="2">
        <f>IF(AND(gpw_3[[#This Row],[wolumen]]=0,gpw_3[[#This Row],[obrot]]=0),gpw_3[[#This Row],[kurs_zamkniecia]],gpw_3[[#This Row],[obrot]]/gpw_3[[#This Row],[wolumen]])</f>
        <v>3.25</v>
      </c>
      <c r="AK785" t="str">
        <f>LEFT(gpw_3[[#This Row],[ISIN]],2)</f>
        <v>PL</v>
      </c>
      <c r="AL785">
        <f>gpw_3[[#This Row],[kurs_zamkniecia]]*gpw_3[[#This Row],[pakiet_wig]]</f>
        <v>0</v>
      </c>
      <c r="AM785" s="2">
        <f>1000</f>
        <v>1000</v>
      </c>
      <c r="AN785" s="2">
        <f t="shared" si="50"/>
        <v>96.428137390000003</v>
      </c>
      <c r="AO785" s="2">
        <f t="shared" si="51"/>
        <v>57140000</v>
      </c>
      <c r="AP785" s="2">
        <f>gpw_3[[#This Row],[M]]/(gpw_3[[#This Row],[Mb]]*gpw_3[[#This Row],[K]])*gpw_3[[#This Row],[Wb]]</f>
        <v>0</v>
      </c>
      <c r="AQ785" s="2">
        <f>gpw_3[[#This Row],[kurs_zamkniecia]]-AE315</f>
        <v>8.0000000000000071E-2</v>
      </c>
      <c r="AR785" s="2" t="str">
        <f>IF(gpw_3[[#This Row],[Kolumna1]]&gt;0,"r",IF(gpw_3[[#This Row],[Kolumna1]]=0,"n","m"))</f>
        <v>r</v>
      </c>
    </row>
    <row r="786" spans="1:44" x14ac:dyDescent="0.25">
      <c r="A786" s="1">
        <v>42026</v>
      </c>
      <c r="B786" s="2" t="s">
        <v>635</v>
      </c>
      <c r="C786" s="2" t="s">
        <v>636</v>
      </c>
      <c r="D786">
        <v>1.62</v>
      </c>
      <c r="E786">
        <v>10500</v>
      </c>
      <c r="F786">
        <v>16430</v>
      </c>
      <c r="G786">
        <v>18756000</v>
      </c>
      <c r="H786" s="2">
        <f>IF(AND(gpw[[#This Row],[wolumen]]=0,gpw[[#This Row],[obrot]]=0),gpw[[#This Row],[kurs_zamkniecia]],gpw[[#This Row],[obrot]]/gpw[[#This Row],[wolumen]])</f>
        <v>1.5647619047619048</v>
      </c>
      <c r="J786" t="str">
        <f>LEFT(gpw[[#This Row],[ISIN]],2)</f>
        <v>PL</v>
      </c>
      <c r="K786">
        <f>gpw[[#This Row],[kurs_zamkniecia]]*gpw[[#This Row],[pakiet_wig]]</f>
        <v>30384720.000000004</v>
      </c>
      <c r="L786" s="2">
        <f>1000</f>
        <v>1000</v>
      </c>
      <c r="M786" s="2">
        <f t="shared" si="48"/>
        <v>96.428137390000003</v>
      </c>
      <c r="N786" s="2">
        <f t="shared" si="49"/>
        <v>57140000</v>
      </c>
      <c r="O786" s="2">
        <f>gpw[[#This Row],[M]]/(gpw[[#This Row],[Mb]]*gpw[[#This Row],[K]])*gpw[[#This Row],[Wb]]</f>
        <v>5.5145645488175079</v>
      </c>
      <c r="P786" s="2">
        <f>gpw[[#This Row],[kurs_zamkniecia]]-D316</f>
        <v>8.0000000000000071E-2</v>
      </c>
      <c r="Q786" s="2" t="str">
        <f>IF(gpw[[#This Row],[Kolumna1]]&gt;0,"r",IF(gpw[[#This Row],[Kolumna1]]=0,"n","m"))</f>
        <v>r</v>
      </c>
      <c r="AB786" s="1">
        <v>42026</v>
      </c>
      <c r="AC786" s="2" t="s">
        <v>635</v>
      </c>
      <c r="AD786" s="2" t="s">
        <v>636</v>
      </c>
      <c r="AE786">
        <v>1.62</v>
      </c>
      <c r="AF786">
        <v>10500</v>
      </c>
      <c r="AG786">
        <v>16430</v>
      </c>
      <c r="AH786">
        <v>18756000</v>
      </c>
      <c r="AI786" s="2">
        <f>IF(AND(gpw_3[[#This Row],[wolumen]]=0,gpw_3[[#This Row],[obrot]]=0),gpw_3[[#This Row],[kurs_zamkniecia]],gpw_3[[#This Row],[obrot]]/gpw_3[[#This Row],[wolumen]])</f>
        <v>1.5647619047619048</v>
      </c>
      <c r="AK786" t="str">
        <f>LEFT(gpw_3[[#This Row],[ISIN]],2)</f>
        <v>PL</v>
      </c>
      <c r="AL786">
        <f>gpw_3[[#This Row],[kurs_zamkniecia]]*gpw_3[[#This Row],[pakiet_wig]]</f>
        <v>30384720.000000004</v>
      </c>
      <c r="AM786" s="2">
        <f>1000</f>
        <v>1000</v>
      </c>
      <c r="AN786" s="2">
        <f t="shared" si="50"/>
        <v>96.428137390000003</v>
      </c>
      <c r="AO786" s="2">
        <f t="shared" si="51"/>
        <v>57140000</v>
      </c>
      <c r="AP786" s="2">
        <f>gpw_3[[#This Row],[M]]/(gpw_3[[#This Row],[Mb]]*gpw_3[[#This Row],[K]])*gpw_3[[#This Row],[Wb]]</f>
        <v>5.5145645488175079</v>
      </c>
      <c r="AQ786" s="2">
        <f>gpw_3[[#This Row],[kurs_zamkniecia]]-AE316</f>
        <v>8.0000000000000071E-2</v>
      </c>
      <c r="AR786" s="2" t="str">
        <f>IF(gpw_3[[#This Row],[Kolumna1]]&gt;0,"r",IF(gpw_3[[#This Row],[Kolumna1]]=0,"n","m"))</f>
        <v>r</v>
      </c>
    </row>
    <row r="787" spans="1:44" x14ac:dyDescent="0.25">
      <c r="A787" s="1">
        <v>42026</v>
      </c>
      <c r="B787" s="2" t="s">
        <v>637</v>
      </c>
      <c r="C787" s="2" t="s">
        <v>638</v>
      </c>
      <c r="D787">
        <v>37.69</v>
      </c>
      <c r="E787">
        <v>3</v>
      </c>
      <c r="F787">
        <v>110</v>
      </c>
      <c r="G787">
        <v>3144000</v>
      </c>
      <c r="H787" s="2">
        <f>IF(AND(gpw[[#This Row],[wolumen]]=0,gpw[[#This Row],[obrot]]=0),gpw[[#This Row],[kurs_zamkniecia]],gpw[[#This Row],[obrot]]/gpw[[#This Row],[wolumen]])</f>
        <v>36.666666666666664</v>
      </c>
      <c r="J787" t="str">
        <f>LEFT(gpw[[#This Row],[ISIN]],2)</f>
        <v>PL</v>
      </c>
      <c r="K787">
        <f>gpw[[#This Row],[kurs_zamkniecia]]*gpw[[#This Row],[pakiet_wig]]</f>
        <v>118497360</v>
      </c>
      <c r="L787" s="2">
        <f>1000</f>
        <v>1000</v>
      </c>
      <c r="M787" s="2">
        <f t="shared" si="48"/>
        <v>96.428137390000003</v>
      </c>
      <c r="N787" s="2">
        <f t="shared" si="49"/>
        <v>57140000</v>
      </c>
      <c r="O787" s="2">
        <f>gpw[[#This Row],[M]]/(gpw[[#This Row],[Mb]]*gpw[[#This Row],[K]])*gpw[[#This Row],[Wb]]</f>
        <v>21.506248554683594</v>
      </c>
      <c r="P787" s="2">
        <f>gpw[[#This Row],[kurs_zamkniecia]]-D317</f>
        <v>0.25</v>
      </c>
      <c r="Q787" s="2" t="str">
        <f>IF(gpw[[#This Row],[Kolumna1]]&gt;0,"r",IF(gpw[[#This Row],[Kolumna1]]=0,"n","m"))</f>
        <v>r</v>
      </c>
      <c r="AB787" s="1">
        <v>42026</v>
      </c>
      <c r="AC787" s="2" t="s">
        <v>637</v>
      </c>
      <c r="AD787" s="2" t="s">
        <v>638</v>
      </c>
      <c r="AE787">
        <v>37.69</v>
      </c>
      <c r="AF787">
        <v>3</v>
      </c>
      <c r="AG787">
        <v>110</v>
      </c>
      <c r="AH787">
        <v>3144000</v>
      </c>
      <c r="AI787" s="2">
        <f>IF(AND(gpw_3[[#This Row],[wolumen]]=0,gpw_3[[#This Row],[obrot]]=0),gpw_3[[#This Row],[kurs_zamkniecia]],gpw_3[[#This Row],[obrot]]/gpw_3[[#This Row],[wolumen]])</f>
        <v>36.666666666666664</v>
      </c>
      <c r="AK787" t="str">
        <f>LEFT(gpw_3[[#This Row],[ISIN]],2)</f>
        <v>PL</v>
      </c>
      <c r="AL787">
        <f>gpw_3[[#This Row],[kurs_zamkniecia]]*gpw_3[[#This Row],[pakiet_wig]]</f>
        <v>118497360</v>
      </c>
      <c r="AM787" s="2">
        <f>1000</f>
        <v>1000</v>
      </c>
      <c r="AN787" s="2">
        <f t="shared" si="50"/>
        <v>96.428137390000003</v>
      </c>
      <c r="AO787" s="2">
        <f t="shared" si="51"/>
        <v>57140000</v>
      </c>
      <c r="AP787" s="2">
        <f>gpw_3[[#This Row],[M]]/(gpw_3[[#This Row],[Mb]]*gpw_3[[#This Row],[K]])*gpw_3[[#This Row],[Wb]]</f>
        <v>21.506248554683594</v>
      </c>
      <c r="AQ787" s="2">
        <f>gpw_3[[#This Row],[kurs_zamkniecia]]-AE317</f>
        <v>0.25</v>
      </c>
      <c r="AR787" s="2" t="str">
        <f>IF(gpw_3[[#This Row],[Kolumna1]]&gt;0,"r",IF(gpw_3[[#This Row],[Kolumna1]]=0,"n","m"))</f>
        <v>r</v>
      </c>
    </row>
    <row r="788" spans="1:44" x14ac:dyDescent="0.25">
      <c r="A788" s="1">
        <v>42026</v>
      </c>
      <c r="B788" s="2" t="s">
        <v>639</v>
      </c>
      <c r="C788" s="2" t="s">
        <v>640</v>
      </c>
      <c r="D788">
        <v>0.23</v>
      </c>
      <c r="E788">
        <v>80145</v>
      </c>
      <c r="F788">
        <v>18080</v>
      </c>
      <c r="G788">
        <v>0</v>
      </c>
      <c r="H788" s="2">
        <f>IF(AND(gpw[[#This Row],[wolumen]]=0,gpw[[#This Row],[obrot]]=0),gpw[[#This Row],[kurs_zamkniecia]],gpw[[#This Row],[obrot]]/gpw[[#This Row],[wolumen]])</f>
        <v>0.225591116102065</v>
      </c>
      <c r="J788" t="str">
        <f>LEFT(gpw[[#This Row],[ISIN]],2)</f>
        <v>PL</v>
      </c>
      <c r="K788">
        <f>gpw[[#This Row],[kurs_zamkniecia]]*gpw[[#This Row],[pakiet_wig]]</f>
        <v>0</v>
      </c>
      <c r="L788" s="2">
        <f>1000</f>
        <v>1000</v>
      </c>
      <c r="M788" s="2">
        <f t="shared" si="48"/>
        <v>96.428137390000003</v>
      </c>
      <c r="N788" s="2">
        <f t="shared" si="49"/>
        <v>57140000</v>
      </c>
      <c r="O788" s="2">
        <f>gpw[[#This Row],[M]]/(gpw[[#This Row],[Mb]]*gpw[[#This Row],[K]])*gpw[[#This Row],[Wb]]</f>
        <v>0</v>
      </c>
      <c r="P788" s="2">
        <f>gpw[[#This Row],[kurs_zamkniecia]]-D318</f>
        <v>1.0000000000000009E-2</v>
      </c>
      <c r="Q788" s="2" t="str">
        <f>IF(gpw[[#This Row],[Kolumna1]]&gt;0,"r",IF(gpw[[#This Row],[Kolumna1]]=0,"n","m"))</f>
        <v>r</v>
      </c>
      <c r="AB788" s="1">
        <v>42026</v>
      </c>
      <c r="AC788" s="2" t="s">
        <v>639</v>
      </c>
      <c r="AD788" s="2" t="s">
        <v>640</v>
      </c>
      <c r="AE788">
        <v>0.23</v>
      </c>
      <c r="AF788">
        <v>80145</v>
      </c>
      <c r="AG788">
        <v>18080</v>
      </c>
      <c r="AH788">
        <v>0</v>
      </c>
      <c r="AI788" s="2">
        <f>IF(AND(gpw_3[[#This Row],[wolumen]]=0,gpw_3[[#This Row],[obrot]]=0),gpw_3[[#This Row],[kurs_zamkniecia]],gpw_3[[#This Row],[obrot]]/gpw_3[[#This Row],[wolumen]])</f>
        <v>0.225591116102065</v>
      </c>
      <c r="AK788" t="str">
        <f>LEFT(gpw_3[[#This Row],[ISIN]],2)</f>
        <v>PL</v>
      </c>
      <c r="AL788">
        <f>gpw_3[[#This Row],[kurs_zamkniecia]]*gpw_3[[#This Row],[pakiet_wig]]</f>
        <v>0</v>
      </c>
      <c r="AM788" s="2">
        <f>1000</f>
        <v>1000</v>
      </c>
      <c r="AN788" s="2">
        <f t="shared" si="50"/>
        <v>96.428137390000003</v>
      </c>
      <c r="AO788" s="2">
        <f t="shared" si="51"/>
        <v>57140000</v>
      </c>
      <c r="AP788" s="2">
        <f>gpw_3[[#This Row],[M]]/(gpw_3[[#This Row],[Mb]]*gpw_3[[#This Row],[K]])*gpw_3[[#This Row],[Wb]]</f>
        <v>0</v>
      </c>
      <c r="AQ788" s="2">
        <f>gpw_3[[#This Row],[kurs_zamkniecia]]-AE318</f>
        <v>1.0000000000000009E-2</v>
      </c>
      <c r="AR788" s="2" t="str">
        <f>IF(gpw_3[[#This Row],[Kolumna1]]&gt;0,"r",IF(gpw_3[[#This Row],[Kolumna1]]=0,"n","m"))</f>
        <v>r</v>
      </c>
    </row>
    <row r="789" spans="1:44" x14ac:dyDescent="0.25">
      <c r="A789" s="1">
        <v>42026</v>
      </c>
      <c r="B789" s="2" t="s">
        <v>641</v>
      </c>
      <c r="C789" s="2" t="s">
        <v>642</v>
      </c>
      <c r="D789">
        <v>51</v>
      </c>
      <c r="E789">
        <v>26</v>
      </c>
      <c r="F789">
        <v>1320</v>
      </c>
      <c r="G789">
        <v>4763000</v>
      </c>
      <c r="H789" s="2">
        <f>IF(AND(gpw[[#This Row],[wolumen]]=0,gpw[[#This Row],[obrot]]=0),gpw[[#This Row],[kurs_zamkniecia]],gpw[[#This Row],[obrot]]/gpw[[#This Row],[wolumen]])</f>
        <v>50.769230769230766</v>
      </c>
      <c r="J789" t="str">
        <f>LEFT(gpw[[#This Row],[ISIN]],2)</f>
        <v>PL</v>
      </c>
      <c r="K789">
        <f>gpw[[#This Row],[kurs_zamkniecia]]*gpw[[#This Row],[pakiet_wig]]</f>
        <v>242913000</v>
      </c>
      <c r="L789" s="2">
        <f>1000</f>
        <v>1000</v>
      </c>
      <c r="M789" s="2">
        <f t="shared" si="48"/>
        <v>96.428137390000003</v>
      </c>
      <c r="N789" s="2">
        <f t="shared" si="49"/>
        <v>57140000</v>
      </c>
      <c r="O789" s="2">
        <f>gpw[[#This Row],[M]]/(gpw[[#This Row],[Mb]]*gpw[[#This Row],[K]])*gpw[[#This Row],[Wb]]</f>
        <v>44.086613871936521</v>
      </c>
      <c r="P789" s="2">
        <f>gpw[[#This Row],[kurs_zamkniecia]]-D319</f>
        <v>4.9999999999997158E-2</v>
      </c>
      <c r="Q789" s="2" t="str">
        <f>IF(gpw[[#This Row],[Kolumna1]]&gt;0,"r",IF(gpw[[#This Row],[Kolumna1]]=0,"n","m"))</f>
        <v>r</v>
      </c>
      <c r="AB789" s="1">
        <v>42026</v>
      </c>
      <c r="AC789" s="2" t="s">
        <v>641</v>
      </c>
      <c r="AD789" s="2" t="s">
        <v>642</v>
      </c>
      <c r="AE789">
        <v>51</v>
      </c>
      <c r="AF789">
        <v>26</v>
      </c>
      <c r="AG789">
        <v>1320</v>
      </c>
      <c r="AH789">
        <v>4763000</v>
      </c>
      <c r="AI789" s="2">
        <f>IF(AND(gpw_3[[#This Row],[wolumen]]=0,gpw_3[[#This Row],[obrot]]=0),gpw_3[[#This Row],[kurs_zamkniecia]],gpw_3[[#This Row],[obrot]]/gpw_3[[#This Row],[wolumen]])</f>
        <v>50.769230769230766</v>
      </c>
      <c r="AK789" t="str">
        <f>LEFT(gpw_3[[#This Row],[ISIN]],2)</f>
        <v>PL</v>
      </c>
      <c r="AL789">
        <f>gpw_3[[#This Row],[kurs_zamkniecia]]*gpw_3[[#This Row],[pakiet_wig]]</f>
        <v>242913000</v>
      </c>
      <c r="AM789" s="2">
        <f>1000</f>
        <v>1000</v>
      </c>
      <c r="AN789" s="2">
        <f t="shared" si="50"/>
        <v>96.428137390000003</v>
      </c>
      <c r="AO789" s="2">
        <f t="shared" si="51"/>
        <v>57140000</v>
      </c>
      <c r="AP789" s="2">
        <f>gpw_3[[#This Row],[M]]/(gpw_3[[#This Row],[Mb]]*gpw_3[[#This Row],[K]])*gpw_3[[#This Row],[Wb]]</f>
        <v>44.086613871936521</v>
      </c>
      <c r="AQ789" s="2">
        <f>gpw_3[[#This Row],[kurs_zamkniecia]]-AE319</f>
        <v>4.9999999999997158E-2</v>
      </c>
      <c r="AR789" s="2" t="str">
        <f>IF(gpw_3[[#This Row],[Kolumna1]]&gt;0,"r",IF(gpw_3[[#This Row],[Kolumna1]]=0,"n","m"))</f>
        <v>r</v>
      </c>
    </row>
    <row r="790" spans="1:44" x14ac:dyDescent="0.25">
      <c r="A790" s="1">
        <v>42026</v>
      </c>
      <c r="B790" s="2" t="s">
        <v>643</v>
      </c>
      <c r="C790" s="2" t="s">
        <v>644</v>
      </c>
      <c r="D790">
        <v>100</v>
      </c>
      <c r="E790">
        <v>0</v>
      </c>
      <c r="F790">
        <v>0</v>
      </c>
      <c r="G790">
        <v>826000</v>
      </c>
      <c r="H790" s="2">
        <f>IF(AND(gpw[[#This Row],[wolumen]]=0,gpw[[#This Row],[obrot]]=0),gpw[[#This Row],[kurs_zamkniecia]],gpw[[#This Row],[obrot]]/gpw[[#This Row],[wolumen]])</f>
        <v>100</v>
      </c>
      <c r="J790" t="str">
        <f>LEFT(gpw[[#This Row],[ISIN]],2)</f>
        <v>LU</v>
      </c>
      <c r="K790">
        <f>gpw[[#This Row],[kurs_zamkniecia]]*gpw[[#This Row],[pakiet_wig]]</f>
        <v>82600000</v>
      </c>
      <c r="L790" s="2">
        <f>1000</f>
        <v>1000</v>
      </c>
      <c r="M790" s="2">
        <f t="shared" si="48"/>
        <v>96.428137390000003</v>
      </c>
      <c r="N790" s="2">
        <f t="shared" si="49"/>
        <v>57140000</v>
      </c>
      <c r="O790" s="2">
        <f>gpw[[#This Row],[M]]/(gpw[[#This Row],[Mb]]*gpw[[#This Row],[K]])*gpw[[#This Row],[Wb]]</f>
        <v>14.991187403811063</v>
      </c>
      <c r="P790" s="2">
        <f>gpw[[#This Row],[kurs_zamkniecia]]-D320</f>
        <v>0</v>
      </c>
      <c r="Q790" s="2" t="str">
        <f>IF(gpw[[#This Row],[Kolumna1]]&gt;0,"r",IF(gpw[[#This Row],[Kolumna1]]=0,"n","m"))</f>
        <v>n</v>
      </c>
      <c r="AB790" s="1">
        <v>42026</v>
      </c>
      <c r="AC790" s="2" t="s">
        <v>643</v>
      </c>
      <c r="AD790" s="2" t="s">
        <v>644</v>
      </c>
      <c r="AE790">
        <v>100</v>
      </c>
      <c r="AF790">
        <v>0</v>
      </c>
      <c r="AG790">
        <v>0</v>
      </c>
      <c r="AH790">
        <v>826000</v>
      </c>
      <c r="AI790" s="2">
        <f>IF(AND(gpw_3[[#This Row],[wolumen]]=0,gpw_3[[#This Row],[obrot]]=0),gpw_3[[#This Row],[kurs_zamkniecia]],gpw_3[[#This Row],[obrot]]/gpw_3[[#This Row],[wolumen]])</f>
        <v>100</v>
      </c>
      <c r="AK790" t="str">
        <f>LEFT(gpw_3[[#This Row],[ISIN]],2)</f>
        <v>LU</v>
      </c>
      <c r="AL790">
        <f>gpw_3[[#This Row],[kurs_zamkniecia]]*gpw_3[[#This Row],[pakiet_wig]]</f>
        <v>82600000</v>
      </c>
      <c r="AM790" s="2">
        <f>1000</f>
        <v>1000</v>
      </c>
      <c r="AN790" s="2">
        <f t="shared" si="50"/>
        <v>96.428137390000003</v>
      </c>
      <c r="AO790" s="2">
        <f t="shared" si="51"/>
        <v>57140000</v>
      </c>
      <c r="AP790" s="2">
        <f>gpw_3[[#This Row],[M]]/(gpw_3[[#This Row],[Mb]]*gpw_3[[#This Row],[K]])*gpw_3[[#This Row],[Wb]]</f>
        <v>14.991187403811063</v>
      </c>
      <c r="AQ790" s="2">
        <f>gpw_3[[#This Row],[kurs_zamkniecia]]-AE320</f>
        <v>0</v>
      </c>
      <c r="AR790" s="2" t="str">
        <f>IF(gpw_3[[#This Row],[Kolumna1]]&gt;0,"r",IF(gpw_3[[#This Row],[Kolumna1]]=0,"n","m"))</f>
        <v>n</v>
      </c>
    </row>
    <row r="791" spans="1:44" x14ac:dyDescent="0.25">
      <c r="A791" s="1">
        <v>42026</v>
      </c>
      <c r="B791" s="2" t="s">
        <v>645</v>
      </c>
      <c r="C791" s="2" t="s">
        <v>646</v>
      </c>
      <c r="D791">
        <v>7.58</v>
      </c>
      <c r="E791">
        <v>11437</v>
      </c>
      <c r="F791">
        <v>83700</v>
      </c>
      <c r="G791">
        <v>2500000</v>
      </c>
      <c r="H791" s="2">
        <f>IF(AND(gpw[[#This Row],[wolumen]]=0,gpw[[#This Row],[obrot]]=0),gpw[[#This Row],[kurs_zamkniecia]],gpw[[#This Row],[obrot]]/gpw[[#This Row],[wolumen]])</f>
        <v>7.3183527148727814</v>
      </c>
      <c r="J791" t="str">
        <f>LEFT(gpw[[#This Row],[ISIN]],2)</f>
        <v>NL</v>
      </c>
      <c r="K791">
        <f>gpw[[#This Row],[kurs_zamkniecia]]*gpw[[#This Row],[pakiet_wig]]</f>
        <v>18950000</v>
      </c>
      <c r="L791" s="2">
        <f>1000</f>
        <v>1000</v>
      </c>
      <c r="M791" s="2">
        <f t="shared" si="48"/>
        <v>96.428137390000003</v>
      </c>
      <c r="N791" s="2">
        <f t="shared" si="49"/>
        <v>57140000</v>
      </c>
      <c r="O791" s="2">
        <f>gpw[[#This Row],[M]]/(gpw[[#This Row],[Mb]]*gpw[[#This Row],[K]])*gpw[[#This Row],[Wb]]</f>
        <v>3.4392615169760248</v>
      </c>
      <c r="P791" s="2">
        <f>gpw[[#This Row],[kurs_zamkniecia]]-D321</f>
        <v>0.28000000000000025</v>
      </c>
      <c r="Q791" s="2" t="str">
        <f>IF(gpw[[#This Row],[Kolumna1]]&gt;0,"r",IF(gpw[[#This Row],[Kolumna1]]=0,"n","m"))</f>
        <v>r</v>
      </c>
      <c r="AB791" s="1">
        <v>42026</v>
      </c>
      <c r="AC791" s="2" t="s">
        <v>645</v>
      </c>
      <c r="AD791" s="2" t="s">
        <v>646</v>
      </c>
      <c r="AE791">
        <v>7.58</v>
      </c>
      <c r="AF791">
        <v>11437</v>
      </c>
      <c r="AG791">
        <v>83700</v>
      </c>
      <c r="AH791">
        <v>2500000</v>
      </c>
      <c r="AI791" s="2">
        <f>IF(AND(gpw_3[[#This Row],[wolumen]]=0,gpw_3[[#This Row],[obrot]]=0),gpw_3[[#This Row],[kurs_zamkniecia]],gpw_3[[#This Row],[obrot]]/gpw_3[[#This Row],[wolumen]])</f>
        <v>7.3183527148727814</v>
      </c>
      <c r="AK791" t="str">
        <f>LEFT(gpw_3[[#This Row],[ISIN]],2)</f>
        <v>NL</v>
      </c>
      <c r="AL791">
        <f>gpw_3[[#This Row],[kurs_zamkniecia]]*gpw_3[[#This Row],[pakiet_wig]]</f>
        <v>18950000</v>
      </c>
      <c r="AM791" s="2">
        <f>1000</f>
        <v>1000</v>
      </c>
      <c r="AN791" s="2">
        <f t="shared" si="50"/>
        <v>96.428137390000003</v>
      </c>
      <c r="AO791" s="2">
        <f t="shared" si="51"/>
        <v>57140000</v>
      </c>
      <c r="AP791" s="2">
        <f>gpw_3[[#This Row],[M]]/(gpw_3[[#This Row],[Mb]]*gpw_3[[#This Row],[K]])*gpw_3[[#This Row],[Wb]]</f>
        <v>3.4392615169760248</v>
      </c>
      <c r="AQ791" s="2">
        <f>gpw_3[[#This Row],[kurs_zamkniecia]]-AE321</f>
        <v>0.28000000000000025</v>
      </c>
      <c r="AR791" s="2" t="str">
        <f>IF(gpw_3[[#This Row],[Kolumna1]]&gt;0,"r",IF(gpw_3[[#This Row],[Kolumna1]]=0,"n","m"))</f>
        <v>r</v>
      </c>
    </row>
    <row r="792" spans="1:44" x14ac:dyDescent="0.25">
      <c r="A792" s="1">
        <v>42026</v>
      </c>
      <c r="B792" s="2" t="s">
        <v>647</v>
      </c>
      <c r="C792" s="2" t="s">
        <v>648</v>
      </c>
      <c r="D792">
        <v>10.8</v>
      </c>
      <c r="E792">
        <v>3488</v>
      </c>
      <c r="F792">
        <v>37650</v>
      </c>
      <c r="G792">
        <v>11288000</v>
      </c>
      <c r="H792" s="2">
        <f>IF(AND(gpw[[#This Row],[wolumen]]=0,gpw[[#This Row],[obrot]]=0),gpw[[#This Row],[kurs_zamkniecia]],gpw[[#This Row],[obrot]]/gpw[[#This Row],[wolumen]])</f>
        <v>10.79415137614679</v>
      </c>
      <c r="J792" t="str">
        <f>LEFT(gpw[[#This Row],[ISIN]],2)</f>
        <v>PL</v>
      </c>
      <c r="K792">
        <f>gpw[[#This Row],[kurs_zamkniecia]]*gpw[[#This Row],[pakiet_wig]]</f>
        <v>121910400.00000001</v>
      </c>
      <c r="L792" s="2">
        <f>1000</f>
        <v>1000</v>
      </c>
      <c r="M792" s="2">
        <f t="shared" si="48"/>
        <v>96.428137390000003</v>
      </c>
      <c r="N792" s="2">
        <f t="shared" si="49"/>
        <v>57140000</v>
      </c>
      <c r="O792" s="2">
        <f>gpw[[#This Row],[M]]/(gpw[[#This Row],[Mb]]*gpw[[#This Row],[K]])*gpw[[#This Row],[Wb]]</f>
        <v>22.125685870140053</v>
      </c>
      <c r="P792" s="2">
        <f>gpw[[#This Row],[kurs_zamkniecia]]-D322</f>
        <v>0</v>
      </c>
      <c r="Q792" s="2" t="str">
        <f>IF(gpw[[#This Row],[Kolumna1]]&gt;0,"r",IF(gpw[[#This Row],[Kolumna1]]=0,"n","m"))</f>
        <v>n</v>
      </c>
      <c r="AB792" s="1">
        <v>42026</v>
      </c>
      <c r="AC792" s="2" t="s">
        <v>647</v>
      </c>
      <c r="AD792" s="2" t="s">
        <v>648</v>
      </c>
      <c r="AE792">
        <v>10.8</v>
      </c>
      <c r="AF792">
        <v>3488</v>
      </c>
      <c r="AG792">
        <v>37650</v>
      </c>
      <c r="AH792">
        <v>11288000</v>
      </c>
      <c r="AI792" s="2">
        <f>IF(AND(gpw_3[[#This Row],[wolumen]]=0,gpw_3[[#This Row],[obrot]]=0),gpw_3[[#This Row],[kurs_zamkniecia]],gpw_3[[#This Row],[obrot]]/gpw_3[[#This Row],[wolumen]])</f>
        <v>10.79415137614679</v>
      </c>
      <c r="AK792" t="str">
        <f>LEFT(gpw_3[[#This Row],[ISIN]],2)</f>
        <v>PL</v>
      </c>
      <c r="AL792">
        <f>gpw_3[[#This Row],[kurs_zamkniecia]]*gpw_3[[#This Row],[pakiet_wig]]</f>
        <v>121910400.00000001</v>
      </c>
      <c r="AM792" s="2">
        <f>1000</f>
        <v>1000</v>
      </c>
      <c r="AN792" s="2">
        <f t="shared" si="50"/>
        <v>96.428137390000003</v>
      </c>
      <c r="AO792" s="2">
        <f t="shared" si="51"/>
        <v>57140000</v>
      </c>
      <c r="AP792" s="2">
        <f>gpw_3[[#This Row],[M]]/(gpw_3[[#This Row],[Mb]]*gpw_3[[#This Row],[K]])*gpw_3[[#This Row],[Wb]]</f>
        <v>22.125685870140053</v>
      </c>
      <c r="AQ792" s="2">
        <f>gpw_3[[#This Row],[kurs_zamkniecia]]-AE322</f>
        <v>0</v>
      </c>
      <c r="AR792" s="2" t="str">
        <f>IF(gpw_3[[#This Row],[Kolumna1]]&gt;0,"r",IF(gpw_3[[#This Row],[Kolumna1]]=0,"n","m"))</f>
        <v>n</v>
      </c>
    </row>
    <row r="793" spans="1:44" x14ac:dyDescent="0.25">
      <c r="A793" s="1">
        <v>42026</v>
      </c>
      <c r="B793" s="2" t="s">
        <v>649</v>
      </c>
      <c r="C793" s="2" t="s">
        <v>650</v>
      </c>
      <c r="D793">
        <v>181.8</v>
      </c>
      <c r="E793">
        <v>360885</v>
      </c>
      <c r="F793">
        <v>64894800</v>
      </c>
      <c r="G793">
        <v>122632000</v>
      </c>
      <c r="H793" s="2">
        <f>IF(AND(gpw[[#This Row],[wolumen]]=0,gpw[[#This Row],[obrot]]=0),gpw[[#This Row],[kurs_zamkniecia]],gpw[[#This Row],[obrot]]/gpw[[#This Row],[wolumen]])</f>
        <v>179.8212727046012</v>
      </c>
      <c r="J793" t="str">
        <f>LEFT(gpw[[#This Row],[ISIN]],2)</f>
        <v>PL</v>
      </c>
      <c r="K793">
        <f>gpw[[#This Row],[kurs_zamkniecia]]*gpw[[#This Row],[pakiet_wig]]</f>
        <v>22294497600</v>
      </c>
      <c r="L793" s="2">
        <f>1000</f>
        <v>1000</v>
      </c>
      <c r="M793" s="2">
        <f t="shared" si="48"/>
        <v>96.428137390000003</v>
      </c>
      <c r="N793" s="2">
        <f t="shared" si="49"/>
        <v>57140000</v>
      </c>
      <c r="O793" s="2">
        <f>gpw[[#This Row],[M]]/(gpw[[#This Row],[Mb]]*gpw[[#This Row],[K]])*gpw[[#This Row],[Wb]]</f>
        <v>4046.2589781527358</v>
      </c>
      <c r="P793" s="2">
        <f>gpw[[#This Row],[kurs_zamkniecia]]-D323</f>
        <v>3.8000000000000114</v>
      </c>
      <c r="Q793" s="2" t="str">
        <f>IF(gpw[[#This Row],[Kolumna1]]&gt;0,"r",IF(gpw[[#This Row],[Kolumna1]]=0,"n","m"))</f>
        <v>r</v>
      </c>
      <c r="AB793" s="1">
        <v>42026</v>
      </c>
      <c r="AC793" s="2" t="s">
        <v>649</v>
      </c>
      <c r="AD793" s="2" t="s">
        <v>650</v>
      </c>
      <c r="AE793">
        <v>181.8</v>
      </c>
      <c r="AF793">
        <v>360885</v>
      </c>
      <c r="AG793">
        <v>64894800</v>
      </c>
      <c r="AH793">
        <v>122632000</v>
      </c>
      <c r="AI793" s="2">
        <f>IF(AND(gpw_3[[#This Row],[wolumen]]=0,gpw_3[[#This Row],[obrot]]=0),gpw_3[[#This Row],[kurs_zamkniecia]],gpw_3[[#This Row],[obrot]]/gpw_3[[#This Row],[wolumen]])</f>
        <v>179.8212727046012</v>
      </c>
      <c r="AK793" t="str">
        <f>LEFT(gpw_3[[#This Row],[ISIN]],2)</f>
        <v>PL</v>
      </c>
      <c r="AL793">
        <f>gpw_3[[#This Row],[kurs_zamkniecia]]*gpw_3[[#This Row],[pakiet_wig]]</f>
        <v>22294497600</v>
      </c>
      <c r="AM793" s="2">
        <f>1000</f>
        <v>1000</v>
      </c>
      <c r="AN793" s="2">
        <f t="shared" si="50"/>
        <v>96.428137390000003</v>
      </c>
      <c r="AO793" s="2">
        <f t="shared" si="51"/>
        <v>57140000</v>
      </c>
      <c r="AP793" s="2">
        <f>gpw_3[[#This Row],[M]]/(gpw_3[[#This Row],[Mb]]*gpw_3[[#This Row],[K]])*gpw_3[[#This Row],[Wb]]</f>
        <v>4046.2589781527358</v>
      </c>
      <c r="AQ793" s="2">
        <f>gpw_3[[#This Row],[kurs_zamkniecia]]-AE323</f>
        <v>3.8000000000000114</v>
      </c>
      <c r="AR793" s="2" t="str">
        <f>IF(gpw_3[[#This Row],[Kolumna1]]&gt;0,"r",IF(gpw_3[[#This Row],[Kolumna1]]=0,"n","m"))</f>
        <v>r</v>
      </c>
    </row>
    <row r="794" spans="1:44" x14ac:dyDescent="0.25">
      <c r="A794" s="1">
        <v>42026</v>
      </c>
      <c r="B794" s="2" t="s">
        <v>651</v>
      </c>
      <c r="C794" s="2" t="s">
        <v>652</v>
      </c>
      <c r="D794">
        <v>85.32</v>
      </c>
      <c r="E794">
        <v>995</v>
      </c>
      <c r="F794">
        <v>86160</v>
      </c>
      <c r="G794">
        <v>7304000</v>
      </c>
      <c r="H794" s="2">
        <f>IF(AND(gpw[[#This Row],[wolumen]]=0,gpw[[#This Row],[obrot]]=0),gpw[[#This Row],[kurs_zamkniecia]],gpw[[#This Row],[obrot]]/gpw[[#This Row],[wolumen]])</f>
        <v>86.5929648241206</v>
      </c>
      <c r="J794" t="str">
        <f>LEFT(gpw[[#This Row],[ISIN]],2)</f>
        <v>PL</v>
      </c>
      <c r="K794">
        <f>gpw[[#This Row],[kurs_zamkniecia]]*gpw[[#This Row],[pakiet_wig]]</f>
        <v>623177280</v>
      </c>
      <c r="L794" s="2">
        <f>1000</f>
        <v>1000</v>
      </c>
      <c r="M794" s="2">
        <f t="shared" si="48"/>
        <v>96.428137390000003</v>
      </c>
      <c r="N794" s="2">
        <f t="shared" si="49"/>
        <v>57140000</v>
      </c>
      <c r="O794" s="2">
        <f>gpw[[#This Row],[M]]/(gpw[[#This Row],[Mb]]*gpw[[#This Row],[K]])*gpw[[#This Row],[Wb]]</f>
        <v>113.10130012442178</v>
      </c>
      <c r="P794" s="2">
        <f>gpw[[#This Row],[kurs_zamkniecia]]-D324</f>
        <v>-2.0700000000000074</v>
      </c>
      <c r="Q794" s="2" t="str">
        <f>IF(gpw[[#This Row],[Kolumna1]]&gt;0,"r",IF(gpw[[#This Row],[Kolumna1]]=0,"n","m"))</f>
        <v>m</v>
      </c>
      <c r="AB794" s="1">
        <v>42026</v>
      </c>
      <c r="AC794" s="2" t="s">
        <v>651</v>
      </c>
      <c r="AD794" s="2" t="s">
        <v>652</v>
      </c>
      <c r="AE794">
        <v>85.32</v>
      </c>
      <c r="AF794">
        <v>995</v>
      </c>
      <c r="AG794">
        <v>86160</v>
      </c>
      <c r="AH794">
        <v>7304000</v>
      </c>
      <c r="AI794" s="2">
        <f>IF(AND(gpw_3[[#This Row],[wolumen]]=0,gpw_3[[#This Row],[obrot]]=0),gpw_3[[#This Row],[kurs_zamkniecia]],gpw_3[[#This Row],[obrot]]/gpw_3[[#This Row],[wolumen]])</f>
        <v>86.5929648241206</v>
      </c>
      <c r="AK794" t="str">
        <f>LEFT(gpw_3[[#This Row],[ISIN]],2)</f>
        <v>PL</v>
      </c>
      <c r="AL794">
        <f>gpw_3[[#This Row],[kurs_zamkniecia]]*gpw_3[[#This Row],[pakiet_wig]]</f>
        <v>623177280</v>
      </c>
      <c r="AM794" s="2">
        <f>1000</f>
        <v>1000</v>
      </c>
      <c r="AN794" s="2">
        <f t="shared" si="50"/>
        <v>96.428137390000003</v>
      </c>
      <c r="AO794" s="2">
        <f t="shared" si="51"/>
        <v>57140000</v>
      </c>
      <c r="AP794" s="2">
        <f>gpw_3[[#This Row],[M]]/(gpw_3[[#This Row],[Mb]]*gpw_3[[#This Row],[K]])*gpw_3[[#This Row],[Wb]]</f>
        <v>113.10130012442178</v>
      </c>
      <c r="AQ794" s="2">
        <f>gpw_3[[#This Row],[kurs_zamkniecia]]-AE324</f>
        <v>-2.0700000000000074</v>
      </c>
      <c r="AR794" s="2" t="str">
        <f>IF(gpw_3[[#This Row],[Kolumna1]]&gt;0,"r",IF(gpw_3[[#This Row],[Kolumna1]]=0,"n","m"))</f>
        <v>m</v>
      </c>
    </row>
    <row r="795" spans="1:44" x14ac:dyDescent="0.25">
      <c r="A795" s="1">
        <v>42026</v>
      </c>
      <c r="B795" s="2" t="s">
        <v>653</v>
      </c>
      <c r="C795" s="2" t="s">
        <v>654</v>
      </c>
      <c r="D795">
        <v>0.49</v>
      </c>
      <c r="E795">
        <v>0</v>
      </c>
      <c r="F795">
        <v>0</v>
      </c>
      <c r="G795">
        <v>0</v>
      </c>
      <c r="H795" s="2">
        <f>IF(AND(gpw[[#This Row],[wolumen]]=0,gpw[[#This Row],[obrot]]=0),gpw[[#This Row],[kurs_zamkniecia]],gpw[[#This Row],[obrot]]/gpw[[#This Row],[wolumen]])</f>
        <v>0.49</v>
      </c>
      <c r="J795" t="str">
        <f>LEFT(gpw[[#This Row],[ISIN]],2)</f>
        <v>PL</v>
      </c>
      <c r="K795">
        <f>gpw[[#This Row],[kurs_zamkniecia]]*gpw[[#This Row],[pakiet_wig]]</f>
        <v>0</v>
      </c>
      <c r="L795" s="2">
        <f>1000</f>
        <v>1000</v>
      </c>
      <c r="M795" s="2">
        <f t="shared" si="48"/>
        <v>96.428137390000003</v>
      </c>
      <c r="N795" s="2">
        <f t="shared" si="49"/>
        <v>57140000</v>
      </c>
      <c r="O795" s="2">
        <f>gpw[[#This Row],[M]]/(gpw[[#This Row],[Mb]]*gpw[[#This Row],[K]])*gpw[[#This Row],[Wb]]</f>
        <v>0</v>
      </c>
      <c r="P795" s="2">
        <f>gpw[[#This Row],[kurs_zamkniecia]]-D325</f>
        <v>0</v>
      </c>
      <c r="Q795" s="2" t="str">
        <f>IF(gpw[[#This Row],[Kolumna1]]&gt;0,"r",IF(gpw[[#This Row],[Kolumna1]]=0,"n","m"))</f>
        <v>n</v>
      </c>
      <c r="AB795" s="1">
        <v>42026</v>
      </c>
      <c r="AC795" s="2" t="s">
        <v>653</v>
      </c>
      <c r="AD795" s="2" t="s">
        <v>654</v>
      </c>
      <c r="AE795">
        <v>0.49</v>
      </c>
      <c r="AF795">
        <v>0</v>
      </c>
      <c r="AG795">
        <v>0</v>
      </c>
      <c r="AH795">
        <v>0</v>
      </c>
      <c r="AI795" s="2">
        <f>IF(AND(gpw_3[[#This Row],[wolumen]]=0,gpw_3[[#This Row],[obrot]]=0),gpw_3[[#This Row],[kurs_zamkniecia]],gpw_3[[#This Row],[obrot]]/gpw_3[[#This Row],[wolumen]])</f>
        <v>0.49</v>
      </c>
      <c r="AK795" t="str">
        <f>LEFT(gpw_3[[#This Row],[ISIN]],2)</f>
        <v>PL</v>
      </c>
      <c r="AL795">
        <f>gpw_3[[#This Row],[kurs_zamkniecia]]*gpw_3[[#This Row],[pakiet_wig]]</f>
        <v>0</v>
      </c>
      <c r="AM795" s="2">
        <f>1000</f>
        <v>1000</v>
      </c>
      <c r="AN795" s="2">
        <f t="shared" si="50"/>
        <v>96.428137390000003</v>
      </c>
      <c r="AO795" s="2">
        <f t="shared" si="51"/>
        <v>57140000</v>
      </c>
      <c r="AP795" s="2">
        <f>gpw_3[[#This Row],[M]]/(gpw_3[[#This Row],[Mb]]*gpw_3[[#This Row],[K]])*gpw_3[[#This Row],[Wb]]</f>
        <v>0</v>
      </c>
      <c r="AQ795" s="2">
        <f>gpw_3[[#This Row],[kurs_zamkniecia]]-AE325</f>
        <v>0</v>
      </c>
      <c r="AR795" s="2" t="str">
        <f>IF(gpw_3[[#This Row],[Kolumna1]]&gt;0,"r",IF(gpw_3[[#This Row],[Kolumna1]]=0,"n","m"))</f>
        <v>n</v>
      </c>
    </row>
    <row r="796" spans="1:44" x14ac:dyDescent="0.25">
      <c r="A796" s="1">
        <v>42026</v>
      </c>
      <c r="B796" s="2" t="s">
        <v>655</v>
      </c>
      <c r="C796" s="2" t="s">
        <v>656</v>
      </c>
      <c r="D796">
        <v>29.89</v>
      </c>
      <c r="E796">
        <v>1</v>
      </c>
      <c r="F796">
        <v>30</v>
      </c>
      <c r="G796">
        <v>8365000</v>
      </c>
      <c r="H796" s="2">
        <f>IF(AND(gpw[[#This Row],[wolumen]]=0,gpw[[#This Row],[obrot]]=0),gpw[[#This Row],[kurs_zamkniecia]],gpw[[#This Row],[obrot]]/gpw[[#This Row],[wolumen]])</f>
        <v>30</v>
      </c>
      <c r="J796" t="str">
        <f>LEFT(gpw[[#This Row],[ISIN]],2)</f>
        <v>PL</v>
      </c>
      <c r="K796">
        <f>gpw[[#This Row],[kurs_zamkniecia]]*gpw[[#This Row],[pakiet_wig]]</f>
        <v>250029850</v>
      </c>
      <c r="L796" s="2">
        <f>1000</f>
        <v>1000</v>
      </c>
      <c r="M796" s="2">
        <f t="shared" si="48"/>
        <v>96.428137390000003</v>
      </c>
      <c r="N796" s="2">
        <f t="shared" si="49"/>
        <v>57140000</v>
      </c>
      <c r="O796" s="2">
        <f>gpw[[#This Row],[M]]/(gpw[[#This Row],[Mb]]*gpw[[#This Row],[K]])*gpw[[#This Row],[Wb]]</f>
        <v>45.378260749355562</v>
      </c>
      <c r="P796" s="2">
        <f>gpw[[#This Row],[kurs_zamkniecia]]-D326</f>
        <v>-9.9999999999997868E-2</v>
      </c>
      <c r="Q796" s="2" t="str">
        <f>IF(gpw[[#This Row],[Kolumna1]]&gt;0,"r",IF(gpw[[#This Row],[Kolumna1]]=0,"n","m"))</f>
        <v>m</v>
      </c>
      <c r="AB796" s="1">
        <v>42026</v>
      </c>
      <c r="AC796" s="2" t="s">
        <v>655</v>
      </c>
      <c r="AD796" s="2" t="s">
        <v>656</v>
      </c>
      <c r="AE796">
        <v>29.89</v>
      </c>
      <c r="AF796">
        <v>1</v>
      </c>
      <c r="AG796">
        <v>30</v>
      </c>
      <c r="AH796">
        <v>8365000</v>
      </c>
      <c r="AI796" s="2">
        <f>IF(AND(gpw_3[[#This Row],[wolumen]]=0,gpw_3[[#This Row],[obrot]]=0),gpw_3[[#This Row],[kurs_zamkniecia]],gpw_3[[#This Row],[obrot]]/gpw_3[[#This Row],[wolumen]])</f>
        <v>30</v>
      </c>
      <c r="AK796" t="str">
        <f>LEFT(gpw_3[[#This Row],[ISIN]],2)</f>
        <v>PL</v>
      </c>
      <c r="AL796">
        <f>gpw_3[[#This Row],[kurs_zamkniecia]]*gpw_3[[#This Row],[pakiet_wig]]</f>
        <v>250029850</v>
      </c>
      <c r="AM796" s="2">
        <f>1000</f>
        <v>1000</v>
      </c>
      <c r="AN796" s="2">
        <f t="shared" si="50"/>
        <v>96.428137390000003</v>
      </c>
      <c r="AO796" s="2">
        <f t="shared" si="51"/>
        <v>57140000</v>
      </c>
      <c r="AP796" s="2">
        <f>gpw_3[[#This Row],[M]]/(gpw_3[[#This Row],[Mb]]*gpw_3[[#This Row],[K]])*gpw_3[[#This Row],[Wb]]</f>
        <v>45.378260749355562</v>
      </c>
      <c r="AQ796" s="2">
        <f>gpw_3[[#This Row],[kurs_zamkniecia]]-AE326</f>
        <v>-9.9999999999997868E-2</v>
      </c>
      <c r="AR796" s="2" t="str">
        <f>IF(gpw_3[[#This Row],[Kolumna1]]&gt;0,"r",IF(gpw_3[[#This Row],[Kolumna1]]=0,"n","m"))</f>
        <v>m</v>
      </c>
    </row>
    <row r="797" spans="1:44" x14ac:dyDescent="0.25">
      <c r="A797" s="1">
        <v>42026</v>
      </c>
      <c r="B797" s="2" t="s">
        <v>657</v>
      </c>
      <c r="C797" s="2" t="s">
        <v>658</v>
      </c>
      <c r="D797">
        <v>0.49</v>
      </c>
      <c r="E797">
        <v>0</v>
      </c>
      <c r="F797">
        <v>0</v>
      </c>
      <c r="G797">
        <v>49286000</v>
      </c>
      <c r="H797" s="2">
        <f>IF(AND(gpw[[#This Row],[wolumen]]=0,gpw[[#This Row],[obrot]]=0),gpw[[#This Row],[kurs_zamkniecia]],gpw[[#This Row],[obrot]]/gpw[[#This Row],[wolumen]])</f>
        <v>0.49</v>
      </c>
      <c r="J797" t="str">
        <f>LEFT(gpw[[#This Row],[ISIN]],2)</f>
        <v>PL</v>
      </c>
      <c r="K797">
        <f>gpw[[#This Row],[kurs_zamkniecia]]*gpw[[#This Row],[pakiet_wig]]</f>
        <v>24150140</v>
      </c>
      <c r="L797" s="2">
        <f>1000</f>
        <v>1000</v>
      </c>
      <c r="M797" s="2">
        <f t="shared" si="48"/>
        <v>96.428137390000003</v>
      </c>
      <c r="N797" s="2">
        <f t="shared" si="49"/>
        <v>57140000</v>
      </c>
      <c r="O797" s="2">
        <f>gpw[[#This Row],[M]]/(gpw[[#This Row],[Mb]]*gpw[[#This Row],[K]])*gpw[[#This Row],[Wb]]</f>
        <v>4.3830420649912067</v>
      </c>
      <c r="P797" s="2">
        <f>gpw[[#This Row],[kurs_zamkniecia]]-D327</f>
        <v>0</v>
      </c>
      <c r="Q797" s="2" t="str">
        <f>IF(gpw[[#This Row],[Kolumna1]]&gt;0,"r",IF(gpw[[#This Row],[Kolumna1]]=0,"n","m"))</f>
        <v>n</v>
      </c>
      <c r="AB797" s="1">
        <v>42026</v>
      </c>
      <c r="AC797" s="2" t="s">
        <v>657</v>
      </c>
      <c r="AD797" s="2" t="s">
        <v>658</v>
      </c>
      <c r="AE797">
        <v>0.49</v>
      </c>
      <c r="AF797">
        <v>0</v>
      </c>
      <c r="AG797">
        <v>0</v>
      </c>
      <c r="AH797">
        <v>49286000</v>
      </c>
      <c r="AI797" s="2">
        <f>IF(AND(gpw_3[[#This Row],[wolumen]]=0,gpw_3[[#This Row],[obrot]]=0),gpw_3[[#This Row],[kurs_zamkniecia]],gpw_3[[#This Row],[obrot]]/gpw_3[[#This Row],[wolumen]])</f>
        <v>0.49</v>
      </c>
      <c r="AK797" t="str">
        <f>LEFT(gpw_3[[#This Row],[ISIN]],2)</f>
        <v>PL</v>
      </c>
      <c r="AL797">
        <f>gpw_3[[#This Row],[kurs_zamkniecia]]*gpw_3[[#This Row],[pakiet_wig]]</f>
        <v>24150140</v>
      </c>
      <c r="AM797" s="2">
        <f>1000</f>
        <v>1000</v>
      </c>
      <c r="AN797" s="2">
        <f t="shared" si="50"/>
        <v>96.428137390000003</v>
      </c>
      <c r="AO797" s="2">
        <f t="shared" si="51"/>
        <v>57140000</v>
      </c>
      <c r="AP797" s="2">
        <f>gpw_3[[#This Row],[M]]/(gpw_3[[#This Row],[Mb]]*gpw_3[[#This Row],[K]])*gpw_3[[#This Row],[Wb]]</f>
        <v>4.3830420649912067</v>
      </c>
      <c r="AQ797" s="2">
        <f>gpw_3[[#This Row],[kurs_zamkniecia]]-AE327</f>
        <v>0</v>
      </c>
      <c r="AR797" s="2" t="str">
        <f>IF(gpw_3[[#This Row],[Kolumna1]]&gt;0,"r",IF(gpw_3[[#This Row],[Kolumna1]]=0,"n","m"))</f>
        <v>n</v>
      </c>
    </row>
    <row r="798" spans="1:44" x14ac:dyDescent="0.25">
      <c r="A798" s="1">
        <v>42026</v>
      </c>
      <c r="B798" s="2" t="s">
        <v>659</v>
      </c>
      <c r="C798" s="2" t="s">
        <v>660</v>
      </c>
      <c r="D798">
        <v>0.16</v>
      </c>
      <c r="E798">
        <v>87513</v>
      </c>
      <c r="F798">
        <v>14230</v>
      </c>
      <c r="G798">
        <v>0</v>
      </c>
      <c r="H798" s="2">
        <f>IF(AND(gpw[[#This Row],[wolumen]]=0,gpw[[#This Row],[obrot]]=0),gpw[[#This Row],[kurs_zamkniecia]],gpw[[#This Row],[obrot]]/gpw[[#This Row],[wolumen]])</f>
        <v>0.1626044130586313</v>
      </c>
      <c r="J798" t="str">
        <f>LEFT(gpw[[#This Row],[ISIN]],2)</f>
        <v>PL</v>
      </c>
      <c r="K798">
        <f>gpw[[#This Row],[kurs_zamkniecia]]*gpw[[#This Row],[pakiet_wig]]</f>
        <v>0</v>
      </c>
      <c r="L798" s="2">
        <f>1000</f>
        <v>1000</v>
      </c>
      <c r="M798" s="2">
        <f t="shared" si="48"/>
        <v>96.428137390000003</v>
      </c>
      <c r="N798" s="2">
        <f t="shared" si="49"/>
        <v>57140000</v>
      </c>
      <c r="O798" s="2">
        <f>gpw[[#This Row],[M]]/(gpw[[#This Row],[Mb]]*gpw[[#This Row],[K]])*gpw[[#This Row],[Wb]]</f>
        <v>0</v>
      </c>
      <c r="P798" s="2">
        <f>gpw[[#This Row],[kurs_zamkniecia]]-D328</f>
        <v>0</v>
      </c>
      <c r="Q798" s="2" t="str">
        <f>IF(gpw[[#This Row],[Kolumna1]]&gt;0,"r",IF(gpw[[#This Row],[Kolumna1]]=0,"n","m"))</f>
        <v>n</v>
      </c>
      <c r="AB798" s="1">
        <v>42026</v>
      </c>
      <c r="AC798" s="2" t="s">
        <v>659</v>
      </c>
      <c r="AD798" s="2" t="s">
        <v>660</v>
      </c>
      <c r="AE798">
        <v>0.16</v>
      </c>
      <c r="AF798">
        <v>87513</v>
      </c>
      <c r="AG798">
        <v>14230</v>
      </c>
      <c r="AH798">
        <v>0</v>
      </c>
      <c r="AI798" s="2">
        <f>IF(AND(gpw_3[[#This Row],[wolumen]]=0,gpw_3[[#This Row],[obrot]]=0),gpw_3[[#This Row],[kurs_zamkniecia]],gpw_3[[#This Row],[obrot]]/gpw_3[[#This Row],[wolumen]])</f>
        <v>0.1626044130586313</v>
      </c>
      <c r="AK798" t="str">
        <f>LEFT(gpw_3[[#This Row],[ISIN]],2)</f>
        <v>PL</v>
      </c>
      <c r="AL798">
        <f>gpw_3[[#This Row],[kurs_zamkniecia]]*gpw_3[[#This Row],[pakiet_wig]]</f>
        <v>0</v>
      </c>
      <c r="AM798" s="2">
        <f>1000</f>
        <v>1000</v>
      </c>
      <c r="AN798" s="2">
        <f t="shared" si="50"/>
        <v>96.428137390000003</v>
      </c>
      <c r="AO798" s="2">
        <f t="shared" si="51"/>
        <v>57140000</v>
      </c>
      <c r="AP798" s="2">
        <f>gpw_3[[#This Row],[M]]/(gpw_3[[#This Row],[Mb]]*gpw_3[[#This Row],[K]])*gpw_3[[#This Row],[Wb]]</f>
        <v>0</v>
      </c>
      <c r="AQ798" s="2">
        <f>gpw_3[[#This Row],[kurs_zamkniecia]]-AE328</f>
        <v>0</v>
      </c>
      <c r="AR798" s="2" t="str">
        <f>IF(gpw_3[[#This Row],[Kolumna1]]&gt;0,"r",IF(gpw_3[[#This Row],[Kolumna1]]=0,"n","m"))</f>
        <v>n</v>
      </c>
    </row>
    <row r="799" spans="1:44" x14ac:dyDescent="0.25">
      <c r="A799" s="1">
        <v>42026</v>
      </c>
      <c r="B799" s="2" t="s">
        <v>661</v>
      </c>
      <c r="C799" s="2" t="s">
        <v>662</v>
      </c>
      <c r="D799">
        <v>19.45</v>
      </c>
      <c r="E799">
        <v>2284615</v>
      </c>
      <c r="F799">
        <v>44383610</v>
      </c>
      <c r="G799">
        <v>778079000</v>
      </c>
      <c r="H799" s="2">
        <f>IF(AND(gpw[[#This Row],[wolumen]]=0,gpw[[#This Row],[obrot]]=0),gpw[[#This Row],[kurs_zamkniecia]],gpw[[#This Row],[obrot]]/gpw[[#This Row],[wolumen]])</f>
        <v>19.427172630837145</v>
      </c>
      <c r="J799" t="str">
        <f>LEFT(gpw[[#This Row],[ISIN]],2)</f>
        <v>PL</v>
      </c>
      <c r="K799">
        <f>gpw[[#This Row],[kurs_zamkniecia]]*gpw[[#This Row],[pakiet_wig]]</f>
        <v>15133636550</v>
      </c>
      <c r="L799" s="2">
        <f>1000</f>
        <v>1000</v>
      </c>
      <c r="M799" s="2">
        <f t="shared" si="48"/>
        <v>96.428137390000003</v>
      </c>
      <c r="N799" s="2">
        <f t="shared" si="49"/>
        <v>57140000</v>
      </c>
      <c r="O799" s="2">
        <f>gpw[[#This Row],[M]]/(gpw[[#This Row],[Mb]]*gpw[[#This Row],[K]])*gpw[[#This Row],[Wb]]</f>
        <v>2746.6244748452145</v>
      </c>
      <c r="P799" s="2">
        <f>gpw[[#This Row],[kurs_zamkniecia]]-D329</f>
        <v>0.25999999999999801</v>
      </c>
      <c r="Q799" s="2" t="str">
        <f>IF(gpw[[#This Row],[Kolumna1]]&gt;0,"r",IF(gpw[[#This Row],[Kolumna1]]=0,"n","m"))</f>
        <v>r</v>
      </c>
      <c r="AB799" s="1">
        <v>42026</v>
      </c>
      <c r="AC799" s="2" t="s">
        <v>661</v>
      </c>
      <c r="AD799" s="2" t="s">
        <v>662</v>
      </c>
      <c r="AE799">
        <v>19.45</v>
      </c>
      <c r="AF799">
        <v>2284615</v>
      </c>
      <c r="AG799">
        <v>44383610</v>
      </c>
      <c r="AH799">
        <v>778079000</v>
      </c>
      <c r="AI799" s="2">
        <f>IF(AND(gpw_3[[#This Row],[wolumen]]=0,gpw_3[[#This Row],[obrot]]=0),gpw_3[[#This Row],[kurs_zamkniecia]],gpw_3[[#This Row],[obrot]]/gpw_3[[#This Row],[wolumen]])</f>
        <v>19.427172630837145</v>
      </c>
      <c r="AK799" t="str">
        <f>LEFT(gpw_3[[#This Row],[ISIN]],2)</f>
        <v>PL</v>
      </c>
      <c r="AL799">
        <f>gpw_3[[#This Row],[kurs_zamkniecia]]*gpw_3[[#This Row],[pakiet_wig]]</f>
        <v>15133636550</v>
      </c>
      <c r="AM799" s="2">
        <f>1000</f>
        <v>1000</v>
      </c>
      <c r="AN799" s="2">
        <f t="shared" si="50"/>
        <v>96.428137390000003</v>
      </c>
      <c r="AO799" s="2">
        <f t="shared" si="51"/>
        <v>57140000</v>
      </c>
      <c r="AP799" s="2">
        <f>gpw_3[[#This Row],[M]]/(gpw_3[[#This Row],[Mb]]*gpw_3[[#This Row],[K]])*gpw_3[[#This Row],[Wb]]</f>
        <v>2746.6244748452145</v>
      </c>
      <c r="AQ799" s="2">
        <f>gpw_3[[#This Row],[kurs_zamkniecia]]-AE329</f>
        <v>0.25999999999999801</v>
      </c>
      <c r="AR799" s="2" t="str">
        <f>IF(gpw_3[[#This Row],[Kolumna1]]&gt;0,"r",IF(gpw_3[[#This Row],[Kolumna1]]=0,"n","m"))</f>
        <v>r</v>
      </c>
    </row>
    <row r="800" spans="1:44" x14ac:dyDescent="0.25">
      <c r="A800" s="1">
        <v>42026</v>
      </c>
      <c r="B800" s="2" t="s">
        <v>663</v>
      </c>
      <c r="C800" s="2" t="s">
        <v>664</v>
      </c>
      <c r="D800">
        <v>4.46</v>
      </c>
      <c r="E800">
        <v>6242458</v>
      </c>
      <c r="F800">
        <v>27762260</v>
      </c>
      <c r="G800">
        <v>1628262000</v>
      </c>
      <c r="H800" s="2">
        <f>IF(AND(gpw[[#This Row],[wolumen]]=0,gpw[[#This Row],[obrot]]=0),gpw[[#This Row],[kurs_zamkniecia]],gpw[[#This Row],[obrot]]/gpw[[#This Row],[wolumen]])</f>
        <v>4.4473282799820195</v>
      </c>
      <c r="J800" t="str">
        <f>LEFT(gpw[[#This Row],[ISIN]],2)</f>
        <v>PL</v>
      </c>
      <c r="K800">
        <f>gpw[[#This Row],[kurs_zamkniecia]]*gpw[[#This Row],[pakiet_wig]]</f>
        <v>7262048520</v>
      </c>
      <c r="L800" s="2">
        <f>1000</f>
        <v>1000</v>
      </c>
      <c r="M800" s="2">
        <f t="shared" si="48"/>
        <v>96.428137390000003</v>
      </c>
      <c r="N800" s="2">
        <f t="shared" si="49"/>
        <v>57140000</v>
      </c>
      <c r="O800" s="2">
        <f>gpw[[#This Row],[M]]/(gpw[[#This Row],[Mb]]*gpw[[#This Row],[K]])*gpw[[#This Row],[Wb]]</f>
        <v>1317.9991561608811</v>
      </c>
      <c r="P800" s="2">
        <f>gpw[[#This Row],[kurs_zamkniecia]]-D330</f>
        <v>7.0000000000000284E-2</v>
      </c>
      <c r="Q800" s="2" t="str">
        <f>IF(gpw[[#This Row],[Kolumna1]]&gt;0,"r",IF(gpw[[#This Row],[Kolumna1]]=0,"n","m"))</f>
        <v>r</v>
      </c>
      <c r="AB800" s="1">
        <v>42026</v>
      </c>
      <c r="AC800" s="2" t="s">
        <v>663</v>
      </c>
      <c r="AD800" s="2" t="s">
        <v>664</v>
      </c>
      <c r="AE800">
        <v>4.46</v>
      </c>
      <c r="AF800">
        <v>6242458</v>
      </c>
      <c r="AG800">
        <v>27762260</v>
      </c>
      <c r="AH800">
        <v>1628262000</v>
      </c>
      <c r="AI800" s="2">
        <f>IF(AND(gpw_3[[#This Row],[wolumen]]=0,gpw_3[[#This Row],[obrot]]=0),gpw_3[[#This Row],[kurs_zamkniecia]],gpw_3[[#This Row],[obrot]]/gpw_3[[#This Row],[wolumen]])</f>
        <v>4.4473282799820195</v>
      </c>
      <c r="AK800" t="str">
        <f>LEFT(gpw_3[[#This Row],[ISIN]],2)</f>
        <v>PL</v>
      </c>
      <c r="AL800">
        <f>gpw_3[[#This Row],[kurs_zamkniecia]]*gpw_3[[#This Row],[pakiet_wig]]</f>
        <v>7262048520</v>
      </c>
      <c r="AM800" s="2">
        <f>1000</f>
        <v>1000</v>
      </c>
      <c r="AN800" s="2">
        <f t="shared" si="50"/>
        <v>96.428137390000003</v>
      </c>
      <c r="AO800" s="2">
        <f t="shared" si="51"/>
        <v>57140000</v>
      </c>
      <c r="AP800" s="2">
        <f>gpw_3[[#This Row],[M]]/(gpw_3[[#This Row],[Mb]]*gpw_3[[#This Row],[K]])*gpw_3[[#This Row],[Wb]]</f>
        <v>1317.9991561608811</v>
      </c>
      <c r="AQ800" s="2">
        <f>gpw_3[[#This Row],[kurs_zamkniecia]]-AE330</f>
        <v>7.0000000000000284E-2</v>
      </c>
      <c r="AR800" s="2" t="str">
        <f>IF(gpw_3[[#This Row],[Kolumna1]]&gt;0,"r",IF(gpw_3[[#This Row],[Kolumna1]]=0,"n","m"))</f>
        <v>r</v>
      </c>
    </row>
    <row r="801" spans="1:44" x14ac:dyDescent="0.25">
      <c r="A801" s="1">
        <v>42026</v>
      </c>
      <c r="B801" s="2" t="s">
        <v>665</v>
      </c>
      <c r="C801" s="2" t="s">
        <v>666</v>
      </c>
      <c r="D801">
        <v>5.4</v>
      </c>
      <c r="E801">
        <v>72291</v>
      </c>
      <c r="F801">
        <v>368780</v>
      </c>
      <c r="G801">
        <v>31779000</v>
      </c>
      <c r="H801" s="2">
        <f>IF(AND(gpw[[#This Row],[wolumen]]=0,gpw[[#This Row],[obrot]]=0),gpw[[#This Row],[kurs_zamkniecia]],gpw[[#This Row],[obrot]]/gpw[[#This Row],[wolumen]])</f>
        <v>5.1013265828388041</v>
      </c>
      <c r="J801" t="str">
        <f>LEFT(gpw[[#This Row],[ISIN]],2)</f>
        <v>PL</v>
      </c>
      <c r="K801">
        <f>gpw[[#This Row],[kurs_zamkniecia]]*gpw[[#This Row],[pakiet_wig]]</f>
        <v>171606600</v>
      </c>
      <c r="L801" s="2">
        <f>1000</f>
        <v>1000</v>
      </c>
      <c r="M801" s="2">
        <f t="shared" si="48"/>
        <v>96.428137390000003</v>
      </c>
      <c r="N801" s="2">
        <f t="shared" si="49"/>
        <v>57140000</v>
      </c>
      <c r="O801" s="2">
        <f>gpw[[#This Row],[M]]/(gpw[[#This Row],[Mb]]*gpw[[#This Row],[K]])*gpw[[#This Row],[Wb]]</f>
        <v>31.145117437419412</v>
      </c>
      <c r="P801" s="2">
        <f>gpw[[#This Row],[kurs_zamkniecia]]-D331</f>
        <v>0.20000000000000018</v>
      </c>
      <c r="Q801" s="2" t="str">
        <f>IF(gpw[[#This Row],[Kolumna1]]&gt;0,"r",IF(gpw[[#This Row],[Kolumna1]]=0,"n","m"))</f>
        <v>r</v>
      </c>
      <c r="AB801" s="1">
        <v>42026</v>
      </c>
      <c r="AC801" s="2" t="s">
        <v>665</v>
      </c>
      <c r="AD801" s="2" t="s">
        <v>666</v>
      </c>
      <c r="AE801">
        <v>5.4</v>
      </c>
      <c r="AF801">
        <v>72291</v>
      </c>
      <c r="AG801">
        <v>368780</v>
      </c>
      <c r="AH801">
        <v>31779000</v>
      </c>
      <c r="AI801" s="2">
        <f>IF(AND(gpw_3[[#This Row],[wolumen]]=0,gpw_3[[#This Row],[obrot]]=0),gpw_3[[#This Row],[kurs_zamkniecia]],gpw_3[[#This Row],[obrot]]/gpw_3[[#This Row],[wolumen]])</f>
        <v>5.1013265828388041</v>
      </c>
      <c r="AK801" t="str">
        <f>LEFT(gpw_3[[#This Row],[ISIN]],2)</f>
        <v>PL</v>
      </c>
      <c r="AL801">
        <f>gpw_3[[#This Row],[kurs_zamkniecia]]*gpw_3[[#This Row],[pakiet_wig]]</f>
        <v>171606600</v>
      </c>
      <c r="AM801" s="2">
        <f>1000</f>
        <v>1000</v>
      </c>
      <c r="AN801" s="2">
        <f t="shared" si="50"/>
        <v>96.428137390000003</v>
      </c>
      <c r="AO801" s="2">
        <f t="shared" si="51"/>
        <v>57140000</v>
      </c>
      <c r="AP801" s="2">
        <f>gpw_3[[#This Row],[M]]/(gpw_3[[#This Row],[Mb]]*gpw_3[[#This Row],[K]])*gpw_3[[#This Row],[Wb]]</f>
        <v>31.145117437419412</v>
      </c>
      <c r="AQ801" s="2">
        <f>gpw_3[[#This Row],[kurs_zamkniecia]]-AE331</f>
        <v>0.20000000000000018</v>
      </c>
      <c r="AR801" s="2" t="str">
        <f>IF(gpw_3[[#This Row],[Kolumna1]]&gt;0,"r",IF(gpw_3[[#This Row],[Kolumna1]]=0,"n","m"))</f>
        <v>r</v>
      </c>
    </row>
    <row r="802" spans="1:44" x14ac:dyDescent="0.25">
      <c r="A802" s="1">
        <v>42026</v>
      </c>
      <c r="B802" s="2" t="s">
        <v>667</v>
      </c>
      <c r="C802" s="2" t="s">
        <v>668</v>
      </c>
      <c r="D802">
        <v>25.2</v>
      </c>
      <c r="E802">
        <v>5572</v>
      </c>
      <c r="F802">
        <v>139880</v>
      </c>
      <c r="G802">
        <v>13699000</v>
      </c>
      <c r="H802" s="2">
        <f>IF(AND(gpw[[#This Row],[wolumen]]=0,gpw[[#This Row],[obrot]]=0),gpw[[#This Row],[kurs_zamkniecia]],gpw[[#This Row],[obrot]]/gpw[[#This Row],[wolumen]])</f>
        <v>25.104091888011485</v>
      </c>
      <c r="J802" t="str">
        <f>LEFT(gpw[[#This Row],[ISIN]],2)</f>
        <v>PL</v>
      </c>
      <c r="K802">
        <f>gpw[[#This Row],[kurs_zamkniecia]]*gpw[[#This Row],[pakiet_wig]]</f>
        <v>345214800</v>
      </c>
      <c r="L802" s="2">
        <f>1000</f>
        <v>1000</v>
      </c>
      <c r="M802" s="2">
        <f t="shared" si="48"/>
        <v>96.428137390000003</v>
      </c>
      <c r="N802" s="2">
        <f t="shared" si="49"/>
        <v>57140000</v>
      </c>
      <c r="O802" s="2">
        <f>gpw[[#This Row],[M]]/(gpw[[#This Row],[Mb]]*gpw[[#This Row],[K]])*gpw[[#This Row],[Wb]]</f>
        <v>62.653508006890497</v>
      </c>
      <c r="P802" s="2">
        <f>gpw[[#This Row],[kurs_zamkniecia]]-D332</f>
        <v>9.9999999999997868E-2</v>
      </c>
      <c r="Q802" s="2" t="str">
        <f>IF(gpw[[#This Row],[Kolumna1]]&gt;0,"r",IF(gpw[[#This Row],[Kolumna1]]=0,"n","m"))</f>
        <v>r</v>
      </c>
      <c r="AB802" s="1">
        <v>42026</v>
      </c>
      <c r="AC802" s="2" t="s">
        <v>667</v>
      </c>
      <c r="AD802" s="2" t="s">
        <v>668</v>
      </c>
      <c r="AE802">
        <v>25.2</v>
      </c>
      <c r="AF802">
        <v>5572</v>
      </c>
      <c r="AG802">
        <v>139880</v>
      </c>
      <c r="AH802">
        <v>13699000</v>
      </c>
      <c r="AI802" s="2">
        <f>IF(AND(gpw_3[[#This Row],[wolumen]]=0,gpw_3[[#This Row],[obrot]]=0),gpw_3[[#This Row],[kurs_zamkniecia]],gpw_3[[#This Row],[obrot]]/gpw_3[[#This Row],[wolumen]])</f>
        <v>25.104091888011485</v>
      </c>
      <c r="AK802" t="str">
        <f>LEFT(gpw_3[[#This Row],[ISIN]],2)</f>
        <v>PL</v>
      </c>
      <c r="AL802">
        <f>gpw_3[[#This Row],[kurs_zamkniecia]]*gpw_3[[#This Row],[pakiet_wig]]</f>
        <v>345214800</v>
      </c>
      <c r="AM802" s="2">
        <f>1000</f>
        <v>1000</v>
      </c>
      <c r="AN802" s="2">
        <f t="shared" si="50"/>
        <v>96.428137390000003</v>
      </c>
      <c r="AO802" s="2">
        <f t="shared" si="51"/>
        <v>57140000</v>
      </c>
      <c r="AP802" s="2">
        <f>gpw_3[[#This Row],[M]]/(gpw_3[[#This Row],[Mb]]*gpw_3[[#This Row],[K]])*gpw_3[[#This Row],[Wb]]</f>
        <v>62.653508006890497</v>
      </c>
      <c r="AQ802" s="2">
        <f>gpw_3[[#This Row],[kurs_zamkniecia]]-AE332</f>
        <v>9.9999999999997868E-2</v>
      </c>
      <c r="AR802" s="2" t="str">
        <f>IF(gpw_3[[#This Row],[Kolumna1]]&gt;0,"r",IF(gpw_3[[#This Row],[Kolumna1]]=0,"n","m"))</f>
        <v>r</v>
      </c>
    </row>
    <row r="803" spans="1:44" x14ac:dyDescent="0.25">
      <c r="A803" s="1">
        <v>42026</v>
      </c>
      <c r="B803" s="2" t="s">
        <v>669</v>
      </c>
      <c r="C803" s="2" t="s">
        <v>670</v>
      </c>
      <c r="D803">
        <v>52.71</v>
      </c>
      <c r="E803">
        <v>744617</v>
      </c>
      <c r="F803">
        <v>39507140</v>
      </c>
      <c r="G803">
        <v>309998000</v>
      </c>
      <c r="H803" s="2">
        <f>IF(AND(gpw[[#This Row],[wolumen]]=0,gpw[[#This Row],[obrot]]=0),gpw[[#This Row],[kurs_zamkniecia]],gpw[[#This Row],[obrot]]/gpw[[#This Row],[wolumen]])</f>
        <v>53.056994401148508</v>
      </c>
      <c r="J803" t="str">
        <f>LEFT(gpw[[#This Row],[ISIN]],2)</f>
        <v>PL</v>
      </c>
      <c r="K803">
        <f>gpw[[#This Row],[kurs_zamkniecia]]*gpw[[#This Row],[pakiet_wig]]</f>
        <v>16339994580</v>
      </c>
      <c r="L803" s="2">
        <f>1000</f>
        <v>1000</v>
      </c>
      <c r="M803" s="2">
        <f t="shared" si="48"/>
        <v>96.428137390000003</v>
      </c>
      <c r="N803" s="2">
        <f t="shared" si="49"/>
        <v>57140000</v>
      </c>
      <c r="O803" s="2">
        <f>gpw[[#This Row],[M]]/(gpw[[#This Row],[Mb]]*gpw[[#This Row],[K]])*gpw[[#This Row],[Wb]]</f>
        <v>2965.5680499520222</v>
      </c>
      <c r="P803" s="2">
        <f>gpw[[#This Row],[kurs_zamkniecia]]-D333</f>
        <v>-0.28999999999999915</v>
      </c>
      <c r="Q803" s="2" t="str">
        <f>IF(gpw[[#This Row],[Kolumna1]]&gt;0,"r",IF(gpw[[#This Row],[Kolumna1]]=0,"n","m"))</f>
        <v>m</v>
      </c>
      <c r="AB803" s="1">
        <v>42026</v>
      </c>
      <c r="AC803" s="2" t="s">
        <v>669</v>
      </c>
      <c r="AD803" s="2" t="s">
        <v>670</v>
      </c>
      <c r="AE803">
        <v>52.71</v>
      </c>
      <c r="AF803">
        <v>744617</v>
      </c>
      <c r="AG803">
        <v>39507140</v>
      </c>
      <c r="AH803">
        <v>309998000</v>
      </c>
      <c r="AI803" s="2">
        <f>IF(AND(gpw_3[[#This Row],[wolumen]]=0,gpw_3[[#This Row],[obrot]]=0),gpw_3[[#This Row],[kurs_zamkniecia]],gpw_3[[#This Row],[obrot]]/gpw_3[[#This Row],[wolumen]])</f>
        <v>53.056994401148508</v>
      </c>
      <c r="AK803" t="str">
        <f>LEFT(gpw_3[[#This Row],[ISIN]],2)</f>
        <v>PL</v>
      </c>
      <c r="AL803">
        <f>gpw_3[[#This Row],[kurs_zamkniecia]]*gpw_3[[#This Row],[pakiet_wig]]</f>
        <v>16339994580</v>
      </c>
      <c r="AM803" s="2">
        <f>1000</f>
        <v>1000</v>
      </c>
      <c r="AN803" s="2">
        <f t="shared" si="50"/>
        <v>96.428137390000003</v>
      </c>
      <c r="AO803" s="2">
        <f t="shared" si="51"/>
        <v>57140000</v>
      </c>
      <c r="AP803" s="2">
        <f>gpw_3[[#This Row],[M]]/(gpw_3[[#This Row],[Mb]]*gpw_3[[#This Row],[K]])*gpw_3[[#This Row],[Wb]]</f>
        <v>2965.5680499520222</v>
      </c>
      <c r="AQ803" s="2">
        <f>gpw_3[[#This Row],[kurs_zamkniecia]]-AE333</f>
        <v>-0.28999999999999915</v>
      </c>
      <c r="AR803" s="2" t="str">
        <f>IF(gpw_3[[#This Row],[Kolumna1]]&gt;0,"r",IF(gpw_3[[#This Row],[Kolumna1]]=0,"n","m"))</f>
        <v>m</v>
      </c>
    </row>
    <row r="804" spans="1:44" x14ac:dyDescent="0.25">
      <c r="A804" s="1">
        <v>42026</v>
      </c>
      <c r="B804" s="2" t="s">
        <v>671</v>
      </c>
      <c r="C804" s="2" t="s">
        <v>672</v>
      </c>
      <c r="D804">
        <v>33.35</v>
      </c>
      <c r="E804">
        <v>2932394</v>
      </c>
      <c r="F804">
        <v>98146190</v>
      </c>
      <c r="G804">
        <v>783205000</v>
      </c>
      <c r="H804" s="2">
        <f>IF(AND(gpw[[#This Row],[wolumen]]=0,gpw[[#This Row],[obrot]]=0),gpw[[#This Row],[kurs_zamkniecia]],gpw[[#This Row],[obrot]]/gpw[[#This Row],[wolumen]])</f>
        <v>33.46964630264555</v>
      </c>
      <c r="J804" t="str">
        <f>LEFT(gpw[[#This Row],[ISIN]],2)</f>
        <v>PL</v>
      </c>
      <c r="K804">
        <f>gpw[[#This Row],[kurs_zamkniecia]]*gpw[[#This Row],[pakiet_wig]]</f>
        <v>26119886750</v>
      </c>
      <c r="L804" s="2">
        <f>1000</f>
        <v>1000</v>
      </c>
      <c r="M804" s="2">
        <f t="shared" si="48"/>
        <v>96.428137390000003</v>
      </c>
      <c r="N804" s="2">
        <f t="shared" si="49"/>
        <v>57140000</v>
      </c>
      <c r="O804" s="2">
        <f>gpw[[#This Row],[M]]/(gpw[[#This Row],[Mb]]*gpw[[#This Row],[K]])*gpw[[#This Row],[Wb]]</f>
        <v>4740.5341069681781</v>
      </c>
      <c r="P804" s="2">
        <f>gpw[[#This Row],[kurs_zamkniecia]]-D334</f>
        <v>0.17999999999999972</v>
      </c>
      <c r="Q804" s="2" t="str">
        <f>IF(gpw[[#This Row],[Kolumna1]]&gt;0,"r",IF(gpw[[#This Row],[Kolumna1]]=0,"n","m"))</f>
        <v>r</v>
      </c>
      <c r="AB804" s="1">
        <v>42026</v>
      </c>
      <c r="AC804" s="2" t="s">
        <v>671</v>
      </c>
      <c r="AD804" s="2" t="s">
        <v>672</v>
      </c>
      <c r="AE804">
        <v>33.35</v>
      </c>
      <c r="AF804">
        <v>2932394</v>
      </c>
      <c r="AG804">
        <v>98146190</v>
      </c>
      <c r="AH804">
        <v>783205000</v>
      </c>
      <c r="AI804" s="2">
        <f>IF(AND(gpw_3[[#This Row],[wolumen]]=0,gpw_3[[#This Row],[obrot]]=0),gpw_3[[#This Row],[kurs_zamkniecia]],gpw_3[[#This Row],[obrot]]/gpw_3[[#This Row],[wolumen]])</f>
        <v>33.46964630264555</v>
      </c>
      <c r="AK804" t="str">
        <f>LEFT(gpw_3[[#This Row],[ISIN]],2)</f>
        <v>PL</v>
      </c>
      <c r="AL804">
        <f>gpw_3[[#This Row],[kurs_zamkniecia]]*gpw_3[[#This Row],[pakiet_wig]]</f>
        <v>26119886750</v>
      </c>
      <c r="AM804" s="2">
        <f>1000</f>
        <v>1000</v>
      </c>
      <c r="AN804" s="2">
        <f t="shared" si="50"/>
        <v>96.428137390000003</v>
      </c>
      <c r="AO804" s="2">
        <f t="shared" si="51"/>
        <v>57140000</v>
      </c>
      <c r="AP804" s="2">
        <f>gpw_3[[#This Row],[M]]/(gpw_3[[#This Row],[Mb]]*gpw_3[[#This Row],[K]])*gpw_3[[#This Row],[Wb]]</f>
        <v>4740.5341069681781</v>
      </c>
      <c r="AQ804" s="2">
        <f>gpw_3[[#This Row],[kurs_zamkniecia]]-AE334</f>
        <v>0.17999999999999972</v>
      </c>
      <c r="AR804" s="2" t="str">
        <f>IF(gpw_3[[#This Row],[Kolumna1]]&gt;0,"r",IF(gpw_3[[#This Row],[Kolumna1]]=0,"n","m"))</f>
        <v>r</v>
      </c>
    </row>
    <row r="805" spans="1:44" x14ac:dyDescent="0.25">
      <c r="A805" s="1">
        <v>42026</v>
      </c>
      <c r="B805" s="2" t="s">
        <v>673</v>
      </c>
      <c r="C805" s="2" t="s">
        <v>674</v>
      </c>
      <c r="D805">
        <v>88</v>
      </c>
      <c r="E805">
        <v>72965</v>
      </c>
      <c r="F805">
        <v>6475750</v>
      </c>
      <c r="G805">
        <v>25336000</v>
      </c>
      <c r="H805" s="2">
        <f>IF(AND(gpw[[#This Row],[wolumen]]=0,gpw[[#This Row],[obrot]]=0),gpw[[#This Row],[kurs_zamkniecia]],gpw[[#This Row],[obrot]]/gpw[[#This Row],[wolumen]])</f>
        <v>88.751456177619403</v>
      </c>
      <c r="J805" t="str">
        <f>LEFT(gpw[[#This Row],[ISIN]],2)</f>
        <v>PL</v>
      </c>
      <c r="K805">
        <f>gpw[[#This Row],[kurs_zamkniecia]]*gpw[[#This Row],[pakiet_wig]]</f>
        <v>2229568000</v>
      </c>
      <c r="L805" s="2">
        <f>1000</f>
        <v>1000</v>
      </c>
      <c r="M805" s="2">
        <f t="shared" si="48"/>
        <v>96.428137390000003</v>
      </c>
      <c r="N805" s="2">
        <f t="shared" si="49"/>
        <v>57140000</v>
      </c>
      <c r="O805" s="2">
        <f>gpw[[#This Row],[M]]/(gpw[[#This Row],[Mb]]*gpw[[#This Row],[K]])*gpw[[#This Row],[Wb]]</f>
        <v>404.6473573552085</v>
      </c>
      <c r="P805" s="2">
        <f>gpw[[#This Row],[kurs_zamkniecia]]-D335</f>
        <v>-0.40000000000000568</v>
      </c>
      <c r="Q805" s="2" t="str">
        <f>IF(gpw[[#This Row],[Kolumna1]]&gt;0,"r",IF(gpw[[#This Row],[Kolumna1]]=0,"n","m"))</f>
        <v>m</v>
      </c>
      <c r="AB805" s="1">
        <v>42026</v>
      </c>
      <c r="AC805" s="2" t="s">
        <v>673</v>
      </c>
      <c r="AD805" s="2" t="s">
        <v>674</v>
      </c>
      <c r="AE805">
        <v>88</v>
      </c>
      <c r="AF805">
        <v>72965</v>
      </c>
      <c r="AG805">
        <v>6475750</v>
      </c>
      <c r="AH805">
        <v>25336000</v>
      </c>
      <c r="AI805" s="2">
        <f>IF(AND(gpw_3[[#This Row],[wolumen]]=0,gpw_3[[#This Row],[obrot]]=0),gpw_3[[#This Row],[kurs_zamkniecia]],gpw_3[[#This Row],[obrot]]/gpw_3[[#This Row],[wolumen]])</f>
        <v>88.751456177619403</v>
      </c>
      <c r="AK805" t="str">
        <f>LEFT(gpw_3[[#This Row],[ISIN]],2)</f>
        <v>PL</v>
      </c>
      <c r="AL805">
        <f>gpw_3[[#This Row],[kurs_zamkniecia]]*gpw_3[[#This Row],[pakiet_wig]]</f>
        <v>2229568000</v>
      </c>
      <c r="AM805" s="2">
        <f>1000</f>
        <v>1000</v>
      </c>
      <c r="AN805" s="2">
        <f t="shared" si="50"/>
        <v>96.428137390000003</v>
      </c>
      <c r="AO805" s="2">
        <f t="shared" si="51"/>
        <v>57140000</v>
      </c>
      <c r="AP805" s="2">
        <f>gpw_3[[#This Row],[M]]/(gpw_3[[#This Row],[Mb]]*gpw_3[[#This Row],[K]])*gpw_3[[#This Row],[Wb]]</f>
        <v>404.6473573552085</v>
      </c>
      <c r="AQ805" s="2">
        <f>gpw_3[[#This Row],[kurs_zamkniecia]]-AE335</f>
        <v>-0.40000000000000568</v>
      </c>
      <c r="AR805" s="2" t="str">
        <f>IF(gpw_3[[#This Row],[Kolumna1]]&gt;0,"r",IF(gpw_3[[#This Row],[Kolumna1]]=0,"n","m"))</f>
        <v>m</v>
      </c>
    </row>
    <row r="806" spans="1:44" x14ac:dyDescent="0.25">
      <c r="A806" s="1">
        <v>42026</v>
      </c>
      <c r="B806" s="2" t="s">
        <v>675</v>
      </c>
      <c r="C806" s="2" t="s">
        <v>676</v>
      </c>
      <c r="D806">
        <v>2.58</v>
      </c>
      <c r="E806">
        <v>23889</v>
      </c>
      <c r="F806">
        <v>59220</v>
      </c>
      <c r="G806">
        <v>17382000</v>
      </c>
      <c r="H806" s="2">
        <f>IF(AND(gpw[[#This Row],[wolumen]]=0,gpw[[#This Row],[obrot]]=0),gpw[[#This Row],[kurs_zamkniecia]],gpw[[#This Row],[obrot]]/gpw[[#This Row],[wolumen]])</f>
        <v>2.4789652141152834</v>
      </c>
      <c r="J806" t="str">
        <f>LEFT(gpw[[#This Row],[ISIN]],2)</f>
        <v>PL</v>
      </c>
      <c r="K806">
        <f>gpw[[#This Row],[kurs_zamkniecia]]*gpw[[#This Row],[pakiet_wig]]</f>
        <v>44845560</v>
      </c>
      <c r="L806" s="2">
        <f>1000</f>
        <v>1000</v>
      </c>
      <c r="M806" s="2">
        <f t="shared" si="48"/>
        <v>96.428137390000003</v>
      </c>
      <c r="N806" s="2">
        <f t="shared" si="49"/>
        <v>57140000</v>
      </c>
      <c r="O806" s="2">
        <f>gpw[[#This Row],[M]]/(gpw[[#This Row],[Mb]]*gpw[[#This Row],[K]])*gpw[[#This Row],[Wb]]</f>
        <v>8.1390822541023393</v>
      </c>
      <c r="P806" s="2">
        <f>gpw[[#This Row],[kurs_zamkniecia]]-D336</f>
        <v>0.10999999999999988</v>
      </c>
      <c r="Q806" s="2" t="str">
        <f>IF(gpw[[#This Row],[Kolumna1]]&gt;0,"r",IF(gpw[[#This Row],[Kolumna1]]=0,"n","m"))</f>
        <v>r</v>
      </c>
      <c r="AB806" s="1">
        <v>42026</v>
      </c>
      <c r="AC806" s="2" t="s">
        <v>675</v>
      </c>
      <c r="AD806" s="2" t="s">
        <v>676</v>
      </c>
      <c r="AE806">
        <v>2.58</v>
      </c>
      <c r="AF806">
        <v>23889</v>
      </c>
      <c r="AG806">
        <v>59220</v>
      </c>
      <c r="AH806">
        <v>17382000</v>
      </c>
      <c r="AI806" s="2">
        <f>IF(AND(gpw_3[[#This Row],[wolumen]]=0,gpw_3[[#This Row],[obrot]]=0),gpw_3[[#This Row],[kurs_zamkniecia]],gpw_3[[#This Row],[obrot]]/gpw_3[[#This Row],[wolumen]])</f>
        <v>2.4789652141152834</v>
      </c>
      <c r="AK806" t="str">
        <f>LEFT(gpw_3[[#This Row],[ISIN]],2)</f>
        <v>PL</v>
      </c>
      <c r="AL806">
        <f>gpw_3[[#This Row],[kurs_zamkniecia]]*gpw_3[[#This Row],[pakiet_wig]]</f>
        <v>44845560</v>
      </c>
      <c r="AM806" s="2">
        <f>1000</f>
        <v>1000</v>
      </c>
      <c r="AN806" s="2">
        <f t="shared" si="50"/>
        <v>96.428137390000003</v>
      </c>
      <c r="AO806" s="2">
        <f t="shared" si="51"/>
        <v>57140000</v>
      </c>
      <c r="AP806" s="2">
        <f>gpw_3[[#This Row],[M]]/(gpw_3[[#This Row],[Mb]]*gpw_3[[#This Row],[K]])*gpw_3[[#This Row],[Wb]]</f>
        <v>8.1390822541023393</v>
      </c>
      <c r="AQ806" s="2">
        <f>gpw_3[[#This Row],[kurs_zamkniecia]]-AE336</f>
        <v>0.10999999999999988</v>
      </c>
      <c r="AR806" s="2" t="str">
        <f>IF(gpw_3[[#This Row],[Kolumna1]]&gt;0,"r",IF(gpw_3[[#This Row],[Kolumna1]]=0,"n","m"))</f>
        <v>r</v>
      </c>
    </row>
    <row r="807" spans="1:44" x14ac:dyDescent="0.25">
      <c r="A807" s="1">
        <v>42026</v>
      </c>
      <c r="B807" s="2" t="s">
        <v>677</v>
      </c>
      <c r="C807" s="2" t="s">
        <v>678</v>
      </c>
      <c r="D807">
        <v>0.2</v>
      </c>
      <c r="E807">
        <v>88732</v>
      </c>
      <c r="F807">
        <v>17050</v>
      </c>
      <c r="G807">
        <v>0</v>
      </c>
      <c r="H807" s="2">
        <f>IF(AND(gpw[[#This Row],[wolumen]]=0,gpw[[#This Row],[obrot]]=0),gpw[[#This Row],[kurs_zamkniecia]],gpw[[#This Row],[obrot]]/gpw[[#This Row],[wolumen]])</f>
        <v>0.19215164765811657</v>
      </c>
      <c r="J807" t="str">
        <f>LEFT(gpw[[#This Row],[ISIN]],2)</f>
        <v>NL</v>
      </c>
      <c r="K807">
        <f>gpw[[#This Row],[kurs_zamkniecia]]*gpw[[#This Row],[pakiet_wig]]</f>
        <v>0</v>
      </c>
      <c r="L807" s="2">
        <f>1000</f>
        <v>1000</v>
      </c>
      <c r="M807" s="2">
        <f t="shared" si="48"/>
        <v>96.428137390000003</v>
      </c>
      <c r="N807" s="2">
        <f t="shared" si="49"/>
        <v>57140000</v>
      </c>
      <c r="O807" s="2">
        <f>gpw[[#This Row],[M]]/(gpw[[#This Row],[Mb]]*gpw[[#This Row],[K]])*gpw[[#This Row],[Wb]]</f>
        <v>0</v>
      </c>
      <c r="P807" s="2">
        <f>gpw[[#This Row],[kurs_zamkniecia]]-D337</f>
        <v>0</v>
      </c>
      <c r="Q807" s="2" t="str">
        <f>IF(gpw[[#This Row],[Kolumna1]]&gt;0,"r",IF(gpw[[#This Row],[Kolumna1]]=0,"n","m"))</f>
        <v>n</v>
      </c>
      <c r="AB807" s="1">
        <v>42026</v>
      </c>
      <c r="AC807" s="2" t="s">
        <v>677</v>
      </c>
      <c r="AD807" s="2" t="s">
        <v>678</v>
      </c>
      <c r="AE807">
        <v>0.2</v>
      </c>
      <c r="AF807">
        <v>88732</v>
      </c>
      <c r="AG807">
        <v>17050</v>
      </c>
      <c r="AH807">
        <v>0</v>
      </c>
      <c r="AI807" s="2">
        <f>IF(AND(gpw_3[[#This Row],[wolumen]]=0,gpw_3[[#This Row],[obrot]]=0),gpw_3[[#This Row],[kurs_zamkniecia]],gpw_3[[#This Row],[obrot]]/gpw_3[[#This Row],[wolumen]])</f>
        <v>0.19215164765811657</v>
      </c>
      <c r="AK807" t="str">
        <f>LEFT(gpw_3[[#This Row],[ISIN]],2)</f>
        <v>NL</v>
      </c>
      <c r="AL807">
        <f>gpw_3[[#This Row],[kurs_zamkniecia]]*gpw_3[[#This Row],[pakiet_wig]]</f>
        <v>0</v>
      </c>
      <c r="AM807" s="2">
        <f>1000</f>
        <v>1000</v>
      </c>
      <c r="AN807" s="2">
        <f t="shared" si="50"/>
        <v>96.428137390000003</v>
      </c>
      <c r="AO807" s="2">
        <f t="shared" si="51"/>
        <v>57140000</v>
      </c>
      <c r="AP807" s="2">
        <f>gpw_3[[#This Row],[M]]/(gpw_3[[#This Row],[Mb]]*gpw_3[[#This Row],[K]])*gpw_3[[#This Row],[Wb]]</f>
        <v>0</v>
      </c>
      <c r="AQ807" s="2">
        <f>gpw_3[[#This Row],[kurs_zamkniecia]]-AE337</f>
        <v>0</v>
      </c>
      <c r="AR807" s="2" t="str">
        <f>IF(gpw_3[[#This Row],[Kolumna1]]&gt;0,"r",IF(gpw_3[[#This Row],[Kolumna1]]=0,"n","m"))</f>
        <v>n</v>
      </c>
    </row>
    <row r="808" spans="1:44" x14ac:dyDescent="0.25">
      <c r="A808" s="1">
        <v>42026</v>
      </c>
      <c r="B808" s="2" t="s">
        <v>679</v>
      </c>
      <c r="C808" s="2" t="s">
        <v>680</v>
      </c>
      <c r="D808">
        <v>2.15</v>
      </c>
      <c r="E808">
        <v>180</v>
      </c>
      <c r="F808">
        <v>390</v>
      </c>
      <c r="G808">
        <v>0</v>
      </c>
      <c r="H808" s="2">
        <f>IF(AND(gpw[[#This Row],[wolumen]]=0,gpw[[#This Row],[obrot]]=0),gpw[[#This Row],[kurs_zamkniecia]],gpw[[#This Row],[obrot]]/gpw[[#This Row],[wolumen]])</f>
        <v>2.1666666666666665</v>
      </c>
      <c r="J808" t="str">
        <f>LEFT(gpw[[#This Row],[ISIN]],2)</f>
        <v>PL</v>
      </c>
      <c r="K808">
        <f>gpw[[#This Row],[kurs_zamkniecia]]*gpw[[#This Row],[pakiet_wig]]</f>
        <v>0</v>
      </c>
      <c r="L808" s="2">
        <f>1000</f>
        <v>1000</v>
      </c>
      <c r="M808" s="2">
        <f t="shared" si="48"/>
        <v>96.428137390000003</v>
      </c>
      <c r="N808" s="2">
        <f t="shared" si="49"/>
        <v>57140000</v>
      </c>
      <c r="O808" s="2">
        <f>gpw[[#This Row],[M]]/(gpw[[#This Row],[Mb]]*gpw[[#This Row],[K]])*gpw[[#This Row],[Wb]]</f>
        <v>0</v>
      </c>
      <c r="P808" s="2">
        <f>gpw[[#This Row],[kurs_zamkniecia]]-D338</f>
        <v>-0.10000000000000009</v>
      </c>
      <c r="Q808" s="2" t="str">
        <f>IF(gpw[[#This Row],[Kolumna1]]&gt;0,"r",IF(gpw[[#This Row],[Kolumna1]]=0,"n","m"))</f>
        <v>m</v>
      </c>
      <c r="AB808" s="1">
        <v>42026</v>
      </c>
      <c r="AC808" s="2" t="s">
        <v>679</v>
      </c>
      <c r="AD808" s="2" t="s">
        <v>680</v>
      </c>
      <c r="AE808">
        <v>2.15</v>
      </c>
      <c r="AF808">
        <v>180</v>
      </c>
      <c r="AG808">
        <v>390</v>
      </c>
      <c r="AH808">
        <v>0</v>
      </c>
      <c r="AI808" s="2">
        <f>IF(AND(gpw_3[[#This Row],[wolumen]]=0,gpw_3[[#This Row],[obrot]]=0),gpw_3[[#This Row],[kurs_zamkniecia]],gpw_3[[#This Row],[obrot]]/gpw_3[[#This Row],[wolumen]])</f>
        <v>2.1666666666666665</v>
      </c>
      <c r="AK808" t="str">
        <f>LEFT(gpw_3[[#This Row],[ISIN]],2)</f>
        <v>PL</v>
      </c>
      <c r="AL808">
        <f>gpw_3[[#This Row],[kurs_zamkniecia]]*gpw_3[[#This Row],[pakiet_wig]]</f>
        <v>0</v>
      </c>
      <c r="AM808" s="2">
        <f>1000</f>
        <v>1000</v>
      </c>
      <c r="AN808" s="2">
        <f t="shared" si="50"/>
        <v>96.428137390000003</v>
      </c>
      <c r="AO808" s="2">
        <f t="shared" si="51"/>
        <v>57140000</v>
      </c>
      <c r="AP808" s="2">
        <f>gpw_3[[#This Row],[M]]/(gpw_3[[#This Row],[Mb]]*gpw_3[[#This Row],[K]])*gpw_3[[#This Row],[Wb]]</f>
        <v>0</v>
      </c>
      <c r="AQ808" s="2">
        <f>gpw_3[[#This Row],[kurs_zamkniecia]]-AE338</f>
        <v>-0.10000000000000009</v>
      </c>
      <c r="AR808" s="2" t="str">
        <f>IF(gpw_3[[#This Row],[Kolumna1]]&gt;0,"r",IF(gpw_3[[#This Row],[Kolumna1]]=0,"n","m"))</f>
        <v>m</v>
      </c>
    </row>
    <row r="809" spans="1:44" x14ac:dyDescent="0.25">
      <c r="A809" s="1">
        <v>42026</v>
      </c>
      <c r="B809" s="2" t="s">
        <v>681</v>
      </c>
      <c r="C809" s="2" t="s">
        <v>682</v>
      </c>
      <c r="D809">
        <v>0.7</v>
      </c>
      <c r="E809">
        <v>0</v>
      </c>
      <c r="F809">
        <v>0</v>
      </c>
      <c r="G809">
        <v>0</v>
      </c>
      <c r="H809" s="2">
        <f>IF(AND(gpw[[#This Row],[wolumen]]=0,gpw[[#This Row],[obrot]]=0),gpw[[#This Row],[kurs_zamkniecia]],gpw[[#This Row],[obrot]]/gpw[[#This Row],[wolumen]])</f>
        <v>0.7</v>
      </c>
      <c r="J809" t="str">
        <f>LEFT(gpw[[#This Row],[ISIN]],2)</f>
        <v>PL</v>
      </c>
      <c r="K809">
        <f>gpw[[#This Row],[kurs_zamkniecia]]*gpw[[#This Row],[pakiet_wig]]</f>
        <v>0</v>
      </c>
      <c r="L809" s="2">
        <f>1000</f>
        <v>1000</v>
      </c>
      <c r="M809" s="2">
        <f t="shared" si="48"/>
        <v>96.428137390000003</v>
      </c>
      <c r="N809" s="2">
        <f t="shared" si="49"/>
        <v>57140000</v>
      </c>
      <c r="O809" s="2">
        <f>gpw[[#This Row],[M]]/(gpw[[#This Row],[Mb]]*gpw[[#This Row],[K]])*gpw[[#This Row],[Wb]]</f>
        <v>0</v>
      </c>
      <c r="P809" s="2">
        <f>gpw[[#This Row],[kurs_zamkniecia]]-D339</f>
        <v>0</v>
      </c>
      <c r="Q809" s="2" t="str">
        <f>IF(gpw[[#This Row],[Kolumna1]]&gt;0,"r",IF(gpw[[#This Row],[Kolumna1]]=0,"n","m"))</f>
        <v>n</v>
      </c>
      <c r="AB809" s="1">
        <v>42026</v>
      </c>
      <c r="AC809" s="2" t="s">
        <v>681</v>
      </c>
      <c r="AD809" s="2" t="s">
        <v>682</v>
      </c>
      <c r="AE809">
        <v>0.7</v>
      </c>
      <c r="AF809">
        <v>0</v>
      </c>
      <c r="AG809">
        <v>0</v>
      </c>
      <c r="AH809">
        <v>0</v>
      </c>
      <c r="AI809" s="2">
        <f>IF(AND(gpw_3[[#This Row],[wolumen]]=0,gpw_3[[#This Row],[obrot]]=0),gpw_3[[#This Row],[kurs_zamkniecia]],gpw_3[[#This Row],[obrot]]/gpw_3[[#This Row],[wolumen]])</f>
        <v>0.7</v>
      </c>
      <c r="AK809" t="str">
        <f>LEFT(gpw_3[[#This Row],[ISIN]],2)</f>
        <v>PL</v>
      </c>
      <c r="AL809">
        <f>gpw_3[[#This Row],[kurs_zamkniecia]]*gpw_3[[#This Row],[pakiet_wig]]</f>
        <v>0</v>
      </c>
      <c r="AM809" s="2">
        <f>1000</f>
        <v>1000</v>
      </c>
      <c r="AN809" s="2">
        <f t="shared" si="50"/>
        <v>96.428137390000003</v>
      </c>
      <c r="AO809" s="2">
        <f t="shared" si="51"/>
        <v>57140000</v>
      </c>
      <c r="AP809" s="2">
        <f>gpw_3[[#This Row],[M]]/(gpw_3[[#This Row],[Mb]]*gpw_3[[#This Row],[K]])*gpw_3[[#This Row],[Wb]]</f>
        <v>0</v>
      </c>
      <c r="AQ809" s="2">
        <f>gpw_3[[#This Row],[kurs_zamkniecia]]-AE339</f>
        <v>0</v>
      </c>
      <c r="AR809" s="2" t="str">
        <f>IF(gpw_3[[#This Row],[Kolumna1]]&gt;0,"r",IF(gpw_3[[#This Row],[Kolumna1]]=0,"n","m"))</f>
        <v>n</v>
      </c>
    </row>
    <row r="810" spans="1:44" x14ac:dyDescent="0.25">
      <c r="A810" s="1">
        <v>42026</v>
      </c>
      <c r="B810" s="2" t="s">
        <v>683</v>
      </c>
      <c r="C810" s="2" t="s">
        <v>684</v>
      </c>
      <c r="D810">
        <v>17.600000000000001</v>
      </c>
      <c r="E810">
        <v>30697</v>
      </c>
      <c r="F810">
        <v>535660</v>
      </c>
      <c r="G810">
        <v>15164000</v>
      </c>
      <c r="H810" s="2">
        <f>IF(AND(gpw[[#This Row],[wolumen]]=0,gpw[[#This Row],[obrot]]=0),gpw[[#This Row],[kurs_zamkniecia]],gpw[[#This Row],[obrot]]/gpw[[#This Row],[wolumen]])</f>
        <v>17.449913672345833</v>
      </c>
      <c r="J810" t="str">
        <f>LEFT(gpw[[#This Row],[ISIN]],2)</f>
        <v>PL</v>
      </c>
      <c r="K810">
        <f>gpw[[#This Row],[kurs_zamkniecia]]*gpw[[#This Row],[pakiet_wig]]</f>
        <v>266886400.00000003</v>
      </c>
      <c r="L810" s="2">
        <f>1000</f>
        <v>1000</v>
      </c>
      <c r="M810" s="2">
        <f t="shared" si="48"/>
        <v>96.428137390000003</v>
      </c>
      <c r="N810" s="2">
        <f t="shared" si="49"/>
        <v>57140000</v>
      </c>
      <c r="O810" s="2">
        <f>gpw[[#This Row],[M]]/(gpw[[#This Row],[Mb]]*gpw[[#This Row],[K]])*gpw[[#This Row],[Wb]]</f>
        <v>48.43757915167653</v>
      </c>
      <c r="P810" s="2">
        <f>gpw[[#This Row],[kurs_zamkniecia]]-D340</f>
        <v>0.20000000000000284</v>
      </c>
      <c r="Q810" s="2" t="str">
        <f>IF(gpw[[#This Row],[Kolumna1]]&gt;0,"r",IF(gpw[[#This Row],[Kolumna1]]=0,"n","m"))</f>
        <v>r</v>
      </c>
      <c r="AB810" s="1">
        <v>42026</v>
      </c>
      <c r="AC810" s="2" t="s">
        <v>683</v>
      </c>
      <c r="AD810" s="2" t="s">
        <v>684</v>
      </c>
      <c r="AE810">
        <v>17.600000000000001</v>
      </c>
      <c r="AF810">
        <v>30697</v>
      </c>
      <c r="AG810">
        <v>535660</v>
      </c>
      <c r="AH810">
        <v>15164000</v>
      </c>
      <c r="AI810" s="2">
        <f>IF(AND(gpw_3[[#This Row],[wolumen]]=0,gpw_3[[#This Row],[obrot]]=0),gpw_3[[#This Row],[kurs_zamkniecia]],gpw_3[[#This Row],[obrot]]/gpw_3[[#This Row],[wolumen]])</f>
        <v>17.449913672345833</v>
      </c>
      <c r="AK810" t="str">
        <f>LEFT(gpw_3[[#This Row],[ISIN]],2)</f>
        <v>PL</v>
      </c>
      <c r="AL810">
        <f>gpw_3[[#This Row],[kurs_zamkniecia]]*gpw_3[[#This Row],[pakiet_wig]]</f>
        <v>266886400.00000003</v>
      </c>
      <c r="AM810" s="2">
        <f>1000</f>
        <v>1000</v>
      </c>
      <c r="AN810" s="2">
        <f t="shared" si="50"/>
        <v>96.428137390000003</v>
      </c>
      <c r="AO810" s="2">
        <f t="shared" si="51"/>
        <v>57140000</v>
      </c>
      <c r="AP810" s="2">
        <f>gpw_3[[#This Row],[M]]/(gpw_3[[#This Row],[Mb]]*gpw_3[[#This Row],[K]])*gpw_3[[#This Row],[Wb]]</f>
        <v>48.43757915167653</v>
      </c>
      <c r="AQ810" s="2">
        <f>gpw_3[[#This Row],[kurs_zamkniecia]]-AE340</f>
        <v>0.20000000000000284</v>
      </c>
      <c r="AR810" s="2" t="str">
        <f>IF(gpw_3[[#This Row],[Kolumna1]]&gt;0,"r",IF(gpw_3[[#This Row],[Kolumna1]]=0,"n","m"))</f>
        <v>r</v>
      </c>
    </row>
    <row r="811" spans="1:44" x14ac:dyDescent="0.25">
      <c r="A811" s="1">
        <v>42026</v>
      </c>
      <c r="B811" s="2" t="s">
        <v>685</v>
      </c>
      <c r="C811" s="2" t="s">
        <v>686</v>
      </c>
      <c r="D811">
        <v>0.09</v>
      </c>
      <c r="E811">
        <v>583497</v>
      </c>
      <c r="F811">
        <v>52510</v>
      </c>
      <c r="G811">
        <v>0</v>
      </c>
      <c r="H811" s="2">
        <f>IF(AND(gpw[[#This Row],[wolumen]]=0,gpw[[#This Row],[obrot]]=0),gpw[[#This Row],[kurs_zamkniecia]],gpw[[#This Row],[obrot]]/gpw[[#This Row],[wolumen]])</f>
        <v>8.9991893702966771E-2</v>
      </c>
      <c r="J811" t="str">
        <f>LEFT(gpw[[#This Row],[ISIN]],2)</f>
        <v>PL</v>
      </c>
      <c r="K811">
        <f>gpw[[#This Row],[kurs_zamkniecia]]*gpw[[#This Row],[pakiet_wig]]</f>
        <v>0</v>
      </c>
      <c r="L811" s="2">
        <f>1000</f>
        <v>1000</v>
      </c>
      <c r="M811" s="2">
        <f t="shared" si="48"/>
        <v>96.428137390000003</v>
      </c>
      <c r="N811" s="2">
        <f t="shared" si="49"/>
        <v>57140000</v>
      </c>
      <c r="O811" s="2">
        <f>gpw[[#This Row],[M]]/(gpw[[#This Row],[Mb]]*gpw[[#This Row],[K]])*gpw[[#This Row],[Wb]]</f>
        <v>0</v>
      </c>
      <c r="P811" s="2">
        <f>gpw[[#This Row],[kurs_zamkniecia]]-D341</f>
        <v>0</v>
      </c>
      <c r="Q811" s="2" t="str">
        <f>IF(gpw[[#This Row],[Kolumna1]]&gt;0,"r",IF(gpw[[#This Row],[Kolumna1]]=0,"n","m"))</f>
        <v>n</v>
      </c>
      <c r="AB811" s="1">
        <v>42026</v>
      </c>
      <c r="AC811" s="2" t="s">
        <v>685</v>
      </c>
      <c r="AD811" s="2" t="s">
        <v>686</v>
      </c>
      <c r="AE811">
        <v>0.09</v>
      </c>
      <c r="AF811">
        <v>583497</v>
      </c>
      <c r="AG811">
        <v>52510</v>
      </c>
      <c r="AH811">
        <v>0</v>
      </c>
      <c r="AI811" s="2">
        <f>IF(AND(gpw_3[[#This Row],[wolumen]]=0,gpw_3[[#This Row],[obrot]]=0),gpw_3[[#This Row],[kurs_zamkniecia]],gpw_3[[#This Row],[obrot]]/gpw_3[[#This Row],[wolumen]])</f>
        <v>8.9991893702966771E-2</v>
      </c>
      <c r="AK811" t="str">
        <f>LEFT(gpw_3[[#This Row],[ISIN]],2)</f>
        <v>PL</v>
      </c>
      <c r="AL811">
        <f>gpw_3[[#This Row],[kurs_zamkniecia]]*gpw_3[[#This Row],[pakiet_wig]]</f>
        <v>0</v>
      </c>
      <c r="AM811" s="2">
        <f>1000</f>
        <v>1000</v>
      </c>
      <c r="AN811" s="2">
        <f t="shared" si="50"/>
        <v>96.428137390000003</v>
      </c>
      <c r="AO811" s="2">
        <f t="shared" si="51"/>
        <v>57140000</v>
      </c>
      <c r="AP811" s="2">
        <f>gpw_3[[#This Row],[M]]/(gpw_3[[#This Row],[Mb]]*gpw_3[[#This Row],[K]])*gpw_3[[#This Row],[Wb]]</f>
        <v>0</v>
      </c>
      <c r="AQ811" s="2">
        <f>gpw_3[[#This Row],[kurs_zamkniecia]]-AE341</f>
        <v>0</v>
      </c>
      <c r="AR811" s="2" t="str">
        <f>IF(gpw_3[[#This Row],[Kolumna1]]&gt;0,"r",IF(gpw_3[[#This Row],[Kolumna1]]=0,"n","m"))</f>
        <v>n</v>
      </c>
    </row>
    <row r="812" spans="1:44" x14ac:dyDescent="0.25">
      <c r="A812" s="1">
        <v>42026</v>
      </c>
      <c r="B812" s="2" t="s">
        <v>687</v>
      </c>
      <c r="C812" s="2" t="s">
        <v>688</v>
      </c>
      <c r="D812">
        <v>2.21</v>
      </c>
      <c r="E812">
        <v>1934</v>
      </c>
      <c r="F812">
        <v>4080</v>
      </c>
      <c r="G812">
        <v>0</v>
      </c>
      <c r="H812" s="2">
        <f>IF(AND(gpw[[#This Row],[wolumen]]=0,gpw[[#This Row],[obrot]]=0),gpw[[#This Row],[kurs_zamkniecia]],gpw[[#This Row],[obrot]]/gpw[[#This Row],[wolumen]])</f>
        <v>2.1096173733195451</v>
      </c>
      <c r="J812" t="str">
        <f>LEFT(gpw[[#This Row],[ISIN]],2)</f>
        <v>PL</v>
      </c>
      <c r="K812">
        <f>gpw[[#This Row],[kurs_zamkniecia]]*gpw[[#This Row],[pakiet_wig]]</f>
        <v>0</v>
      </c>
      <c r="L812" s="2">
        <f>1000</f>
        <v>1000</v>
      </c>
      <c r="M812" s="2">
        <f t="shared" si="48"/>
        <v>96.428137390000003</v>
      </c>
      <c r="N812" s="2">
        <f t="shared" si="49"/>
        <v>57140000</v>
      </c>
      <c r="O812" s="2">
        <f>gpw[[#This Row],[M]]/(gpw[[#This Row],[Mb]]*gpw[[#This Row],[K]])*gpw[[#This Row],[Wb]]</f>
        <v>0</v>
      </c>
      <c r="P812" s="2">
        <f>gpw[[#This Row],[kurs_zamkniecia]]-D342</f>
        <v>0.10000000000000009</v>
      </c>
      <c r="Q812" s="2" t="str">
        <f>IF(gpw[[#This Row],[Kolumna1]]&gt;0,"r",IF(gpw[[#This Row],[Kolumna1]]=0,"n","m"))</f>
        <v>r</v>
      </c>
      <c r="AB812" s="1">
        <v>42026</v>
      </c>
      <c r="AC812" s="2" t="s">
        <v>687</v>
      </c>
      <c r="AD812" s="2" t="s">
        <v>688</v>
      </c>
      <c r="AE812">
        <v>2.21</v>
      </c>
      <c r="AF812">
        <v>1934</v>
      </c>
      <c r="AG812">
        <v>4080</v>
      </c>
      <c r="AH812">
        <v>0</v>
      </c>
      <c r="AI812" s="2">
        <f>IF(AND(gpw_3[[#This Row],[wolumen]]=0,gpw_3[[#This Row],[obrot]]=0),gpw_3[[#This Row],[kurs_zamkniecia]],gpw_3[[#This Row],[obrot]]/gpw_3[[#This Row],[wolumen]])</f>
        <v>2.1096173733195451</v>
      </c>
      <c r="AK812" t="str">
        <f>LEFT(gpw_3[[#This Row],[ISIN]],2)</f>
        <v>PL</v>
      </c>
      <c r="AL812">
        <f>gpw_3[[#This Row],[kurs_zamkniecia]]*gpw_3[[#This Row],[pakiet_wig]]</f>
        <v>0</v>
      </c>
      <c r="AM812" s="2">
        <f>1000</f>
        <v>1000</v>
      </c>
      <c r="AN812" s="2">
        <f t="shared" si="50"/>
        <v>96.428137390000003</v>
      </c>
      <c r="AO812" s="2">
        <f t="shared" si="51"/>
        <v>57140000</v>
      </c>
      <c r="AP812" s="2">
        <f>gpw_3[[#This Row],[M]]/(gpw_3[[#This Row],[Mb]]*gpw_3[[#This Row],[K]])*gpw_3[[#This Row],[Wb]]</f>
        <v>0</v>
      </c>
      <c r="AQ812" s="2">
        <f>gpw_3[[#This Row],[kurs_zamkniecia]]-AE342</f>
        <v>0.10000000000000009</v>
      </c>
      <c r="AR812" s="2" t="str">
        <f>IF(gpw_3[[#This Row],[Kolumna1]]&gt;0,"r",IF(gpw_3[[#This Row],[Kolumna1]]=0,"n","m"))</f>
        <v>r</v>
      </c>
    </row>
    <row r="813" spans="1:44" x14ac:dyDescent="0.25">
      <c r="A813" s="1">
        <v>42026</v>
      </c>
      <c r="B813" s="2" t="s">
        <v>689</v>
      </c>
      <c r="C813" s="2" t="s">
        <v>690</v>
      </c>
      <c r="D813">
        <v>27.2</v>
      </c>
      <c r="E813">
        <v>2133</v>
      </c>
      <c r="F813">
        <v>57750</v>
      </c>
      <c r="G813">
        <v>794000</v>
      </c>
      <c r="H813" s="2">
        <f>IF(AND(gpw[[#This Row],[wolumen]]=0,gpw[[#This Row],[obrot]]=0),gpw[[#This Row],[kurs_zamkniecia]],gpw[[#This Row],[obrot]]/gpw[[#This Row],[wolumen]])</f>
        <v>27.074542897327706</v>
      </c>
      <c r="J813" t="str">
        <f>LEFT(gpw[[#This Row],[ISIN]],2)</f>
        <v>PL</v>
      </c>
      <c r="K813">
        <f>gpw[[#This Row],[kurs_zamkniecia]]*gpw[[#This Row],[pakiet_wig]]</f>
        <v>21596800</v>
      </c>
      <c r="L813" s="2">
        <f>1000</f>
        <v>1000</v>
      </c>
      <c r="M813" s="2">
        <f t="shared" si="48"/>
        <v>96.428137390000003</v>
      </c>
      <c r="N813" s="2">
        <f t="shared" si="49"/>
        <v>57140000</v>
      </c>
      <c r="O813" s="2">
        <f>gpw[[#This Row],[M]]/(gpw[[#This Row],[Mb]]*gpw[[#This Row],[K]])*gpw[[#This Row],[Wb]]</f>
        <v>3.919632882840518</v>
      </c>
      <c r="P813" s="2">
        <f>gpw[[#This Row],[kurs_zamkniecia]]-D343</f>
        <v>0.55000000000000071</v>
      </c>
      <c r="Q813" s="2" t="str">
        <f>IF(gpw[[#This Row],[Kolumna1]]&gt;0,"r",IF(gpw[[#This Row],[Kolumna1]]=0,"n","m"))</f>
        <v>r</v>
      </c>
      <c r="AB813" s="1">
        <v>42026</v>
      </c>
      <c r="AC813" s="2" t="s">
        <v>689</v>
      </c>
      <c r="AD813" s="2" t="s">
        <v>690</v>
      </c>
      <c r="AE813">
        <v>27.2</v>
      </c>
      <c r="AF813">
        <v>2133</v>
      </c>
      <c r="AG813">
        <v>57750</v>
      </c>
      <c r="AH813">
        <v>794000</v>
      </c>
      <c r="AI813" s="2">
        <f>IF(AND(gpw_3[[#This Row],[wolumen]]=0,gpw_3[[#This Row],[obrot]]=0),gpw_3[[#This Row],[kurs_zamkniecia]],gpw_3[[#This Row],[obrot]]/gpw_3[[#This Row],[wolumen]])</f>
        <v>27.074542897327706</v>
      </c>
      <c r="AK813" t="str">
        <f>LEFT(gpw_3[[#This Row],[ISIN]],2)</f>
        <v>PL</v>
      </c>
      <c r="AL813">
        <f>gpw_3[[#This Row],[kurs_zamkniecia]]*gpw_3[[#This Row],[pakiet_wig]]</f>
        <v>21596800</v>
      </c>
      <c r="AM813" s="2">
        <f>1000</f>
        <v>1000</v>
      </c>
      <c r="AN813" s="2">
        <f t="shared" si="50"/>
        <v>96.428137390000003</v>
      </c>
      <c r="AO813" s="2">
        <f t="shared" si="51"/>
        <v>57140000</v>
      </c>
      <c r="AP813" s="2">
        <f>gpw_3[[#This Row],[M]]/(gpw_3[[#This Row],[Mb]]*gpw_3[[#This Row],[K]])*gpw_3[[#This Row],[Wb]]</f>
        <v>3.919632882840518</v>
      </c>
      <c r="AQ813" s="2">
        <f>gpw_3[[#This Row],[kurs_zamkniecia]]-AE343</f>
        <v>0.55000000000000071</v>
      </c>
      <c r="AR813" s="2" t="str">
        <f>IF(gpw_3[[#This Row],[Kolumna1]]&gt;0,"r",IF(gpw_3[[#This Row],[Kolumna1]]=0,"n","m"))</f>
        <v>r</v>
      </c>
    </row>
    <row r="814" spans="1:44" x14ac:dyDescent="0.25">
      <c r="A814" s="1">
        <v>42026</v>
      </c>
      <c r="B814" s="2" t="s">
        <v>691</v>
      </c>
      <c r="C814" s="2" t="s">
        <v>692</v>
      </c>
      <c r="D814">
        <v>6.25</v>
      </c>
      <c r="E814">
        <v>56910</v>
      </c>
      <c r="F814">
        <v>356720</v>
      </c>
      <c r="G814">
        <v>25585000</v>
      </c>
      <c r="H814" s="2">
        <f>IF(AND(gpw[[#This Row],[wolumen]]=0,gpw[[#This Row],[obrot]]=0),gpw[[#This Row],[kurs_zamkniecia]],gpw[[#This Row],[obrot]]/gpw[[#This Row],[wolumen]])</f>
        <v>6.2681426814268146</v>
      </c>
      <c r="J814" t="str">
        <f>LEFT(gpw[[#This Row],[ISIN]],2)</f>
        <v>PL</v>
      </c>
      <c r="K814">
        <f>gpw[[#This Row],[kurs_zamkniecia]]*gpw[[#This Row],[pakiet_wig]]</f>
        <v>159906250</v>
      </c>
      <c r="L814" s="2">
        <f>1000</f>
        <v>1000</v>
      </c>
      <c r="M814" s="2">
        <f t="shared" si="48"/>
        <v>96.428137390000003</v>
      </c>
      <c r="N814" s="2">
        <f t="shared" si="49"/>
        <v>57140000</v>
      </c>
      <c r="O814" s="2">
        <f>gpw[[#This Row],[M]]/(gpw[[#This Row],[Mb]]*gpw[[#This Row],[K]])*gpw[[#This Row],[Wb]]</f>
        <v>29.021604852187199</v>
      </c>
      <c r="P814" s="2">
        <f>gpw[[#This Row],[kurs_zamkniecia]]-D344</f>
        <v>0</v>
      </c>
      <c r="Q814" s="2" t="str">
        <f>IF(gpw[[#This Row],[Kolumna1]]&gt;0,"r",IF(gpw[[#This Row],[Kolumna1]]=0,"n","m"))</f>
        <v>n</v>
      </c>
      <c r="AB814" s="1">
        <v>42026</v>
      </c>
      <c r="AC814" s="2" t="s">
        <v>691</v>
      </c>
      <c r="AD814" s="2" t="s">
        <v>692</v>
      </c>
      <c r="AE814">
        <v>6.25</v>
      </c>
      <c r="AF814">
        <v>56910</v>
      </c>
      <c r="AG814">
        <v>356720</v>
      </c>
      <c r="AH814">
        <v>25585000</v>
      </c>
      <c r="AI814" s="2">
        <f>IF(AND(gpw_3[[#This Row],[wolumen]]=0,gpw_3[[#This Row],[obrot]]=0),gpw_3[[#This Row],[kurs_zamkniecia]],gpw_3[[#This Row],[obrot]]/gpw_3[[#This Row],[wolumen]])</f>
        <v>6.2681426814268146</v>
      </c>
      <c r="AK814" t="str">
        <f>LEFT(gpw_3[[#This Row],[ISIN]],2)</f>
        <v>PL</v>
      </c>
      <c r="AL814">
        <f>gpw_3[[#This Row],[kurs_zamkniecia]]*gpw_3[[#This Row],[pakiet_wig]]</f>
        <v>159906250</v>
      </c>
      <c r="AM814" s="2">
        <f>1000</f>
        <v>1000</v>
      </c>
      <c r="AN814" s="2">
        <f t="shared" si="50"/>
        <v>96.428137390000003</v>
      </c>
      <c r="AO814" s="2">
        <f t="shared" si="51"/>
        <v>57140000</v>
      </c>
      <c r="AP814" s="2">
        <f>gpw_3[[#This Row],[M]]/(gpw_3[[#This Row],[Mb]]*gpw_3[[#This Row],[K]])*gpw_3[[#This Row],[Wb]]</f>
        <v>29.021604852187199</v>
      </c>
      <c r="AQ814" s="2">
        <f>gpw_3[[#This Row],[kurs_zamkniecia]]-AE344</f>
        <v>0</v>
      </c>
      <c r="AR814" s="2" t="str">
        <f>IF(gpw_3[[#This Row],[Kolumna1]]&gt;0,"r",IF(gpw_3[[#This Row],[Kolumna1]]=0,"n","m"))</f>
        <v>n</v>
      </c>
    </row>
    <row r="815" spans="1:44" x14ac:dyDescent="0.25">
      <c r="A815" s="1">
        <v>42026</v>
      </c>
      <c r="B815" s="2" t="s">
        <v>693</v>
      </c>
      <c r="C815" s="2" t="s">
        <v>694</v>
      </c>
      <c r="D815">
        <v>16.350000000000001</v>
      </c>
      <c r="E815">
        <v>3317</v>
      </c>
      <c r="F815">
        <v>53530</v>
      </c>
      <c r="G815">
        <v>5930000</v>
      </c>
      <c r="H815" s="2">
        <f>IF(AND(gpw[[#This Row],[wolumen]]=0,gpw[[#This Row],[obrot]]=0),gpw[[#This Row],[kurs_zamkniecia]],gpw[[#This Row],[obrot]]/gpw[[#This Row],[wolumen]])</f>
        <v>16.13807657521857</v>
      </c>
      <c r="J815" t="str">
        <f>LEFT(gpw[[#This Row],[ISIN]],2)</f>
        <v>PL</v>
      </c>
      <c r="K815">
        <f>gpw[[#This Row],[kurs_zamkniecia]]*gpw[[#This Row],[pakiet_wig]]</f>
        <v>96955500.000000015</v>
      </c>
      <c r="L815" s="2">
        <f>1000</f>
        <v>1000</v>
      </c>
      <c r="M815" s="2">
        <f t="shared" si="48"/>
        <v>96.428137390000003</v>
      </c>
      <c r="N815" s="2">
        <f t="shared" si="49"/>
        <v>57140000</v>
      </c>
      <c r="O815" s="2">
        <f>gpw[[#This Row],[M]]/(gpw[[#This Row],[Mb]]*gpw[[#This Row],[K]])*gpw[[#This Row],[Wb]]</f>
        <v>17.596586807871716</v>
      </c>
      <c r="P815" s="2">
        <f>gpw[[#This Row],[kurs_zamkniecia]]-D345</f>
        <v>0.27000000000000313</v>
      </c>
      <c r="Q815" s="2" t="str">
        <f>IF(gpw[[#This Row],[Kolumna1]]&gt;0,"r",IF(gpw[[#This Row],[Kolumna1]]=0,"n","m"))</f>
        <v>r</v>
      </c>
      <c r="AB815" s="1">
        <v>42026</v>
      </c>
      <c r="AC815" s="2" t="s">
        <v>693</v>
      </c>
      <c r="AD815" s="2" t="s">
        <v>694</v>
      </c>
      <c r="AE815">
        <v>16.350000000000001</v>
      </c>
      <c r="AF815">
        <v>3317</v>
      </c>
      <c r="AG815">
        <v>53530</v>
      </c>
      <c r="AH815">
        <v>5930000</v>
      </c>
      <c r="AI815" s="2">
        <f>IF(AND(gpw_3[[#This Row],[wolumen]]=0,gpw_3[[#This Row],[obrot]]=0),gpw_3[[#This Row],[kurs_zamkniecia]],gpw_3[[#This Row],[obrot]]/gpw_3[[#This Row],[wolumen]])</f>
        <v>16.13807657521857</v>
      </c>
      <c r="AK815" t="str">
        <f>LEFT(gpw_3[[#This Row],[ISIN]],2)</f>
        <v>PL</v>
      </c>
      <c r="AL815">
        <f>gpw_3[[#This Row],[kurs_zamkniecia]]*gpw_3[[#This Row],[pakiet_wig]]</f>
        <v>96955500.000000015</v>
      </c>
      <c r="AM815" s="2">
        <f>1000</f>
        <v>1000</v>
      </c>
      <c r="AN815" s="2">
        <f t="shared" si="50"/>
        <v>96.428137390000003</v>
      </c>
      <c r="AO815" s="2">
        <f t="shared" si="51"/>
        <v>57140000</v>
      </c>
      <c r="AP815" s="2">
        <f>gpw_3[[#This Row],[M]]/(gpw_3[[#This Row],[Mb]]*gpw_3[[#This Row],[K]])*gpw_3[[#This Row],[Wb]]</f>
        <v>17.596586807871716</v>
      </c>
      <c r="AQ815" s="2">
        <f>gpw_3[[#This Row],[kurs_zamkniecia]]-AE345</f>
        <v>0.27000000000000313</v>
      </c>
      <c r="AR815" s="2" t="str">
        <f>IF(gpw_3[[#This Row],[Kolumna1]]&gt;0,"r",IF(gpw_3[[#This Row],[Kolumna1]]=0,"n","m"))</f>
        <v>r</v>
      </c>
    </row>
    <row r="816" spans="1:44" x14ac:dyDescent="0.25">
      <c r="A816" s="1">
        <v>42026</v>
      </c>
      <c r="B816" s="2" t="s">
        <v>695</v>
      </c>
      <c r="C816" s="2" t="s">
        <v>696</v>
      </c>
      <c r="D816">
        <v>4.4000000000000004</v>
      </c>
      <c r="E816">
        <v>6588</v>
      </c>
      <c r="F816">
        <v>28930</v>
      </c>
      <c r="G816">
        <v>21432000</v>
      </c>
      <c r="H816" s="2">
        <f>IF(AND(gpw[[#This Row],[wolumen]]=0,gpw[[#This Row],[obrot]]=0),gpw[[#This Row],[kurs_zamkniecia]],gpw[[#This Row],[obrot]]/gpw[[#This Row],[wolumen]])</f>
        <v>4.3913175470552517</v>
      </c>
      <c r="J816" t="str">
        <f>LEFT(gpw[[#This Row],[ISIN]],2)</f>
        <v>PL</v>
      </c>
      <c r="K816">
        <f>gpw[[#This Row],[kurs_zamkniecia]]*gpw[[#This Row],[pakiet_wig]]</f>
        <v>94300800.000000015</v>
      </c>
      <c r="L816" s="2">
        <f>1000</f>
        <v>1000</v>
      </c>
      <c r="M816" s="2">
        <f t="shared" si="48"/>
        <v>96.428137390000003</v>
      </c>
      <c r="N816" s="2">
        <f t="shared" si="49"/>
        <v>57140000</v>
      </c>
      <c r="O816" s="2">
        <f>gpw[[#This Row],[M]]/(gpw[[#This Row],[Mb]]*gpw[[#This Row],[K]])*gpw[[#This Row],[Wb]]</f>
        <v>17.114781660161096</v>
      </c>
      <c r="P816" s="2">
        <f>gpw[[#This Row],[kurs_zamkniecia]]-D346</f>
        <v>-4.0000000000000036E-2</v>
      </c>
      <c r="Q816" s="2" t="str">
        <f>IF(gpw[[#This Row],[Kolumna1]]&gt;0,"r",IF(gpw[[#This Row],[Kolumna1]]=0,"n","m"))</f>
        <v>m</v>
      </c>
      <c r="AB816" s="1">
        <v>42026</v>
      </c>
      <c r="AC816" s="2" t="s">
        <v>695</v>
      </c>
      <c r="AD816" s="2" t="s">
        <v>696</v>
      </c>
      <c r="AE816">
        <v>4.4000000000000004</v>
      </c>
      <c r="AF816">
        <v>6588</v>
      </c>
      <c r="AG816">
        <v>28930</v>
      </c>
      <c r="AH816">
        <v>21432000</v>
      </c>
      <c r="AI816" s="2">
        <f>IF(AND(gpw_3[[#This Row],[wolumen]]=0,gpw_3[[#This Row],[obrot]]=0),gpw_3[[#This Row],[kurs_zamkniecia]],gpw_3[[#This Row],[obrot]]/gpw_3[[#This Row],[wolumen]])</f>
        <v>4.3913175470552517</v>
      </c>
      <c r="AK816" t="str">
        <f>LEFT(gpw_3[[#This Row],[ISIN]],2)</f>
        <v>PL</v>
      </c>
      <c r="AL816">
        <f>gpw_3[[#This Row],[kurs_zamkniecia]]*gpw_3[[#This Row],[pakiet_wig]]</f>
        <v>94300800.000000015</v>
      </c>
      <c r="AM816" s="2">
        <f>1000</f>
        <v>1000</v>
      </c>
      <c r="AN816" s="2">
        <f t="shared" si="50"/>
        <v>96.428137390000003</v>
      </c>
      <c r="AO816" s="2">
        <f t="shared" si="51"/>
        <v>57140000</v>
      </c>
      <c r="AP816" s="2">
        <f>gpw_3[[#This Row],[M]]/(gpw_3[[#This Row],[Mb]]*gpw_3[[#This Row],[K]])*gpw_3[[#This Row],[Wb]]</f>
        <v>17.114781660161096</v>
      </c>
      <c r="AQ816" s="2">
        <f>gpw_3[[#This Row],[kurs_zamkniecia]]-AE346</f>
        <v>-4.0000000000000036E-2</v>
      </c>
      <c r="AR816" s="2" t="str">
        <f>IF(gpw_3[[#This Row],[Kolumna1]]&gt;0,"r",IF(gpw_3[[#This Row],[Kolumna1]]=0,"n","m"))</f>
        <v>m</v>
      </c>
    </row>
    <row r="817" spans="1:44" x14ac:dyDescent="0.25">
      <c r="A817" s="1">
        <v>42026</v>
      </c>
      <c r="B817" s="2" t="s">
        <v>697</v>
      </c>
      <c r="C817" s="2" t="s">
        <v>698</v>
      </c>
      <c r="D817">
        <v>1.45</v>
      </c>
      <c r="E817">
        <v>101</v>
      </c>
      <c r="F817">
        <v>150</v>
      </c>
      <c r="G817">
        <v>0</v>
      </c>
      <c r="H817" s="2">
        <f>IF(AND(gpw[[#This Row],[wolumen]]=0,gpw[[#This Row],[obrot]]=0),gpw[[#This Row],[kurs_zamkniecia]],gpw[[#This Row],[obrot]]/gpw[[#This Row],[wolumen]])</f>
        <v>1.4851485148514851</v>
      </c>
      <c r="J817" t="str">
        <f>LEFT(gpw[[#This Row],[ISIN]],2)</f>
        <v>PL</v>
      </c>
      <c r="K817">
        <f>gpw[[#This Row],[kurs_zamkniecia]]*gpw[[#This Row],[pakiet_wig]]</f>
        <v>0</v>
      </c>
      <c r="L817" s="2">
        <f>1000</f>
        <v>1000</v>
      </c>
      <c r="M817" s="2">
        <f t="shared" si="48"/>
        <v>96.428137390000003</v>
      </c>
      <c r="N817" s="2">
        <f t="shared" si="49"/>
        <v>57140000</v>
      </c>
      <c r="O817" s="2">
        <f>gpw[[#This Row],[M]]/(gpw[[#This Row],[Mb]]*gpw[[#This Row],[K]])*gpw[[#This Row],[Wb]]</f>
        <v>0</v>
      </c>
      <c r="P817" s="2">
        <f>gpw[[#This Row],[kurs_zamkniecia]]-D347</f>
        <v>0.10999999999999988</v>
      </c>
      <c r="Q817" s="2" t="str">
        <f>IF(gpw[[#This Row],[Kolumna1]]&gt;0,"r",IF(gpw[[#This Row],[Kolumna1]]=0,"n","m"))</f>
        <v>r</v>
      </c>
      <c r="AB817" s="1">
        <v>42026</v>
      </c>
      <c r="AC817" s="2" t="s">
        <v>697</v>
      </c>
      <c r="AD817" s="2" t="s">
        <v>698</v>
      </c>
      <c r="AE817">
        <v>1.45</v>
      </c>
      <c r="AF817">
        <v>101</v>
      </c>
      <c r="AG817">
        <v>150</v>
      </c>
      <c r="AH817">
        <v>0</v>
      </c>
      <c r="AI817" s="2">
        <f>IF(AND(gpw_3[[#This Row],[wolumen]]=0,gpw_3[[#This Row],[obrot]]=0),gpw_3[[#This Row],[kurs_zamkniecia]],gpw_3[[#This Row],[obrot]]/gpw_3[[#This Row],[wolumen]])</f>
        <v>1.4851485148514851</v>
      </c>
      <c r="AK817" t="str">
        <f>LEFT(gpw_3[[#This Row],[ISIN]],2)</f>
        <v>PL</v>
      </c>
      <c r="AL817">
        <f>gpw_3[[#This Row],[kurs_zamkniecia]]*gpw_3[[#This Row],[pakiet_wig]]</f>
        <v>0</v>
      </c>
      <c r="AM817" s="2">
        <f>1000</f>
        <v>1000</v>
      </c>
      <c r="AN817" s="2">
        <f t="shared" si="50"/>
        <v>96.428137390000003</v>
      </c>
      <c r="AO817" s="2">
        <f t="shared" si="51"/>
        <v>57140000</v>
      </c>
      <c r="AP817" s="2">
        <f>gpw_3[[#This Row],[M]]/(gpw_3[[#This Row],[Mb]]*gpw_3[[#This Row],[K]])*gpw_3[[#This Row],[Wb]]</f>
        <v>0</v>
      </c>
      <c r="AQ817" s="2">
        <f>gpw_3[[#This Row],[kurs_zamkniecia]]-AE347</f>
        <v>0.10999999999999988</v>
      </c>
      <c r="AR817" s="2" t="str">
        <f>IF(gpw_3[[#This Row],[Kolumna1]]&gt;0,"r",IF(gpw_3[[#This Row],[Kolumna1]]=0,"n","m"))</f>
        <v>r</v>
      </c>
    </row>
    <row r="818" spans="1:44" x14ac:dyDescent="0.25">
      <c r="A818" s="1">
        <v>42026</v>
      </c>
      <c r="B818" s="2" t="s">
        <v>699</v>
      </c>
      <c r="C818" s="2" t="s">
        <v>700</v>
      </c>
      <c r="D818">
        <v>13.2</v>
      </c>
      <c r="E818">
        <v>390</v>
      </c>
      <c r="F818">
        <v>5050</v>
      </c>
      <c r="G818">
        <v>423000</v>
      </c>
      <c r="H818" s="2">
        <f>IF(AND(gpw[[#This Row],[wolumen]]=0,gpw[[#This Row],[obrot]]=0),gpw[[#This Row],[kurs_zamkniecia]],gpw[[#This Row],[obrot]]/gpw[[#This Row],[wolumen]])</f>
        <v>12.948717948717949</v>
      </c>
      <c r="J818" t="str">
        <f>LEFT(gpw[[#This Row],[ISIN]],2)</f>
        <v>PL</v>
      </c>
      <c r="K818">
        <f>gpw[[#This Row],[kurs_zamkniecia]]*gpw[[#This Row],[pakiet_wig]]</f>
        <v>5583600</v>
      </c>
      <c r="L818" s="2">
        <f>1000</f>
        <v>1000</v>
      </c>
      <c r="M818" s="2">
        <f t="shared" si="48"/>
        <v>96.428137390000003</v>
      </c>
      <c r="N818" s="2">
        <f t="shared" si="49"/>
        <v>57140000</v>
      </c>
      <c r="O818" s="2">
        <f>gpw[[#This Row],[M]]/(gpw[[#This Row],[Mb]]*gpw[[#This Row],[K]])*gpw[[#This Row],[Wb]]</f>
        <v>1.0133752298779595</v>
      </c>
      <c r="P818" s="2">
        <f>gpw[[#This Row],[kurs_zamkniecia]]-D348</f>
        <v>0.19999999999999929</v>
      </c>
      <c r="Q818" s="2" t="str">
        <f>IF(gpw[[#This Row],[Kolumna1]]&gt;0,"r",IF(gpw[[#This Row],[Kolumna1]]=0,"n","m"))</f>
        <v>r</v>
      </c>
      <c r="AB818" s="1">
        <v>42026</v>
      </c>
      <c r="AC818" s="2" t="s">
        <v>699</v>
      </c>
      <c r="AD818" s="2" t="s">
        <v>700</v>
      </c>
      <c r="AE818">
        <v>13.2</v>
      </c>
      <c r="AF818">
        <v>390</v>
      </c>
      <c r="AG818">
        <v>5050</v>
      </c>
      <c r="AH818">
        <v>423000</v>
      </c>
      <c r="AI818" s="2">
        <f>IF(AND(gpw_3[[#This Row],[wolumen]]=0,gpw_3[[#This Row],[obrot]]=0),gpw_3[[#This Row],[kurs_zamkniecia]],gpw_3[[#This Row],[obrot]]/gpw_3[[#This Row],[wolumen]])</f>
        <v>12.948717948717949</v>
      </c>
      <c r="AK818" t="str">
        <f>LEFT(gpw_3[[#This Row],[ISIN]],2)</f>
        <v>PL</v>
      </c>
      <c r="AL818">
        <f>gpw_3[[#This Row],[kurs_zamkniecia]]*gpw_3[[#This Row],[pakiet_wig]]</f>
        <v>5583600</v>
      </c>
      <c r="AM818" s="2">
        <f>1000</f>
        <v>1000</v>
      </c>
      <c r="AN818" s="2">
        <f t="shared" si="50"/>
        <v>96.428137390000003</v>
      </c>
      <c r="AO818" s="2">
        <f t="shared" si="51"/>
        <v>57140000</v>
      </c>
      <c r="AP818" s="2">
        <f>gpw_3[[#This Row],[M]]/(gpw_3[[#This Row],[Mb]]*gpw_3[[#This Row],[K]])*gpw_3[[#This Row],[Wb]]</f>
        <v>1.0133752298779595</v>
      </c>
      <c r="AQ818" s="2">
        <f>gpw_3[[#This Row],[kurs_zamkniecia]]-AE348</f>
        <v>0.19999999999999929</v>
      </c>
      <c r="AR818" s="2" t="str">
        <f>IF(gpw_3[[#This Row],[Kolumna1]]&gt;0,"r",IF(gpw_3[[#This Row],[Kolumna1]]=0,"n","m"))</f>
        <v>r</v>
      </c>
    </row>
    <row r="819" spans="1:44" x14ac:dyDescent="0.25">
      <c r="A819" s="1">
        <v>42026</v>
      </c>
      <c r="B819" s="2" t="s">
        <v>701</v>
      </c>
      <c r="C819" s="2" t="s">
        <v>702</v>
      </c>
      <c r="D819">
        <v>15</v>
      </c>
      <c r="E819">
        <v>88</v>
      </c>
      <c r="F819">
        <v>1320</v>
      </c>
      <c r="G819">
        <v>1032000</v>
      </c>
      <c r="H819" s="2">
        <f>IF(AND(gpw[[#This Row],[wolumen]]=0,gpw[[#This Row],[obrot]]=0),gpw[[#This Row],[kurs_zamkniecia]],gpw[[#This Row],[obrot]]/gpw[[#This Row],[wolumen]])</f>
        <v>15</v>
      </c>
      <c r="J819" t="str">
        <f>LEFT(gpw[[#This Row],[ISIN]],2)</f>
        <v>PL</v>
      </c>
      <c r="K819">
        <f>gpw[[#This Row],[kurs_zamkniecia]]*gpw[[#This Row],[pakiet_wig]]</f>
        <v>15480000</v>
      </c>
      <c r="L819" s="2">
        <f>1000</f>
        <v>1000</v>
      </c>
      <c r="M819" s="2">
        <f t="shared" si="48"/>
        <v>96.428137390000003</v>
      </c>
      <c r="N819" s="2">
        <f t="shared" si="49"/>
        <v>57140000</v>
      </c>
      <c r="O819" s="2">
        <f>gpw[[#This Row],[M]]/(gpw[[#This Row],[Mb]]*gpw[[#This Row],[K]])*gpw[[#This Row],[Wb]]</f>
        <v>2.8094864529176178</v>
      </c>
      <c r="P819" s="2">
        <f>gpw[[#This Row],[kurs_zamkniecia]]-D349</f>
        <v>-5.0000000000000711E-2</v>
      </c>
      <c r="Q819" s="2" t="str">
        <f>IF(gpw[[#This Row],[Kolumna1]]&gt;0,"r",IF(gpw[[#This Row],[Kolumna1]]=0,"n","m"))</f>
        <v>m</v>
      </c>
      <c r="AB819" s="1">
        <v>42026</v>
      </c>
      <c r="AC819" s="2" t="s">
        <v>701</v>
      </c>
      <c r="AD819" s="2" t="s">
        <v>702</v>
      </c>
      <c r="AE819">
        <v>15</v>
      </c>
      <c r="AF819">
        <v>88</v>
      </c>
      <c r="AG819">
        <v>1320</v>
      </c>
      <c r="AH819">
        <v>1032000</v>
      </c>
      <c r="AI819" s="2">
        <f>IF(AND(gpw_3[[#This Row],[wolumen]]=0,gpw_3[[#This Row],[obrot]]=0),gpw_3[[#This Row],[kurs_zamkniecia]],gpw_3[[#This Row],[obrot]]/gpw_3[[#This Row],[wolumen]])</f>
        <v>15</v>
      </c>
      <c r="AK819" t="str">
        <f>LEFT(gpw_3[[#This Row],[ISIN]],2)</f>
        <v>PL</v>
      </c>
      <c r="AL819">
        <f>gpw_3[[#This Row],[kurs_zamkniecia]]*gpw_3[[#This Row],[pakiet_wig]]</f>
        <v>15480000</v>
      </c>
      <c r="AM819" s="2">
        <f>1000</f>
        <v>1000</v>
      </c>
      <c r="AN819" s="2">
        <f t="shared" si="50"/>
        <v>96.428137390000003</v>
      </c>
      <c r="AO819" s="2">
        <f t="shared" si="51"/>
        <v>57140000</v>
      </c>
      <c r="AP819" s="2">
        <f>gpw_3[[#This Row],[M]]/(gpw_3[[#This Row],[Mb]]*gpw_3[[#This Row],[K]])*gpw_3[[#This Row],[Wb]]</f>
        <v>2.8094864529176178</v>
      </c>
      <c r="AQ819" s="2">
        <f>gpw_3[[#This Row],[kurs_zamkniecia]]-AE349</f>
        <v>-5.0000000000000711E-2</v>
      </c>
      <c r="AR819" s="2" t="str">
        <f>IF(gpw_3[[#This Row],[Kolumna1]]&gt;0,"r",IF(gpw_3[[#This Row],[Kolumna1]]=0,"n","m"))</f>
        <v>m</v>
      </c>
    </row>
    <row r="820" spans="1:44" x14ac:dyDescent="0.25">
      <c r="A820" s="1">
        <v>42026</v>
      </c>
      <c r="B820" s="2" t="s">
        <v>703</v>
      </c>
      <c r="C820" s="2" t="s">
        <v>704</v>
      </c>
      <c r="D820">
        <v>2.83</v>
      </c>
      <c r="E820">
        <v>0</v>
      </c>
      <c r="F820">
        <v>0</v>
      </c>
      <c r="G820">
        <v>2631000</v>
      </c>
      <c r="H820" s="2">
        <f>IF(AND(gpw[[#This Row],[wolumen]]=0,gpw[[#This Row],[obrot]]=0),gpw[[#This Row],[kurs_zamkniecia]],gpw[[#This Row],[obrot]]/gpw[[#This Row],[wolumen]])</f>
        <v>2.83</v>
      </c>
      <c r="J820" t="str">
        <f>LEFT(gpw[[#This Row],[ISIN]],2)</f>
        <v>PL</v>
      </c>
      <c r="K820">
        <f>gpw[[#This Row],[kurs_zamkniecia]]*gpw[[#This Row],[pakiet_wig]]</f>
        <v>7445730</v>
      </c>
      <c r="L820" s="2">
        <f>1000</f>
        <v>1000</v>
      </c>
      <c r="M820" s="2">
        <f t="shared" si="48"/>
        <v>96.428137390000003</v>
      </c>
      <c r="N820" s="2">
        <f t="shared" si="49"/>
        <v>57140000</v>
      </c>
      <c r="O820" s="2">
        <f>gpw[[#This Row],[M]]/(gpw[[#This Row],[Mb]]*gpw[[#This Row],[K]])*gpw[[#This Row],[Wb]]</f>
        <v>1.3513357601474352</v>
      </c>
      <c r="P820" s="2">
        <f>gpw[[#This Row],[kurs_zamkniecia]]-D350</f>
        <v>0</v>
      </c>
      <c r="Q820" s="2" t="str">
        <f>IF(gpw[[#This Row],[Kolumna1]]&gt;0,"r",IF(gpw[[#This Row],[Kolumna1]]=0,"n","m"))</f>
        <v>n</v>
      </c>
      <c r="AB820" s="1">
        <v>42026</v>
      </c>
      <c r="AC820" s="2" t="s">
        <v>703</v>
      </c>
      <c r="AD820" s="2" t="s">
        <v>704</v>
      </c>
      <c r="AE820">
        <v>2.83</v>
      </c>
      <c r="AF820">
        <v>0</v>
      </c>
      <c r="AG820">
        <v>0</v>
      </c>
      <c r="AH820">
        <v>2631000</v>
      </c>
      <c r="AI820" s="2">
        <f>IF(AND(gpw_3[[#This Row],[wolumen]]=0,gpw_3[[#This Row],[obrot]]=0),gpw_3[[#This Row],[kurs_zamkniecia]],gpw_3[[#This Row],[obrot]]/gpw_3[[#This Row],[wolumen]])</f>
        <v>2.83</v>
      </c>
      <c r="AK820" t="str">
        <f>LEFT(gpw_3[[#This Row],[ISIN]],2)</f>
        <v>PL</v>
      </c>
      <c r="AL820">
        <f>gpw_3[[#This Row],[kurs_zamkniecia]]*gpw_3[[#This Row],[pakiet_wig]]</f>
        <v>7445730</v>
      </c>
      <c r="AM820" s="2">
        <f>1000</f>
        <v>1000</v>
      </c>
      <c r="AN820" s="2">
        <f t="shared" si="50"/>
        <v>96.428137390000003</v>
      </c>
      <c r="AO820" s="2">
        <f t="shared" si="51"/>
        <v>57140000</v>
      </c>
      <c r="AP820" s="2">
        <f>gpw_3[[#This Row],[M]]/(gpw_3[[#This Row],[Mb]]*gpw_3[[#This Row],[K]])*gpw_3[[#This Row],[Wb]]</f>
        <v>1.3513357601474352</v>
      </c>
      <c r="AQ820" s="2">
        <f>gpw_3[[#This Row],[kurs_zamkniecia]]-AE350</f>
        <v>0</v>
      </c>
      <c r="AR820" s="2" t="str">
        <f>IF(gpw_3[[#This Row],[Kolumna1]]&gt;0,"r",IF(gpw_3[[#This Row],[Kolumna1]]=0,"n","m"))</f>
        <v>n</v>
      </c>
    </row>
    <row r="821" spans="1:44" x14ac:dyDescent="0.25">
      <c r="A821" s="1">
        <v>42026</v>
      </c>
      <c r="B821" s="2" t="s">
        <v>705</v>
      </c>
      <c r="C821" s="2" t="s">
        <v>706</v>
      </c>
      <c r="D821">
        <v>1.19</v>
      </c>
      <c r="E821">
        <v>5090</v>
      </c>
      <c r="F821">
        <v>5800</v>
      </c>
      <c r="G821">
        <v>0</v>
      </c>
      <c r="H821" s="2">
        <f>IF(AND(gpw[[#This Row],[wolumen]]=0,gpw[[#This Row],[obrot]]=0),gpw[[#This Row],[kurs_zamkniecia]],gpw[[#This Row],[obrot]]/gpw[[#This Row],[wolumen]])</f>
        <v>1.1394891944990178</v>
      </c>
      <c r="J821" t="str">
        <f>LEFT(gpw[[#This Row],[ISIN]],2)</f>
        <v>PL</v>
      </c>
      <c r="K821">
        <f>gpw[[#This Row],[kurs_zamkniecia]]*gpw[[#This Row],[pakiet_wig]]</f>
        <v>0</v>
      </c>
      <c r="L821" s="2">
        <f>1000</f>
        <v>1000</v>
      </c>
      <c r="M821" s="2">
        <f t="shared" si="48"/>
        <v>96.428137390000003</v>
      </c>
      <c r="N821" s="2">
        <f t="shared" si="49"/>
        <v>57140000</v>
      </c>
      <c r="O821" s="2">
        <f>gpw[[#This Row],[M]]/(gpw[[#This Row],[Mb]]*gpw[[#This Row],[K]])*gpw[[#This Row],[Wb]]</f>
        <v>0</v>
      </c>
      <c r="P821" s="2">
        <f>gpw[[#This Row],[kurs_zamkniecia]]-D351</f>
        <v>6.0000000000000053E-2</v>
      </c>
      <c r="Q821" s="2" t="str">
        <f>IF(gpw[[#This Row],[Kolumna1]]&gt;0,"r",IF(gpw[[#This Row],[Kolumna1]]=0,"n","m"))</f>
        <v>r</v>
      </c>
      <c r="AB821" s="1">
        <v>42026</v>
      </c>
      <c r="AC821" s="2" t="s">
        <v>705</v>
      </c>
      <c r="AD821" s="2" t="s">
        <v>706</v>
      </c>
      <c r="AE821">
        <v>1.19</v>
      </c>
      <c r="AF821">
        <v>5090</v>
      </c>
      <c r="AG821">
        <v>5800</v>
      </c>
      <c r="AH821">
        <v>0</v>
      </c>
      <c r="AI821" s="2">
        <f>IF(AND(gpw_3[[#This Row],[wolumen]]=0,gpw_3[[#This Row],[obrot]]=0),gpw_3[[#This Row],[kurs_zamkniecia]],gpw_3[[#This Row],[obrot]]/gpw_3[[#This Row],[wolumen]])</f>
        <v>1.1394891944990178</v>
      </c>
      <c r="AK821" t="str">
        <f>LEFT(gpw_3[[#This Row],[ISIN]],2)</f>
        <v>PL</v>
      </c>
      <c r="AL821">
        <f>gpw_3[[#This Row],[kurs_zamkniecia]]*gpw_3[[#This Row],[pakiet_wig]]</f>
        <v>0</v>
      </c>
      <c r="AM821" s="2">
        <f>1000</f>
        <v>1000</v>
      </c>
      <c r="AN821" s="2">
        <f t="shared" si="50"/>
        <v>96.428137390000003</v>
      </c>
      <c r="AO821" s="2">
        <f t="shared" si="51"/>
        <v>57140000</v>
      </c>
      <c r="AP821" s="2">
        <f>gpw_3[[#This Row],[M]]/(gpw_3[[#This Row],[Mb]]*gpw_3[[#This Row],[K]])*gpw_3[[#This Row],[Wb]]</f>
        <v>0</v>
      </c>
      <c r="AQ821" s="2">
        <f>gpw_3[[#This Row],[kurs_zamkniecia]]-AE351</f>
        <v>6.0000000000000053E-2</v>
      </c>
      <c r="AR821" s="2" t="str">
        <f>IF(gpw_3[[#This Row],[Kolumna1]]&gt;0,"r",IF(gpw_3[[#This Row],[Kolumna1]]=0,"n","m"))</f>
        <v>r</v>
      </c>
    </row>
    <row r="822" spans="1:44" x14ac:dyDescent="0.25">
      <c r="A822" s="1">
        <v>42026</v>
      </c>
      <c r="B822" s="2" t="s">
        <v>707</v>
      </c>
      <c r="C822" s="2" t="s">
        <v>708</v>
      </c>
      <c r="D822">
        <v>1.04</v>
      </c>
      <c r="E822">
        <v>17</v>
      </c>
      <c r="F822">
        <v>20</v>
      </c>
      <c r="G822">
        <v>0</v>
      </c>
      <c r="H822" s="2">
        <f>IF(AND(gpw[[#This Row],[wolumen]]=0,gpw[[#This Row],[obrot]]=0),gpw[[#This Row],[kurs_zamkniecia]],gpw[[#This Row],[obrot]]/gpw[[#This Row],[wolumen]])</f>
        <v>1.1764705882352942</v>
      </c>
      <c r="J822" t="str">
        <f>LEFT(gpw[[#This Row],[ISIN]],2)</f>
        <v>PL</v>
      </c>
      <c r="K822">
        <f>gpw[[#This Row],[kurs_zamkniecia]]*gpw[[#This Row],[pakiet_wig]]</f>
        <v>0</v>
      </c>
      <c r="L822" s="2">
        <f>1000</f>
        <v>1000</v>
      </c>
      <c r="M822" s="2">
        <f t="shared" si="48"/>
        <v>96.428137390000003</v>
      </c>
      <c r="N822" s="2">
        <f t="shared" si="49"/>
        <v>57140000</v>
      </c>
      <c r="O822" s="2">
        <f>gpw[[#This Row],[M]]/(gpw[[#This Row],[Mb]]*gpw[[#This Row],[K]])*gpw[[#This Row],[Wb]]</f>
        <v>0</v>
      </c>
      <c r="P822" s="2">
        <f>gpw[[#This Row],[kurs_zamkniecia]]-D352</f>
        <v>0</v>
      </c>
      <c r="Q822" s="2" t="str">
        <f>IF(gpw[[#This Row],[Kolumna1]]&gt;0,"r",IF(gpw[[#This Row],[Kolumna1]]=0,"n","m"))</f>
        <v>n</v>
      </c>
      <c r="AB822" s="1">
        <v>42026</v>
      </c>
      <c r="AC822" s="2" t="s">
        <v>707</v>
      </c>
      <c r="AD822" s="2" t="s">
        <v>708</v>
      </c>
      <c r="AE822">
        <v>1.04</v>
      </c>
      <c r="AF822">
        <v>17</v>
      </c>
      <c r="AG822">
        <v>20</v>
      </c>
      <c r="AH822">
        <v>0</v>
      </c>
      <c r="AI822" s="2">
        <f>IF(AND(gpw_3[[#This Row],[wolumen]]=0,gpw_3[[#This Row],[obrot]]=0),gpw_3[[#This Row],[kurs_zamkniecia]],gpw_3[[#This Row],[obrot]]/gpw_3[[#This Row],[wolumen]])</f>
        <v>1.1764705882352942</v>
      </c>
      <c r="AK822" t="str">
        <f>LEFT(gpw_3[[#This Row],[ISIN]],2)</f>
        <v>PL</v>
      </c>
      <c r="AL822">
        <f>gpw_3[[#This Row],[kurs_zamkniecia]]*gpw_3[[#This Row],[pakiet_wig]]</f>
        <v>0</v>
      </c>
      <c r="AM822" s="2">
        <f>1000</f>
        <v>1000</v>
      </c>
      <c r="AN822" s="2">
        <f t="shared" si="50"/>
        <v>96.428137390000003</v>
      </c>
      <c r="AO822" s="2">
        <f t="shared" si="51"/>
        <v>57140000</v>
      </c>
      <c r="AP822" s="2">
        <f>gpw_3[[#This Row],[M]]/(gpw_3[[#This Row],[Mb]]*gpw_3[[#This Row],[K]])*gpw_3[[#This Row],[Wb]]</f>
        <v>0</v>
      </c>
      <c r="AQ822" s="2">
        <f>gpw_3[[#This Row],[kurs_zamkniecia]]-AE352</f>
        <v>0</v>
      </c>
      <c r="AR822" s="2" t="str">
        <f>IF(gpw_3[[#This Row],[Kolumna1]]&gt;0,"r",IF(gpw_3[[#This Row],[Kolumna1]]=0,"n","m"))</f>
        <v>n</v>
      </c>
    </row>
    <row r="823" spans="1:44" x14ac:dyDescent="0.25">
      <c r="A823" s="1">
        <v>42026</v>
      </c>
      <c r="B823" s="2" t="s">
        <v>709</v>
      </c>
      <c r="C823" s="2" t="s">
        <v>710</v>
      </c>
      <c r="D823">
        <v>16.2</v>
      </c>
      <c r="E823">
        <v>10</v>
      </c>
      <c r="F823">
        <v>160</v>
      </c>
      <c r="G823">
        <v>2716000</v>
      </c>
      <c r="H823" s="2">
        <f>IF(AND(gpw[[#This Row],[wolumen]]=0,gpw[[#This Row],[obrot]]=0),gpw[[#This Row],[kurs_zamkniecia]],gpw[[#This Row],[obrot]]/gpw[[#This Row],[wolumen]])</f>
        <v>16</v>
      </c>
      <c r="J823" t="str">
        <f>LEFT(gpw[[#This Row],[ISIN]],2)</f>
        <v>PL</v>
      </c>
      <c r="K823">
        <f>gpw[[#This Row],[kurs_zamkniecia]]*gpw[[#This Row],[pakiet_wig]]</f>
        <v>43999200</v>
      </c>
      <c r="L823" s="2">
        <f>1000</f>
        <v>1000</v>
      </c>
      <c r="M823" s="2">
        <f t="shared" si="48"/>
        <v>96.428137390000003</v>
      </c>
      <c r="N823" s="2">
        <f t="shared" si="49"/>
        <v>57140000</v>
      </c>
      <c r="O823" s="2">
        <f>gpw[[#This Row],[M]]/(gpw[[#This Row],[Mb]]*gpw[[#This Row],[K]])*gpw[[#This Row],[Wb]]</f>
        <v>7.9854752157114248</v>
      </c>
      <c r="P823" s="2">
        <f>gpw[[#This Row],[kurs_zamkniecia]]-D353</f>
        <v>0</v>
      </c>
      <c r="Q823" s="2" t="str">
        <f>IF(gpw[[#This Row],[Kolumna1]]&gt;0,"r",IF(gpw[[#This Row],[Kolumna1]]=0,"n","m"))</f>
        <v>n</v>
      </c>
      <c r="AB823" s="1">
        <v>42026</v>
      </c>
      <c r="AC823" s="2" t="s">
        <v>709</v>
      </c>
      <c r="AD823" s="2" t="s">
        <v>710</v>
      </c>
      <c r="AE823">
        <v>16.2</v>
      </c>
      <c r="AF823">
        <v>10</v>
      </c>
      <c r="AG823">
        <v>160</v>
      </c>
      <c r="AH823">
        <v>2716000</v>
      </c>
      <c r="AI823" s="2">
        <f>IF(AND(gpw_3[[#This Row],[wolumen]]=0,gpw_3[[#This Row],[obrot]]=0),gpw_3[[#This Row],[kurs_zamkniecia]],gpw_3[[#This Row],[obrot]]/gpw_3[[#This Row],[wolumen]])</f>
        <v>16</v>
      </c>
      <c r="AK823" t="str">
        <f>LEFT(gpw_3[[#This Row],[ISIN]],2)</f>
        <v>PL</v>
      </c>
      <c r="AL823">
        <f>gpw_3[[#This Row],[kurs_zamkniecia]]*gpw_3[[#This Row],[pakiet_wig]]</f>
        <v>43999200</v>
      </c>
      <c r="AM823" s="2">
        <f>1000</f>
        <v>1000</v>
      </c>
      <c r="AN823" s="2">
        <f t="shared" si="50"/>
        <v>96.428137390000003</v>
      </c>
      <c r="AO823" s="2">
        <f t="shared" si="51"/>
        <v>57140000</v>
      </c>
      <c r="AP823" s="2">
        <f>gpw_3[[#This Row],[M]]/(gpw_3[[#This Row],[Mb]]*gpw_3[[#This Row],[K]])*gpw_3[[#This Row],[Wb]]</f>
        <v>7.9854752157114248</v>
      </c>
      <c r="AQ823" s="2">
        <f>gpw_3[[#This Row],[kurs_zamkniecia]]-AE353</f>
        <v>0</v>
      </c>
      <c r="AR823" s="2" t="str">
        <f>IF(gpw_3[[#This Row],[Kolumna1]]&gt;0,"r",IF(gpw_3[[#This Row],[Kolumna1]]=0,"n","m"))</f>
        <v>n</v>
      </c>
    </row>
    <row r="824" spans="1:44" x14ac:dyDescent="0.25">
      <c r="A824" s="1">
        <v>42026</v>
      </c>
      <c r="B824" s="2" t="s">
        <v>711</v>
      </c>
      <c r="C824" s="2" t="s">
        <v>712</v>
      </c>
      <c r="D824">
        <v>1.47</v>
      </c>
      <c r="E824">
        <v>367114</v>
      </c>
      <c r="F824">
        <v>516530</v>
      </c>
      <c r="G824">
        <v>21115000</v>
      </c>
      <c r="H824" s="2">
        <f>IF(AND(gpw[[#This Row],[wolumen]]=0,gpw[[#This Row],[obrot]]=0),gpw[[#This Row],[kurs_zamkniecia]],gpw[[#This Row],[obrot]]/gpw[[#This Row],[wolumen]])</f>
        <v>1.4070016398176044</v>
      </c>
      <c r="J824" t="str">
        <f>LEFT(gpw[[#This Row],[ISIN]],2)</f>
        <v>PL</v>
      </c>
      <c r="K824">
        <f>gpw[[#This Row],[kurs_zamkniecia]]*gpw[[#This Row],[pakiet_wig]]</f>
        <v>31039050</v>
      </c>
      <c r="L824" s="2">
        <f>1000</f>
        <v>1000</v>
      </c>
      <c r="M824" s="2">
        <f t="shared" si="48"/>
        <v>96.428137390000003</v>
      </c>
      <c r="N824" s="2">
        <f t="shared" si="49"/>
        <v>57140000</v>
      </c>
      <c r="O824" s="2">
        <f>gpw[[#This Row],[M]]/(gpw[[#This Row],[Mb]]*gpw[[#This Row],[K]])*gpw[[#This Row],[Wb]]</f>
        <v>5.6333197988651538</v>
      </c>
      <c r="P824" s="2">
        <f>gpw[[#This Row],[kurs_zamkniecia]]-D354</f>
        <v>9.9999999999999867E-2</v>
      </c>
      <c r="Q824" s="2" t="str">
        <f>IF(gpw[[#This Row],[Kolumna1]]&gt;0,"r",IF(gpw[[#This Row],[Kolumna1]]=0,"n","m"))</f>
        <v>r</v>
      </c>
      <c r="AB824" s="1">
        <v>42026</v>
      </c>
      <c r="AC824" s="2" t="s">
        <v>711</v>
      </c>
      <c r="AD824" s="2" t="s">
        <v>712</v>
      </c>
      <c r="AE824">
        <v>1.47</v>
      </c>
      <c r="AF824">
        <v>367114</v>
      </c>
      <c r="AG824">
        <v>516530</v>
      </c>
      <c r="AH824">
        <v>21115000</v>
      </c>
      <c r="AI824" s="2">
        <f>IF(AND(gpw_3[[#This Row],[wolumen]]=0,gpw_3[[#This Row],[obrot]]=0),gpw_3[[#This Row],[kurs_zamkniecia]],gpw_3[[#This Row],[obrot]]/gpw_3[[#This Row],[wolumen]])</f>
        <v>1.4070016398176044</v>
      </c>
      <c r="AK824" t="str">
        <f>LEFT(gpw_3[[#This Row],[ISIN]],2)</f>
        <v>PL</v>
      </c>
      <c r="AL824">
        <f>gpw_3[[#This Row],[kurs_zamkniecia]]*gpw_3[[#This Row],[pakiet_wig]]</f>
        <v>31039050</v>
      </c>
      <c r="AM824" s="2">
        <f>1000</f>
        <v>1000</v>
      </c>
      <c r="AN824" s="2">
        <f t="shared" si="50"/>
        <v>96.428137390000003</v>
      </c>
      <c r="AO824" s="2">
        <f t="shared" si="51"/>
        <v>57140000</v>
      </c>
      <c r="AP824" s="2">
        <f>gpw_3[[#This Row],[M]]/(gpw_3[[#This Row],[Mb]]*gpw_3[[#This Row],[K]])*gpw_3[[#This Row],[Wb]]</f>
        <v>5.6333197988651538</v>
      </c>
      <c r="AQ824" s="2">
        <f>gpw_3[[#This Row],[kurs_zamkniecia]]-AE354</f>
        <v>9.9999999999999867E-2</v>
      </c>
      <c r="AR824" s="2" t="str">
        <f>IF(gpw_3[[#This Row],[Kolumna1]]&gt;0,"r",IF(gpw_3[[#This Row],[Kolumna1]]=0,"n","m"))</f>
        <v>r</v>
      </c>
    </row>
    <row r="825" spans="1:44" x14ac:dyDescent="0.25">
      <c r="A825" s="1">
        <v>42026</v>
      </c>
      <c r="B825" s="2" t="s">
        <v>713</v>
      </c>
      <c r="C825" s="2" t="s">
        <v>714</v>
      </c>
      <c r="D825">
        <v>5.93</v>
      </c>
      <c r="E825">
        <v>48986</v>
      </c>
      <c r="F825">
        <v>278560</v>
      </c>
      <c r="G825">
        <v>5439000</v>
      </c>
      <c r="H825" s="2">
        <f>IF(AND(gpw[[#This Row],[wolumen]]=0,gpw[[#This Row],[obrot]]=0),gpw[[#This Row],[kurs_zamkniecia]],gpw[[#This Row],[obrot]]/gpw[[#This Row],[wolumen]])</f>
        <v>5.6865226799493733</v>
      </c>
      <c r="J825" t="str">
        <f>LEFT(gpw[[#This Row],[ISIN]],2)</f>
        <v>PL</v>
      </c>
      <c r="K825">
        <f>gpw[[#This Row],[kurs_zamkniecia]]*gpw[[#This Row],[pakiet_wig]]</f>
        <v>32253270</v>
      </c>
      <c r="L825" s="2">
        <f>1000</f>
        <v>1000</v>
      </c>
      <c r="M825" s="2">
        <f t="shared" si="48"/>
        <v>96.428137390000003</v>
      </c>
      <c r="N825" s="2">
        <f t="shared" si="49"/>
        <v>57140000</v>
      </c>
      <c r="O825" s="2">
        <f>gpw[[#This Row],[M]]/(gpw[[#This Row],[Mb]]*gpw[[#This Row],[K]])*gpw[[#This Row],[Wb]]</f>
        <v>5.8536902537011768</v>
      </c>
      <c r="P825" s="2">
        <f>gpw[[#This Row],[kurs_zamkniecia]]-D355</f>
        <v>4.9999999999999822E-2</v>
      </c>
      <c r="Q825" s="2" t="str">
        <f>IF(gpw[[#This Row],[Kolumna1]]&gt;0,"r",IF(gpw[[#This Row],[Kolumna1]]=0,"n","m"))</f>
        <v>r</v>
      </c>
      <c r="AB825" s="1">
        <v>42026</v>
      </c>
      <c r="AC825" s="2" t="s">
        <v>713</v>
      </c>
      <c r="AD825" s="2" t="s">
        <v>714</v>
      </c>
      <c r="AE825">
        <v>5.93</v>
      </c>
      <c r="AF825">
        <v>48986</v>
      </c>
      <c r="AG825">
        <v>278560</v>
      </c>
      <c r="AH825">
        <v>5439000</v>
      </c>
      <c r="AI825" s="2">
        <f>IF(AND(gpw_3[[#This Row],[wolumen]]=0,gpw_3[[#This Row],[obrot]]=0),gpw_3[[#This Row],[kurs_zamkniecia]],gpw_3[[#This Row],[obrot]]/gpw_3[[#This Row],[wolumen]])</f>
        <v>5.6865226799493733</v>
      </c>
      <c r="AK825" t="str">
        <f>LEFT(gpw_3[[#This Row],[ISIN]],2)</f>
        <v>PL</v>
      </c>
      <c r="AL825">
        <f>gpw_3[[#This Row],[kurs_zamkniecia]]*gpw_3[[#This Row],[pakiet_wig]]</f>
        <v>32253270</v>
      </c>
      <c r="AM825" s="2">
        <f>1000</f>
        <v>1000</v>
      </c>
      <c r="AN825" s="2">
        <f t="shared" si="50"/>
        <v>96.428137390000003</v>
      </c>
      <c r="AO825" s="2">
        <f t="shared" si="51"/>
        <v>57140000</v>
      </c>
      <c r="AP825" s="2">
        <f>gpw_3[[#This Row],[M]]/(gpw_3[[#This Row],[Mb]]*gpw_3[[#This Row],[K]])*gpw_3[[#This Row],[Wb]]</f>
        <v>5.8536902537011768</v>
      </c>
      <c r="AQ825" s="2">
        <f>gpw_3[[#This Row],[kurs_zamkniecia]]-AE355</f>
        <v>4.9999999999999822E-2</v>
      </c>
      <c r="AR825" s="2" t="str">
        <f>IF(gpw_3[[#This Row],[Kolumna1]]&gt;0,"r",IF(gpw_3[[#This Row],[Kolumna1]]=0,"n","m"))</f>
        <v>r</v>
      </c>
    </row>
    <row r="826" spans="1:44" x14ac:dyDescent="0.25">
      <c r="A826" s="1">
        <v>42026</v>
      </c>
      <c r="B826" s="2" t="s">
        <v>715</v>
      </c>
      <c r="C826" s="2" t="s">
        <v>716</v>
      </c>
      <c r="D826">
        <v>2.94</v>
      </c>
      <c r="E826">
        <v>4520</v>
      </c>
      <c r="F826">
        <v>13130</v>
      </c>
      <c r="G826">
        <v>14959000</v>
      </c>
      <c r="H826" s="2">
        <f>IF(AND(gpw[[#This Row],[wolumen]]=0,gpw[[#This Row],[obrot]]=0),gpw[[#This Row],[kurs_zamkniecia]],gpw[[#This Row],[obrot]]/gpw[[#This Row],[wolumen]])</f>
        <v>2.9048672566371683</v>
      </c>
      <c r="J826" t="str">
        <f>LEFT(gpw[[#This Row],[ISIN]],2)</f>
        <v>PL</v>
      </c>
      <c r="K826">
        <f>gpw[[#This Row],[kurs_zamkniecia]]*gpw[[#This Row],[pakiet_wig]]</f>
        <v>43979460</v>
      </c>
      <c r="L826" s="2">
        <f>1000</f>
        <v>1000</v>
      </c>
      <c r="M826" s="2">
        <f t="shared" si="48"/>
        <v>96.428137390000003</v>
      </c>
      <c r="N826" s="2">
        <f t="shared" si="49"/>
        <v>57140000</v>
      </c>
      <c r="O826" s="2">
        <f>gpw[[#This Row],[M]]/(gpw[[#This Row],[Mb]]*gpw[[#This Row],[K]])*gpw[[#This Row],[Wb]]</f>
        <v>7.9818925760098365</v>
      </c>
      <c r="P826" s="2">
        <f>gpw[[#This Row],[kurs_zamkniecia]]-D356</f>
        <v>0</v>
      </c>
      <c r="Q826" s="2" t="str">
        <f>IF(gpw[[#This Row],[Kolumna1]]&gt;0,"r",IF(gpw[[#This Row],[Kolumna1]]=0,"n","m"))</f>
        <v>n</v>
      </c>
      <c r="AB826" s="1">
        <v>42026</v>
      </c>
      <c r="AC826" s="2" t="s">
        <v>715</v>
      </c>
      <c r="AD826" s="2" t="s">
        <v>716</v>
      </c>
      <c r="AE826">
        <v>2.94</v>
      </c>
      <c r="AF826">
        <v>4520</v>
      </c>
      <c r="AG826">
        <v>13130</v>
      </c>
      <c r="AH826">
        <v>14959000</v>
      </c>
      <c r="AI826" s="2">
        <f>IF(AND(gpw_3[[#This Row],[wolumen]]=0,gpw_3[[#This Row],[obrot]]=0),gpw_3[[#This Row],[kurs_zamkniecia]],gpw_3[[#This Row],[obrot]]/gpw_3[[#This Row],[wolumen]])</f>
        <v>2.9048672566371683</v>
      </c>
      <c r="AK826" t="str">
        <f>LEFT(gpw_3[[#This Row],[ISIN]],2)</f>
        <v>PL</v>
      </c>
      <c r="AL826">
        <f>gpw_3[[#This Row],[kurs_zamkniecia]]*gpw_3[[#This Row],[pakiet_wig]]</f>
        <v>43979460</v>
      </c>
      <c r="AM826" s="2">
        <f>1000</f>
        <v>1000</v>
      </c>
      <c r="AN826" s="2">
        <f t="shared" si="50"/>
        <v>96.428137390000003</v>
      </c>
      <c r="AO826" s="2">
        <f t="shared" si="51"/>
        <v>57140000</v>
      </c>
      <c r="AP826" s="2">
        <f>gpw_3[[#This Row],[M]]/(gpw_3[[#This Row],[Mb]]*gpw_3[[#This Row],[K]])*gpw_3[[#This Row],[Wb]]</f>
        <v>7.9818925760098365</v>
      </c>
      <c r="AQ826" s="2">
        <f>gpw_3[[#This Row],[kurs_zamkniecia]]-AE356</f>
        <v>0</v>
      </c>
      <c r="AR826" s="2" t="str">
        <f>IF(gpw_3[[#This Row],[Kolumna1]]&gt;0,"r",IF(gpw_3[[#This Row],[Kolumna1]]=0,"n","m"))</f>
        <v>n</v>
      </c>
    </row>
    <row r="827" spans="1:44" x14ac:dyDescent="0.25">
      <c r="A827" s="1">
        <v>42026</v>
      </c>
      <c r="B827" s="2" t="s">
        <v>717</v>
      </c>
      <c r="C827" s="2" t="s">
        <v>718</v>
      </c>
      <c r="D827">
        <v>23.99</v>
      </c>
      <c r="E827">
        <v>2</v>
      </c>
      <c r="F827">
        <v>50</v>
      </c>
      <c r="G827">
        <v>93000</v>
      </c>
      <c r="H827" s="2">
        <f>IF(AND(gpw[[#This Row],[wolumen]]=0,gpw[[#This Row],[obrot]]=0),gpw[[#This Row],[kurs_zamkniecia]],gpw[[#This Row],[obrot]]/gpw[[#This Row],[wolumen]])</f>
        <v>25</v>
      </c>
      <c r="J827" t="str">
        <f>LEFT(gpw[[#This Row],[ISIN]],2)</f>
        <v>GB</v>
      </c>
      <c r="K827">
        <f>gpw[[#This Row],[kurs_zamkniecia]]*gpw[[#This Row],[pakiet_wig]]</f>
        <v>2231070</v>
      </c>
      <c r="L827" s="2">
        <f>1000</f>
        <v>1000</v>
      </c>
      <c r="M827" s="2">
        <f t="shared" si="48"/>
        <v>96.428137390000003</v>
      </c>
      <c r="N827" s="2">
        <f t="shared" si="49"/>
        <v>57140000</v>
      </c>
      <c r="O827" s="2">
        <f>gpw[[#This Row],[M]]/(gpw[[#This Row],[Mb]]*gpw[[#This Row],[K]])*gpw[[#This Row],[Wb]]</f>
        <v>0.4049199573973456</v>
      </c>
      <c r="P827" s="2">
        <f>gpw[[#This Row],[kurs_zamkniecia]]-D357</f>
        <v>0.23999999999999844</v>
      </c>
      <c r="Q827" s="2" t="str">
        <f>IF(gpw[[#This Row],[Kolumna1]]&gt;0,"r",IF(gpw[[#This Row],[Kolumna1]]=0,"n","m"))</f>
        <v>r</v>
      </c>
      <c r="AB827" s="1">
        <v>42026</v>
      </c>
      <c r="AC827" s="2" t="s">
        <v>717</v>
      </c>
      <c r="AD827" s="2" t="s">
        <v>718</v>
      </c>
      <c r="AE827">
        <v>23.99</v>
      </c>
      <c r="AF827">
        <v>2</v>
      </c>
      <c r="AG827">
        <v>50</v>
      </c>
      <c r="AH827">
        <v>93000</v>
      </c>
      <c r="AI827" s="2">
        <f>IF(AND(gpw_3[[#This Row],[wolumen]]=0,gpw_3[[#This Row],[obrot]]=0),gpw_3[[#This Row],[kurs_zamkniecia]],gpw_3[[#This Row],[obrot]]/gpw_3[[#This Row],[wolumen]])</f>
        <v>25</v>
      </c>
      <c r="AK827" t="str">
        <f>LEFT(gpw_3[[#This Row],[ISIN]],2)</f>
        <v>GB</v>
      </c>
      <c r="AL827">
        <f>gpw_3[[#This Row],[kurs_zamkniecia]]*gpw_3[[#This Row],[pakiet_wig]]</f>
        <v>2231070</v>
      </c>
      <c r="AM827" s="2">
        <f>1000</f>
        <v>1000</v>
      </c>
      <c r="AN827" s="2">
        <f t="shared" si="50"/>
        <v>96.428137390000003</v>
      </c>
      <c r="AO827" s="2">
        <f t="shared" si="51"/>
        <v>57140000</v>
      </c>
      <c r="AP827" s="2">
        <f>gpw_3[[#This Row],[M]]/(gpw_3[[#This Row],[Mb]]*gpw_3[[#This Row],[K]])*gpw_3[[#This Row],[Wb]]</f>
        <v>0.4049199573973456</v>
      </c>
      <c r="AQ827" s="2">
        <f>gpw_3[[#This Row],[kurs_zamkniecia]]-AE357</f>
        <v>0.23999999999999844</v>
      </c>
      <c r="AR827" s="2" t="str">
        <f>IF(gpw_3[[#This Row],[Kolumna1]]&gt;0,"r",IF(gpw_3[[#This Row],[Kolumna1]]=0,"n","m"))</f>
        <v>r</v>
      </c>
    </row>
    <row r="828" spans="1:44" x14ac:dyDescent="0.25">
      <c r="A828" s="1">
        <v>42026</v>
      </c>
      <c r="B828" s="2" t="s">
        <v>719</v>
      </c>
      <c r="C828" s="2" t="s">
        <v>720</v>
      </c>
      <c r="D828">
        <v>14.48</v>
      </c>
      <c r="E828">
        <v>2649</v>
      </c>
      <c r="F828">
        <v>38450</v>
      </c>
      <c r="G828">
        <v>8907000</v>
      </c>
      <c r="H828" s="2">
        <f>IF(AND(gpw[[#This Row],[wolumen]]=0,gpw[[#This Row],[obrot]]=0),gpw[[#This Row],[kurs_zamkniecia]],gpw[[#This Row],[obrot]]/gpw[[#This Row],[wolumen]])</f>
        <v>14.514911287278219</v>
      </c>
      <c r="J828" t="str">
        <f>LEFT(gpw[[#This Row],[ISIN]],2)</f>
        <v>PL</v>
      </c>
      <c r="K828">
        <f>gpw[[#This Row],[kurs_zamkniecia]]*gpw[[#This Row],[pakiet_wig]]</f>
        <v>128973360</v>
      </c>
      <c r="L828" s="2">
        <f>1000</f>
        <v>1000</v>
      </c>
      <c r="M828" s="2">
        <f t="shared" si="48"/>
        <v>96.428137390000003</v>
      </c>
      <c r="N828" s="2">
        <f t="shared" si="49"/>
        <v>57140000</v>
      </c>
      <c r="O828" s="2">
        <f>gpw[[#This Row],[M]]/(gpw[[#This Row],[Mb]]*gpw[[#This Row],[K]])*gpw[[#This Row],[Wb]]</f>
        <v>23.407552177472027</v>
      </c>
      <c r="P828" s="2">
        <f>gpw[[#This Row],[kurs_zamkniecia]]-D358</f>
        <v>-9.9999999999999645E-2</v>
      </c>
      <c r="Q828" s="2" t="str">
        <f>IF(gpw[[#This Row],[Kolumna1]]&gt;0,"r",IF(gpw[[#This Row],[Kolumna1]]=0,"n","m"))</f>
        <v>m</v>
      </c>
      <c r="AB828" s="1">
        <v>42026</v>
      </c>
      <c r="AC828" s="2" t="s">
        <v>719</v>
      </c>
      <c r="AD828" s="2" t="s">
        <v>720</v>
      </c>
      <c r="AE828">
        <v>14.48</v>
      </c>
      <c r="AF828">
        <v>2649</v>
      </c>
      <c r="AG828">
        <v>38450</v>
      </c>
      <c r="AH828">
        <v>8907000</v>
      </c>
      <c r="AI828" s="2">
        <f>IF(AND(gpw_3[[#This Row],[wolumen]]=0,gpw_3[[#This Row],[obrot]]=0),gpw_3[[#This Row],[kurs_zamkniecia]],gpw_3[[#This Row],[obrot]]/gpw_3[[#This Row],[wolumen]])</f>
        <v>14.514911287278219</v>
      </c>
      <c r="AK828" t="str">
        <f>LEFT(gpw_3[[#This Row],[ISIN]],2)</f>
        <v>PL</v>
      </c>
      <c r="AL828">
        <f>gpw_3[[#This Row],[kurs_zamkniecia]]*gpw_3[[#This Row],[pakiet_wig]]</f>
        <v>128973360</v>
      </c>
      <c r="AM828" s="2">
        <f>1000</f>
        <v>1000</v>
      </c>
      <c r="AN828" s="2">
        <f t="shared" si="50"/>
        <v>96.428137390000003</v>
      </c>
      <c r="AO828" s="2">
        <f t="shared" si="51"/>
        <v>57140000</v>
      </c>
      <c r="AP828" s="2">
        <f>gpw_3[[#This Row],[M]]/(gpw_3[[#This Row],[Mb]]*gpw_3[[#This Row],[K]])*gpw_3[[#This Row],[Wb]]</f>
        <v>23.407552177472027</v>
      </c>
      <c r="AQ828" s="2">
        <f>gpw_3[[#This Row],[kurs_zamkniecia]]-AE358</f>
        <v>-9.9999999999999645E-2</v>
      </c>
      <c r="AR828" s="2" t="str">
        <f>IF(gpw_3[[#This Row],[Kolumna1]]&gt;0,"r",IF(gpw_3[[#This Row],[Kolumna1]]=0,"n","m"))</f>
        <v>m</v>
      </c>
    </row>
    <row r="829" spans="1:44" x14ac:dyDescent="0.25">
      <c r="A829" s="1">
        <v>42026</v>
      </c>
      <c r="B829" s="2" t="s">
        <v>721</v>
      </c>
      <c r="C829" s="2" t="s">
        <v>722</v>
      </c>
      <c r="D829">
        <v>140.85</v>
      </c>
      <c r="E829">
        <v>142</v>
      </c>
      <c r="F829">
        <v>19770</v>
      </c>
      <c r="G829">
        <v>3122000</v>
      </c>
      <c r="H829" s="2">
        <f>IF(AND(gpw[[#This Row],[wolumen]]=0,gpw[[#This Row],[obrot]]=0),gpw[[#This Row],[kurs_zamkniecia]],gpw[[#This Row],[obrot]]/gpw[[#This Row],[wolumen]])</f>
        <v>139.22535211267606</v>
      </c>
      <c r="J829" t="str">
        <f>LEFT(gpw[[#This Row],[ISIN]],2)</f>
        <v>PL</v>
      </c>
      <c r="K829">
        <f>gpw[[#This Row],[kurs_zamkniecia]]*gpw[[#This Row],[pakiet_wig]]</f>
        <v>439733700</v>
      </c>
      <c r="L829" s="2">
        <f>1000</f>
        <v>1000</v>
      </c>
      <c r="M829" s="2">
        <f t="shared" si="48"/>
        <v>96.428137390000003</v>
      </c>
      <c r="N829" s="2">
        <f t="shared" si="49"/>
        <v>57140000</v>
      </c>
      <c r="O829" s="2">
        <f>gpw[[#This Row],[M]]/(gpw[[#This Row],[Mb]]*gpw[[#This Row],[K]])*gpw[[#This Row],[Wb]]</f>
        <v>79.807872935487083</v>
      </c>
      <c r="P829" s="2">
        <f>gpw[[#This Row],[kurs_zamkniecia]]-D359</f>
        <v>1.8499999999999943</v>
      </c>
      <c r="Q829" s="2" t="str">
        <f>IF(gpw[[#This Row],[Kolumna1]]&gt;0,"r",IF(gpw[[#This Row],[Kolumna1]]=0,"n","m"))</f>
        <v>r</v>
      </c>
      <c r="AB829" s="1">
        <v>42026</v>
      </c>
      <c r="AC829" s="2" t="s">
        <v>721</v>
      </c>
      <c r="AD829" s="2" t="s">
        <v>722</v>
      </c>
      <c r="AE829">
        <v>140.85</v>
      </c>
      <c r="AF829">
        <v>142</v>
      </c>
      <c r="AG829">
        <v>19770</v>
      </c>
      <c r="AH829">
        <v>3122000</v>
      </c>
      <c r="AI829" s="2">
        <f>IF(AND(gpw_3[[#This Row],[wolumen]]=0,gpw_3[[#This Row],[obrot]]=0),gpw_3[[#This Row],[kurs_zamkniecia]],gpw_3[[#This Row],[obrot]]/gpw_3[[#This Row],[wolumen]])</f>
        <v>139.22535211267606</v>
      </c>
      <c r="AK829" t="str">
        <f>LEFT(gpw_3[[#This Row],[ISIN]],2)</f>
        <v>PL</v>
      </c>
      <c r="AL829">
        <f>gpw_3[[#This Row],[kurs_zamkniecia]]*gpw_3[[#This Row],[pakiet_wig]]</f>
        <v>439733700</v>
      </c>
      <c r="AM829" s="2">
        <f>1000</f>
        <v>1000</v>
      </c>
      <c r="AN829" s="2">
        <f t="shared" si="50"/>
        <v>96.428137390000003</v>
      </c>
      <c r="AO829" s="2">
        <f t="shared" si="51"/>
        <v>57140000</v>
      </c>
      <c r="AP829" s="2">
        <f>gpw_3[[#This Row],[M]]/(gpw_3[[#This Row],[Mb]]*gpw_3[[#This Row],[K]])*gpw_3[[#This Row],[Wb]]</f>
        <v>79.807872935487083</v>
      </c>
      <c r="AQ829" s="2">
        <f>gpw_3[[#This Row],[kurs_zamkniecia]]-AE359</f>
        <v>1.8499999999999943</v>
      </c>
      <c r="AR829" s="2" t="str">
        <f>IF(gpw_3[[#This Row],[Kolumna1]]&gt;0,"r",IF(gpw_3[[#This Row],[Kolumna1]]=0,"n","m"))</f>
        <v>r</v>
      </c>
    </row>
    <row r="830" spans="1:44" x14ac:dyDescent="0.25">
      <c r="A830" s="1">
        <v>42026</v>
      </c>
      <c r="B830" s="2" t="s">
        <v>723</v>
      </c>
      <c r="C830" s="2" t="s">
        <v>724</v>
      </c>
      <c r="D830">
        <v>1.19</v>
      </c>
      <c r="E830">
        <v>4405</v>
      </c>
      <c r="F830">
        <v>5140</v>
      </c>
      <c r="G830">
        <v>0</v>
      </c>
      <c r="H830" s="2">
        <f>IF(AND(gpw[[#This Row],[wolumen]]=0,gpw[[#This Row],[obrot]]=0),gpw[[#This Row],[kurs_zamkniecia]],gpw[[#This Row],[obrot]]/gpw[[#This Row],[wolumen]])</f>
        <v>1.166855845629966</v>
      </c>
      <c r="J830" t="str">
        <f>LEFT(gpw[[#This Row],[ISIN]],2)</f>
        <v>PL</v>
      </c>
      <c r="K830">
        <f>gpw[[#This Row],[kurs_zamkniecia]]*gpw[[#This Row],[pakiet_wig]]</f>
        <v>0</v>
      </c>
      <c r="L830" s="2">
        <f>1000</f>
        <v>1000</v>
      </c>
      <c r="M830" s="2">
        <f t="shared" si="48"/>
        <v>96.428137390000003</v>
      </c>
      <c r="N830" s="2">
        <f t="shared" si="49"/>
        <v>57140000</v>
      </c>
      <c r="O830" s="2">
        <f>gpw[[#This Row],[M]]/(gpw[[#This Row],[Mb]]*gpw[[#This Row],[K]])*gpw[[#This Row],[Wb]]</f>
        <v>0</v>
      </c>
      <c r="P830" s="2">
        <f>gpw[[#This Row],[kurs_zamkniecia]]-D360</f>
        <v>0</v>
      </c>
      <c r="Q830" s="2" t="str">
        <f>IF(gpw[[#This Row],[Kolumna1]]&gt;0,"r",IF(gpw[[#This Row],[Kolumna1]]=0,"n","m"))</f>
        <v>n</v>
      </c>
      <c r="AB830" s="1">
        <v>42026</v>
      </c>
      <c r="AC830" s="2" t="s">
        <v>723</v>
      </c>
      <c r="AD830" s="2" t="s">
        <v>724</v>
      </c>
      <c r="AE830">
        <v>1.19</v>
      </c>
      <c r="AF830">
        <v>4405</v>
      </c>
      <c r="AG830">
        <v>5140</v>
      </c>
      <c r="AH830">
        <v>0</v>
      </c>
      <c r="AI830" s="2">
        <f>IF(AND(gpw_3[[#This Row],[wolumen]]=0,gpw_3[[#This Row],[obrot]]=0),gpw_3[[#This Row],[kurs_zamkniecia]],gpw_3[[#This Row],[obrot]]/gpw_3[[#This Row],[wolumen]])</f>
        <v>1.166855845629966</v>
      </c>
      <c r="AK830" t="str">
        <f>LEFT(gpw_3[[#This Row],[ISIN]],2)</f>
        <v>PL</v>
      </c>
      <c r="AL830">
        <f>gpw_3[[#This Row],[kurs_zamkniecia]]*gpw_3[[#This Row],[pakiet_wig]]</f>
        <v>0</v>
      </c>
      <c r="AM830" s="2">
        <f>1000</f>
        <v>1000</v>
      </c>
      <c r="AN830" s="2">
        <f t="shared" si="50"/>
        <v>96.428137390000003</v>
      </c>
      <c r="AO830" s="2">
        <f t="shared" si="51"/>
        <v>57140000</v>
      </c>
      <c r="AP830" s="2">
        <f>gpw_3[[#This Row],[M]]/(gpw_3[[#This Row],[Mb]]*gpw_3[[#This Row],[K]])*gpw_3[[#This Row],[Wb]]</f>
        <v>0</v>
      </c>
      <c r="AQ830" s="2">
        <f>gpw_3[[#This Row],[kurs_zamkniecia]]-AE360</f>
        <v>0</v>
      </c>
      <c r="AR830" s="2" t="str">
        <f>IF(gpw_3[[#This Row],[Kolumna1]]&gt;0,"r",IF(gpw_3[[#This Row],[Kolumna1]]=0,"n","m"))</f>
        <v>n</v>
      </c>
    </row>
    <row r="831" spans="1:44" x14ac:dyDescent="0.25">
      <c r="A831" s="1">
        <v>42026</v>
      </c>
      <c r="B831" s="2" t="s">
        <v>725</v>
      </c>
      <c r="C831" s="2" t="s">
        <v>726</v>
      </c>
      <c r="D831">
        <v>500</v>
      </c>
      <c r="E831">
        <v>106184</v>
      </c>
      <c r="F831">
        <v>52274210</v>
      </c>
      <c r="G831">
        <v>55967000</v>
      </c>
      <c r="H831" s="2">
        <f>IF(AND(gpw[[#This Row],[wolumen]]=0,gpw[[#This Row],[obrot]]=0),gpw[[#This Row],[kurs_zamkniecia]],gpw[[#This Row],[obrot]]/gpw[[#This Row],[wolumen]])</f>
        <v>492.29836886913284</v>
      </c>
      <c r="J831" t="str">
        <f>LEFT(gpw[[#This Row],[ISIN]],2)</f>
        <v>PL</v>
      </c>
      <c r="K831">
        <f>gpw[[#This Row],[kurs_zamkniecia]]*gpw[[#This Row],[pakiet_wig]]</f>
        <v>27983500000</v>
      </c>
      <c r="L831" s="2">
        <f>1000</f>
        <v>1000</v>
      </c>
      <c r="M831" s="2">
        <f t="shared" si="48"/>
        <v>96.428137390000003</v>
      </c>
      <c r="N831" s="2">
        <f t="shared" si="49"/>
        <v>57140000</v>
      </c>
      <c r="O831" s="2">
        <f>gpw[[#This Row],[M]]/(gpw[[#This Row],[Mb]]*gpw[[#This Row],[K]])*gpw[[#This Row],[Wb]]</f>
        <v>5078.7638343165481</v>
      </c>
      <c r="P831" s="2">
        <f>gpw[[#This Row],[kurs_zamkniecia]]-D361</f>
        <v>14.5</v>
      </c>
      <c r="Q831" s="2" t="str">
        <f>IF(gpw[[#This Row],[Kolumna1]]&gt;0,"r",IF(gpw[[#This Row],[Kolumna1]]=0,"n","m"))</f>
        <v>r</v>
      </c>
      <c r="AB831" s="1">
        <v>42026</v>
      </c>
      <c r="AC831" s="2" t="s">
        <v>725</v>
      </c>
      <c r="AD831" s="2" t="s">
        <v>726</v>
      </c>
      <c r="AE831">
        <v>500</v>
      </c>
      <c r="AF831">
        <v>106184</v>
      </c>
      <c r="AG831">
        <v>52274210</v>
      </c>
      <c r="AH831">
        <v>55967000</v>
      </c>
      <c r="AI831" s="2">
        <f>IF(AND(gpw_3[[#This Row],[wolumen]]=0,gpw_3[[#This Row],[obrot]]=0),gpw_3[[#This Row],[kurs_zamkniecia]],gpw_3[[#This Row],[obrot]]/gpw_3[[#This Row],[wolumen]])</f>
        <v>492.29836886913284</v>
      </c>
      <c r="AK831" t="str">
        <f>LEFT(gpw_3[[#This Row],[ISIN]],2)</f>
        <v>PL</v>
      </c>
      <c r="AL831">
        <f>gpw_3[[#This Row],[kurs_zamkniecia]]*gpw_3[[#This Row],[pakiet_wig]]</f>
        <v>27983500000</v>
      </c>
      <c r="AM831" s="2">
        <f>1000</f>
        <v>1000</v>
      </c>
      <c r="AN831" s="2">
        <f t="shared" si="50"/>
        <v>96.428137390000003</v>
      </c>
      <c r="AO831" s="2">
        <f t="shared" si="51"/>
        <v>57140000</v>
      </c>
      <c r="AP831" s="2">
        <f>gpw_3[[#This Row],[M]]/(gpw_3[[#This Row],[Mb]]*gpw_3[[#This Row],[K]])*gpw_3[[#This Row],[Wb]]</f>
        <v>5078.7638343165481</v>
      </c>
      <c r="AQ831" s="2">
        <f>gpw_3[[#This Row],[kurs_zamkniecia]]-AE361</f>
        <v>14.5</v>
      </c>
      <c r="AR831" s="2" t="str">
        <f>IF(gpw_3[[#This Row],[Kolumna1]]&gt;0,"r",IF(gpw_3[[#This Row],[Kolumna1]]=0,"n","m"))</f>
        <v>r</v>
      </c>
    </row>
    <row r="832" spans="1:44" x14ac:dyDescent="0.25">
      <c r="A832" s="1">
        <v>42026</v>
      </c>
      <c r="B832" s="2" t="s">
        <v>727</v>
      </c>
      <c r="C832" s="2" t="s">
        <v>728</v>
      </c>
      <c r="D832">
        <v>4.1500000000000004</v>
      </c>
      <c r="E832">
        <v>530</v>
      </c>
      <c r="F832">
        <v>2140</v>
      </c>
      <c r="G832">
        <v>0</v>
      </c>
      <c r="H832" s="2">
        <f>IF(AND(gpw[[#This Row],[wolumen]]=0,gpw[[#This Row],[obrot]]=0),gpw[[#This Row],[kurs_zamkniecia]],gpw[[#This Row],[obrot]]/gpw[[#This Row],[wolumen]])</f>
        <v>4.0377358490566042</v>
      </c>
      <c r="J832" t="str">
        <f>LEFT(gpw[[#This Row],[ISIN]],2)</f>
        <v>PL</v>
      </c>
      <c r="K832">
        <f>gpw[[#This Row],[kurs_zamkniecia]]*gpw[[#This Row],[pakiet_wig]]</f>
        <v>0</v>
      </c>
      <c r="L832" s="2">
        <f>1000</f>
        <v>1000</v>
      </c>
      <c r="M832" s="2">
        <f t="shared" si="48"/>
        <v>96.428137390000003</v>
      </c>
      <c r="N832" s="2">
        <f t="shared" si="49"/>
        <v>57140000</v>
      </c>
      <c r="O832" s="2">
        <f>gpw[[#This Row],[M]]/(gpw[[#This Row],[Mb]]*gpw[[#This Row],[K]])*gpw[[#This Row],[Wb]]</f>
        <v>0</v>
      </c>
      <c r="P832" s="2">
        <f>gpw[[#This Row],[kurs_zamkniecia]]-D362</f>
        <v>-4.9999999999999822E-2</v>
      </c>
      <c r="Q832" s="2" t="str">
        <f>IF(gpw[[#This Row],[Kolumna1]]&gt;0,"r",IF(gpw[[#This Row],[Kolumna1]]=0,"n","m"))</f>
        <v>m</v>
      </c>
      <c r="AB832" s="1">
        <v>42026</v>
      </c>
      <c r="AC832" s="2" t="s">
        <v>727</v>
      </c>
      <c r="AD832" s="2" t="s">
        <v>728</v>
      </c>
      <c r="AE832">
        <v>4.1500000000000004</v>
      </c>
      <c r="AF832">
        <v>530</v>
      </c>
      <c r="AG832">
        <v>2140</v>
      </c>
      <c r="AH832">
        <v>0</v>
      </c>
      <c r="AI832" s="2">
        <f>IF(AND(gpw_3[[#This Row],[wolumen]]=0,gpw_3[[#This Row],[obrot]]=0),gpw_3[[#This Row],[kurs_zamkniecia]],gpw_3[[#This Row],[obrot]]/gpw_3[[#This Row],[wolumen]])</f>
        <v>4.0377358490566042</v>
      </c>
      <c r="AK832" t="str">
        <f>LEFT(gpw_3[[#This Row],[ISIN]],2)</f>
        <v>PL</v>
      </c>
      <c r="AL832">
        <f>gpw_3[[#This Row],[kurs_zamkniecia]]*gpw_3[[#This Row],[pakiet_wig]]</f>
        <v>0</v>
      </c>
      <c r="AM832" s="2">
        <f>1000</f>
        <v>1000</v>
      </c>
      <c r="AN832" s="2">
        <f t="shared" si="50"/>
        <v>96.428137390000003</v>
      </c>
      <c r="AO832" s="2">
        <f t="shared" si="51"/>
        <v>57140000</v>
      </c>
      <c r="AP832" s="2">
        <f>gpw_3[[#This Row],[M]]/(gpw_3[[#This Row],[Mb]]*gpw_3[[#This Row],[K]])*gpw_3[[#This Row],[Wb]]</f>
        <v>0</v>
      </c>
      <c r="AQ832" s="2">
        <f>gpw_3[[#This Row],[kurs_zamkniecia]]-AE362</f>
        <v>-4.9999999999999822E-2</v>
      </c>
      <c r="AR832" s="2" t="str">
        <f>IF(gpw_3[[#This Row],[Kolumna1]]&gt;0,"r",IF(gpw_3[[#This Row],[Kolumna1]]=0,"n","m"))</f>
        <v>m</v>
      </c>
    </row>
    <row r="833" spans="1:44" x14ac:dyDescent="0.25">
      <c r="A833" s="1">
        <v>42026</v>
      </c>
      <c r="B833" s="2" t="s">
        <v>729</v>
      </c>
      <c r="C833" s="2" t="s">
        <v>730</v>
      </c>
      <c r="D833">
        <v>6.44</v>
      </c>
      <c r="E833">
        <v>9707</v>
      </c>
      <c r="F833">
        <v>62550</v>
      </c>
      <c r="G833">
        <v>35376000</v>
      </c>
      <c r="H833" s="2">
        <f>IF(AND(gpw[[#This Row],[wolumen]]=0,gpw[[#This Row],[obrot]]=0),gpw[[#This Row],[kurs_zamkniecia]],gpw[[#This Row],[obrot]]/gpw[[#This Row],[wolumen]])</f>
        <v>6.4438034408159064</v>
      </c>
      <c r="J833" t="str">
        <f>LEFT(gpw[[#This Row],[ISIN]],2)</f>
        <v>PL</v>
      </c>
      <c r="K833">
        <f>gpw[[#This Row],[kurs_zamkniecia]]*gpw[[#This Row],[pakiet_wig]]</f>
        <v>227821440</v>
      </c>
      <c r="L833" s="2">
        <f>1000</f>
        <v>1000</v>
      </c>
      <c r="M833" s="2">
        <f t="shared" si="48"/>
        <v>96.428137390000003</v>
      </c>
      <c r="N833" s="2">
        <f t="shared" si="49"/>
        <v>57140000</v>
      </c>
      <c r="O833" s="2">
        <f>gpw[[#This Row],[M]]/(gpw[[#This Row],[Mb]]*gpw[[#This Row],[K]])*gpw[[#This Row],[Wb]]</f>
        <v>41.347625927918855</v>
      </c>
      <c r="P833" s="2">
        <f>gpw[[#This Row],[kurs_zamkniecia]]-D363</f>
        <v>-2.9999999999999361E-2</v>
      </c>
      <c r="Q833" s="2" t="str">
        <f>IF(gpw[[#This Row],[Kolumna1]]&gt;0,"r",IF(gpw[[#This Row],[Kolumna1]]=0,"n","m"))</f>
        <v>m</v>
      </c>
      <c r="AB833" s="1">
        <v>42026</v>
      </c>
      <c r="AC833" s="2" t="s">
        <v>729</v>
      </c>
      <c r="AD833" s="2" t="s">
        <v>730</v>
      </c>
      <c r="AE833">
        <v>6.44</v>
      </c>
      <c r="AF833">
        <v>9707</v>
      </c>
      <c r="AG833">
        <v>62550</v>
      </c>
      <c r="AH833">
        <v>35376000</v>
      </c>
      <c r="AI833" s="2">
        <f>IF(AND(gpw_3[[#This Row],[wolumen]]=0,gpw_3[[#This Row],[obrot]]=0),gpw_3[[#This Row],[kurs_zamkniecia]],gpw_3[[#This Row],[obrot]]/gpw_3[[#This Row],[wolumen]])</f>
        <v>6.4438034408159064</v>
      </c>
      <c r="AK833" t="str">
        <f>LEFT(gpw_3[[#This Row],[ISIN]],2)</f>
        <v>PL</v>
      </c>
      <c r="AL833">
        <f>gpw_3[[#This Row],[kurs_zamkniecia]]*gpw_3[[#This Row],[pakiet_wig]]</f>
        <v>227821440</v>
      </c>
      <c r="AM833" s="2">
        <f>1000</f>
        <v>1000</v>
      </c>
      <c r="AN833" s="2">
        <f t="shared" si="50"/>
        <v>96.428137390000003</v>
      </c>
      <c r="AO833" s="2">
        <f t="shared" si="51"/>
        <v>57140000</v>
      </c>
      <c r="AP833" s="2">
        <f>gpw_3[[#This Row],[M]]/(gpw_3[[#This Row],[Mb]]*gpw_3[[#This Row],[K]])*gpw_3[[#This Row],[Wb]]</f>
        <v>41.347625927918855</v>
      </c>
      <c r="AQ833" s="2">
        <f>gpw_3[[#This Row],[kurs_zamkniecia]]-AE363</f>
        <v>-2.9999999999999361E-2</v>
      </c>
      <c r="AR833" s="2" t="str">
        <f>IF(gpw_3[[#This Row],[Kolumna1]]&gt;0,"r",IF(gpw_3[[#This Row],[Kolumna1]]=0,"n","m"))</f>
        <v>m</v>
      </c>
    </row>
    <row r="834" spans="1:44" x14ac:dyDescent="0.25">
      <c r="A834" s="1">
        <v>42026</v>
      </c>
      <c r="B834" s="2" t="s">
        <v>731</v>
      </c>
      <c r="C834" s="2" t="s">
        <v>732</v>
      </c>
      <c r="D834">
        <v>12.79</v>
      </c>
      <c r="E834">
        <v>4814</v>
      </c>
      <c r="F834">
        <v>61760</v>
      </c>
      <c r="G834">
        <v>10375000</v>
      </c>
      <c r="H834" s="2">
        <f>IF(AND(gpw[[#This Row],[wolumen]]=0,gpw[[#This Row],[obrot]]=0),gpw[[#This Row],[kurs_zamkniecia]],gpw[[#This Row],[obrot]]/gpw[[#This Row],[wolumen]])</f>
        <v>12.829248026589115</v>
      </c>
      <c r="J834" t="str">
        <f>LEFT(gpw[[#This Row],[ISIN]],2)</f>
        <v>PL</v>
      </c>
      <c r="K834">
        <f>gpw[[#This Row],[kurs_zamkniecia]]*gpw[[#This Row],[pakiet_wig]]</f>
        <v>132696249.99999999</v>
      </c>
      <c r="L834" s="2">
        <f>1000</f>
        <v>1000</v>
      </c>
      <c r="M834" s="2">
        <f t="shared" ref="M834:M897" si="52">96.42813739</f>
        <v>96.428137390000003</v>
      </c>
      <c r="N834" s="2">
        <f t="shared" ref="N834:N897" si="53">57140000</f>
        <v>57140000</v>
      </c>
      <c r="O834" s="2">
        <f>gpw[[#This Row],[M]]/(gpw[[#This Row],[Mb]]*gpw[[#This Row],[K]])*gpw[[#This Row],[Wb]]</f>
        <v>24.083224594830067</v>
      </c>
      <c r="P834" s="2">
        <f>gpw[[#This Row],[kurs_zamkniecia]]-D364</f>
        <v>-1.0000000000001563E-2</v>
      </c>
      <c r="Q834" s="2" t="str">
        <f>IF(gpw[[#This Row],[Kolumna1]]&gt;0,"r",IF(gpw[[#This Row],[Kolumna1]]=0,"n","m"))</f>
        <v>m</v>
      </c>
      <c r="AB834" s="1">
        <v>42026</v>
      </c>
      <c r="AC834" s="2" t="s">
        <v>731</v>
      </c>
      <c r="AD834" s="2" t="s">
        <v>732</v>
      </c>
      <c r="AE834">
        <v>12.79</v>
      </c>
      <c r="AF834">
        <v>4814</v>
      </c>
      <c r="AG834">
        <v>61760</v>
      </c>
      <c r="AH834">
        <v>10375000</v>
      </c>
      <c r="AI834" s="2">
        <f>IF(AND(gpw_3[[#This Row],[wolumen]]=0,gpw_3[[#This Row],[obrot]]=0),gpw_3[[#This Row],[kurs_zamkniecia]],gpw_3[[#This Row],[obrot]]/gpw_3[[#This Row],[wolumen]])</f>
        <v>12.829248026589115</v>
      </c>
      <c r="AK834" t="str">
        <f>LEFT(gpw_3[[#This Row],[ISIN]],2)</f>
        <v>PL</v>
      </c>
      <c r="AL834">
        <f>gpw_3[[#This Row],[kurs_zamkniecia]]*gpw_3[[#This Row],[pakiet_wig]]</f>
        <v>132696249.99999999</v>
      </c>
      <c r="AM834" s="2">
        <f>1000</f>
        <v>1000</v>
      </c>
      <c r="AN834" s="2">
        <f t="shared" ref="AN834:AN897" si="54">96.42813739</f>
        <v>96.428137390000003</v>
      </c>
      <c r="AO834" s="2">
        <f t="shared" ref="AO834:AO897" si="55">57140000</f>
        <v>57140000</v>
      </c>
      <c r="AP834" s="2">
        <f>gpw_3[[#This Row],[M]]/(gpw_3[[#This Row],[Mb]]*gpw_3[[#This Row],[K]])*gpw_3[[#This Row],[Wb]]</f>
        <v>24.083224594830067</v>
      </c>
      <c r="AQ834" s="2">
        <f>gpw_3[[#This Row],[kurs_zamkniecia]]-AE364</f>
        <v>-1.0000000000001563E-2</v>
      </c>
      <c r="AR834" s="2" t="str">
        <f>IF(gpw_3[[#This Row],[Kolumna1]]&gt;0,"r",IF(gpw_3[[#This Row],[Kolumna1]]=0,"n","m"))</f>
        <v>m</v>
      </c>
    </row>
    <row r="835" spans="1:44" x14ac:dyDescent="0.25">
      <c r="A835" s="1">
        <v>42026</v>
      </c>
      <c r="B835" s="2" t="s">
        <v>733</v>
      </c>
      <c r="C835" s="2" t="s">
        <v>734</v>
      </c>
      <c r="D835">
        <v>8.25</v>
      </c>
      <c r="E835">
        <v>15074</v>
      </c>
      <c r="F835">
        <v>123610</v>
      </c>
      <c r="G835">
        <v>19626000</v>
      </c>
      <c r="H835" s="2">
        <f>IF(AND(gpw[[#This Row],[wolumen]]=0,gpw[[#This Row],[obrot]]=0),gpw[[#This Row],[kurs_zamkniecia]],gpw[[#This Row],[obrot]]/gpw[[#This Row],[wolumen]])</f>
        <v>8.2002122860554589</v>
      </c>
      <c r="J835" t="str">
        <f>LEFT(gpw[[#This Row],[ISIN]],2)</f>
        <v>PL</v>
      </c>
      <c r="K835">
        <f>gpw[[#This Row],[kurs_zamkniecia]]*gpw[[#This Row],[pakiet_wig]]</f>
        <v>161914500</v>
      </c>
      <c r="L835" s="2">
        <f>1000</f>
        <v>1000</v>
      </c>
      <c r="M835" s="2">
        <f t="shared" si="52"/>
        <v>96.428137390000003</v>
      </c>
      <c r="N835" s="2">
        <f t="shared" si="53"/>
        <v>57140000</v>
      </c>
      <c r="O835" s="2">
        <f>gpw[[#This Row],[M]]/(gpw[[#This Row],[Mb]]*gpw[[#This Row],[K]])*gpw[[#This Row],[Wb]]</f>
        <v>29.386084901868841</v>
      </c>
      <c r="P835" s="2">
        <f>gpw[[#This Row],[kurs_zamkniecia]]-D365</f>
        <v>0.22000000000000064</v>
      </c>
      <c r="Q835" s="2" t="str">
        <f>IF(gpw[[#This Row],[Kolumna1]]&gt;0,"r",IF(gpw[[#This Row],[Kolumna1]]=0,"n","m"))</f>
        <v>r</v>
      </c>
      <c r="AB835" s="1">
        <v>42026</v>
      </c>
      <c r="AC835" s="2" t="s">
        <v>733</v>
      </c>
      <c r="AD835" s="2" t="s">
        <v>734</v>
      </c>
      <c r="AE835">
        <v>8.25</v>
      </c>
      <c r="AF835">
        <v>15074</v>
      </c>
      <c r="AG835">
        <v>123610</v>
      </c>
      <c r="AH835">
        <v>19626000</v>
      </c>
      <c r="AI835" s="2">
        <f>IF(AND(gpw_3[[#This Row],[wolumen]]=0,gpw_3[[#This Row],[obrot]]=0),gpw_3[[#This Row],[kurs_zamkniecia]],gpw_3[[#This Row],[obrot]]/gpw_3[[#This Row],[wolumen]])</f>
        <v>8.2002122860554589</v>
      </c>
      <c r="AK835" t="str">
        <f>LEFT(gpw_3[[#This Row],[ISIN]],2)</f>
        <v>PL</v>
      </c>
      <c r="AL835">
        <f>gpw_3[[#This Row],[kurs_zamkniecia]]*gpw_3[[#This Row],[pakiet_wig]]</f>
        <v>161914500</v>
      </c>
      <c r="AM835" s="2">
        <f>1000</f>
        <v>1000</v>
      </c>
      <c r="AN835" s="2">
        <f t="shared" si="54"/>
        <v>96.428137390000003</v>
      </c>
      <c r="AO835" s="2">
        <f t="shared" si="55"/>
        <v>57140000</v>
      </c>
      <c r="AP835" s="2">
        <f>gpw_3[[#This Row],[M]]/(gpw_3[[#This Row],[Mb]]*gpw_3[[#This Row],[K]])*gpw_3[[#This Row],[Wb]]</f>
        <v>29.386084901868841</v>
      </c>
      <c r="AQ835" s="2">
        <f>gpw_3[[#This Row],[kurs_zamkniecia]]-AE365</f>
        <v>0.22000000000000064</v>
      </c>
      <c r="AR835" s="2" t="str">
        <f>IF(gpw_3[[#This Row],[Kolumna1]]&gt;0,"r",IF(gpw_3[[#This Row],[Kolumna1]]=0,"n","m"))</f>
        <v>r</v>
      </c>
    </row>
    <row r="836" spans="1:44" x14ac:dyDescent="0.25">
      <c r="A836" s="1">
        <v>42026</v>
      </c>
      <c r="B836" s="2" t="s">
        <v>735</v>
      </c>
      <c r="C836" s="2" t="s">
        <v>736</v>
      </c>
      <c r="D836">
        <v>6.03</v>
      </c>
      <c r="E836">
        <v>14914</v>
      </c>
      <c r="F836">
        <v>89660</v>
      </c>
      <c r="G836">
        <v>27134000</v>
      </c>
      <c r="H836" s="2">
        <f>IF(AND(gpw[[#This Row],[wolumen]]=0,gpw[[#This Row],[obrot]]=0),gpw[[#This Row],[kurs_zamkniecia]],gpw[[#This Row],[obrot]]/gpw[[#This Row],[wolumen]])</f>
        <v>6.011800992356175</v>
      </c>
      <c r="J836" t="str">
        <f>LEFT(gpw[[#This Row],[ISIN]],2)</f>
        <v>PL</v>
      </c>
      <c r="K836">
        <f>gpw[[#This Row],[kurs_zamkniecia]]*gpw[[#This Row],[pakiet_wig]]</f>
        <v>163618020</v>
      </c>
      <c r="L836" s="2">
        <f>1000</f>
        <v>1000</v>
      </c>
      <c r="M836" s="2">
        <f t="shared" si="52"/>
        <v>96.428137390000003</v>
      </c>
      <c r="N836" s="2">
        <f t="shared" si="53"/>
        <v>57140000</v>
      </c>
      <c r="O836" s="2">
        <f>gpw[[#This Row],[M]]/(gpw[[#This Row],[Mb]]*gpw[[#This Row],[K]])*gpw[[#This Row],[Wb]]</f>
        <v>29.695259085478284</v>
      </c>
      <c r="P836" s="2">
        <f>gpw[[#This Row],[kurs_zamkniecia]]-D366</f>
        <v>6.0000000000000497E-2</v>
      </c>
      <c r="Q836" s="2" t="str">
        <f>IF(gpw[[#This Row],[Kolumna1]]&gt;0,"r",IF(gpw[[#This Row],[Kolumna1]]=0,"n","m"))</f>
        <v>r</v>
      </c>
      <c r="AB836" s="1">
        <v>42026</v>
      </c>
      <c r="AC836" s="2" t="s">
        <v>735</v>
      </c>
      <c r="AD836" s="2" t="s">
        <v>736</v>
      </c>
      <c r="AE836">
        <v>6.03</v>
      </c>
      <c r="AF836">
        <v>14914</v>
      </c>
      <c r="AG836">
        <v>89660</v>
      </c>
      <c r="AH836">
        <v>27134000</v>
      </c>
      <c r="AI836" s="2">
        <f>IF(AND(gpw_3[[#This Row],[wolumen]]=0,gpw_3[[#This Row],[obrot]]=0),gpw_3[[#This Row],[kurs_zamkniecia]],gpw_3[[#This Row],[obrot]]/gpw_3[[#This Row],[wolumen]])</f>
        <v>6.011800992356175</v>
      </c>
      <c r="AK836" t="str">
        <f>LEFT(gpw_3[[#This Row],[ISIN]],2)</f>
        <v>PL</v>
      </c>
      <c r="AL836">
        <f>gpw_3[[#This Row],[kurs_zamkniecia]]*gpw_3[[#This Row],[pakiet_wig]]</f>
        <v>163618020</v>
      </c>
      <c r="AM836" s="2">
        <f>1000</f>
        <v>1000</v>
      </c>
      <c r="AN836" s="2">
        <f t="shared" si="54"/>
        <v>96.428137390000003</v>
      </c>
      <c r="AO836" s="2">
        <f t="shared" si="55"/>
        <v>57140000</v>
      </c>
      <c r="AP836" s="2">
        <f>gpw_3[[#This Row],[M]]/(gpw_3[[#This Row],[Mb]]*gpw_3[[#This Row],[K]])*gpw_3[[#This Row],[Wb]]</f>
        <v>29.695259085478284</v>
      </c>
      <c r="AQ836" s="2">
        <f>gpw_3[[#This Row],[kurs_zamkniecia]]-AE366</f>
        <v>6.0000000000000497E-2</v>
      </c>
      <c r="AR836" s="2" t="str">
        <f>IF(gpw_3[[#This Row],[Kolumna1]]&gt;0,"r",IF(gpw_3[[#This Row],[Kolumna1]]=0,"n","m"))</f>
        <v>r</v>
      </c>
    </row>
    <row r="837" spans="1:44" x14ac:dyDescent="0.25">
      <c r="A837" s="1">
        <v>42026</v>
      </c>
      <c r="B837" s="2" t="s">
        <v>737</v>
      </c>
      <c r="C837" s="2" t="s">
        <v>738</v>
      </c>
      <c r="D837">
        <v>16.309999999999999</v>
      </c>
      <c r="E837">
        <v>12</v>
      </c>
      <c r="F837">
        <v>200</v>
      </c>
      <c r="G837">
        <v>1469000</v>
      </c>
      <c r="H837" s="2">
        <f>IF(AND(gpw[[#This Row],[wolumen]]=0,gpw[[#This Row],[obrot]]=0),gpw[[#This Row],[kurs_zamkniecia]],gpw[[#This Row],[obrot]]/gpw[[#This Row],[wolumen]])</f>
        <v>16.666666666666668</v>
      </c>
      <c r="J837" t="str">
        <f>LEFT(gpw[[#This Row],[ISIN]],2)</f>
        <v>PL</v>
      </c>
      <c r="K837">
        <f>gpw[[#This Row],[kurs_zamkniecia]]*gpw[[#This Row],[pakiet_wig]]</f>
        <v>23959389.999999996</v>
      </c>
      <c r="L837" s="2">
        <f>1000</f>
        <v>1000</v>
      </c>
      <c r="M837" s="2">
        <f t="shared" si="52"/>
        <v>96.428137390000003</v>
      </c>
      <c r="N837" s="2">
        <f t="shared" si="53"/>
        <v>57140000</v>
      </c>
      <c r="O837" s="2">
        <f>gpw[[#This Row],[M]]/(gpw[[#This Row],[Mb]]*gpw[[#This Row],[K]])*gpw[[#This Row],[Wb]]</f>
        <v>4.3484225856052863</v>
      </c>
      <c r="P837" s="2">
        <f>gpw[[#This Row],[kurs_zamkniecia]]-D367</f>
        <v>0</v>
      </c>
      <c r="Q837" s="2" t="str">
        <f>IF(gpw[[#This Row],[Kolumna1]]&gt;0,"r",IF(gpw[[#This Row],[Kolumna1]]=0,"n","m"))</f>
        <v>n</v>
      </c>
      <c r="AB837" s="1">
        <v>42026</v>
      </c>
      <c r="AC837" s="2" t="s">
        <v>737</v>
      </c>
      <c r="AD837" s="2" t="s">
        <v>738</v>
      </c>
      <c r="AE837">
        <v>16.309999999999999</v>
      </c>
      <c r="AF837">
        <v>12</v>
      </c>
      <c r="AG837">
        <v>200</v>
      </c>
      <c r="AH837">
        <v>1469000</v>
      </c>
      <c r="AI837" s="2">
        <f>IF(AND(gpw_3[[#This Row],[wolumen]]=0,gpw_3[[#This Row],[obrot]]=0),gpw_3[[#This Row],[kurs_zamkniecia]],gpw_3[[#This Row],[obrot]]/gpw_3[[#This Row],[wolumen]])</f>
        <v>16.666666666666668</v>
      </c>
      <c r="AK837" t="str">
        <f>LEFT(gpw_3[[#This Row],[ISIN]],2)</f>
        <v>PL</v>
      </c>
      <c r="AL837">
        <f>gpw_3[[#This Row],[kurs_zamkniecia]]*gpw_3[[#This Row],[pakiet_wig]]</f>
        <v>23959389.999999996</v>
      </c>
      <c r="AM837" s="2">
        <f>1000</f>
        <v>1000</v>
      </c>
      <c r="AN837" s="2">
        <f t="shared" si="54"/>
        <v>96.428137390000003</v>
      </c>
      <c r="AO837" s="2">
        <f t="shared" si="55"/>
        <v>57140000</v>
      </c>
      <c r="AP837" s="2">
        <f>gpw_3[[#This Row],[M]]/(gpw_3[[#This Row],[Mb]]*gpw_3[[#This Row],[K]])*gpw_3[[#This Row],[Wb]]</f>
        <v>4.3484225856052863</v>
      </c>
      <c r="AQ837" s="2">
        <f>gpw_3[[#This Row],[kurs_zamkniecia]]-AE367</f>
        <v>0</v>
      </c>
      <c r="AR837" s="2" t="str">
        <f>IF(gpw_3[[#This Row],[Kolumna1]]&gt;0,"r",IF(gpw_3[[#This Row],[Kolumna1]]=0,"n","m"))</f>
        <v>n</v>
      </c>
    </row>
    <row r="838" spans="1:44" x14ac:dyDescent="0.25">
      <c r="A838" s="1">
        <v>42026</v>
      </c>
      <c r="B838" s="2" t="s">
        <v>739</v>
      </c>
      <c r="C838" s="2" t="s">
        <v>740</v>
      </c>
      <c r="D838">
        <v>17.5</v>
      </c>
      <c r="E838">
        <v>72786</v>
      </c>
      <c r="F838">
        <v>1291220</v>
      </c>
      <c r="G838">
        <v>6355000</v>
      </c>
      <c r="H838" s="2">
        <f>IF(AND(gpw[[#This Row],[wolumen]]=0,gpw[[#This Row],[obrot]]=0),gpw[[#This Row],[kurs_zamkniecia]],gpw[[#This Row],[obrot]]/gpw[[#This Row],[wolumen]])</f>
        <v>17.739949990382765</v>
      </c>
      <c r="J838" t="str">
        <f>LEFT(gpw[[#This Row],[ISIN]],2)</f>
        <v>PL</v>
      </c>
      <c r="K838">
        <f>gpw[[#This Row],[kurs_zamkniecia]]*gpw[[#This Row],[pakiet_wig]]</f>
        <v>111212500</v>
      </c>
      <c r="L838" s="2">
        <f>1000</f>
        <v>1000</v>
      </c>
      <c r="M838" s="2">
        <f t="shared" si="52"/>
        <v>96.428137390000003</v>
      </c>
      <c r="N838" s="2">
        <f t="shared" si="53"/>
        <v>57140000</v>
      </c>
      <c r="O838" s="2">
        <f>gpw[[#This Row],[M]]/(gpw[[#This Row],[Mb]]*gpw[[#This Row],[K]])*gpw[[#This Row],[Wb]]</f>
        <v>20.184109311699004</v>
      </c>
      <c r="P838" s="2">
        <f>gpw[[#This Row],[kurs_zamkniecia]]-D368</f>
        <v>-0.85000000000000142</v>
      </c>
      <c r="Q838" s="2" t="str">
        <f>IF(gpw[[#This Row],[Kolumna1]]&gt;0,"r",IF(gpw[[#This Row],[Kolumna1]]=0,"n","m"))</f>
        <v>m</v>
      </c>
      <c r="AB838" s="1">
        <v>42026</v>
      </c>
      <c r="AC838" s="2" t="s">
        <v>739</v>
      </c>
      <c r="AD838" s="2" t="s">
        <v>740</v>
      </c>
      <c r="AE838">
        <v>17.5</v>
      </c>
      <c r="AF838">
        <v>72786</v>
      </c>
      <c r="AG838">
        <v>1291220</v>
      </c>
      <c r="AH838">
        <v>6355000</v>
      </c>
      <c r="AI838" s="2">
        <f>IF(AND(gpw_3[[#This Row],[wolumen]]=0,gpw_3[[#This Row],[obrot]]=0),gpw_3[[#This Row],[kurs_zamkniecia]],gpw_3[[#This Row],[obrot]]/gpw_3[[#This Row],[wolumen]])</f>
        <v>17.739949990382765</v>
      </c>
      <c r="AK838" t="str">
        <f>LEFT(gpw_3[[#This Row],[ISIN]],2)</f>
        <v>PL</v>
      </c>
      <c r="AL838">
        <f>gpw_3[[#This Row],[kurs_zamkniecia]]*gpw_3[[#This Row],[pakiet_wig]]</f>
        <v>111212500</v>
      </c>
      <c r="AM838" s="2">
        <f>1000</f>
        <v>1000</v>
      </c>
      <c r="AN838" s="2">
        <f t="shared" si="54"/>
        <v>96.428137390000003</v>
      </c>
      <c r="AO838" s="2">
        <f t="shared" si="55"/>
        <v>57140000</v>
      </c>
      <c r="AP838" s="2">
        <f>gpw_3[[#This Row],[M]]/(gpw_3[[#This Row],[Mb]]*gpw_3[[#This Row],[K]])*gpw_3[[#This Row],[Wb]]</f>
        <v>20.184109311699004</v>
      </c>
      <c r="AQ838" s="2">
        <f>gpw_3[[#This Row],[kurs_zamkniecia]]-AE368</f>
        <v>-0.85000000000000142</v>
      </c>
      <c r="AR838" s="2" t="str">
        <f>IF(gpw_3[[#This Row],[Kolumna1]]&gt;0,"r",IF(gpw_3[[#This Row],[Kolumna1]]=0,"n","m"))</f>
        <v>m</v>
      </c>
    </row>
    <row r="839" spans="1:44" x14ac:dyDescent="0.25">
      <c r="A839" s="1">
        <v>42026</v>
      </c>
      <c r="B839" s="2" t="s">
        <v>741</v>
      </c>
      <c r="C839" s="2" t="s">
        <v>742</v>
      </c>
      <c r="D839">
        <v>2.17</v>
      </c>
      <c r="E839">
        <v>6478</v>
      </c>
      <c r="F839">
        <v>14280</v>
      </c>
      <c r="G839">
        <v>19987000</v>
      </c>
      <c r="H839" s="2">
        <f>IF(AND(gpw[[#This Row],[wolumen]]=0,gpw[[#This Row],[obrot]]=0),gpw[[#This Row],[kurs_zamkniecia]],gpw[[#This Row],[obrot]]/gpw[[#This Row],[wolumen]])</f>
        <v>2.2043840691571472</v>
      </c>
      <c r="J839" t="str">
        <f>LEFT(gpw[[#This Row],[ISIN]],2)</f>
        <v>PL</v>
      </c>
      <c r="K839">
        <f>gpw[[#This Row],[kurs_zamkniecia]]*gpw[[#This Row],[pakiet_wig]]</f>
        <v>43371790</v>
      </c>
      <c r="L839" s="2">
        <f>1000</f>
        <v>1000</v>
      </c>
      <c r="M839" s="2">
        <f t="shared" si="52"/>
        <v>96.428137390000003</v>
      </c>
      <c r="N839" s="2">
        <f t="shared" si="53"/>
        <v>57140000</v>
      </c>
      <c r="O839" s="2">
        <f>gpw[[#This Row],[M]]/(gpw[[#This Row],[Mb]]*gpw[[#This Row],[K]])*gpw[[#This Row],[Wb]]</f>
        <v>7.8716057134229862</v>
      </c>
      <c r="P839" s="2">
        <f>gpw[[#This Row],[kurs_zamkniecia]]-D369</f>
        <v>-1.0000000000000231E-2</v>
      </c>
      <c r="Q839" s="2" t="str">
        <f>IF(gpw[[#This Row],[Kolumna1]]&gt;0,"r",IF(gpw[[#This Row],[Kolumna1]]=0,"n","m"))</f>
        <v>m</v>
      </c>
      <c r="AB839" s="1">
        <v>42026</v>
      </c>
      <c r="AC839" s="2" t="s">
        <v>741</v>
      </c>
      <c r="AD839" s="2" t="s">
        <v>742</v>
      </c>
      <c r="AE839">
        <v>2.17</v>
      </c>
      <c r="AF839">
        <v>6478</v>
      </c>
      <c r="AG839">
        <v>14280</v>
      </c>
      <c r="AH839">
        <v>19987000</v>
      </c>
      <c r="AI839" s="2">
        <f>IF(AND(gpw_3[[#This Row],[wolumen]]=0,gpw_3[[#This Row],[obrot]]=0),gpw_3[[#This Row],[kurs_zamkniecia]],gpw_3[[#This Row],[obrot]]/gpw_3[[#This Row],[wolumen]])</f>
        <v>2.2043840691571472</v>
      </c>
      <c r="AK839" t="str">
        <f>LEFT(gpw_3[[#This Row],[ISIN]],2)</f>
        <v>PL</v>
      </c>
      <c r="AL839">
        <f>gpw_3[[#This Row],[kurs_zamkniecia]]*gpw_3[[#This Row],[pakiet_wig]]</f>
        <v>43371790</v>
      </c>
      <c r="AM839" s="2">
        <f>1000</f>
        <v>1000</v>
      </c>
      <c r="AN839" s="2">
        <f t="shared" si="54"/>
        <v>96.428137390000003</v>
      </c>
      <c r="AO839" s="2">
        <f t="shared" si="55"/>
        <v>57140000</v>
      </c>
      <c r="AP839" s="2">
        <f>gpw_3[[#This Row],[M]]/(gpw_3[[#This Row],[Mb]]*gpw_3[[#This Row],[K]])*gpw_3[[#This Row],[Wb]]</f>
        <v>7.8716057134229862</v>
      </c>
      <c r="AQ839" s="2">
        <f>gpw_3[[#This Row],[kurs_zamkniecia]]-AE369</f>
        <v>-1.0000000000000231E-2</v>
      </c>
      <c r="AR839" s="2" t="str">
        <f>IF(gpw_3[[#This Row],[Kolumna1]]&gt;0,"r",IF(gpw_3[[#This Row],[Kolumna1]]=0,"n","m"))</f>
        <v>m</v>
      </c>
    </row>
    <row r="840" spans="1:44" x14ac:dyDescent="0.25">
      <c r="A840" s="1">
        <v>42026</v>
      </c>
      <c r="B840" s="2" t="s">
        <v>743</v>
      </c>
      <c r="C840" s="2" t="s">
        <v>744</v>
      </c>
      <c r="D840">
        <v>6.45</v>
      </c>
      <c r="E840">
        <v>1201</v>
      </c>
      <c r="F840">
        <v>7740</v>
      </c>
      <c r="G840">
        <v>12912000</v>
      </c>
      <c r="H840" s="2">
        <f>IF(AND(gpw[[#This Row],[wolumen]]=0,gpw[[#This Row],[obrot]]=0),gpw[[#This Row],[kurs_zamkniecia]],gpw[[#This Row],[obrot]]/gpw[[#This Row],[wolumen]])</f>
        <v>6.4446294754371358</v>
      </c>
      <c r="J840" t="str">
        <f>LEFT(gpw[[#This Row],[ISIN]],2)</f>
        <v>PL</v>
      </c>
      <c r="K840">
        <f>gpw[[#This Row],[kurs_zamkniecia]]*gpw[[#This Row],[pakiet_wig]]</f>
        <v>83282400</v>
      </c>
      <c r="L840" s="2">
        <f>1000</f>
        <v>1000</v>
      </c>
      <c r="M840" s="2">
        <f t="shared" si="52"/>
        <v>96.428137390000003</v>
      </c>
      <c r="N840" s="2">
        <f t="shared" si="53"/>
        <v>57140000</v>
      </c>
      <c r="O840" s="2">
        <f>gpw[[#This Row],[M]]/(gpw[[#This Row],[Mb]]*gpw[[#This Row],[K]])*gpw[[#This Row],[Wb]]</f>
        <v>15.115037116696785</v>
      </c>
      <c r="P840" s="2">
        <f>gpw[[#This Row],[kurs_zamkniecia]]-D370</f>
        <v>4.0000000000000036E-2</v>
      </c>
      <c r="Q840" s="2" t="str">
        <f>IF(gpw[[#This Row],[Kolumna1]]&gt;0,"r",IF(gpw[[#This Row],[Kolumna1]]=0,"n","m"))</f>
        <v>r</v>
      </c>
      <c r="AB840" s="1">
        <v>42026</v>
      </c>
      <c r="AC840" s="2" t="s">
        <v>743</v>
      </c>
      <c r="AD840" s="2" t="s">
        <v>744</v>
      </c>
      <c r="AE840">
        <v>6.45</v>
      </c>
      <c r="AF840">
        <v>1201</v>
      </c>
      <c r="AG840">
        <v>7740</v>
      </c>
      <c r="AH840">
        <v>12912000</v>
      </c>
      <c r="AI840" s="2">
        <f>IF(AND(gpw_3[[#This Row],[wolumen]]=0,gpw_3[[#This Row],[obrot]]=0),gpw_3[[#This Row],[kurs_zamkniecia]],gpw_3[[#This Row],[obrot]]/gpw_3[[#This Row],[wolumen]])</f>
        <v>6.4446294754371358</v>
      </c>
      <c r="AK840" t="str">
        <f>LEFT(gpw_3[[#This Row],[ISIN]],2)</f>
        <v>PL</v>
      </c>
      <c r="AL840">
        <f>gpw_3[[#This Row],[kurs_zamkniecia]]*gpw_3[[#This Row],[pakiet_wig]]</f>
        <v>83282400</v>
      </c>
      <c r="AM840" s="2">
        <f>1000</f>
        <v>1000</v>
      </c>
      <c r="AN840" s="2">
        <f t="shared" si="54"/>
        <v>96.428137390000003</v>
      </c>
      <c r="AO840" s="2">
        <f t="shared" si="55"/>
        <v>57140000</v>
      </c>
      <c r="AP840" s="2">
        <f>gpw_3[[#This Row],[M]]/(gpw_3[[#This Row],[Mb]]*gpw_3[[#This Row],[K]])*gpw_3[[#This Row],[Wb]]</f>
        <v>15.115037116696785</v>
      </c>
      <c r="AQ840" s="2">
        <f>gpw_3[[#This Row],[kurs_zamkniecia]]-AE370</f>
        <v>4.0000000000000036E-2</v>
      </c>
      <c r="AR840" s="2" t="str">
        <f>IF(gpw_3[[#This Row],[Kolumna1]]&gt;0,"r",IF(gpw_3[[#This Row],[Kolumna1]]=0,"n","m"))</f>
        <v>r</v>
      </c>
    </row>
    <row r="841" spans="1:44" x14ac:dyDescent="0.25">
      <c r="A841" s="1">
        <v>42026</v>
      </c>
      <c r="B841" s="2" t="s">
        <v>745</v>
      </c>
      <c r="C841" s="2" t="s">
        <v>746</v>
      </c>
      <c r="D841">
        <v>1.98</v>
      </c>
      <c r="E841">
        <v>24373</v>
      </c>
      <c r="F841">
        <v>47190</v>
      </c>
      <c r="G841">
        <v>13353000</v>
      </c>
      <c r="H841" s="2">
        <f>IF(AND(gpw[[#This Row],[wolumen]]=0,gpw[[#This Row],[obrot]]=0),gpw[[#This Row],[kurs_zamkniecia]],gpw[[#This Row],[obrot]]/gpw[[#This Row],[wolumen]])</f>
        <v>1.9361588643170722</v>
      </c>
      <c r="J841" t="str">
        <f>LEFT(gpw[[#This Row],[ISIN]],2)</f>
        <v>PL</v>
      </c>
      <c r="K841">
        <f>gpw[[#This Row],[kurs_zamkniecia]]*gpw[[#This Row],[pakiet_wig]]</f>
        <v>26438940</v>
      </c>
      <c r="L841" s="2">
        <f>1000</f>
        <v>1000</v>
      </c>
      <c r="M841" s="2">
        <f t="shared" si="52"/>
        <v>96.428137390000003</v>
      </c>
      <c r="N841" s="2">
        <f t="shared" si="53"/>
        <v>57140000</v>
      </c>
      <c r="O841" s="2">
        <f>gpw[[#This Row],[M]]/(gpw[[#This Row],[Mb]]*gpw[[#This Row],[K]])*gpw[[#This Row],[Wb]]</f>
        <v>4.7984395193476566</v>
      </c>
      <c r="P841" s="2">
        <f>gpw[[#This Row],[kurs_zamkniecia]]-D371</f>
        <v>0</v>
      </c>
      <c r="Q841" s="2" t="str">
        <f>IF(gpw[[#This Row],[Kolumna1]]&gt;0,"r",IF(gpw[[#This Row],[Kolumna1]]=0,"n","m"))</f>
        <v>n</v>
      </c>
      <c r="AB841" s="1">
        <v>42026</v>
      </c>
      <c r="AC841" s="2" t="s">
        <v>745</v>
      </c>
      <c r="AD841" s="2" t="s">
        <v>746</v>
      </c>
      <c r="AE841">
        <v>1.98</v>
      </c>
      <c r="AF841">
        <v>24373</v>
      </c>
      <c r="AG841">
        <v>47190</v>
      </c>
      <c r="AH841">
        <v>13353000</v>
      </c>
      <c r="AI841" s="2">
        <f>IF(AND(gpw_3[[#This Row],[wolumen]]=0,gpw_3[[#This Row],[obrot]]=0),gpw_3[[#This Row],[kurs_zamkniecia]],gpw_3[[#This Row],[obrot]]/gpw_3[[#This Row],[wolumen]])</f>
        <v>1.9361588643170722</v>
      </c>
      <c r="AK841" t="str">
        <f>LEFT(gpw_3[[#This Row],[ISIN]],2)</f>
        <v>PL</v>
      </c>
      <c r="AL841">
        <f>gpw_3[[#This Row],[kurs_zamkniecia]]*gpw_3[[#This Row],[pakiet_wig]]</f>
        <v>26438940</v>
      </c>
      <c r="AM841" s="2">
        <f>1000</f>
        <v>1000</v>
      </c>
      <c r="AN841" s="2">
        <f t="shared" si="54"/>
        <v>96.428137390000003</v>
      </c>
      <c r="AO841" s="2">
        <f t="shared" si="55"/>
        <v>57140000</v>
      </c>
      <c r="AP841" s="2">
        <f>gpw_3[[#This Row],[M]]/(gpw_3[[#This Row],[Mb]]*gpw_3[[#This Row],[K]])*gpw_3[[#This Row],[Wb]]</f>
        <v>4.7984395193476566</v>
      </c>
      <c r="AQ841" s="2">
        <f>gpw_3[[#This Row],[kurs_zamkniecia]]-AE371</f>
        <v>0</v>
      </c>
      <c r="AR841" s="2" t="str">
        <f>IF(gpw_3[[#This Row],[Kolumna1]]&gt;0,"r",IF(gpw_3[[#This Row],[Kolumna1]]=0,"n","m"))</f>
        <v>n</v>
      </c>
    </row>
    <row r="842" spans="1:44" x14ac:dyDescent="0.25">
      <c r="A842" s="1">
        <v>42026</v>
      </c>
      <c r="B842" s="2" t="s">
        <v>747</v>
      </c>
      <c r="C842" s="2" t="s">
        <v>748</v>
      </c>
      <c r="D842">
        <v>5.85</v>
      </c>
      <c r="E842">
        <v>22</v>
      </c>
      <c r="F842">
        <v>130</v>
      </c>
      <c r="G842">
        <v>0</v>
      </c>
      <c r="H842" s="2">
        <f>IF(AND(gpw[[#This Row],[wolumen]]=0,gpw[[#This Row],[obrot]]=0),gpw[[#This Row],[kurs_zamkniecia]],gpw[[#This Row],[obrot]]/gpw[[#This Row],[wolumen]])</f>
        <v>5.9090909090909092</v>
      </c>
      <c r="J842" t="str">
        <f>LEFT(gpw[[#This Row],[ISIN]],2)</f>
        <v>PL</v>
      </c>
      <c r="K842">
        <f>gpw[[#This Row],[kurs_zamkniecia]]*gpw[[#This Row],[pakiet_wig]]</f>
        <v>0</v>
      </c>
      <c r="L842" s="2">
        <f>1000</f>
        <v>1000</v>
      </c>
      <c r="M842" s="2">
        <f t="shared" si="52"/>
        <v>96.428137390000003</v>
      </c>
      <c r="N842" s="2">
        <f t="shared" si="53"/>
        <v>57140000</v>
      </c>
      <c r="O842" s="2">
        <f>gpw[[#This Row],[M]]/(gpw[[#This Row],[Mb]]*gpw[[#This Row],[K]])*gpw[[#This Row],[Wb]]</f>
        <v>0</v>
      </c>
      <c r="P842" s="2">
        <f>gpw[[#This Row],[kurs_zamkniecia]]-D372</f>
        <v>9.9999999999999645E-2</v>
      </c>
      <c r="Q842" s="2" t="str">
        <f>IF(gpw[[#This Row],[Kolumna1]]&gt;0,"r",IF(gpw[[#This Row],[Kolumna1]]=0,"n","m"))</f>
        <v>r</v>
      </c>
      <c r="AB842" s="1">
        <v>42026</v>
      </c>
      <c r="AC842" s="2" t="s">
        <v>747</v>
      </c>
      <c r="AD842" s="2" t="s">
        <v>748</v>
      </c>
      <c r="AE842">
        <v>5.85</v>
      </c>
      <c r="AF842">
        <v>22</v>
      </c>
      <c r="AG842">
        <v>130</v>
      </c>
      <c r="AH842">
        <v>0</v>
      </c>
      <c r="AI842" s="2">
        <f>IF(AND(gpw_3[[#This Row],[wolumen]]=0,gpw_3[[#This Row],[obrot]]=0),gpw_3[[#This Row],[kurs_zamkniecia]],gpw_3[[#This Row],[obrot]]/gpw_3[[#This Row],[wolumen]])</f>
        <v>5.9090909090909092</v>
      </c>
      <c r="AK842" t="str">
        <f>LEFT(gpw_3[[#This Row],[ISIN]],2)</f>
        <v>PL</v>
      </c>
      <c r="AL842">
        <f>gpw_3[[#This Row],[kurs_zamkniecia]]*gpw_3[[#This Row],[pakiet_wig]]</f>
        <v>0</v>
      </c>
      <c r="AM842" s="2">
        <f>1000</f>
        <v>1000</v>
      </c>
      <c r="AN842" s="2">
        <f t="shared" si="54"/>
        <v>96.428137390000003</v>
      </c>
      <c r="AO842" s="2">
        <f t="shared" si="55"/>
        <v>57140000</v>
      </c>
      <c r="AP842" s="2">
        <f>gpw_3[[#This Row],[M]]/(gpw_3[[#This Row],[Mb]]*gpw_3[[#This Row],[K]])*gpw_3[[#This Row],[Wb]]</f>
        <v>0</v>
      </c>
      <c r="AQ842" s="2">
        <f>gpw_3[[#This Row],[kurs_zamkniecia]]-AE372</f>
        <v>9.9999999999999645E-2</v>
      </c>
      <c r="AR842" s="2" t="str">
        <f>IF(gpw_3[[#This Row],[Kolumna1]]&gt;0,"r",IF(gpw_3[[#This Row],[Kolumna1]]=0,"n","m"))</f>
        <v>r</v>
      </c>
    </row>
    <row r="843" spans="1:44" x14ac:dyDescent="0.25">
      <c r="A843" s="1">
        <v>42026</v>
      </c>
      <c r="B843" s="2" t="s">
        <v>749</v>
      </c>
      <c r="C843" s="2" t="s">
        <v>750</v>
      </c>
      <c r="D843">
        <v>0.04</v>
      </c>
      <c r="E843">
        <v>15000</v>
      </c>
      <c r="F843">
        <v>600</v>
      </c>
      <c r="G843">
        <v>6100000</v>
      </c>
      <c r="H843" s="2">
        <f>IF(AND(gpw[[#This Row],[wolumen]]=0,gpw[[#This Row],[obrot]]=0),gpw[[#This Row],[kurs_zamkniecia]],gpw[[#This Row],[obrot]]/gpw[[#This Row],[wolumen]])</f>
        <v>0.04</v>
      </c>
      <c r="J843" t="str">
        <f>LEFT(gpw[[#This Row],[ISIN]],2)</f>
        <v>PL</v>
      </c>
      <c r="K843">
        <f>gpw[[#This Row],[kurs_zamkniecia]]*gpw[[#This Row],[pakiet_wig]]</f>
        <v>244000</v>
      </c>
      <c r="L843" s="2">
        <f>1000</f>
        <v>1000</v>
      </c>
      <c r="M843" s="2">
        <f t="shared" si="52"/>
        <v>96.428137390000003</v>
      </c>
      <c r="N843" s="2">
        <f t="shared" si="53"/>
        <v>57140000</v>
      </c>
      <c r="O843" s="2">
        <f>gpw[[#This Row],[M]]/(gpw[[#This Row],[Mb]]*gpw[[#This Row],[K]])*gpw[[#This Row],[Wb]]</f>
        <v>4.4283894994308709E-2</v>
      </c>
      <c r="P843" s="2">
        <f>gpw[[#This Row],[kurs_zamkniecia]]-D373</f>
        <v>0</v>
      </c>
      <c r="Q843" s="2" t="str">
        <f>IF(gpw[[#This Row],[Kolumna1]]&gt;0,"r",IF(gpw[[#This Row],[Kolumna1]]=0,"n","m"))</f>
        <v>n</v>
      </c>
      <c r="AB843" s="1">
        <v>42026</v>
      </c>
      <c r="AC843" s="2" t="s">
        <v>749</v>
      </c>
      <c r="AD843" s="2" t="s">
        <v>750</v>
      </c>
      <c r="AE843">
        <v>0.04</v>
      </c>
      <c r="AF843">
        <v>15000</v>
      </c>
      <c r="AG843">
        <v>600</v>
      </c>
      <c r="AH843">
        <v>6100000</v>
      </c>
      <c r="AI843" s="2">
        <f>IF(AND(gpw_3[[#This Row],[wolumen]]=0,gpw_3[[#This Row],[obrot]]=0),gpw_3[[#This Row],[kurs_zamkniecia]],gpw_3[[#This Row],[obrot]]/gpw_3[[#This Row],[wolumen]])</f>
        <v>0.04</v>
      </c>
      <c r="AK843" t="str">
        <f>LEFT(gpw_3[[#This Row],[ISIN]],2)</f>
        <v>PL</v>
      </c>
      <c r="AL843">
        <f>gpw_3[[#This Row],[kurs_zamkniecia]]*gpw_3[[#This Row],[pakiet_wig]]</f>
        <v>244000</v>
      </c>
      <c r="AM843" s="2">
        <f>1000</f>
        <v>1000</v>
      </c>
      <c r="AN843" s="2">
        <f t="shared" si="54"/>
        <v>96.428137390000003</v>
      </c>
      <c r="AO843" s="2">
        <f t="shared" si="55"/>
        <v>57140000</v>
      </c>
      <c r="AP843" s="2">
        <f>gpw_3[[#This Row],[M]]/(gpw_3[[#This Row],[Mb]]*gpw_3[[#This Row],[K]])*gpw_3[[#This Row],[Wb]]</f>
        <v>4.4283894994308709E-2</v>
      </c>
      <c r="AQ843" s="2">
        <f>gpw_3[[#This Row],[kurs_zamkniecia]]-AE373</f>
        <v>0</v>
      </c>
      <c r="AR843" s="2" t="str">
        <f>IF(gpw_3[[#This Row],[Kolumna1]]&gt;0,"r",IF(gpw_3[[#This Row],[Kolumna1]]=0,"n","m"))</f>
        <v>n</v>
      </c>
    </row>
    <row r="844" spans="1:44" x14ac:dyDescent="0.25">
      <c r="A844" s="1">
        <v>42026</v>
      </c>
      <c r="B844" s="2" t="s">
        <v>751</v>
      </c>
      <c r="C844" s="2" t="s">
        <v>752</v>
      </c>
      <c r="D844">
        <v>0.67</v>
      </c>
      <c r="E844">
        <v>2098</v>
      </c>
      <c r="F844">
        <v>1410</v>
      </c>
      <c r="G844">
        <v>0</v>
      </c>
      <c r="H844" s="2">
        <f>IF(AND(gpw[[#This Row],[wolumen]]=0,gpw[[#This Row],[obrot]]=0),gpw[[#This Row],[kurs_zamkniecia]],gpw[[#This Row],[obrot]]/gpw[[#This Row],[wolumen]])</f>
        <v>0.6720686367969495</v>
      </c>
      <c r="J844" t="str">
        <f>LEFT(gpw[[#This Row],[ISIN]],2)</f>
        <v>SE</v>
      </c>
      <c r="K844">
        <f>gpw[[#This Row],[kurs_zamkniecia]]*gpw[[#This Row],[pakiet_wig]]</f>
        <v>0</v>
      </c>
      <c r="L844" s="2">
        <f>1000</f>
        <v>1000</v>
      </c>
      <c r="M844" s="2">
        <f t="shared" si="52"/>
        <v>96.428137390000003</v>
      </c>
      <c r="N844" s="2">
        <f t="shared" si="53"/>
        <v>57140000</v>
      </c>
      <c r="O844" s="2">
        <f>gpw[[#This Row],[M]]/(gpw[[#This Row],[Mb]]*gpw[[#This Row],[K]])*gpw[[#This Row],[Wb]]</f>
        <v>0</v>
      </c>
      <c r="P844" s="2">
        <f>gpw[[#This Row],[kurs_zamkniecia]]-D374</f>
        <v>-1.9999999999999907E-2</v>
      </c>
      <c r="Q844" s="2" t="str">
        <f>IF(gpw[[#This Row],[Kolumna1]]&gt;0,"r",IF(gpw[[#This Row],[Kolumna1]]=0,"n","m"))</f>
        <v>m</v>
      </c>
      <c r="AB844" s="1">
        <v>42026</v>
      </c>
      <c r="AC844" s="2" t="s">
        <v>751</v>
      </c>
      <c r="AD844" s="2" t="s">
        <v>752</v>
      </c>
      <c r="AE844">
        <v>0.67</v>
      </c>
      <c r="AF844">
        <v>2098</v>
      </c>
      <c r="AG844">
        <v>1410</v>
      </c>
      <c r="AH844">
        <v>0</v>
      </c>
      <c r="AI844" s="2">
        <f>IF(AND(gpw_3[[#This Row],[wolumen]]=0,gpw_3[[#This Row],[obrot]]=0),gpw_3[[#This Row],[kurs_zamkniecia]],gpw_3[[#This Row],[obrot]]/gpw_3[[#This Row],[wolumen]])</f>
        <v>0.6720686367969495</v>
      </c>
      <c r="AK844" t="str">
        <f>LEFT(gpw_3[[#This Row],[ISIN]],2)</f>
        <v>SE</v>
      </c>
      <c r="AL844">
        <f>gpw_3[[#This Row],[kurs_zamkniecia]]*gpw_3[[#This Row],[pakiet_wig]]</f>
        <v>0</v>
      </c>
      <c r="AM844" s="2">
        <f>1000</f>
        <v>1000</v>
      </c>
      <c r="AN844" s="2">
        <f t="shared" si="54"/>
        <v>96.428137390000003</v>
      </c>
      <c r="AO844" s="2">
        <f t="shared" si="55"/>
        <v>57140000</v>
      </c>
      <c r="AP844" s="2">
        <f>gpw_3[[#This Row],[M]]/(gpw_3[[#This Row],[Mb]]*gpw_3[[#This Row],[K]])*gpw_3[[#This Row],[Wb]]</f>
        <v>0</v>
      </c>
      <c r="AQ844" s="2">
        <f>gpw_3[[#This Row],[kurs_zamkniecia]]-AE374</f>
        <v>-1.9999999999999907E-2</v>
      </c>
      <c r="AR844" s="2" t="str">
        <f>IF(gpw_3[[#This Row],[Kolumna1]]&gt;0,"r",IF(gpw_3[[#This Row],[Kolumna1]]=0,"n","m"))</f>
        <v>m</v>
      </c>
    </row>
    <row r="845" spans="1:44" x14ac:dyDescent="0.25">
      <c r="A845" s="1">
        <v>42026</v>
      </c>
      <c r="B845" s="2" t="s">
        <v>753</v>
      </c>
      <c r="C845" s="2" t="s">
        <v>754</v>
      </c>
      <c r="D845">
        <v>5.8</v>
      </c>
      <c r="E845">
        <v>2553</v>
      </c>
      <c r="F845">
        <v>14940</v>
      </c>
      <c r="G845">
        <v>5343000</v>
      </c>
      <c r="H845" s="2">
        <f>IF(AND(gpw[[#This Row],[wolumen]]=0,gpw[[#This Row],[obrot]]=0),gpw[[#This Row],[kurs_zamkniecia]],gpw[[#This Row],[obrot]]/gpw[[#This Row],[wolumen]])</f>
        <v>5.8519388954171561</v>
      </c>
      <c r="J845" t="str">
        <f>LEFT(gpw[[#This Row],[ISIN]],2)</f>
        <v>PL</v>
      </c>
      <c r="K845">
        <f>gpw[[#This Row],[kurs_zamkniecia]]*gpw[[#This Row],[pakiet_wig]]</f>
        <v>30989400</v>
      </c>
      <c r="L845" s="2">
        <f>1000</f>
        <v>1000</v>
      </c>
      <c r="M845" s="2">
        <f t="shared" si="52"/>
        <v>96.428137390000003</v>
      </c>
      <c r="N845" s="2">
        <f t="shared" si="53"/>
        <v>57140000</v>
      </c>
      <c r="O845" s="2">
        <f>gpw[[#This Row],[M]]/(gpw[[#This Row],[Mb]]*gpw[[#This Row],[K]])*gpw[[#This Row],[Wb]]</f>
        <v>5.6243087521993047</v>
      </c>
      <c r="P845" s="2">
        <f>gpw[[#This Row],[kurs_zamkniecia]]-D375</f>
        <v>-4.9999999999999822E-2</v>
      </c>
      <c r="Q845" s="2" t="str">
        <f>IF(gpw[[#This Row],[Kolumna1]]&gt;0,"r",IF(gpw[[#This Row],[Kolumna1]]=0,"n","m"))</f>
        <v>m</v>
      </c>
      <c r="AB845" s="1">
        <v>42026</v>
      </c>
      <c r="AC845" s="2" t="s">
        <v>753</v>
      </c>
      <c r="AD845" s="2" t="s">
        <v>754</v>
      </c>
      <c r="AE845">
        <v>5.8</v>
      </c>
      <c r="AF845">
        <v>2553</v>
      </c>
      <c r="AG845">
        <v>14940</v>
      </c>
      <c r="AH845">
        <v>5343000</v>
      </c>
      <c r="AI845" s="2">
        <f>IF(AND(gpw_3[[#This Row],[wolumen]]=0,gpw_3[[#This Row],[obrot]]=0),gpw_3[[#This Row],[kurs_zamkniecia]],gpw_3[[#This Row],[obrot]]/gpw_3[[#This Row],[wolumen]])</f>
        <v>5.8519388954171561</v>
      </c>
      <c r="AK845" t="str">
        <f>LEFT(gpw_3[[#This Row],[ISIN]],2)</f>
        <v>PL</v>
      </c>
      <c r="AL845">
        <f>gpw_3[[#This Row],[kurs_zamkniecia]]*gpw_3[[#This Row],[pakiet_wig]]</f>
        <v>30989400</v>
      </c>
      <c r="AM845" s="2">
        <f>1000</f>
        <v>1000</v>
      </c>
      <c r="AN845" s="2">
        <f t="shared" si="54"/>
        <v>96.428137390000003</v>
      </c>
      <c r="AO845" s="2">
        <f t="shared" si="55"/>
        <v>57140000</v>
      </c>
      <c r="AP845" s="2">
        <f>gpw_3[[#This Row],[M]]/(gpw_3[[#This Row],[Mb]]*gpw_3[[#This Row],[K]])*gpw_3[[#This Row],[Wb]]</f>
        <v>5.6243087521993047</v>
      </c>
      <c r="AQ845" s="2">
        <f>gpw_3[[#This Row],[kurs_zamkniecia]]-AE375</f>
        <v>-4.9999999999999822E-2</v>
      </c>
      <c r="AR845" s="2" t="str">
        <f>IF(gpw_3[[#This Row],[Kolumna1]]&gt;0,"r",IF(gpw_3[[#This Row],[Kolumna1]]=0,"n","m"))</f>
        <v>m</v>
      </c>
    </row>
    <row r="846" spans="1:44" x14ac:dyDescent="0.25">
      <c r="A846" s="1">
        <v>42026</v>
      </c>
      <c r="B846" s="2" t="s">
        <v>755</v>
      </c>
      <c r="C846" s="2" t="s">
        <v>756</v>
      </c>
      <c r="D846">
        <v>12.1</v>
      </c>
      <c r="E846">
        <v>15</v>
      </c>
      <c r="F846">
        <v>180</v>
      </c>
      <c r="G846">
        <v>1451000</v>
      </c>
      <c r="H846" s="2">
        <f>IF(AND(gpw[[#This Row],[wolumen]]=0,gpw[[#This Row],[obrot]]=0),gpw[[#This Row],[kurs_zamkniecia]],gpw[[#This Row],[obrot]]/gpw[[#This Row],[wolumen]])</f>
        <v>12</v>
      </c>
      <c r="J846" t="str">
        <f>LEFT(gpw[[#This Row],[ISIN]],2)</f>
        <v>PL</v>
      </c>
      <c r="K846">
        <f>gpw[[#This Row],[kurs_zamkniecia]]*gpw[[#This Row],[pakiet_wig]]</f>
        <v>17557100</v>
      </c>
      <c r="L846" s="2">
        <f>1000</f>
        <v>1000</v>
      </c>
      <c r="M846" s="2">
        <f t="shared" si="52"/>
        <v>96.428137390000003</v>
      </c>
      <c r="N846" s="2">
        <f t="shared" si="53"/>
        <v>57140000</v>
      </c>
      <c r="O846" s="2">
        <f>gpw[[#This Row],[M]]/(gpw[[#This Row],[Mb]]*gpw[[#This Row],[K]])*gpw[[#This Row],[Wb]]</f>
        <v>3.1864621836253173</v>
      </c>
      <c r="P846" s="2">
        <f>gpw[[#This Row],[kurs_zamkniecia]]-D376</f>
        <v>0</v>
      </c>
      <c r="Q846" s="2" t="str">
        <f>IF(gpw[[#This Row],[Kolumna1]]&gt;0,"r",IF(gpw[[#This Row],[Kolumna1]]=0,"n","m"))</f>
        <v>n</v>
      </c>
      <c r="AB846" s="1">
        <v>42026</v>
      </c>
      <c r="AC846" s="2" t="s">
        <v>755</v>
      </c>
      <c r="AD846" s="2" t="s">
        <v>756</v>
      </c>
      <c r="AE846">
        <v>12.1</v>
      </c>
      <c r="AF846">
        <v>15</v>
      </c>
      <c r="AG846">
        <v>180</v>
      </c>
      <c r="AH846">
        <v>1451000</v>
      </c>
      <c r="AI846" s="2">
        <f>IF(AND(gpw_3[[#This Row],[wolumen]]=0,gpw_3[[#This Row],[obrot]]=0),gpw_3[[#This Row],[kurs_zamkniecia]],gpw_3[[#This Row],[obrot]]/gpw_3[[#This Row],[wolumen]])</f>
        <v>12</v>
      </c>
      <c r="AK846" t="str">
        <f>LEFT(gpw_3[[#This Row],[ISIN]],2)</f>
        <v>PL</v>
      </c>
      <c r="AL846">
        <f>gpw_3[[#This Row],[kurs_zamkniecia]]*gpw_3[[#This Row],[pakiet_wig]]</f>
        <v>17557100</v>
      </c>
      <c r="AM846" s="2">
        <f>1000</f>
        <v>1000</v>
      </c>
      <c r="AN846" s="2">
        <f t="shared" si="54"/>
        <v>96.428137390000003</v>
      </c>
      <c r="AO846" s="2">
        <f t="shared" si="55"/>
        <v>57140000</v>
      </c>
      <c r="AP846" s="2">
        <f>gpw_3[[#This Row],[M]]/(gpw_3[[#This Row],[Mb]]*gpw_3[[#This Row],[K]])*gpw_3[[#This Row],[Wb]]</f>
        <v>3.1864621836253173</v>
      </c>
      <c r="AQ846" s="2">
        <f>gpw_3[[#This Row],[kurs_zamkniecia]]-AE376</f>
        <v>0</v>
      </c>
      <c r="AR846" s="2" t="str">
        <f>IF(gpw_3[[#This Row],[Kolumna1]]&gt;0,"r",IF(gpw_3[[#This Row],[Kolumna1]]=0,"n","m"))</f>
        <v>n</v>
      </c>
    </row>
    <row r="847" spans="1:44" x14ac:dyDescent="0.25">
      <c r="A847" s="1">
        <v>42026</v>
      </c>
      <c r="B847" s="2" t="s">
        <v>757</v>
      </c>
      <c r="C847" s="2" t="s">
        <v>758</v>
      </c>
      <c r="D847">
        <v>2.38</v>
      </c>
      <c r="E847">
        <v>28019</v>
      </c>
      <c r="F847">
        <v>66020</v>
      </c>
      <c r="G847">
        <v>3055000</v>
      </c>
      <c r="H847" s="2">
        <f>IF(AND(gpw[[#This Row],[wolumen]]=0,gpw[[#This Row],[obrot]]=0),gpw[[#This Row],[kurs_zamkniecia]],gpw[[#This Row],[obrot]]/gpw[[#This Row],[wolumen]])</f>
        <v>2.3562582533280989</v>
      </c>
      <c r="J847" t="str">
        <f>LEFT(gpw[[#This Row],[ISIN]],2)</f>
        <v>PL</v>
      </c>
      <c r="K847">
        <f>gpw[[#This Row],[kurs_zamkniecia]]*gpw[[#This Row],[pakiet_wig]]</f>
        <v>7270900</v>
      </c>
      <c r="L847" s="2">
        <f>1000</f>
        <v>1000</v>
      </c>
      <c r="M847" s="2">
        <f t="shared" si="52"/>
        <v>96.428137390000003</v>
      </c>
      <c r="N847" s="2">
        <f t="shared" si="53"/>
        <v>57140000</v>
      </c>
      <c r="O847" s="2">
        <f>gpw[[#This Row],[M]]/(gpw[[#This Row],[Mb]]*gpw[[#This Row],[K]])*gpw[[#This Row],[Wb]]</f>
        <v>1.3196056234185212</v>
      </c>
      <c r="P847" s="2">
        <f>gpw[[#This Row],[kurs_zamkniecia]]-D377</f>
        <v>0</v>
      </c>
      <c r="Q847" s="2" t="str">
        <f>IF(gpw[[#This Row],[Kolumna1]]&gt;0,"r",IF(gpw[[#This Row],[Kolumna1]]=0,"n","m"))</f>
        <v>n</v>
      </c>
      <c r="AB847" s="1">
        <v>42026</v>
      </c>
      <c r="AC847" s="2" t="s">
        <v>757</v>
      </c>
      <c r="AD847" s="2" t="s">
        <v>758</v>
      </c>
      <c r="AE847">
        <v>2.38</v>
      </c>
      <c r="AF847">
        <v>28019</v>
      </c>
      <c r="AG847">
        <v>66020</v>
      </c>
      <c r="AH847">
        <v>3055000</v>
      </c>
      <c r="AI847" s="2">
        <f>IF(AND(gpw_3[[#This Row],[wolumen]]=0,gpw_3[[#This Row],[obrot]]=0),gpw_3[[#This Row],[kurs_zamkniecia]],gpw_3[[#This Row],[obrot]]/gpw_3[[#This Row],[wolumen]])</f>
        <v>2.3562582533280989</v>
      </c>
      <c r="AK847" t="str">
        <f>LEFT(gpw_3[[#This Row],[ISIN]],2)</f>
        <v>PL</v>
      </c>
      <c r="AL847">
        <f>gpw_3[[#This Row],[kurs_zamkniecia]]*gpw_3[[#This Row],[pakiet_wig]]</f>
        <v>7270900</v>
      </c>
      <c r="AM847" s="2">
        <f>1000</f>
        <v>1000</v>
      </c>
      <c r="AN847" s="2">
        <f t="shared" si="54"/>
        <v>96.428137390000003</v>
      </c>
      <c r="AO847" s="2">
        <f t="shared" si="55"/>
        <v>57140000</v>
      </c>
      <c r="AP847" s="2">
        <f>gpw_3[[#This Row],[M]]/(gpw_3[[#This Row],[Mb]]*gpw_3[[#This Row],[K]])*gpw_3[[#This Row],[Wb]]</f>
        <v>1.3196056234185212</v>
      </c>
      <c r="AQ847" s="2">
        <f>gpw_3[[#This Row],[kurs_zamkniecia]]-AE377</f>
        <v>0</v>
      </c>
      <c r="AR847" s="2" t="str">
        <f>IF(gpw_3[[#This Row],[Kolumna1]]&gt;0,"r",IF(gpw_3[[#This Row],[Kolumna1]]=0,"n","m"))</f>
        <v>n</v>
      </c>
    </row>
    <row r="848" spans="1:44" x14ac:dyDescent="0.25">
      <c r="A848" s="1">
        <v>42026</v>
      </c>
      <c r="B848" s="2" t="s">
        <v>759</v>
      </c>
      <c r="C848" s="2" t="s">
        <v>760</v>
      </c>
      <c r="D848">
        <v>2.17</v>
      </c>
      <c r="E848">
        <v>27750</v>
      </c>
      <c r="F848">
        <v>59880</v>
      </c>
      <c r="G848">
        <v>121599000</v>
      </c>
      <c r="H848" s="2">
        <f>IF(AND(gpw[[#This Row],[wolumen]]=0,gpw[[#This Row],[obrot]]=0),gpw[[#This Row],[kurs_zamkniecia]],gpw[[#This Row],[obrot]]/gpw[[#This Row],[wolumen]])</f>
        <v>2.157837837837838</v>
      </c>
      <c r="J848" t="str">
        <f>LEFT(gpw[[#This Row],[ISIN]],2)</f>
        <v>PL</v>
      </c>
      <c r="K848">
        <f>gpw[[#This Row],[kurs_zamkniecia]]*gpw[[#This Row],[pakiet_wig]]</f>
        <v>263869830</v>
      </c>
      <c r="L848" s="2">
        <f>1000</f>
        <v>1000</v>
      </c>
      <c r="M848" s="2">
        <f t="shared" si="52"/>
        <v>96.428137390000003</v>
      </c>
      <c r="N848" s="2">
        <f t="shared" si="53"/>
        <v>57140000</v>
      </c>
      <c r="O848" s="2">
        <f>gpw[[#This Row],[M]]/(gpw[[#This Row],[Mb]]*gpw[[#This Row],[K]])*gpw[[#This Row],[Wb]]</f>
        <v>47.890097720844629</v>
      </c>
      <c r="P848" s="2">
        <f>gpw[[#This Row],[kurs_zamkniecia]]-D378</f>
        <v>-1.0000000000000231E-2</v>
      </c>
      <c r="Q848" s="2" t="str">
        <f>IF(gpw[[#This Row],[Kolumna1]]&gt;0,"r",IF(gpw[[#This Row],[Kolumna1]]=0,"n","m"))</f>
        <v>m</v>
      </c>
      <c r="AB848" s="1">
        <v>42026</v>
      </c>
      <c r="AC848" s="2" t="s">
        <v>759</v>
      </c>
      <c r="AD848" s="2" t="s">
        <v>760</v>
      </c>
      <c r="AE848">
        <v>2.17</v>
      </c>
      <c r="AF848">
        <v>27750</v>
      </c>
      <c r="AG848">
        <v>59880</v>
      </c>
      <c r="AH848">
        <v>121599000</v>
      </c>
      <c r="AI848" s="2">
        <f>IF(AND(gpw_3[[#This Row],[wolumen]]=0,gpw_3[[#This Row],[obrot]]=0),gpw_3[[#This Row],[kurs_zamkniecia]],gpw_3[[#This Row],[obrot]]/gpw_3[[#This Row],[wolumen]])</f>
        <v>2.157837837837838</v>
      </c>
      <c r="AK848" t="str">
        <f>LEFT(gpw_3[[#This Row],[ISIN]],2)</f>
        <v>PL</v>
      </c>
      <c r="AL848">
        <f>gpw_3[[#This Row],[kurs_zamkniecia]]*gpw_3[[#This Row],[pakiet_wig]]</f>
        <v>263869830</v>
      </c>
      <c r="AM848" s="2">
        <f>1000</f>
        <v>1000</v>
      </c>
      <c r="AN848" s="2">
        <f t="shared" si="54"/>
        <v>96.428137390000003</v>
      </c>
      <c r="AO848" s="2">
        <f t="shared" si="55"/>
        <v>57140000</v>
      </c>
      <c r="AP848" s="2">
        <f>gpw_3[[#This Row],[M]]/(gpw_3[[#This Row],[Mb]]*gpw_3[[#This Row],[K]])*gpw_3[[#This Row],[Wb]]</f>
        <v>47.890097720844629</v>
      </c>
      <c r="AQ848" s="2">
        <f>gpw_3[[#This Row],[kurs_zamkniecia]]-AE378</f>
        <v>-1.0000000000000231E-2</v>
      </c>
      <c r="AR848" s="2" t="str">
        <f>IF(gpw_3[[#This Row],[Kolumna1]]&gt;0,"r",IF(gpw_3[[#This Row],[Kolumna1]]=0,"n","m"))</f>
        <v>m</v>
      </c>
    </row>
    <row r="849" spans="1:44" x14ac:dyDescent="0.25">
      <c r="A849" s="1">
        <v>42026</v>
      </c>
      <c r="B849" s="2" t="s">
        <v>761</v>
      </c>
      <c r="C849" s="2" t="s">
        <v>762</v>
      </c>
      <c r="D849">
        <v>1.5</v>
      </c>
      <c r="E849">
        <v>10</v>
      </c>
      <c r="F849">
        <v>20</v>
      </c>
      <c r="G849">
        <v>55661000</v>
      </c>
      <c r="H849" s="2">
        <f>IF(AND(gpw[[#This Row],[wolumen]]=0,gpw[[#This Row],[obrot]]=0),gpw[[#This Row],[kurs_zamkniecia]],gpw[[#This Row],[obrot]]/gpw[[#This Row],[wolumen]])</f>
        <v>2</v>
      </c>
      <c r="J849" t="str">
        <f>LEFT(gpw[[#This Row],[ISIN]],2)</f>
        <v>NL</v>
      </c>
      <c r="K849">
        <f>gpw[[#This Row],[kurs_zamkniecia]]*gpw[[#This Row],[pakiet_wig]]</f>
        <v>83491500</v>
      </c>
      <c r="L849" s="2">
        <f>1000</f>
        <v>1000</v>
      </c>
      <c r="M849" s="2">
        <f t="shared" si="52"/>
        <v>96.428137390000003</v>
      </c>
      <c r="N849" s="2">
        <f t="shared" si="53"/>
        <v>57140000</v>
      </c>
      <c r="O849" s="2">
        <f>gpw[[#This Row],[M]]/(gpw[[#This Row],[Mb]]*gpw[[#This Row],[K]])*gpw[[#This Row],[Wb]]</f>
        <v>15.152986962775923</v>
      </c>
      <c r="P849" s="2">
        <f>gpw[[#This Row],[kurs_zamkniecia]]-D379</f>
        <v>5.0000000000000044E-2</v>
      </c>
      <c r="Q849" s="2" t="str">
        <f>IF(gpw[[#This Row],[Kolumna1]]&gt;0,"r",IF(gpw[[#This Row],[Kolumna1]]=0,"n","m"))</f>
        <v>r</v>
      </c>
      <c r="AB849" s="1">
        <v>42026</v>
      </c>
      <c r="AC849" s="2" t="s">
        <v>761</v>
      </c>
      <c r="AD849" s="2" t="s">
        <v>762</v>
      </c>
      <c r="AE849">
        <v>1.5</v>
      </c>
      <c r="AF849">
        <v>10</v>
      </c>
      <c r="AG849">
        <v>20</v>
      </c>
      <c r="AH849">
        <v>55661000</v>
      </c>
      <c r="AI849" s="2">
        <f>IF(AND(gpw_3[[#This Row],[wolumen]]=0,gpw_3[[#This Row],[obrot]]=0),gpw_3[[#This Row],[kurs_zamkniecia]],gpw_3[[#This Row],[obrot]]/gpw_3[[#This Row],[wolumen]])</f>
        <v>2</v>
      </c>
      <c r="AK849" t="str">
        <f>LEFT(gpw_3[[#This Row],[ISIN]],2)</f>
        <v>NL</v>
      </c>
      <c r="AL849">
        <f>gpw_3[[#This Row],[kurs_zamkniecia]]*gpw_3[[#This Row],[pakiet_wig]]</f>
        <v>83491500</v>
      </c>
      <c r="AM849" s="2">
        <f>1000</f>
        <v>1000</v>
      </c>
      <c r="AN849" s="2">
        <f t="shared" si="54"/>
        <v>96.428137390000003</v>
      </c>
      <c r="AO849" s="2">
        <f t="shared" si="55"/>
        <v>57140000</v>
      </c>
      <c r="AP849" s="2">
        <f>gpw_3[[#This Row],[M]]/(gpw_3[[#This Row],[Mb]]*gpw_3[[#This Row],[K]])*gpw_3[[#This Row],[Wb]]</f>
        <v>15.152986962775923</v>
      </c>
      <c r="AQ849" s="2">
        <f>gpw_3[[#This Row],[kurs_zamkniecia]]-AE379</f>
        <v>5.0000000000000044E-2</v>
      </c>
      <c r="AR849" s="2" t="str">
        <f>IF(gpw_3[[#This Row],[Kolumna1]]&gt;0,"r",IF(gpw_3[[#This Row],[Kolumna1]]=0,"n","m"))</f>
        <v>r</v>
      </c>
    </row>
    <row r="850" spans="1:44" x14ac:dyDescent="0.25">
      <c r="A850" s="1">
        <v>42026</v>
      </c>
      <c r="B850" s="2" t="s">
        <v>763</v>
      </c>
      <c r="C850" s="2" t="s">
        <v>764</v>
      </c>
      <c r="D850">
        <v>16.45</v>
      </c>
      <c r="E850">
        <v>925</v>
      </c>
      <c r="F850">
        <v>15080</v>
      </c>
      <c r="G850">
        <v>2220000</v>
      </c>
      <c r="H850" s="2">
        <f>IF(AND(gpw[[#This Row],[wolumen]]=0,gpw[[#This Row],[obrot]]=0),gpw[[#This Row],[kurs_zamkniecia]],gpw[[#This Row],[obrot]]/gpw[[#This Row],[wolumen]])</f>
        <v>16.302702702702703</v>
      </c>
      <c r="J850" t="str">
        <f>LEFT(gpw[[#This Row],[ISIN]],2)</f>
        <v>PL</v>
      </c>
      <c r="K850">
        <f>gpw[[#This Row],[kurs_zamkniecia]]*gpw[[#This Row],[pakiet_wig]]</f>
        <v>36519000</v>
      </c>
      <c r="L850" s="2">
        <f>1000</f>
        <v>1000</v>
      </c>
      <c r="M850" s="2">
        <f t="shared" si="52"/>
        <v>96.428137390000003</v>
      </c>
      <c r="N850" s="2">
        <f t="shared" si="53"/>
        <v>57140000</v>
      </c>
      <c r="O850" s="2">
        <f>gpw[[#This Row],[M]]/(gpw[[#This Row],[Mb]]*gpw[[#This Row],[K]])*gpw[[#This Row],[Wb]]</f>
        <v>6.6278834479391788</v>
      </c>
      <c r="P850" s="2">
        <f>gpw[[#This Row],[kurs_zamkniecia]]-D380</f>
        <v>0.14999999999999858</v>
      </c>
      <c r="Q850" s="2" t="str">
        <f>IF(gpw[[#This Row],[Kolumna1]]&gt;0,"r",IF(gpw[[#This Row],[Kolumna1]]=0,"n","m"))</f>
        <v>r</v>
      </c>
      <c r="AB850" s="1">
        <v>42026</v>
      </c>
      <c r="AC850" s="2" t="s">
        <v>763</v>
      </c>
      <c r="AD850" s="2" t="s">
        <v>764</v>
      </c>
      <c r="AE850">
        <v>16.45</v>
      </c>
      <c r="AF850">
        <v>925</v>
      </c>
      <c r="AG850">
        <v>15080</v>
      </c>
      <c r="AH850">
        <v>2220000</v>
      </c>
      <c r="AI850" s="2">
        <f>IF(AND(gpw_3[[#This Row],[wolumen]]=0,gpw_3[[#This Row],[obrot]]=0),gpw_3[[#This Row],[kurs_zamkniecia]],gpw_3[[#This Row],[obrot]]/gpw_3[[#This Row],[wolumen]])</f>
        <v>16.302702702702703</v>
      </c>
      <c r="AK850" t="str">
        <f>LEFT(gpw_3[[#This Row],[ISIN]],2)</f>
        <v>PL</v>
      </c>
      <c r="AL850">
        <f>gpw_3[[#This Row],[kurs_zamkniecia]]*gpw_3[[#This Row],[pakiet_wig]]</f>
        <v>36519000</v>
      </c>
      <c r="AM850" s="2">
        <f>1000</f>
        <v>1000</v>
      </c>
      <c r="AN850" s="2">
        <f t="shared" si="54"/>
        <v>96.428137390000003</v>
      </c>
      <c r="AO850" s="2">
        <f t="shared" si="55"/>
        <v>57140000</v>
      </c>
      <c r="AP850" s="2">
        <f>gpw_3[[#This Row],[M]]/(gpw_3[[#This Row],[Mb]]*gpw_3[[#This Row],[K]])*gpw_3[[#This Row],[Wb]]</f>
        <v>6.6278834479391788</v>
      </c>
      <c r="AQ850" s="2">
        <f>gpw_3[[#This Row],[kurs_zamkniecia]]-AE380</f>
        <v>0.14999999999999858</v>
      </c>
      <c r="AR850" s="2" t="str">
        <f>IF(gpw_3[[#This Row],[Kolumna1]]&gt;0,"r",IF(gpw_3[[#This Row],[Kolumna1]]=0,"n","m"))</f>
        <v>r</v>
      </c>
    </row>
    <row r="851" spans="1:44" x14ac:dyDescent="0.25">
      <c r="A851" s="1">
        <v>42026</v>
      </c>
      <c r="B851" s="2" t="s">
        <v>765</v>
      </c>
      <c r="C851" s="2" t="s">
        <v>766</v>
      </c>
      <c r="D851">
        <v>1.41</v>
      </c>
      <c r="E851">
        <v>5716</v>
      </c>
      <c r="F851">
        <v>8060</v>
      </c>
      <c r="G851">
        <v>0</v>
      </c>
      <c r="H851" s="2">
        <f>IF(AND(gpw[[#This Row],[wolumen]]=0,gpw[[#This Row],[obrot]]=0),gpw[[#This Row],[kurs_zamkniecia]],gpw[[#This Row],[obrot]]/gpw[[#This Row],[wolumen]])</f>
        <v>1.4100769769069279</v>
      </c>
      <c r="J851" t="str">
        <f>LEFT(gpw[[#This Row],[ISIN]],2)</f>
        <v>PL</v>
      </c>
      <c r="K851">
        <f>gpw[[#This Row],[kurs_zamkniecia]]*gpw[[#This Row],[pakiet_wig]]</f>
        <v>0</v>
      </c>
      <c r="L851" s="2">
        <f>1000</f>
        <v>1000</v>
      </c>
      <c r="M851" s="2">
        <f t="shared" si="52"/>
        <v>96.428137390000003</v>
      </c>
      <c r="N851" s="2">
        <f t="shared" si="53"/>
        <v>57140000</v>
      </c>
      <c r="O851" s="2">
        <f>gpw[[#This Row],[M]]/(gpw[[#This Row],[Mb]]*gpw[[#This Row],[K]])*gpw[[#This Row],[Wb]]</f>
        <v>0</v>
      </c>
      <c r="P851" s="2">
        <f>gpw[[#This Row],[kurs_zamkniecia]]-D381</f>
        <v>0</v>
      </c>
      <c r="Q851" s="2" t="str">
        <f>IF(gpw[[#This Row],[Kolumna1]]&gt;0,"r",IF(gpw[[#This Row],[Kolumna1]]=0,"n","m"))</f>
        <v>n</v>
      </c>
      <c r="AB851" s="1">
        <v>42026</v>
      </c>
      <c r="AC851" s="2" t="s">
        <v>765</v>
      </c>
      <c r="AD851" s="2" t="s">
        <v>766</v>
      </c>
      <c r="AE851">
        <v>1.41</v>
      </c>
      <c r="AF851">
        <v>5716</v>
      </c>
      <c r="AG851">
        <v>8060</v>
      </c>
      <c r="AH851">
        <v>0</v>
      </c>
      <c r="AI851" s="2">
        <f>IF(AND(gpw_3[[#This Row],[wolumen]]=0,gpw_3[[#This Row],[obrot]]=0),gpw_3[[#This Row],[kurs_zamkniecia]],gpw_3[[#This Row],[obrot]]/gpw_3[[#This Row],[wolumen]])</f>
        <v>1.4100769769069279</v>
      </c>
      <c r="AK851" t="str">
        <f>LEFT(gpw_3[[#This Row],[ISIN]],2)</f>
        <v>PL</v>
      </c>
      <c r="AL851">
        <f>gpw_3[[#This Row],[kurs_zamkniecia]]*gpw_3[[#This Row],[pakiet_wig]]</f>
        <v>0</v>
      </c>
      <c r="AM851" s="2">
        <f>1000</f>
        <v>1000</v>
      </c>
      <c r="AN851" s="2">
        <f t="shared" si="54"/>
        <v>96.428137390000003</v>
      </c>
      <c r="AO851" s="2">
        <f t="shared" si="55"/>
        <v>57140000</v>
      </c>
      <c r="AP851" s="2">
        <f>gpw_3[[#This Row],[M]]/(gpw_3[[#This Row],[Mb]]*gpw_3[[#This Row],[K]])*gpw_3[[#This Row],[Wb]]</f>
        <v>0</v>
      </c>
      <c r="AQ851" s="2">
        <f>gpw_3[[#This Row],[kurs_zamkniecia]]-AE381</f>
        <v>0</v>
      </c>
      <c r="AR851" s="2" t="str">
        <f>IF(gpw_3[[#This Row],[Kolumna1]]&gt;0,"r",IF(gpw_3[[#This Row],[Kolumna1]]=0,"n","m"))</f>
        <v>n</v>
      </c>
    </row>
    <row r="852" spans="1:44" x14ac:dyDescent="0.25">
      <c r="A852" s="1">
        <v>42026</v>
      </c>
      <c r="B852" s="2" t="s">
        <v>767</v>
      </c>
      <c r="C852" s="2" t="s">
        <v>768</v>
      </c>
      <c r="D852">
        <v>1.72</v>
      </c>
      <c r="E852">
        <v>14</v>
      </c>
      <c r="F852">
        <v>20</v>
      </c>
      <c r="G852">
        <v>2747000</v>
      </c>
      <c r="H852" s="2">
        <f>IF(AND(gpw[[#This Row],[wolumen]]=0,gpw[[#This Row],[obrot]]=0),gpw[[#This Row],[kurs_zamkniecia]],gpw[[#This Row],[obrot]]/gpw[[#This Row],[wolumen]])</f>
        <v>1.4285714285714286</v>
      </c>
      <c r="J852" t="str">
        <f>LEFT(gpw[[#This Row],[ISIN]],2)</f>
        <v>PL</v>
      </c>
      <c r="K852">
        <f>gpw[[#This Row],[kurs_zamkniecia]]*gpw[[#This Row],[pakiet_wig]]</f>
        <v>4724840</v>
      </c>
      <c r="L852" s="2">
        <f>1000</f>
        <v>1000</v>
      </c>
      <c r="M852" s="2">
        <f t="shared" si="52"/>
        <v>96.428137390000003</v>
      </c>
      <c r="N852" s="2">
        <f t="shared" si="53"/>
        <v>57140000</v>
      </c>
      <c r="O852" s="2">
        <f>gpw[[#This Row],[M]]/(gpw[[#This Row],[Mb]]*gpw[[#This Row],[K]])*gpw[[#This Row],[Wb]]</f>
        <v>0.85751769846274406</v>
      </c>
      <c r="P852" s="2">
        <f>gpw[[#This Row],[kurs_zamkniecia]]-D382</f>
        <v>0</v>
      </c>
      <c r="Q852" s="2" t="str">
        <f>IF(gpw[[#This Row],[Kolumna1]]&gt;0,"r",IF(gpw[[#This Row],[Kolumna1]]=0,"n","m"))</f>
        <v>n</v>
      </c>
      <c r="AB852" s="1">
        <v>42026</v>
      </c>
      <c r="AC852" s="2" t="s">
        <v>767</v>
      </c>
      <c r="AD852" s="2" t="s">
        <v>768</v>
      </c>
      <c r="AE852">
        <v>1.72</v>
      </c>
      <c r="AF852">
        <v>14</v>
      </c>
      <c r="AG852">
        <v>20</v>
      </c>
      <c r="AH852">
        <v>2747000</v>
      </c>
      <c r="AI852" s="2">
        <f>IF(AND(gpw_3[[#This Row],[wolumen]]=0,gpw_3[[#This Row],[obrot]]=0),gpw_3[[#This Row],[kurs_zamkniecia]],gpw_3[[#This Row],[obrot]]/gpw_3[[#This Row],[wolumen]])</f>
        <v>1.4285714285714286</v>
      </c>
      <c r="AK852" t="str">
        <f>LEFT(gpw_3[[#This Row],[ISIN]],2)</f>
        <v>PL</v>
      </c>
      <c r="AL852">
        <f>gpw_3[[#This Row],[kurs_zamkniecia]]*gpw_3[[#This Row],[pakiet_wig]]</f>
        <v>4724840</v>
      </c>
      <c r="AM852" s="2">
        <f>1000</f>
        <v>1000</v>
      </c>
      <c r="AN852" s="2">
        <f t="shared" si="54"/>
        <v>96.428137390000003</v>
      </c>
      <c r="AO852" s="2">
        <f t="shared" si="55"/>
        <v>57140000</v>
      </c>
      <c r="AP852" s="2">
        <f>gpw_3[[#This Row],[M]]/(gpw_3[[#This Row],[Mb]]*gpw_3[[#This Row],[K]])*gpw_3[[#This Row],[Wb]]</f>
        <v>0.85751769846274406</v>
      </c>
      <c r="AQ852" s="2">
        <f>gpw_3[[#This Row],[kurs_zamkniecia]]-AE382</f>
        <v>0</v>
      </c>
      <c r="AR852" s="2" t="str">
        <f>IF(gpw_3[[#This Row],[Kolumna1]]&gt;0,"r",IF(gpw_3[[#This Row],[Kolumna1]]=0,"n","m"))</f>
        <v>n</v>
      </c>
    </row>
    <row r="853" spans="1:44" x14ac:dyDescent="0.25">
      <c r="A853" s="1">
        <v>42026</v>
      </c>
      <c r="B853" s="2" t="s">
        <v>769</v>
      </c>
      <c r="C853" s="2" t="s">
        <v>770</v>
      </c>
      <c r="D853">
        <v>0.79</v>
      </c>
      <c r="E853">
        <v>0</v>
      </c>
      <c r="F853">
        <v>0</v>
      </c>
      <c r="G853">
        <v>0</v>
      </c>
      <c r="H853" s="2">
        <f>IF(AND(gpw[[#This Row],[wolumen]]=0,gpw[[#This Row],[obrot]]=0),gpw[[#This Row],[kurs_zamkniecia]],gpw[[#This Row],[obrot]]/gpw[[#This Row],[wolumen]])</f>
        <v>0.79</v>
      </c>
      <c r="J853" t="str">
        <f>LEFT(gpw[[#This Row],[ISIN]],2)</f>
        <v>LU</v>
      </c>
      <c r="K853">
        <f>gpw[[#This Row],[kurs_zamkniecia]]*gpw[[#This Row],[pakiet_wig]]</f>
        <v>0</v>
      </c>
      <c r="L853" s="2">
        <f>1000</f>
        <v>1000</v>
      </c>
      <c r="M853" s="2">
        <f t="shared" si="52"/>
        <v>96.428137390000003</v>
      </c>
      <c r="N853" s="2">
        <f t="shared" si="53"/>
        <v>57140000</v>
      </c>
      <c r="O853" s="2">
        <f>gpw[[#This Row],[M]]/(gpw[[#This Row],[Mb]]*gpw[[#This Row],[K]])*gpw[[#This Row],[Wb]]</f>
        <v>0</v>
      </c>
      <c r="P853" s="2">
        <f>gpw[[#This Row],[kurs_zamkniecia]]-D383</f>
        <v>0</v>
      </c>
      <c r="Q853" s="2" t="str">
        <f>IF(gpw[[#This Row],[Kolumna1]]&gt;0,"r",IF(gpw[[#This Row],[Kolumna1]]=0,"n","m"))</f>
        <v>n</v>
      </c>
      <c r="AB853" s="1">
        <v>42026</v>
      </c>
      <c r="AC853" s="2" t="s">
        <v>769</v>
      </c>
      <c r="AD853" s="2" t="s">
        <v>770</v>
      </c>
      <c r="AE853">
        <v>0.79</v>
      </c>
      <c r="AF853">
        <v>0</v>
      </c>
      <c r="AG853">
        <v>0</v>
      </c>
      <c r="AH853">
        <v>0</v>
      </c>
      <c r="AI853" s="2">
        <f>IF(AND(gpw_3[[#This Row],[wolumen]]=0,gpw_3[[#This Row],[obrot]]=0),gpw_3[[#This Row],[kurs_zamkniecia]],gpw_3[[#This Row],[obrot]]/gpw_3[[#This Row],[wolumen]])</f>
        <v>0.79</v>
      </c>
      <c r="AK853" t="str">
        <f>LEFT(gpw_3[[#This Row],[ISIN]],2)</f>
        <v>LU</v>
      </c>
      <c r="AL853">
        <f>gpw_3[[#This Row],[kurs_zamkniecia]]*gpw_3[[#This Row],[pakiet_wig]]</f>
        <v>0</v>
      </c>
      <c r="AM853" s="2">
        <f>1000</f>
        <v>1000</v>
      </c>
      <c r="AN853" s="2">
        <f t="shared" si="54"/>
        <v>96.428137390000003</v>
      </c>
      <c r="AO853" s="2">
        <f t="shared" si="55"/>
        <v>57140000</v>
      </c>
      <c r="AP853" s="2">
        <f>gpw_3[[#This Row],[M]]/(gpw_3[[#This Row],[Mb]]*gpw_3[[#This Row],[K]])*gpw_3[[#This Row],[Wb]]</f>
        <v>0</v>
      </c>
      <c r="AQ853" s="2">
        <f>gpw_3[[#This Row],[kurs_zamkniecia]]-AE383</f>
        <v>0</v>
      </c>
      <c r="AR853" s="2" t="str">
        <f>IF(gpw_3[[#This Row],[Kolumna1]]&gt;0,"r",IF(gpw_3[[#This Row],[Kolumna1]]=0,"n","m"))</f>
        <v>n</v>
      </c>
    </row>
    <row r="854" spans="1:44" x14ac:dyDescent="0.25">
      <c r="A854" s="1">
        <v>42026</v>
      </c>
      <c r="B854" s="2" t="s">
        <v>771</v>
      </c>
      <c r="C854" s="2" t="s">
        <v>772</v>
      </c>
      <c r="D854">
        <v>54.19</v>
      </c>
      <c r="E854">
        <v>5816</v>
      </c>
      <c r="F854">
        <v>317680</v>
      </c>
      <c r="G854">
        <v>23914000</v>
      </c>
      <c r="H854" s="2">
        <f>IF(AND(gpw[[#This Row],[wolumen]]=0,gpw[[#This Row],[obrot]]=0),gpw[[#This Row],[kurs_zamkniecia]],gpw[[#This Row],[obrot]]/gpw[[#This Row],[wolumen]])</f>
        <v>54.621733149931224</v>
      </c>
      <c r="J854" t="str">
        <f>LEFT(gpw[[#This Row],[ISIN]],2)</f>
        <v>PL</v>
      </c>
      <c r="K854">
        <f>gpw[[#This Row],[kurs_zamkniecia]]*gpw[[#This Row],[pakiet_wig]]</f>
        <v>1295899660</v>
      </c>
      <c r="L854" s="2">
        <f>1000</f>
        <v>1000</v>
      </c>
      <c r="M854" s="2">
        <f t="shared" si="52"/>
        <v>96.428137390000003</v>
      </c>
      <c r="N854" s="2">
        <f t="shared" si="53"/>
        <v>57140000</v>
      </c>
      <c r="O854" s="2">
        <f>gpw[[#This Row],[M]]/(gpw[[#This Row],[Mb]]*gpw[[#This Row],[K]])*gpw[[#This Row],[Wb]]</f>
        <v>235.1946084696736</v>
      </c>
      <c r="P854" s="2">
        <f>gpw[[#This Row],[kurs_zamkniecia]]-D384</f>
        <v>0.64000000000000057</v>
      </c>
      <c r="Q854" s="2" t="str">
        <f>IF(gpw[[#This Row],[Kolumna1]]&gt;0,"r",IF(gpw[[#This Row],[Kolumna1]]=0,"n","m"))</f>
        <v>r</v>
      </c>
      <c r="AB854" s="1">
        <v>42026</v>
      </c>
      <c r="AC854" s="2" t="s">
        <v>771</v>
      </c>
      <c r="AD854" s="2" t="s">
        <v>772</v>
      </c>
      <c r="AE854">
        <v>54.19</v>
      </c>
      <c r="AF854">
        <v>5816</v>
      </c>
      <c r="AG854">
        <v>317680</v>
      </c>
      <c r="AH854">
        <v>23914000</v>
      </c>
      <c r="AI854" s="2">
        <f>IF(AND(gpw_3[[#This Row],[wolumen]]=0,gpw_3[[#This Row],[obrot]]=0),gpw_3[[#This Row],[kurs_zamkniecia]],gpw_3[[#This Row],[obrot]]/gpw_3[[#This Row],[wolumen]])</f>
        <v>54.621733149931224</v>
      </c>
      <c r="AK854" t="str">
        <f>LEFT(gpw_3[[#This Row],[ISIN]],2)</f>
        <v>PL</v>
      </c>
      <c r="AL854">
        <f>gpw_3[[#This Row],[kurs_zamkniecia]]*gpw_3[[#This Row],[pakiet_wig]]</f>
        <v>1295899660</v>
      </c>
      <c r="AM854" s="2">
        <f>1000</f>
        <v>1000</v>
      </c>
      <c r="AN854" s="2">
        <f t="shared" si="54"/>
        <v>96.428137390000003</v>
      </c>
      <c r="AO854" s="2">
        <f t="shared" si="55"/>
        <v>57140000</v>
      </c>
      <c r="AP854" s="2">
        <f>gpw_3[[#This Row],[M]]/(gpw_3[[#This Row],[Mb]]*gpw_3[[#This Row],[K]])*gpw_3[[#This Row],[Wb]]</f>
        <v>235.1946084696736</v>
      </c>
      <c r="AQ854" s="2">
        <f>gpw_3[[#This Row],[kurs_zamkniecia]]-AE384</f>
        <v>0.64000000000000057</v>
      </c>
      <c r="AR854" s="2" t="str">
        <f>IF(gpw_3[[#This Row],[Kolumna1]]&gt;0,"r",IF(gpw_3[[#This Row],[Kolumna1]]=0,"n","m"))</f>
        <v>r</v>
      </c>
    </row>
    <row r="855" spans="1:44" x14ac:dyDescent="0.25">
      <c r="A855" s="1">
        <v>42026</v>
      </c>
      <c r="B855" s="2" t="s">
        <v>773</v>
      </c>
      <c r="C855" s="2" t="s">
        <v>774</v>
      </c>
      <c r="D855">
        <v>26.95</v>
      </c>
      <c r="E855">
        <v>101</v>
      </c>
      <c r="F855">
        <v>2580</v>
      </c>
      <c r="G855">
        <v>0</v>
      </c>
      <c r="H855" s="2">
        <f>IF(AND(gpw[[#This Row],[wolumen]]=0,gpw[[#This Row],[obrot]]=0),gpw[[#This Row],[kurs_zamkniecia]],gpw[[#This Row],[obrot]]/gpw[[#This Row],[wolumen]])</f>
        <v>25.544554455445546</v>
      </c>
      <c r="J855" t="str">
        <f>LEFT(gpw[[#This Row],[ISIN]],2)</f>
        <v>ES</v>
      </c>
      <c r="K855">
        <f>gpw[[#This Row],[kurs_zamkniecia]]*gpw[[#This Row],[pakiet_wig]]</f>
        <v>0</v>
      </c>
      <c r="L855" s="2">
        <f>1000</f>
        <v>1000</v>
      </c>
      <c r="M855" s="2">
        <f t="shared" si="52"/>
        <v>96.428137390000003</v>
      </c>
      <c r="N855" s="2">
        <f t="shared" si="53"/>
        <v>57140000</v>
      </c>
      <c r="O855" s="2">
        <f>gpw[[#This Row],[M]]/(gpw[[#This Row],[Mb]]*gpw[[#This Row],[K]])*gpw[[#This Row],[Wb]]</f>
        <v>0</v>
      </c>
      <c r="P855" s="2">
        <f>gpw[[#This Row],[kurs_zamkniecia]]-D385</f>
        <v>1.5999999999999979</v>
      </c>
      <c r="Q855" s="2" t="str">
        <f>IF(gpw[[#This Row],[Kolumna1]]&gt;0,"r",IF(gpw[[#This Row],[Kolumna1]]=0,"n","m"))</f>
        <v>r</v>
      </c>
      <c r="AB855" s="1">
        <v>42026</v>
      </c>
      <c r="AC855" s="2" t="s">
        <v>773</v>
      </c>
      <c r="AD855" s="2" t="s">
        <v>774</v>
      </c>
      <c r="AE855">
        <v>26.95</v>
      </c>
      <c r="AF855">
        <v>101</v>
      </c>
      <c r="AG855">
        <v>2580</v>
      </c>
      <c r="AH855">
        <v>0</v>
      </c>
      <c r="AI855" s="2">
        <f>IF(AND(gpw_3[[#This Row],[wolumen]]=0,gpw_3[[#This Row],[obrot]]=0),gpw_3[[#This Row],[kurs_zamkniecia]],gpw_3[[#This Row],[obrot]]/gpw_3[[#This Row],[wolumen]])</f>
        <v>25.544554455445546</v>
      </c>
      <c r="AK855" t="str">
        <f>LEFT(gpw_3[[#This Row],[ISIN]],2)</f>
        <v>ES</v>
      </c>
      <c r="AL855">
        <f>gpw_3[[#This Row],[kurs_zamkniecia]]*gpw_3[[#This Row],[pakiet_wig]]</f>
        <v>0</v>
      </c>
      <c r="AM855" s="2">
        <f>1000</f>
        <v>1000</v>
      </c>
      <c r="AN855" s="2">
        <f t="shared" si="54"/>
        <v>96.428137390000003</v>
      </c>
      <c r="AO855" s="2">
        <f t="shared" si="55"/>
        <v>57140000</v>
      </c>
      <c r="AP855" s="2">
        <f>gpw_3[[#This Row],[M]]/(gpw_3[[#This Row],[Mb]]*gpw_3[[#This Row],[K]])*gpw_3[[#This Row],[Wb]]</f>
        <v>0</v>
      </c>
      <c r="AQ855" s="2">
        <f>gpw_3[[#This Row],[kurs_zamkniecia]]-AE385</f>
        <v>1.5999999999999979</v>
      </c>
      <c r="AR855" s="2" t="str">
        <f>IF(gpw_3[[#This Row],[Kolumna1]]&gt;0,"r",IF(gpw_3[[#This Row],[Kolumna1]]=0,"n","m"))</f>
        <v>r</v>
      </c>
    </row>
    <row r="856" spans="1:44" x14ac:dyDescent="0.25">
      <c r="A856" s="1">
        <v>42026</v>
      </c>
      <c r="B856" s="2" t="s">
        <v>775</v>
      </c>
      <c r="C856" s="2" t="s">
        <v>776</v>
      </c>
      <c r="D856">
        <v>0.21</v>
      </c>
      <c r="E856">
        <v>29500</v>
      </c>
      <c r="F856">
        <v>6050</v>
      </c>
      <c r="G856">
        <v>0</v>
      </c>
      <c r="H856" s="2">
        <f>IF(AND(gpw[[#This Row],[wolumen]]=0,gpw[[#This Row],[obrot]]=0),gpw[[#This Row],[kurs_zamkniecia]],gpw[[#This Row],[obrot]]/gpw[[#This Row],[wolumen]])</f>
        <v>0.20508474576271185</v>
      </c>
      <c r="J856" t="str">
        <f>LEFT(gpw[[#This Row],[ISIN]],2)</f>
        <v>PL</v>
      </c>
      <c r="K856">
        <f>gpw[[#This Row],[kurs_zamkniecia]]*gpw[[#This Row],[pakiet_wig]]</f>
        <v>0</v>
      </c>
      <c r="L856" s="2">
        <f>1000</f>
        <v>1000</v>
      </c>
      <c r="M856" s="2">
        <f t="shared" si="52"/>
        <v>96.428137390000003</v>
      </c>
      <c r="N856" s="2">
        <f t="shared" si="53"/>
        <v>57140000</v>
      </c>
      <c r="O856" s="2">
        <f>gpw[[#This Row],[M]]/(gpw[[#This Row],[Mb]]*gpw[[#This Row],[K]])*gpw[[#This Row],[Wb]]</f>
        <v>0</v>
      </c>
      <c r="P856" s="2">
        <f>gpw[[#This Row],[kurs_zamkniecia]]-D386</f>
        <v>1.999999999999999E-2</v>
      </c>
      <c r="Q856" s="2" t="str">
        <f>IF(gpw[[#This Row],[Kolumna1]]&gt;0,"r",IF(gpw[[#This Row],[Kolumna1]]=0,"n","m"))</f>
        <v>r</v>
      </c>
      <c r="AB856" s="1">
        <v>42026</v>
      </c>
      <c r="AC856" s="2" t="s">
        <v>775</v>
      </c>
      <c r="AD856" s="2" t="s">
        <v>776</v>
      </c>
      <c r="AE856">
        <v>0.21</v>
      </c>
      <c r="AF856">
        <v>29500</v>
      </c>
      <c r="AG856">
        <v>6050</v>
      </c>
      <c r="AH856">
        <v>0</v>
      </c>
      <c r="AI856" s="2">
        <f>IF(AND(gpw_3[[#This Row],[wolumen]]=0,gpw_3[[#This Row],[obrot]]=0),gpw_3[[#This Row],[kurs_zamkniecia]],gpw_3[[#This Row],[obrot]]/gpw_3[[#This Row],[wolumen]])</f>
        <v>0.20508474576271185</v>
      </c>
      <c r="AK856" t="str">
        <f>LEFT(gpw_3[[#This Row],[ISIN]],2)</f>
        <v>PL</v>
      </c>
      <c r="AL856">
        <f>gpw_3[[#This Row],[kurs_zamkniecia]]*gpw_3[[#This Row],[pakiet_wig]]</f>
        <v>0</v>
      </c>
      <c r="AM856" s="2">
        <f>1000</f>
        <v>1000</v>
      </c>
      <c r="AN856" s="2">
        <f t="shared" si="54"/>
        <v>96.428137390000003</v>
      </c>
      <c r="AO856" s="2">
        <f t="shared" si="55"/>
        <v>57140000</v>
      </c>
      <c r="AP856" s="2">
        <f>gpw_3[[#This Row],[M]]/(gpw_3[[#This Row],[Mb]]*gpw_3[[#This Row],[K]])*gpw_3[[#This Row],[Wb]]</f>
        <v>0</v>
      </c>
      <c r="AQ856" s="2">
        <f>gpw_3[[#This Row],[kurs_zamkniecia]]-AE386</f>
        <v>1.999999999999999E-2</v>
      </c>
      <c r="AR856" s="2" t="str">
        <f>IF(gpw_3[[#This Row],[Kolumna1]]&gt;0,"r",IF(gpw_3[[#This Row],[Kolumna1]]=0,"n","m"))</f>
        <v>r</v>
      </c>
    </row>
    <row r="857" spans="1:44" x14ac:dyDescent="0.25">
      <c r="A857" s="1">
        <v>42026</v>
      </c>
      <c r="B857" s="2" t="s">
        <v>777</v>
      </c>
      <c r="C857" s="2" t="s">
        <v>778</v>
      </c>
      <c r="D857">
        <v>1.74</v>
      </c>
      <c r="E857">
        <v>1405</v>
      </c>
      <c r="F857">
        <v>2500</v>
      </c>
      <c r="G857">
        <v>3496000</v>
      </c>
      <c r="H857" s="2">
        <f>IF(AND(gpw[[#This Row],[wolumen]]=0,gpw[[#This Row],[obrot]]=0),gpw[[#This Row],[kurs_zamkniecia]],gpw[[#This Row],[obrot]]/gpw[[#This Row],[wolumen]])</f>
        <v>1.7793594306049823</v>
      </c>
      <c r="J857" t="str">
        <f>LEFT(gpw[[#This Row],[ISIN]],2)</f>
        <v>PL</v>
      </c>
      <c r="K857">
        <f>gpw[[#This Row],[kurs_zamkniecia]]*gpw[[#This Row],[pakiet_wig]]</f>
        <v>6083040</v>
      </c>
      <c r="L857" s="2">
        <f>1000</f>
        <v>1000</v>
      </c>
      <c r="M857" s="2">
        <f t="shared" si="52"/>
        <v>96.428137390000003</v>
      </c>
      <c r="N857" s="2">
        <f t="shared" si="53"/>
        <v>57140000</v>
      </c>
      <c r="O857" s="2">
        <f>gpw[[#This Row],[M]]/(gpw[[#This Row],[Mb]]*gpw[[#This Row],[K]])*gpw[[#This Row],[Wb]]</f>
        <v>1.1040192811728675</v>
      </c>
      <c r="P857" s="2">
        <f>gpw[[#This Row],[kurs_zamkniecia]]-D387</f>
        <v>-0.15999999999999992</v>
      </c>
      <c r="Q857" s="2" t="str">
        <f>IF(gpw[[#This Row],[Kolumna1]]&gt;0,"r",IF(gpw[[#This Row],[Kolumna1]]=0,"n","m"))</f>
        <v>m</v>
      </c>
      <c r="AB857" s="1">
        <v>42026</v>
      </c>
      <c r="AC857" s="2" t="s">
        <v>777</v>
      </c>
      <c r="AD857" s="2" t="s">
        <v>778</v>
      </c>
      <c r="AE857">
        <v>1.74</v>
      </c>
      <c r="AF857">
        <v>1405</v>
      </c>
      <c r="AG857">
        <v>2500</v>
      </c>
      <c r="AH857">
        <v>3496000</v>
      </c>
      <c r="AI857" s="2">
        <f>IF(AND(gpw_3[[#This Row],[wolumen]]=0,gpw_3[[#This Row],[obrot]]=0),gpw_3[[#This Row],[kurs_zamkniecia]],gpw_3[[#This Row],[obrot]]/gpw_3[[#This Row],[wolumen]])</f>
        <v>1.7793594306049823</v>
      </c>
      <c r="AK857" t="str">
        <f>LEFT(gpw_3[[#This Row],[ISIN]],2)</f>
        <v>PL</v>
      </c>
      <c r="AL857">
        <f>gpw_3[[#This Row],[kurs_zamkniecia]]*gpw_3[[#This Row],[pakiet_wig]]</f>
        <v>6083040</v>
      </c>
      <c r="AM857" s="2">
        <f>1000</f>
        <v>1000</v>
      </c>
      <c r="AN857" s="2">
        <f t="shared" si="54"/>
        <v>96.428137390000003</v>
      </c>
      <c r="AO857" s="2">
        <f t="shared" si="55"/>
        <v>57140000</v>
      </c>
      <c r="AP857" s="2">
        <f>gpw_3[[#This Row],[M]]/(gpw_3[[#This Row],[Mb]]*gpw_3[[#This Row],[K]])*gpw_3[[#This Row],[Wb]]</f>
        <v>1.1040192811728675</v>
      </c>
      <c r="AQ857" s="2">
        <f>gpw_3[[#This Row],[kurs_zamkniecia]]-AE387</f>
        <v>-0.15999999999999992</v>
      </c>
      <c r="AR857" s="2" t="str">
        <f>IF(gpw_3[[#This Row],[Kolumna1]]&gt;0,"r",IF(gpw_3[[#This Row],[Kolumna1]]=0,"n","m"))</f>
        <v>m</v>
      </c>
    </row>
    <row r="858" spans="1:44" x14ac:dyDescent="0.25">
      <c r="A858" s="1">
        <v>42026</v>
      </c>
      <c r="B858" s="2" t="s">
        <v>779</v>
      </c>
      <c r="C858" s="2" t="s">
        <v>780</v>
      </c>
      <c r="D858">
        <v>23.5</v>
      </c>
      <c r="E858">
        <v>2256</v>
      </c>
      <c r="F858">
        <v>53370</v>
      </c>
      <c r="G858">
        <v>5187000</v>
      </c>
      <c r="H858" s="2">
        <f>IF(AND(gpw[[#This Row],[wolumen]]=0,gpw[[#This Row],[obrot]]=0),gpw[[#This Row],[kurs_zamkniecia]],gpw[[#This Row],[obrot]]/gpw[[#This Row],[wolumen]])</f>
        <v>23.656914893617021</v>
      </c>
      <c r="J858" t="str">
        <f>LEFT(gpw[[#This Row],[ISIN]],2)</f>
        <v>PL</v>
      </c>
      <c r="K858">
        <f>gpw[[#This Row],[kurs_zamkniecia]]*gpw[[#This Row],[pakiet_wig]]</f>
        <v>121894500</v>
      </c>
      <c r="L858" s="2">
        <f>1000</f>
        <v>1000</v>
      </c>
      <c r="M858" s="2">
        <f t="shared" si="52"/>
        <v>96.428137390000003</v>
      </c>
      <c r="N858" s="2">
        <f t="shared" si="53"/>
        <v>57140000</v>
      </c>
      <c r="O858" s="2">
        <f>gpw[[#This Row],[M]]/(gpw[[#This Row],[Mb]]*gpw[[#This Row],[K]])*gpw[[#This Row],[Wb]]</f>
        <v>22.122800157310504</v>
      </c>
      <c r="P858" s="2">
        <f>gpw[[#This Row],[kurs_zamkniecia]]-D388</f>
        <v>8.9999999999999858E-2</v>
      </c>
      <c r="Q858" s="2" t="str">
        <f>IF(gpw[[#This Row],[Kolumna1]]&gt;0,"r",IF(gpw[[#This Row],[Kolumna1]]=0,"n","m"))</f>
        <v>r</v>
      </c>
      <c r="AB858" s="1">
        <v>42026</v>
      </c>
      <c r="AC858" s="2" t="s">
        <v>779</v>
      </c>
      <c r="AD858" s="2" t="s">
        <v>780</v>
      </c>
      <c r="AE858">
        <v>23.5</v>
      </c>
      <c r="AF858">
        <v>2256</v>
      </c>
      <c r="AG858">
        <v>53370</v>
      </c>
      <c r="AH858">
        <v>5187000</v>
      </c>
      <c r="AI858" s="2">
        <f>IF(AND(gpw_3[[#This Row],[wolumen]]=0,gpw_3[[#This Row],[obrot]]=0),gpw_3[[#This Row],[kurs_zamkniecia]],gpw_3[[#This Row],[obrot]]/gpw_3[[#This Row],[wolumen]])</f>
        <v>23.656914893617021</v>
      </c>
      <c r="AK858" t="str">
        <f>LEFT(gpw_3[[#This Row],[ISIN]],2)</f>
        <v>PL</v>
      </c>
      <c r="AL858">
        <f>gpw_3[[#This Row],[kurs_zamkniecia]]*gpw_3[[#This Row],[pakiet_wig]]</f>
        <v>121894500</v>
      </c>
      <c r="AM858" s="2">
        <f>1000</f>
        <v>1000</v>
      </c>
      <c r="AN858" s="2">
        <f t="shared" si="54"/>
        <v>96.428137390000003</v>
      </c>
      <c r="AO858" s="2">
        <f t="shared" si="55"/>
        <v>57140000</v>
      </c>
      <c r="AP858" s="2">
        <f>gpw_3[[#This Row],[M]]/(gpw_3[[#This Row],[Mb]]*gpw_3[[#This Row],[K]])*gpw_3[[#This Row],[Wb]]</f>
        <v>22.122800157310504</v>
      </c>
      <c r="AQ858" s="2">
        <f>gpw_3[[#This Row],[kurs_zamkniecia]]-AE388</f>
        <v>8.9999999999999858E-2</v>
      </c>
      <c r="AR858" s="2" t="str">
        <f>IF(gpw_3[[#This Row],[Kolumna1]]&gt;0,"r",IF(gpw_3[[#This Row],[Kolumna1]]=0,"n","m"))</f>
        <v>r</v>
      </c>
    </row>
    <row r="859" spans="1:44" x14ac:dyDescent="0.25">
      <c r="A859" s="1">
        <v>42026</v>
      </c>
      <c r="B859" s="2" t="s">
        <v>781</v>
      </c>
      <c r="C859" s="2" t="s">
        <v>782</v>
      </c>
      <c r="D859">
        <v>6.15</v>
      </c>
      <c r="E859">
        <v>700</v>
      </c>
      <c r="F859">
        <v>4230</v>
      </c>
      <c r="G859">
        <v>2500000</v>
      </c>
      <c r="H859" s="2">
        <f>IF(AND(gpw[[#This Row],[wolumen]]=0,gpw[[#This Row],[obrot]]=0),gpw[[#This Row],[kurs_zamkniecia]],gpw[[#This Row],[obrot]]/gpw[[#This Row],[wolumen]])</f>
        <v>6.0428571428571427</v>
      </c>
      <c r="J859" t="str">
        <f>LEFT(gpw[[#This Row],[ISIN]],2)</f>
        <v>PL</v>
      </c>
      <c r="K859">
        <f>gpw[[#This Row],[kurs_zamkniecia]]*gpw[[#This Row],[pakiet_wig]]</f>
        <v>15375000</v>
      </c>
      <c r="L859" s="2">
        <f>1000</f>
        <v>1000</v>
      </c>
      <c r="M859" s="2">
        <f t="shared" si="52"/>
        <v>96.428137390000003</v>
      </c>
      <c r="N859" s="2">
        <f t="shared" si="53"/>
        <v>57140000</v>
      </c>
      <c r="O859" s="2">
        <f>gpw[[#This Row],[M]]/(gpw[[#This Row],[Mb]]*gpw[[#This Row],[K]])*gpw[[#This Row],[Wb]]</f>
        <v>2.790429858760231</v>
      </c>
      <c r="P859" s="2">
        <f>gpw[[#This Row],[kurs_zamkniecia]]-D389</f>
        <v>-4.9999999999999822E-2</v>
      </c>
      <c r="Q859" s="2" t="str">
        <f>IF(gpw[[#This Row],[Kolumna1]]&gt;0,"r",IF(gpw[[#This Row],[Kolumna1]]=0,"n","m"))</f>
        <v>m</v>
      </c>
      <c r="AB859" s="1">
        <v>42026</v>
      </c>
      <c r="AC859" s="2" t="s">
        <v>781</v>
      </c>
      <c r="AD859" s="2" t="s">
        <v>782</v>
      </c>
      <c r="AE859">
        <v>6.15</v>
      </c>
      <c r="AF859">
        <v>700</v>
      </c>
      <c r="AG859">
        <v>4230</v>
      </c>
      <c r="AH859">
        <v>2500000</v>
      </c>
      <c r="AI859" s="2">
        <f>IF(AND(gpw_3[[#This Row],[wolumen]]=0,gpw_3[[#This Row],[obrot]]=0),gpw_3[[#This Row],[kurs_zamkniecia]],gpw_3[[#This Row],[obrot]]/gpw_3[[#This Row],[wolumen]])</f>
        <v>6.0428571428571427</v>
      </c>
      <c r="AK859" t="str">
        <f>LEFT(gpw_3[[#This Row],[ISIN]],2)</f>
        <v>PL</v>
      </c>
      <c r="AL859">
        <f>gpw_3[[#This Row],[kurs_zamkniecia]]*gpw_3[[#This Row],[pakiet_wig]]</f>
        <v>15375000</v>
      </c>
      <c r="AM859" s="2">
        <f>1000</f>
        <v>1000</v>
      </c>
      <c r="AN859" s="2">
        <f t="shared" si="54"/>
        <v>96.428137390000003</v>
      </c>
      <c r="AO859" s="2">
        <f t="shared" si="55"/>
        <v>57140000</v>
      </c>
      <c r="AP859" s="2">
        <f>gpw_3[[#This Row],[M]]/(gpw_3[[#This Row],[Mb]]*gpw_3[[#This Row],[K]])*gpw_3[[#This Row],[Wb]]</f>
        <v>2.790429858760231</v>
      </c>
      <c r="AQ859" s="2">
        <f>gpw_3[[#This Row],[kurs_zamkniecia]]-AE389</f>
        <v>-4.9999999999999822E-2</v>
      </c>
      <c r="AR859" s="2" t="str">
        <f>IF(gpw_3[[#This Row],[Kolumna1]]&gt;0,"r",IF(gpw_3[[#This Row],[Kolumna1]]=0,"n","m"))</f>
        <v>m</v>
      </c>
    </row>
    <row r="860" spans="1:44" x14ac:dyDescent="0.25">
      <c r="A860" s="1">
        <v>42026</v>
      </c>
      <c r="B860" s="2" t="s">
        <v>783</v>
      </c>
      <c r="C860" s="2" t="s">
        <v>784</v>
      </c>
      <c r="D860">
        <v>16.28</v>
      </c>
      <c r="E860">
        <v>3279</v>
      </c>
      <c r="F860">
        <v>52650</v>
      </c>
      <c r="G860">
        <v>5246000</v>
      </c>
      <c r="H860" s="2">
        <f>IF(AND(gpw[[#This Row],[wolumen]]=0,gpw[[#This Row],[obrot]]=0),gpw[[#This Row],[kurs_zamkniecia]],gpw[[#This Row],[obrot]]/gpw[[#This Row],[wolumen]])</f>
        <v>16.05672461116194</v>
      </c>
      <c r="J860" t="str">
        <f>LEFT(gpw[[#This Row],[ISIN]],2)</f>
        <v>PL</v>
      </c>
      <c r="K860">
        <f>gpw[[#This Row],[kurs_zamkniecia]]*gpw[[#This Row],[pakiet_wig]]</f>
        <v>85404880</v>
      </c>
      <c r="L860" s="2">
        <f>1000</f>
        <v>1000</v>
      </c>
      <c r="M860" s="2">
        <f t="shared" si="52"/>
        <v>96.428137390000003</v>
      </c>
      <c r="N860" s="2">
        <f t="shared" si="53"/>
        <v>57140000</v>
      </c>
      <c r="O860" s="2">
        <f>gpw[[#This Row],[M]]/(gpw[[#This Row],[Mb]]*gpw[[#This Row],[K]])*gpw[[#This Row],[Wb]]</f>
        <v>15.500248925907933</v>
      </c>
      <c r="P860" s="2">
        <f>gpw[[#This Row],[kurs_zamkniecia]]-D390</f>
        <v>-0.25999999999999801</v>
      </c>
      <c r="Q860" s="2" t="str">
        <f>IF(gpw[[#This Row],[Kolumna1]]&gt;0,"r",IF(gpw[[#This Row],[Kolumna1]]=0,"n","m"))</f>
        <v>m</v>
      </c>
      <c r="AB860" s="1">
        <v>42026</v>
      </c>
      <c r="AC860" s="2" t="s">
        <v>783</v>
      </c>
      <c r="AD860" s="2" t="s">
        <v>784</v>
      </c>
      <c r="AE860">
        <v>16.28</v>
      </c>
      <c r="AF860">
        <v>3279</v>
      </c>
      <c r="AG860">
        <v>52650</v>
      </c>
      <c r="AH860">
        <v>5246000</v>
      </c>
      <c r="AI860" s="2">
        <f>IF(AND(gpw_3[[#This Row],[wolumen]]=0,gpw_3[[#This Row],[obrot]]=0),gpw_3[[#This Row],[kurs_zamkniecia]],gpw_3[[#This Row],[obrot]]/gpw_3[[#This Row],[wolumen]])</f>
        <v>16.05672461116194</v>
      </c>
      <c r="AK860" t="str">
        <f>LEFT(gpw_3[[#This Row],[ISIN]],2)</f>
        <v>PL</v>
      </c>
      <c r="AL860">
        <f>gpw_3[[#This Row],[kurs_zamkniecia]]*gpw_3[[#This Row],[pakiet_wig]]</f>
        <v>85404880</v>
      </c>
      <c r="AM860" s="2">
        <f>1000</f>
        <v>1000</v>
      </c>
      <c r="AN860" s="2">
        <f t="shared" si="54"/>
        <v>96.428137390000003</v>
      </c>
      <c r="AO860" s="2">
        <f t="shared" si="55"/>
        <v>57140000</v>
      </c>
      <c r="AP860" s="2">
        <f>gpw_3[[#This Row],[M]]/(gpw_3[[#This Row],[Mb]]*gpw_3[[#This Row],[K]])*gpw_3[[#This Row],[Wb]]</f>
        <v>15.500248925907933</v>
      </c>
      <c r="AQ860" s="2">
        <f>gpw_3[[#This Row],[kurs_zamkniecia]]-AE390</f>
        <v>-0.25999999999999801</v>
      </c>
      <c r="AR860" s="2" t="str">
        <f>IF(gpw_3[[#This Row],[Kolumna1]]&gt;0,"r",IF(gpw_3[[#This Row],[Kolumna1]]=0,"n","m"))</f>
        <v>m</v>
      </c>
    </row>
    <row r="861" spans="1:44" x14ac:dyDescent="0.25">
      <c r="A861" s="1">
        <v>42026</v>
      </c>
      <c r="B861" s="2" t="s">
        <v>785</v>
      </c>
      <c r="C861" s="2" t="s">
        <v>786</v>
      </c>
      <c r="D861">
        <v>15.6</v>
      </c>
      <c r="E861">
        <v>1292</v>
      </c>
      <c r="F861">
        <v>20190</v>
      </c>
      <c r="G861">
        <v>3182000</v>
      </c>
      <c r="H861" s="2">
        <f>IF(AND(gpw[[#This Row],[wolumen]]=0,gpw[[#This Row],[obrot]]=0),gpw[[#This Row],[kurs_zamkniecia]],gpw[[#This Row],[obrot]]/gpw[[#This Row],[wolumen]])</f>
        <v>15.626934984520124</v>
      </c>
      <c r="J861" t="str">
        <f>LEFT(gpw[[#This Row],[ISIN]],2)</f>
        <v>PL</v>
      </c>
      <c r="K861">
        <f>gpw[[#This Row],[kurs_zamkniecia]]*gpw[[#This Row],[pakiet_wig]]</f>
        <v>49639200</v>
      </c>
      <c r="L861" s="2">
        <f>1000</f>
        <v>1000</v>
      </c>
      <c r="M861" s="2">
        <f t="shared" si="52"/>
        <v>96.428137390000003</v>
      </c>
      <c r="N861" s="2">
        <f t="shared" si="53"/>
        <v>57140000</v>
      </c>
      <c r="O861" s="2">
        <f>gpw[[#This Row],[M]]/(gpw[[#This Row],[Mb]]*gpw[[#This Row],[K]])*gpw[[#This Row],[Wb]]</f>
        <v>9.009086559022494</v>
      </c>
      <c r="P861" s="2">
        <f>gpw[[#This Row],[kurs_zamkniecia]]-D391</f>
        <v>-0.15000000000000036</v>
      </c>
      <c r="Q861" s="2" t="str">
        <f>IF(gpw[[#This Row],[Kolumna1]]&gt;0,"r",IF(gpw[[#This Row],[Kolumna1]]=0,"n","m"))</f>
        <v>m</v>
      </c>
      <c r="AB861" s="1">
        <v>42026</v>
      </c>
      <c r="AC861" s="2" t="s">
        <v>785</v>
      </c>
      <c r="AD861" s="2" t="s">
        <v>786</v>
      </c>
      <c r="AE861">
        <v>15.6</v>
      </c>
      <c r="AF861">
        <v>1292</v>
      </c>
      <c r="AG861">
        <v>20190</v>
      </c>
      <c r="AH861">
        <v>3182000</v>
      </c>
      <c r="AI861" s="2">
        <f>IF(AND(gpw_3[[#This Row],[wolumen]]=0,gpw_3[[#This Row],[obrot]]=0),gpw_3[[#This Row],[kurs_zamkniecia]],gpw_3[[#This Row],[obrot]]/gpw_3[[#This Row],[wolumen]])</f>
        <v>15.626934984520124</v>
      </c>
      <c r="AK861" t="str">
        <f>LEFT(gpw_3[[#This Row],[ISIN]],2)</f>
        <v>PL</v>
      </c>
      <c r="AL861">
        <f>gpw_3[[#This Row],[kurs_zamkniecia]]*gpw_3[[#This Row],[pakiet_wig]]</f>
        <v>49639200</v>
      </c>
      <c r="AM861" s="2">
        <f>1000</f>
        <v>1000</v>
      </c>
      <c r="AN861" s="2">
        <f t="shared" si="54"/>
        <v>96.428137390000003</v>
      </c>
      <c r="AO861" s="2">
        <f t="shared" si="55"/>
        <v>57140000</v>
      </c>
      <c r="AP861" s="2">
        <f>gpw_3[[#This Row],[M]]/(gpw_3[[#This Row],[Mb]]*gpw_3[[#This Row],[K]])*gpw_3[[#This Row],[Wb]]</f>
        <v>9.009086559022494</v>
      </c>
      <c r="AQ861" s="2">
        <f>gpw_3[[#This Row],[kurs_zamkniecia]]-AE391</f>
        <v>-0.15000000000000036</v>
      </c>
      <c r="AR861" s="2" t="str">
        <f>IF(gpw_3[[#This Row],[Kolumna1]]&gt;0,"r",IF(gpw_3[[#This Row],[Kolumna1]]=0,"n","m"))</f>
        <v>m</v>
      </c>
    </row>
    <row r="862" spans="1:44" x14ac:dyDescent="0.25">
      <c r="A862" s="1">
        <v>42026</v>
      </c>
      <c r="B862" s="2" t="s">
        <v>787</v>
      </c>
      <c r="C862" s="2" t="s">
        <v>788</v>
      </c>
      <c r="D862">
        <v>3.3</v>
      </c>
      <c r="E862">
        <v>75052</v>
      </c>
      <c r="F862">
        <v>250120</v>
      </c>
      <c r="G862">
        <v>32839000</v>
      </c>
      <c r="H862" s="2">
        <f>IF(AND(gpw[[#This Row],[wolumen]]=0,gpw[[#This Row],[obrot]]=0),gpw[[#This Row],[kurs_zamkniecia]],gpw[[#This Row],[obrot]]/gpw[[#This Row],[wolumen]])</f>
        <v>3.3326227149176573</v>
      </c>
      <c r="J862" t="str">
        <f>LEFT(gpw[[#This Row],[ISIN]],2)</f>
        <v>CA</v>
      </c>
      <c r="K862">
        <f>gpw[[#This Row],[kurs_zamkniecia]]*gpw[[#This Row],[pakiet_wig]]</f>
        <v>108368700</v>
      </c>
      <c r="L862" s="2">
        <f>1000</f>
        <v>1000</v>
      </c>
      <c r="M862" s="2">
        <f t="shared" si="52"/>
        <v>96.428137390000003</v>
      </c>
      <c r="N862" s="2">
        <f t="shared" si="53"/>
        <v>57140000</v>
      </c>
      <c r="O862" s="2">
        <f>gpw[[#This Row],[M]]/(gpw[[#This Row],[Mb]]*gpw[[#This Row],[K]])*gpw[[#This Row],[Wb]]</f>
        <v>19.667984145367793</v>
      </c>
      <c r="P862" s="2">
        <f>gpw[[#This Row],[kurs_zamkniecia]]-D392</f>
        <v>-5.0000000000000266E-2</v>
      </c>
      <c r="Q862" s="2" t="str">
        <f>IF(gpw[[#This Row],[Kolumna1]]&gt;0,"r",IF(gpw[[#This Row],[Kolumna1]]=0,"n","m"))</f>
        <v>m</v>
      </c>
      <c r="AB862" s="1">
        <v>42026</v>
      </c>
      <c r="AC862" s="2" t="s">
        <v>787</v>
      </c>
      <c r="AD862" s="2" t="s">
        <v>788</v>
      </c>
      <c r="AE862">
        <v>3.3</v>
      </c>
      <c r="AF862">
        <v>75052</v>
      </c>
      <c r="AG862">
        <v>250120</v>
      </c>
      <c r="AH862">
        <v>32839000</v>
      </c>
      <c r="AI862" s="2">
        <f>IF(AND(gpw_3[[#This Row],[wolumen]]=0,gpw_3[[#This Row],[obrot]]=0),gpw_3[[#This Row],[kurs_zamkniecia]],gpw_3[[#This Row],[obrot]]/gpw_3[[#This Row],[wolumen]])</f>
        <v>3.3326227149176573</v>
      </c>
      <c r="AK862" t="str">
        <f>LEFT(gpw_3[[#This Row],[ISIN]],2)</f>
        <v>CA</v>
      </c>
      <c r="AL862">
        <f>gpw_3[[#This Row],[kurs_zamkniecia]]*gpw_3[[#This Row],[pakiet_wig]]</f>
        <v>108368700</v>
      </c>
      <c r="AM862" s="2">
        <f>1000</f>
        <v>1000</v>
      </c>
      <c r="AN862" s="2">
        <f t="shared" si="54"/>
        <v>96.428137390000003</v>
      </c>
      <c r="AO862" s="2">
        <f t="shared" si="55"/>
        <v>57140000</v>
      </c>
      <c r="AP862" s="2">
        <f>gpw_3[[#This Row],[M]]/(gpw_3[[#This Row],[Mb]]*gpw_3[[#This Row],[K]])*gpw_3[[#This Row],[Wb]]</f>
        <v>19.667984145367793</v>
      </c>
      <c r="AQ862" s="2">
        <f>gpw_3[[#This Row],[kurs_zamkniecia]]-AE392</f>
        <v>-5.0000000000000266E-2</v>
      </c>
      <c r="AR862" s="2" t="str">
        <f>IF(gpw_3[[#This Row],[Kolumna1]]&gt;0,"r",IF(gpw_3[[#This Row],[Kolumna1]]=0,"n","m"))</f>
        <v>m</v>
      </c>
    </row>
    <row r="863" spans="1:44" x14ac:dyDescent="0.25">
      <c r="A863" s="1">
        <v>42026</v>
      </c>
      <c r="B863" s="2" t="s">
        <v>789</v>
      </c>
      <c r="C863" s="2" t="s">
        <v>790</v>
      </c>
      <c r="D863">
        <v>1.81</v>
      </c>
      <c r="E863">
        <v>49988</v>
      </c>
      <c r="F863">
        <v>92210</v>
      </c>
      <c r="G863">
        <v>18377000</v>
      </c>
      <c r="H863" s="2">
        <f>IF(AND(gpw[[#This Row],[wolumen]]=0,gpw[[#This Row],[obrot]]=0),gpw[[#This Row],[kurs_zamkniecia]],gpw[[#This Row],[obrot]]/gpw[[#This Row],[wolumen]])</f>
        <v>1.8446427142514203</v>
      </c>
      <c r="J863" t="str">
        <f>LEFT(gpw[[#This Row],[ISIN]],2)</f>
        <v>PL</v>
      </c>
      <c r="K863">
        <f>gpw[[#This Row],[kurs_zamkniecia]]*gpw[[#This Row],[pakiet_wig]]</f>
        <v>33262370</v>
      </c>
      <c r="L863" s="2">
        <f>1000</f>
        <v>1000</v>
      </c>
      <c r="M863" s="2">
        <f t="shared" si="52"/>
        <v>96.428137390000003</v>
      </c>
      <c r="N863" s="2">
        <f t="shared" si="53"/>
        <v>57140000</v>
      </c>
      <c r="O863" s="2">
        <f>gpw[[#This Row],[M]]/(gpw[[#This Row],[Mb]]*gpw[[#This Row],[K]])*gpw[[#This Row],[Wb]]</f>
        <v>6.036833198122312</v>
      </c>
      <c r="P863" s="2">
        <f>gpw[[#This Row],[kurs_zamkniecia]]-D393</f>
        <v>-6.999999999999984E-2</v>
      </c>
      <c r="Q863" s="2" t="str">
        <f>IF(gpw[[#This Row],[Kolumna1]]&gt;0,"r",IF(gpw[[#This Row],[Kolumna1]]=0,"n","m"))</f>
        <v>m</v>
      </c>
      <c r="AB863" s="1">
        <v>42026</v>
      </c>
      <c r="AC863" s="2" t="s">
        <v>789</v>
      </c>
      <c r="AD863" s="2" t="s">
        <v>790</v>
      </c>
      <c r="AE863">
        <v>1.81</v>
      </c>
      <c r="AF863">
        <v>49988</v>
      </c>
      <c r="AG863">
        <v>92210</v>
      </c>
      <c r="AH863">
        <v>18377000</v>
      </c>
      <c r="AI863" s="2">
        <f>IF(AND(gpw_3[[#This Row],[wolumen]]=0,gpw_3[[#This Row],[obrot]]=0),gpw_3[[#This Row],[kurs_zamkniecia]],gpw_3[[#This Row],[obrot]]/gpw_3[[#This Row],[wolumen]])</f>
        <v>1.8446427142514203</v>
      </c>
      <c r="AK863" t="str">
        <f>LEFT(gpw_3[[#This Row],[ISIN]],2)</f>
        <v>PL</v>
      </c>
      <c r="AL863">
        <f>gpw_3[[#This Row],[kurs_zamkniecia]]*gpw_3[[#This Row],[pakiet_wig]]</f>
        <v>33262370</v>
      </c>
      <c r="AM863" s="2">
        <f>1000</f>
        <v>1000</v>
      </c>
      <c r="AN863" s="2">
        <f t="shared" si="54"/>
        <v>96.428137390000003</v>
      </c>
      <c r="AO863" s="2">
        <f t="shared" si="55"/>
        <v>57140000</v>
      </c>
      <c r="AP863" s="2">
        <f>gpw_3[[#This Row],[M]]/(gpw_3[[#This Row],[Mb]]*gpw_3[[#This Row],[K]])*gpw_3[[#This Row],[Wb]]</f>
        <v>6.036833198122312</v>
      </c>
      <c r="AQ863" s="2">
        <f>gpw_3[[#This Row],[kurs_zamkniecia]]-AE393</f>
        <v>-6.999999999999984E-2</v>
      </c>
      <c r="AR863" s="2" t="str">
        <f>IF(gpw_3[[#This Row],[Kolumna1]]&gt;0,"r",IF(gpw_3[[#This Row],[Kolumna1]]=0,"n","m"))</f>
        <v>m</v>
      </c>
    </row>
    <row r="864" spans="1:44" x14ac:dyDescent="0.25">
      <c r="A864" s="1">
        <v>42026</v>
      </c>
      <c r="B864" s="2" t="s">
        <v>791</v>
      </c>
      <c r="C864" s="2" t="s">
        <v>792</v>
      </c>
      <c r="D864">
        <v>5.26</v>
      </c>
      <c r="E864">
        <v>0</v>
      </c>
      <c r="F864">
        <v>0</v>
      </c>
      <c r="G864">
        <v>5448000</v>
      </c>
      <c r="H864" s="2">
        <f>IF(AND(gpw[[#This Row],[wolumen]]=0,gpw[[#This Row],[obrot]]=0),gpw[[#This Row],[kurs_zamkniecia]],gpw[[#This Row],[obrot]]/gpw[[#This Row],[wolumen]])</f>
        <v>5.26</v>
      </c>
      <c r="J864" t="str">
        <f>LEFT(gpw[[#This Row],[ISIN]],2)</f>
        <v>EE</v>
      </c>
      <c r="K864">
        <f>gpw[[#This Row],[kurs_zamkniecia]]*gpw[[#This Row],[pakiet_wig]]</f>
        <v>28656480</v>
      </c>
      <c r="L864" s="2">
        <f>1000</f>
        <v>1000</v>
      </c>
      <c r="M864" s="2">
        <f t="shared" si="52"/>
        <v>96.428137390000003</v>
      </c>
      <c r="N864" s="2">
        <f t="shared" si="53"/>
        <v>57140000</v>
      </c>
      <c r="O864" s="2">
        <f>gpw[[#This Row],[M]]/(gpw[[#This Row],[Mb]]*gpw[[#This Row],[K]])*gpw[[#This Row],[Wb]]</f>
        <v>5.2009038984692939</v>
      </c>
      <c r="P864" s="2">
        <f>gpw[[#This Row],[kurs_zamkniecia]]-D394</f>
        <v>0</v>
      </c>
      <c r="Q864" s="2" t="str">
        <f>IF(gpw[[#This Row],[Kolumna1]]&gt;0,"r",IF(gpw[[#This Row],[Kolumna1]]=0,"n","m"))</f>
        <v>n</v>
      </c>
      <c r="AB864" s="1">
        <v>42026</v>
      </c>
      <c r="AC864" s="2" t="s">
        <v>791</v>
      </c>
      <c r="AD864" s="2" t="s">
        <v>792</v>
      </c>
      <c r="AE864">
        <v>5.26</v>
      </c>
      <c r="AF864">
        <v>0</v>
      </c>
      <c r="AG864">
        <v>0</v>
      </c>
      <c r="AH864">
        <v>5448000</v>
      </c>
      <c r="AI864" s="2">
        <f>IF(AND(gpw_3[[#This Row],[wolumen]]=0,gpw_3[[#This Row],[obrot]]=0),gpw_3[[#This Row],[kurs_zamkniecia]],gpw_3[[#This Row],[obrot]]/gpw_3[[#This Row],[wolumen]])</f>
        <v>5.26</v>
      </c>
      <c r="AK864" t="str">
        <f>LEFT(gpw_3[[#This Row],[ISIN]],2)</f>
        <v>EE</v>
      </c>
      <c r="AL864">
        <f>gpw_3[[#This Row],[kurs_zamkniecia]]*gpw_3[[#This Row],[pakiet_wig]]</f>
        <v>28656480</v>
      </c>
      <c r="AM864" s="2">
        <f>1000</f>
        <v>1000</v>
      </c>
      <c r="AN864" s="2">
        <f t="shared" si="54"/>
        <v>96.428137390000003</v>
      </c>
      <c r="AO864" s="2">
        <f t="shared" si="55"/>
        <v>57140000</v>
      </c>
      <c r="AP864" s="2">
        <f>gpw_3[[#This Row],[M]]/(gpw_3[[#This Row],[Mb]]*gpw_3[[#This Row],[K]])*gpw_3[[#This Row],[Wb]]</f>
        <v>5.2009038984692939</v>
      </c>
      <c r="AQ864" s="2">
        <f>gpw_3[[#This Row],[kurs_zamkniecia]]-AE394</f>
        <v>0</v>
      </c>
      <c r="AR864" s="2" t="str">
        <f>IF(gpw_3[[#This Row],[Kolumna1]]&gt;0,"r",IF(gpw_3[[#This Row],[Kolumna1]]=0,"n","m"))</f>
        <v>n</v>
      </c>
    </row>
    <row r="865" spans="1:44" x14ac:dyDescent="0.25">
      <c r="A865" s="1">
        <v>42026</v>
      </c>
      <c r="B865" s="2" t="s">
        <v>793</v>
      </c>
      <c r="C865" s="2" t="s">
        <v>794</v>
      </c>
      <c r="D865">
        <v>9.5500000000000007</v>
      </c>
      <c r="E865">
        <v>0</v>
      </c>
      <c r="F865">
        <v>0</v>
      </c>
      <c r="G865">
        <v>1962000</v>
      </c>
      <c r="H865" s="2">
        <f>IF(AND(gpw[[#This Row],[wolumen]]=0,gpw[[#This Row],[obrot]]=0),gpw[[#This Row],[kurs_zamkniecia]],gpw[[#This Row],[obrot]]/gpw[[#This Row],[wolumen]])</f>
        <v>9.5500000000000007</v>
      </c>
      <c r="J865" t="str">
        <f>LEFT(gpw[[#This Row],[ISIN]],2)</f>
        <v>PL</v>
      </c>
      <c r="K865">
        <f>gpw[[#This Row],[kurs_zamkniecia]]*gpw[[#This Row],[pakiet_wig]]</f>
        <v>18737100</v>
      </c>
      <c r="L865" s="2">
        <f>1000</f>
        <v>1000</v>
      </c>
      <c r="M865" s="2">
        <f t="shared" si="52"/>
        <v>96.428137390000003</v>
      </c>
      <c r="N865" s="2">
        <f t="shared" si="53"/>
        <v>57140000</v>
      </c>
      <c r="O865" s="2">
        <f>gpw[[#This Row],[M]]/(gpw[[#This Row],[Mb]]*gpw[[#This Row],[K]])*gpw[[#This Row],[Wb]]</f>
        <v>3.4006220036797612</v>
      </c>
      <c r="P865" s="2">
        <f>gpw[[#This Row],[kurs_zamkniecia]]-D395</f>
        <v>0</v>
      </c>
      <c r="Q865" s="2" t="str">
        <f>IF(gpw[[#This Row],[Kolumna1]]&gt;0,"r",IF(gpw[[#This Row],[Kolumna1]]=0,"n","m"))</f>
        <v>n</v>
      </c>
      <c r="AB865" s="1">
        <v>42026</v>
      </c>
      <c r="AC865" s="2" t="s">
        <v>793</v>
      </c>
      <c r="AD865" s="2" t="s">
        <v>794</v>
      </c>
      <c r="AE865">
        <v>9.5500000000000007</v>
      </c>
      <c r="AF865">
        <v>0</v>
      </c>
      <c r="AG865">
        <v>0</v>
      </c>
      <c r="AH865">
        <v>1962000</v>
      </c>
      <c r="AI865" s="2">
        <f>IF(AND(gpw_3[[#This Row],[wolumen]]=0,gpw_3[[#This Row],[obrot]]=0),gpw_3[[#This Row],[kurs_zamkniecia]],gpw_3[[#This Row],[obrot]]/gpw_3[[#This Row],[wolumen]])</f>
        <v>9.5500000000000007</v>
      </c>
      <c r="AK865" t="str">
        <f>LEFT(gpw_3[[#This Row],[ISIN]],2)</f>
        <v>PL</v>
      </c>
      <c r="AL865">
        <f>gpw_3[[#This Row],[kurs_zamkniecia]]*gpw_3[[#This Row],[pakiet_wig]]</f>
        <v>18737100</v>
      </c>
      <c r="AM865" s="2">
        <f>1000</f>
        <v>1000</v>
      </c>
      <c r="AN865" s="2">
        <f t="shared" si="54"/>
        <v>96.428137390000003</v>
      </c>
      <c r="AO865" s="2">
        <f t="shared" si="55"/>
        <v>57140000</v>
      </c>
      <c r="AP865" s="2">
        <f>gpw_3[[#This Row],[M]]/(gpw_3[[#This Row],[Mb]]*gpw_3[[#This Row],[K]])*gpw_3[[#This Row],[Wb]]</f>
        <v>3.4006220036797612</v>
      </c>
      <c r="AQ865" s="2">
        <f>gpw_3[[#This Row],[kurs_zamkniecia]]-AE395</f>
        <v>0</v>
      </c>
      <c r="AR865" s="2" t="str">
        <f>IF(gpw_3[[#This Row],[Kolumna1]]&gt;0,"r",IF(gpw_3[[#This Row],[Kolumna1]]=0,"n","m"))</f>
        <v>n</v>
      </c>
    </row>
    <row r="866" spans="1:44" x14ac:dyDescent="0.25">
      <c r="A866" s="1">
        <v>42026</v>
      </c>
      <c r="B866" s="2" t="s">
        <v>795</v>
      </c>
      <c r="C866" s="2" t="s">
        <v>796</v>
      </c>
      <c r="D866">
        <v>33</v>
      </c>
      <c r="E866">
        <v>1636</v>
      </c>
      <c r="F866">
        <v>53780</v>
      </c>
      <c r="G866">
        <v>1729000</v>
      </c>
      <c r="H866" s="2">
        <f>IF(AND(gpw[[#This Row],[wolumen]]=0,gpw[[#This Row],[obrot]]=0),gpw[[#This Row],[kurs_zamkniecia]],gpw[[#This Row],[obrot]]/gpw[[#This Row],[wolumen]])</f>
        <v>32.872860635696824</v>
      </c>
      <c r="J866" t="str">
        <f>LEFT(gpw[[#This Row],[ISIN]],2)</f>
        <v>PL</v>
      </c>
      <c r="K866">
        <f>gpw[[#This Row],[kurs_zamkniecia]]*gpw[[#This Row],[pakiet_wig]]</f>
        <v>57057000</v>
      </c>
      <c r="L866" s="2">
        <f>1000</f>
        <v>1000</v>
      </c>
      <c r="M866" s="2">
        <f t="shared" si="52"/>
        <v>96.428137390000003</v>
      </c>
      <c r="N866" s="2">
        <f t="shared" si="53"/>
        <v>57140000</v>
      </c>
      <c r="O866" s="2">
        <f>gpw[[#This Row],[M]]/(gpw[[#This Row],[Mb]]*gpw[[#This Row],[K]])*gpw[[#This Row],[Wb]]</f>
        <v>10.355353265124064</v>
      </c>
      <c r="P866" s="2">
        <f>gpw[[#This Row],[kurs_zamkniecia]]-D396</f>
        <v>0.89999999999999858</v>
      </c>
      <c r="Q866" s="2" t="str">
        <f>IF(gpw[[#This Row],[Kolumna1]]&gt;0,"r",IF(gpw[[#This Row],[Kolumna1]]=0,"n","m"))</f>
        <v>r</v>
      </c>
      <c r="AB866" s="1">
        <v>42026</v>
      </c>
      <c r="AC866" s="2" t="s">
        <v>795</v>
      </c>
      <c r="AD866" s="2" t="s">
        <v>796</v>
      </c>
      <c r="AE866">
        <v>33</v>
      </c>
      <c r="AF866">
        <v>1636</v>
      </c>
      <c r="AG866">
        <v>53780</v>
      </c>
      <c r="AH866">
        <v>1729000</v>
      </c>
      <c r="AI866" s="2">
        <f>IF(AND(gpw_3[[#This Row],[wolumen]]=0,gpw_3[[#This Row],[obrot]]=0),gpw_3[[#This Row],[kurs_zamkniecia]],gpw_3[[#This Row],[obrot]]/gpw_3[[#This Row],[wolumen]])</f>
        <v>32.872860635696824</v>
      </c>
      <c r="AK866" t="str">
        <f>LEFT(gpw_3[[#This Row],[ISIN]],2)</f>
        <v>PL</v>
      </c>
      <c r="AL866">
        <f>gpw_3[[#This Row],[kurs_zamkniecia]]*gpw_3[[#This Row],[pakiet_wig]]</f>
        <v>57057000</v>
      </c>
      <c r="AM866" s="2">
        <f>1000</f>
        <v>1000</v>
      </c>
      <c r="AN866" s="2">
        <f t="shared" si="54"/>
        <v>96.428137390000003</v>
      </c>
      <c r="AO866" s="2">
        <f t="shared" si="55"/>
        <v>57140000</v>
      </c>
      <c r="AP866" s="2">
        <f>gpw_3[[#This Row],[M]]/(gpw_3[[#This Row],[Mb]]*gpw_3[[#This Row],[K]])*gpw_3[[#This Row],[Wb]]</f>
        <v>10.355353265124064</v>
      </c>
      <c r="AQ866" s="2">
        <f>gpw_3[[#This Row],[kurs_zamkniecia]]-AE396</f>
        <v>0.89999999999999858</v>
      </c>
      <c r="AR866" s="2" t="str">
        <f>IF(gpw_3[[#This Row],[Kolumna1]]&gt;0,"r",IF(gpw_3[[#This Row],[Kolumna1]]=0,"n","m"))</f>
        <v>r</v>
      </c>
    </row>
    <row r="867" spans="1:44" x14ac:dyDescent="0.25">
      <c r="A867" s="1">
        <v>42026</v>
      </c>
      <c r="B867" s="2" t="s">
        <v>797</v>
      </c>
      <c r="C867" s="2" t="s">
        <v>798</v>
      </c>
      <c r="D867">
        <v>1.81</v>
      </c>
      <c r="E867">
        <v>105</v>
      </c>
      <c r="F867">
        <v>190</v>
      </c>
      <c r="G867">
        <v>0</v>
      </c>
      <c r="H867" s="2">
        <f>IF(AND(gpw[[#This Row],[wolumen]]=0,gpw[[#This Row],[obrot]]=0),gpw[[#This Row],[kurs_zamkniecia]],gpw[[#This Row],[obrot]]/gpw[[#This Row],[wolumen]])</f>
        <v>1.8095238095238095</v>
      </c>
      <c r="J867" t="str">
        <f>LEFT(gpw[[#This Row],[ISIN]],2)</f>
        <v>PL</v>
      </c>
      <c r="K867">
        <f>gpw[[#This Row],[kurs_zamkniecia]]*gpw[[#This Row],[pakiet_wig]]</f>
        <v>0</v>
      </c>
      <c r="L867" s="2">
        <f>1000</f>
        <v>1000</v>
      </c>
      <c r="M867" s="2">
        <f t="shared" si="52"/>
        <v>96.428137390000003</v>
      </c>
      <c r="N867" s="2">
        <f t="shared" si="53"/>
        <v>57140000</v>
      </c>
      <c r="O867" s="2">
        <f>gpw[[#This Row],[M]]/(gpw[[#This Row],[Mb]]*gpw[[#This Row],[K]])*gpw[[#This Row],[Wb]]</f>
        <v>0</v>
      </c>
      <c r="P867" s="2">
        <f>gpw[[#This Row],[kurs_zamkniecia]]-D397</f>
        <v>-2.0000000000000018E-2</v>
      </c>
      <c r="Q867" s="2" t="str">
        <f>IF(gpw[[#This Row],[Kolumna1]]&gt;0,"r",IF(gpw[[#This Row],[Kolumna1]]=0,"n","m"))</f>
        <v>m</v>
      </c>
      <c r="AB867" s="1">
        <v>42026</v>
      </c>
      <c r="AC867" s="2" t="s">
        <v>797</v>
      </c>
      <c r="AD867" s="2" t="s">
        <v>798</v>
      </c>
      <c r="AE867">
        <v>1.81</v>
      </c>
      <c r="AF867">
        <v>105</v>
      </c>
      <c r="AG867">
        <v>190</v>
      </c>
      <c r="AH867">
        <v>0</v>
      </c>
      <c r="AI867" s="2">
        <f>IF(AND(gpw_3[[#This Row],[wolumen]]=0,gpw_3[[#This Row],[obrot]]=0),gpw_3[[#This Row],[kurs_zamkniecia]],gpw_3[[#This Row],[obrot]]/gpw_3[[#This Row],[wolumen]])</f>
        <v>1.8095238095238095</v>
      </c>
      <c r="AK867" t="str">
        <f>LEFT(gpw_3[[#This Row],[ISIN]],2)</f>
        <v>PL</v>
      </c>
      <c r="AL867">
        <f>gpw_3[[#This Row],[kurs_zamkniecia]]*gpw_3[[#This Row],[pakiet_wig]]</f>
        <v>0</v>
      </c>
      <c r="AM867" s="2">
        <f>1000</f>
        <v>1000</v>
      </c>
      <c r="AN867" s="2">
        <f t="shared" si="54"/>
        <v>96.428137390000003</v>
      </c>
      <c r="AO867" s="2">
        <f t="shared" si="55"/>
        <v>57140000</v>
      </c>
      <c r="AP867" s="2">
        <f>gpw_3[[#This Row],[M]]/(gpw_3[[#This Row],[Mb]]*gpw_3[[#This Row],[K]])*gpw_3[[#This Row],[Wb]]</f>
        <v>0</v>
      </c>
      <c r="AQ867" s="2">
        <f>gpw_3[[#This Row],[kurs_zamkniecia]]-AE397</f>
        <v>-2.0000000000000018E-2</v>
      </c>
      <c r="AR867" s="2" t="str">
        <f>IF(gpw_3[[#This Row],[Kolumna1]]&gt;0,"r",IF(gpw_3[[#This Row],[Kolumna1]]=0,"n","m"))</f>
        <v>m</v>
      </c>
    </row>
    <row r="868" spans="1:44" x14ac:dyDescent="0.25">
      <c r="A868" s="1">
        <v>42026</v>
      </c>
      <c r="B868" s="2" t="s">
        <v>799</v>
      </c>
      <c r="C868" s="2" t="s">
        <v>800</v>
      </c>
      <c r="D868">
        <v>1.02</v>
      </c>
      <c r="E868">
        <v>99531</v>
      </c>
      <c r="F868">
        <v>102480</v>
      </c>
      <c r="G868">
        <v>31508000</v>
      </c>
      <c r="H868" s="2">
        <f>IF(AND(gpw[[#This Row],[wolumen]]=0,gpw[[#This Row],[obrot]]=0),gpw[[#This Row],[kurs_zamkniecia]],gpw[[#This Row],[obrot]]/gpw[[#This Row],[wolumen]])</f>
        <v>1.0296289598215631</v>
      </c>
      <c r="J868" t="str">
        <f>LEFT(gpw[[#This Row],[ISIN]],2)</f>
        <v>PL</v>
      </c>
      <c r="K868">
        <f>gpw[[#This Row],[kurs_zamkniecia]]*gpw[[#This Row],[pakiet_wig]]</f>
        <v>32138160</v>
      </c>
      <c r="L868" s="2">
        <f>1000</f>
        <v>1000</v>
      </c>
      <c r="M868" s="2">
        <f t="shared" si="52"/>
        <v>96.428137390000003</v>
      </c>
      <c r="N868" s="2">
        <f t="shared" si="53"/>
        <v>57140000</v>
      </c>
      <c r="O868" s="2">
        <f>gpw[[#This Row],[M]]/(gpw[[#This Row],[Mb]]*gpw[[#This Row],[K]])*gpw[[#This Row],[Wb]]</f>
        <v>5.8327987817634934</v>
      </c>
      <c r="P868" s="2">
        <f>gpw[[#This Row],[kurs_zamkniecia]]-D398</f>
        <v>-4.0000000000000036E-2</v>
      </c>
      <c r="Q868" s="2" t="str">
        <f>IF(gpw[[#This Row],[Kolumna1]]&gt;0,"r",IF(gpw[[#This Row],[Kolumna1]]=0,"n","m"))</f>
        <v>m</v>
      </c>
      <c r="AB868" s="1">
        <v>42026</v>
      </c>
      <c r="AC868" s="2" t="s">
        <v>799</v>
      </c>
      <c r="AD868" s="2" t="s">
        <v>800</v>
      </c>
      <c r="AE868">
        <v>1.02</v>
      </c>
      <c r="AF868">
        <v>99531</v>
      </c>
      <c r="AG868">
        <v>102480</v>
      </c>
      <c r="AH868">
        <v>31508000</v>
      </c>
      <c r="AI868" s="2">
        <f>IF(AND(gpw_3[[#This Row],[wolumen]]=0,gpw_3[[#This Row],[obrot]]=0),gpw_3[[#This Row],[kurs_zamkniecia]],gpw_3[[#This Row],[obrot]]/gpw_3[[#This Row],[wolumen]])</f>
        <v>1.0296289598215631</v>
      </c>
      <c r="AK868" t="str">
        <f>LEFT(gpw_3[[#This Row],[ISIN]],2)</f>
        <v>PL</v>
      </c>
      <c r="AL868">
        <f>gpw_3[[#This Row],[kurs_zamkniecia]]*gpw_3[[#This Row],[pakiet_wig]]</f>
        <v>32138160</v>
      </c>
      <c r="AM868" s="2">
        <f>1000</f>
        <v>1000</v>
      </c>
      <c r="AN868" s="2">
        <f t="shared" si="54"/>
        <v>96.428137390000003</v>
      </c>
      <c r="AO868" s="2">
        <f t="shared" si="55"/>
        <v>57140000</v>
      </c>
      <c r="AP868" s="2">
        <f>gpw_3[[#This Row],[M]]/(gpw_3[[#This Row],[Mb]]*gpw_3[[#This Row],[K]])*gpw_3[[#This Row],[Wb]]</f>
        <v>5.8327987817634934</v>
      </c>
      <c r="AQ868" s="2">
        <f>gpw_3[[#This Row],[kurs_zamkniecia]]-AE398</f>
        <v>-4.0000000000000036E-2</v>
      </c>
      <c r="AR868" s="2" t="str">
        <f>IF(gpw_3[[#This Row],[Kolumna1]]&gt;0,"r",IF(gpw_3[[#This Row],[Kolumna1]]=0,"n","m"))</f>
        <v>m</v>
      </c>
    </row>
    <row r="869" spans="1:44" x14ac:dyDescent="0.25">
      <c r="A869" s="1">
        <v>42026</v>
      </c>
      <c r="B869" s="2" t="s">
        <v>801</v>
      </c>
      <c r="C869" s="2" t="s">
        <v>802</v>
      </c>
      <c r="D869">
        <v>0.56000000000000005</v>
      </c>
      <c r="E869">
        <v>17400</v>
      </c>
      <c r="F869">
        <v>9320</v>
      </c>
      <c r="G869">
        <v>0</v>
      </c>
      <c r="H869" s="2">
        <f>IF(AND(gpw[[#This Row],[wolumen]]=0,gpw[[#This Row],[obrot]]=0),gpw[[#This Row],[kurs_zamkniecia]],gpw[[#This Row],[obrot]]/gpw[[#This Row],[wolumen]])</f>
        <v>0.53563218390804601</v>
      </c>
      <c r="J869" t="str">
        <f>LEFT(gpw[[#This Row],[ISIN]],2)</f>
        <v>PL</v>
      </c>
      <c r="K869">
        <f>gpw[[#This Row],[kurs_zamkniecia]]*gpw[[#This Row],[pakiet_wig]]</f>
        <v>0</v>
      </c>
      <c r="L869" s="2">
        <f>1000</f>
        <v>1000</v>
      </c>
      <c r="M869" s="2">
        <f t="shared" si="52"/>
        <v>96.428137390000003</v>
      </c>
      <c r="N869" s="2">
        <f t="shared" si="53"/>
        <v>57140000</v>
      </c>
      <c r="O869" s="2">
        <f>gpw[[#This Row],[M]]/(gpw[[#This Row],[Mb]]*gpw[[#This Row],[K]])*gpw[[#This Row],[Wb]]</f>
        <v>0</v>
      </c>
      <c r="P869" s="2">
        <f>gpw[[#This Row],[kurs_zamkniecia]]-D399</f>
        <v>3.0000000000000027E-2</v>
      </c>
      <c r="Q869" s="2" t="str">
        <f>IF(gpw[[#This Row],[Kolumna1]]&gt;0,"r",IF(gpw[[#This Row],[Kolumna1]]=0,"n","m"))</f>
        <v>r</v>
      </c>
      <c r="AB869" s="1">
        <v>42026</v>
      </c>
      <c r="AC869" s="2" t="s">
        <v>801</v>
      </c>
      <c r="AD869" s="2" t="s">
        <v>802</v>
      </c>
      <c r="AE869">
        <v>0.56000000000000005</v>
      </c>
      <c r="AF869">
        <v>17400</v>
      </c>
      <c r="AG869">
        <v>9320</v>
      </c>
      <c r="AH869">
        <v>0</v>
      </c>
      <c r="AI869" s="2">
        <f>IF(AND(gpw_3[[#This Row],[wolumen]]=0,gpw_3[[#This Row],[obrot]]=0),gpw_3[[#This Row],[kurs_zamkniecia]],gpw_3[[#This Row],[obrot]]/gpw_3[[#This Row],[wolumen]])</f>
        <v>0.53563218390804601</v>
      </c>
      <c r="AK869" t="str">
        <f>LEFT(gpw_3[[#This Row],[ISIN]],2)</f>
        <v>PL</v>
      </c>
      <c r="AL869">
        <f>gpw_3[[#This Row],[kurs_zamkniecia]]*gpw_3[[#This Row],[pakiet_wig]]</f>
        <v>0</v>
      </c>
      <c r="AM869" s="2">
        <f>1000</f>
        <v>1000</v>
      </c>
      <c r="AN869" s="2">
        <f t="shared" si="54"/>
        <v>96.428137390000003</v>
      </c>
      <c r="AO869" s="2">
        <f t="shared" si="55"/>
        <v>57140000</v>
      </c>
      <c r="AP869" s="2">
        <f>gpw_3[[#This Row],[M]]/(gpw_3[[#This Row],[Mb]]*gpw_3[[#This Row],[K]])*gpw_3[[#This Row],[Wb]]</f>
        <v>0</v>
      </c>
      <c r="AQ869" s="2">
        <f>gpw_3[[#This Row],[kurs_zamkniecia]]-AE399</f>
        <v>3.0000000000000027E-2</v>
      </c>
      <c r="AR869" s="2" t="str">
        <f>IF(gpw_3[[#This Row],[Kolumna1]]&gt;0,"r",IF(gpw_3[[#This Row],[Kolumna1]]=0,"n","m"))</f>
        <v>r</v>
      </c>
    </row>
    <row r="870" spans="1:44" x14ac:dyDescent="0.25">
      <c r="A870" s="1">
        <v>42026</v>
      </c>
      <c r="B870" s="2" t="s">
        <v>803</v>
      </c>
      <c r="C870" s="2" t="s">
        <v>804</v>
      </c>
      <c r="D870">
        <v>3.44</v>
      </c>
      <c r="E870">
        <v>53362</v>
      </c>
      <c r="F870">
        <v>163450</v>
      </c>
      <c r="G870">
        <v>0</v>
      </c>
      <c r="H870" s="2">
        <f>IF(AND(gpw[[#This Row],[wolumen]]=0,gpw[[#This Row],[obrot]]=0),gpw[[#This Row],[kurs_zamkniecia]],gpw[[#This Row],[obrot]]/gpw[[#This Row],[wolumen]])</f>
        <v>3.0630411154004724</v>
      </c>
      <c r="J870" t="str">
        <f>LEFT(gpw[[#This Row],[ISIN]],2)</f>
        <v>PL</v>
      </c>
      <c r="K870">
        <f>gpw[[#This Row],[kurs_zamkniecia]]*gpw[[#This Row],[pakiet_wig]]</f>
        <v>0</v>
      </c>
      <c r="L870" s="2">
        <f>1000</f>
        <v>1000</v>
      </c>
      <c r="M870" s="2">
        <f t="shared" si="52"/>
        <v>96.428137390000003</v>
      </c>
      <c r="N870" s="2">
        <f t="shared" si="53"/>
        <v>57140000</v>
      </c>
      <c r="O870" s="2">
        <f>gpw[[#This Row],[M]]/(gpw[[#This Row],[Mb]]*gpw[[#This Row],[K]])*gpw[[#This Row],[Wb]]</f>
        <v>0</v>
      </c>
      <c r="P870" s="2">
        <f>gpw[[#This Row],[kurs_zamkniecia]]-D400</f>
        <v>0.43999999999999995</v>
      </c>
      <c r="Q870" s="2" t="str">
        <f>IF(gpw[[#This Row],[Kolumna1]]&gt;0,"r",IF(gpw[[#This Row],[Kolumna1]]=0,"n","m"))</f>
        <v>r</v>
      </c>
      <c r="AB870" s="1">
        <v>42026</v>
      </c>
      <c r="AC870" s="2" t="s">
        <v>803</v>
      </c>
      <c r="AD870" s="2" t="s">
        <v>804</v>
      </c>
      <c r="AE870">
        <v>3.44</v>
      </c>
      <c r="AF870">
        <v>53362</v>
      </c>
      <c r="AG870">
        <v>163450</v>
      </c>
      <c r="AH870">
        <v>0</v>
      </c>
      <c r="AI870" s="2">
        <f>IF(AND(gpw_3[[#This Row],[wolumen]]=0,gpw_3[[#This Row],[obrot]]=0),gpw_3[[#This Row],[kurs_zamkniecia]],gpw_3[[#This Row],[obrot]]/gpw_3[[#This Row],[wolumen]])</f>
        <v>3.0630411154004724</v>
      </c>
      <c r="AK870" t="str">
        <f>LEFT(gpw_3[[#This Row],[ISIN]],2)</f>
        <v>PL</v>
      </c>
      <c r="AL870">
        <f>gpw_3[[#This Row],[kurs_zamkniecia]]*gpw_3[[#This Row],[pakiet_wig]]</f>
        <v>0</v>
      </c>
      <c r="AM870" s="2">
        <f>1000</f>
        <v>1000</v>
      </c>
      <c r="AN870" s="2">
        <f t="shared" si="54"/>
        <v>96.428137390000003</v>
      </c>
      <c r="AO870" s="2">
        <f t="shared" si="55"/>
        <v>57140000</v>
      </c>
      <c r="AP870" s="2">
        <f>gpw_3[[#This Row],[M]]/(gpw_3[[#This Row],[Mb]]*gpw_3[[#This Row],[K]])*gpw_3[[#This Row],[Wb]]</f>
        <v>0</v>
      </c>
      <c r="AQ870" s="2">
        <f>gpw_3[[#This Row],[kurs_zamkniecia]]-AE400</f>
        <v>0.43999999999999995</v>
      </c>
      <c r="AR870" s="2" t="str">
        <f>IF(gpw_3[[#This Row],[Kolumna1]]&gt;0,"r",IF(gpw_3[[#This Row],[Kolumna1]]=0,"n","m"))</f>
        <v>r</v>
      </c>
    </row>
    <row r="871" spans="1:44" x14ac:dyDescent="0.25">
      <c r="A871" s="1">
        <v>42026</v>
      </c>
      <c r="B871" s="2" t="s">
        <v>805</v>
      </c>
      <c r="C871" s="2" t="s">
        <v>806</v>
      </c>
      <c r="D871">
        <v>12.4</v>
      </c>
      <c r="E871">
        <v>2624</v>
      </c>
      <c r="F871">
        <v>32730</v>
      </c>
      <c r="G871">
        <v>9601000</v>
      </c>
      <c r="H871" s="2">
        <f>IF(AND(gpw[[#This Row],[wolumen]]=0,gpw[[#This Row],[obrot]]=0),gpw[[#This Row],[kurs_zamkniecia]],gpw[[#This Row],[obrot]]/gpw[[#This Row],[wolumen]])</f>
        <v>12.473323170731707</v>
      </c>
      <c r="J871" t="str">
        <f>LEFT(gpw[[#This Row],[ISIN]],2)</f>
        <v>PL</v>
      </c>
      <c r="K871">
        <f>gpw[[#This Row],[kurs_zamkniecia]]*gpw[[#This Row],[pakiet_wig]]</f>
        <v>119052400</v>
      </c>
      <c r="L871" s="2">
        <f>1000</f>
        <v>1000</v>
      </c>
      <c r="M871" s="2">
        <f t="shared" si="52"/>
        <v>96.428137390000003</v>
      </c>
      <c r="N871" s="2">
        <f t="shared" si="53"/>
        <v>57140000</v>
      </c>
      <c r="O871" s="2">
        <f>gpw[[#This Row],[M]]/(gpw[[#This Row],[Mb]]*gpw[[#This Row],[K]])*gpw[[#This Row],[Wb]]</f>
        <v>21.606983526313272</v>
      </c>
      <c r="P871" s="2">
        <f>gpw[[#This Row],[kurs_zamkniecia]]-D401</f>
        <v>0.15000000000000036</v>
      </c>
      <c r="Q871" s="2" t="str">
        <f>IF(gpw[[#This Row],[Kolumna1]]&gt;0,"r",IF(gpw[[#This Row],[Kolumna1]]=0,"n","m"))</f>
        <v>r</v>
      </c>
      <c r="AB871" s="1">
        <v>42026</v>
      </c>
      <c r="AC871" s="2" t="s">
        <v>805</v>
      </c>
      <c r="AD871" s="2" t="s">
        <v>806</v>
      </c>
      <c r="AE871">
        <v>12.4</v>
      </c>
      <c r="AF871">
        <v>2624</v>
      </c>
      <c r="AG871">
        <v>32730</v>
      </c>
      <c r="AH871">
        <v>9601000</v>
      </c>
      <c r="AI871" s="2">
        <f>IF(AND(gpw_3[[#This Row],[wolumen]]=0,gpw_3[[#This Row],[obrot]]=0),gpw_3[[#This Row],[kurs_zamkniecia]],gpw_3[[#This Row],[obrot]]/gpw_3[[#This Row],[wolumen]])</f>
        <v>12.473323170731707</v>
      </c>
      <c r="AK871" t="str">
        <f>LEFT(gpw_3[[#This Row],[ISIN]],2)</f>
        <v>PL</v>
      </c>
      <c r="AL871">
        <f>gpw_3[[#This Row],[kurs_zamkniecia]]*gpw_3[[#This Row],[pakiet_wig]]</f>
        <v>119052400</v>
      </c>
      <c r="AM871" s="2">
        <f>1000</f>
        <v>1000</v>
      </c>
      <c r="AN871" s="2">
        <f t="shared" si="54"/>
        <v>96.428137390000003</v>
      </c>
      <c r="AO871" s="2">
        <f t="shared" si="55"/>
        <v>57140000</v>
      </c>
      <c r="AP871" s="2">
        <f>gpw_3[[#This Row],[M]]/(gpw_3[[#This Row],[Mb]]*gpw_3[[#This Row],[K]])*gpw_3[[#This Row],[Wb]]</f>
        <v>21.606983526313272</v>
      </c>
      <c r="AQ871" s="2">
        <f>gpw_3[[#This Row],[kurs_zamkniecia]]-AE401</f>
        <v>0.15000000000000036</v>
      </c>
      <c r="AR871" s="2" t="str">
        <f>IF(gpw_3[[#This Row],[Kolumna1]]&gt;0,"r",IF(gpw_3[[#This Row],[Kolumna1]]=0,"n","m"))</f>
        <v>r</v>
      </c>
    </row>
    <row r="872" spans="1:44" x14ac:dyDescent="0.25">
      <c r="A872" s="1">
        <v>42026</v>
      </c>
      <c r="B872" s="2" t="s">
        <v>807</v>
      </c>
      <c r="C872" s="2" t="s">
        <v>808</v>
      </c>
      <c r="D872">
        <v>41.31</v>
      </c>
      <c r="E872">
        <v>213</v>
      </c>
      <c r="F872">
        <v>8650</v>
      </c>
      <c r="G872">
        <v>5026000</v>
      </c>
      <c r="H872" s="2">
        <f>IF(AND(gpw[[#This Row],[wolumen]]=0,gpw[[#This Row],[obrot]]=0),gpw[[#This Row],[kurs_zamkniecia]],gpw[[#This Row],[obrot]]/gpw[[#This Row],[wolumen]])</f>
        <v>40.610328638497656</v>
      </c>
      <c r="J872" t="str">
        <f>LEFT(gpw[[#This Row],[ISIN]],2)</f>
        <v>PL</v>
      </c>
      <c r="K872">
        <f>gpw[[#This Row],[kurs_zamkniecia]]*gpw[[#This Row],[pakiet_wig]]</f>
        <v>207624060</v>
      </c>
      <c r="L872" s="2">
        <f>1000</f>
        <v>1000</v>
      </c>
      <c r="M872" s="2">
        <f t="shared" si="52"/>
        <v>96.428137390000003</v>
      </c>
      <c r="N872" s="2">
        <f t="shared" si="53"/>
        <v>57140000</v>
      </c>
      <c r="O872" s="2">
        <f>gpw[[#This Row],[M]]/(gpw[[#This Row],[Mb]]*gpw[[#This Row],[K]])*gpw[[#This Row],[Wb]]</f>
        <v>37.681975702180537</v>
      </c>
      <c r="P872" s="2">
        <f>gpw[[#This Row],[kurs_zamkniecia]]-D402</f>
        <v>0.96000000000000085</v>
      </c>
      <c r="Q872" s="2" t="str">
        <f>IF(gpw[[#This Row],[Kolumna1]]&gt;0,"r",IF(gpw[[#This Row],[Kolumna1]]=0,"n","m"))</f>
        <v>r</v>
      </c>
      <c r="AB872" s="1">
        <v>42026</v>
      </c>
      <c r="AC872" s="2" t="s">
        <v>807</v>
      </c>
      <c r="AD872" s="2" t="s">
        <v>808</v>
      </c>
      <c r="AE872">
        <v>41.31</v>
      </c>
      <c r="AF872">
        <v>213</v>
      </c>
      <c r="AG872">
        <v>8650</v>
      </c>
      <c r="AH872">
        <v>5026000</v>
      </c>
      <c r="AI872" s="2">
        <f>IF(AND(gpw_3[[#This Row],[wolumen]]=0,gpw_3[[#This Row],[obrot]]=0),gpw_3[[#This Row],[kurs_zamkniecia]],gpw_3[[#This Row],[obrot]]/gpw_3[[#This Row],[wolumen]])</f>
        <v>40.610328638497656</v>
      </c>
      <c r="AK872" t="str">
        <f>LEFT(gpw_3[[#This Row],[ISIN]],2)</f>
        <v>PL</v>
      </c>
      <c r="AL872">
        <f>gpw_3[[#This Row],[kurs_zamkniecia]]*gpw_3[[#This Row],[pakiet_wig]]</f>
        <v>207624060</v>
      </c>
      <c r="AM872" s="2">
        <f>1000</f>
        <v>1000</v>
      </c>
      <c r="AN872" s="2">
        <f t="shared" si="54"/>
        <v>96.428137390000003</v>
      </c>
      <c r="AO872" s="2">
        <f t="shared" si="55"/>
        <v>57140000</v>
      </c>
      <c r="AP872" s="2">
        <f>gpw_3[[#This Row],[M]]/(gpw_3[[#This Row],[Mb]]*gpw_3[[#This Row],[K]])*gpw_3[[#This Row],[Wb]]</f>
        <v>37.681975702180537</v>
      </c>
      <c r="AQ872" s="2">
        <f>gpw_3[[#This Row],[kurs_zamkniecia]]-AE402</f>
        <v>0.96000000000000085</v>
      </c>
      <c r="AR872" s="2" t="str">
        <f>IF(gpw_3[[#This Row],[Kolumna1]]&gt;0,"r",IF(gpw_3[[#This Row],[Kolumna1]]=0,"n","m"))</f>
        <v>r</v>
      </c>
    </row>
    <row r="873" spans="1:44" x14ac:dyDescent="0.25">
      <c r="A873" s="1">
        <v>42026</v>
      </c>
      <c r="B873" s="2" t="s">
        <v>809</v>
      </c>
      <c r="C873" s="2" t="s">
        <v>810</v>
      </c>
      <c r="D873">
        <v>43.59</v>
      </c>
      <c r="E873">
        <v>984</v>
      </c>
      <c r="F873">
        <v>42770</v>
      </c>
      <c r="G873">
        <v>176000</v>
      </c>
      <c r="H873" s="2">
        <f>IF(AND(gpw[[#This Row],[wolumen]]=0,gpw[[#This Row],[obrot]]=0),gpw[[#This Row],[kurs_zamkniecia]],gpw[[#This Row],[obrot]]/gpw[[#This Row],[wolumen]])</f>
        <v>43.465447154471548</v>
      </c>
      <c r="J873" t="str">
        <f>LEFT(gpw[[#This Row],[ISIN]],2)</f>
        <v>FR</v>
      </c>
      <c r="K873">
        <f>gpw[[#This Row],[kurs_zamkniecia]]*gpw[[#This Row],[pakiet_wig]]</f>
        <v>7671840.0000000009</v>
      </c>
      <c r="L873" s="2">
        <f>1000</f>
        <v>1000</v>
      </c>
      <c r="M873" s="2">
        <f t="shared" si="52"/>
        <v>96.428137390000003</v>
      </c>
      <c r="N873" s="2">
        <f t="shared" si="53"/>
        <v>57140000</v>
      </c>
      <c r="O873" s="2">
        <f>gpw[[#This Row],[M]]/(gpw[[#This Row],[Mb]]*gpw[[#This Row],[K]])*gpw[[#This Row],[Wb]]</f>
        <v>1.3923727744800711</v>
      </c>
      <c r="P873" s="2">
        <f>gpw[[#This Row],[kurs_zamkniecia]]-D403</f>
        <v>0.59000000000000341</v>
      </c>
      <c r="Q873" s="2" t="str">
        <f>IF(gpw[[#This Row],[Kolumna1]]&gt;0,"r",IF(gpw[[#This Row],[Kolumna1]]=0,"n","m"))</f>
        <v>r</v>
      </c>
      <c r="AB873" s="1">
        <v>42026</v>
      </c>
      <c r="AC873" s="2" t="s">
        <v>809</v>
      </c>
      <c r="AD873" s="2" t="s">
        <v>810</v>
      </c>
      <c r="AE873">
        <v>43.59</v>
      </c>
      <c r="AF873">
        <v>984</v>
      </c>
      <c r="AG873">
        <v>42770</v>
      </c>
      <c r="AH873">
        <v>176000</v>
      </c>
      <c r="AI873" s="2">
        <f>IF(AND(gpw_3[[#This Row],[wolumen]]=0,gpw_3[[#This Row],[obrot]]=0),gpw_3[[#This Row],[kurs_zamkniecia]],gpw_3[[#This Row],[obrot]]/gpw_3[[#This Row],[wolumen]])</f>
        <v>43.465447154471548</v>
      </c>
      <c r="AK873" t="str">
        <f>LEFT(gpw_3[[#This Row],[ISIN]],2)</f>
        <v>FR</v>
      </c>
      <c r="AL873">
        <f>gpw_3[[#This Row],[kurs_zamkniecia]]*gpw_3[[#This Row],[pakiet_wig]]</f>
        <v>7671840.0000000009</v>
      </c>
      <c r="AM873" s="2">
        <f>1000</f>
        <v>1000</v>
      </c>
      <c r="AN873" s="2">
        <f t="shared" si="54"/>
        <v>96.428137390000003</v>
      </c>
      <c r="AO873" s="2">
        <f t="shared" si="55"/>
        <v>57140000</v>
      </c>
      <c r="AP873" s="2">
        <f>gpw_3[[#This Row],[M]]/(gpw_3[[#This Row],[Mb]]*gpw_3[[#This Row],[K]])*gpw_3[[#This Row],[Wb]]</f>
        <v>1.3923727744800711</v>
      </c>
      <c r="AQ873" s="2">
        <f>gpw_3[[#This Row],[kurs_zamkniecia]]-AE403</f>
        <v>0.59000000000000341</v>
      </c>
      <c r="AR873" s="2" t="str">
        <f>IF(gpw_3[[#This Row],[Kolumna1]]&gt;0,"r",IF(gpw_3[[#This Row],[Kolumna1]]=0,"n","m"))</f>
        <v>r</v>
      </c>
    </row>
    <row r="874" spans="1:44" x14ac:dyDescent="0.25">
      <c r="A874" s="1">
        <v>42026</v>
      </c>
      <c r="B874" s="2" t="s">
        <v>811</v>
      </c>
      <c r="C874" s="2" t="s">
        <v>812</v>
      </c>
      <c r="D874">
        <v>2.5499999999999998</v>
      </c>
      <c r="E874">
        <v>72481</v>
      </c>
      <c r="F874">
        <v>188940</v>
      </c>
      <c r="G874">
        <v>12010000</v>
      </c>
      <c r="H874" s="2">
        <f>IF(AND(gpw[[#This Row],[wolumen]]=0,gpw[[#This Row],[obrot]]=0),gpw[[#This Row],[kurs_zamkniecia]],gpw[[#This Row],[obrot]]/gpw[[#This Row],[wolumen]])</f>
        <v>2.6067521143472083</v>
      </c>
      <c r="J874" t="str">
        <f>LEFT(gpw[[#This Row],[ISIN]],2)</f>
        <v>PL</v>
      </c>
      <c r="K874">
        <f>gpw[[#This Row],[kurs_zamkniecia]]*gpw[[#This Row],[pakiet_wig]]</f>
        <v>30625499.999999996</v>
      </c>
      <c r="L874" s="2">
        <f>1000</f>
        <v>1000</v>
      </c>
      <c r="M874" s="2">
        <f t="shared" si="52"/>
        <v>96.428137390000003</v>
      </c>
      <c r="N874" s="2">
        <f t="shared" si="53"/>
        <v>57140000</v>
      </c>
      <c r="O874" s="2">
        <f>gpw[[#This Row],[M]]/(gpw[[#This Row],[Mb]]*gpw[[#This Row],[K]])*gpw[[#This Row],[Wb]]</f>
        <v>5.5582640415909887</v>
      </c>
      <c r="P874" s="2">
        <f>gpw[[#This Row],[kurs_zamkniecia]]-D404</f>
        <v>-5.0000000000000266E-2</v>
      </c>
      <c r="Q874" s="2" t="str">
        <f>IF(gpw[[#This Row],[Kolumna1]]&gt;0,"r",IF(gpw[[#This Row],[Kolumna1]]=0,"n","m"))</f>
        <v>m</v>
      </c>
      <c r="AB874" s="1">
        <v>42026</v>
      </c>
      <c r="AC874" s="2" t="s">
        <v>811</v>
      </c>
      <c r="AD874" s="2" t="s">
        <v>812</v>
      </c>
      <c r="AE874">
        <v>2.5499999999999998</v>
      </c>
      <c r="AF874">
        <v>72481</v>
      </c>
      <c r="AG874">
        <v>188940</v>
      </c>
      <c r="AH874">
        <v>12010000</v>
      </c>
      <c r="AI874" s="2">
        <f>IF(AND(gpw_3[[#This Row],[wolumen]]=0,gpw_3[[#This Row],[obrot]]=0),gpw_3[[#This Row],[kurs_zamkniecia]],gpw_3[[#This Row],[obrot]]/gpw_3[[#This Row],[wolumen]])</f>
        <v>2.6067521143472083</v>
      </c>
      <c r="AK874" t="str">
        <f>LEFT(gpw_3[[#This Row],[ISIN]],2)</f>
        <v>PL</v>
      </c>
      <c r="AL874">
        <f>gpw_3[[#This Row],[kurs_zamkniecia]]*gpw_3[[#This Row],[pakiet_wig]]</f>
        <v>30625499.999999996</v>
      </c>
      <c r="AM874" s="2">
        <f>1000</f>
        <v>1000</v>
      </c>
      <c r="AN874" s="2">
        <f t="shared" si="54"/>
        <v>96.428137390000003</v>
      </c>
      <c r="AO874" s="2">
        <f t="shared" si="55"/>
        <v>57140000</v>
      </c>
      <c r="AP874" s="2">
        <f>gpw_3[[#This Row],[M]]/(gpw_3[[#This Row],[Mb]]*gpw_3[[#This Row],[K]])*gpw_3[[#This Row],[Wb]]</f>
        <v>5.5582640415909887</v>
      </c>
      <c r="AQ874" s="2">
        <f>gpw_3[[#This Row],[kurs_zamkniecia]]-AE404</f>
        <v>-5.0000000000000266E-2</v>
      </c>
      <c r="AR874" s="2" t="str">
        <f>IF(gpw_3[[#This Row],[Kolumna1]]&gt;0,"r",IF(gpw_3[[#This Row],[Kolumna1]]=0,"n","m"))</f>
        <v>m</v>
      </c>
    </row>
    <row r="875" spans="1:44" x14ac:dyDescent="0.25">
      <c r="A875" s="1">
        <v>42026</v>
      </c>
      <c r="B875" s="2" t="s">
        <v>813</v>
      </c>
      <c r="C875" s="2" t="s">
        <v>814</v>
      </c>
      <c r="D875">
        <v>8.06</v>
      </c>
      <c r="E875">
        <v>134</v>
      </c>
      <c r="F875">
        <v>1070</v>
      </c>
      <c r="G875">
        <v>4755000</v>
      </c>
      <c r="H875" s="2">
        <f>IF(AND(gpw[[#This Row],[wolumen]]=0,gpw[[#This Row],[obrot]]=0),gpw[[#This Row],[kurs_zamkniecia]],gpw[[#This Row],[obrot]]/gpw[[#This Row],[wolumen]])</f>
        <v>7.9850746268656714</v>
      </c>
      <c r="J875" t="str">
        <f>LEFT(gpw[[#This Row],[ISIN]],2)</f>
        <v>PL</v>
      </c>
      <c r="K875">
        <f>gpw[[#This Row],[kurs_zamkniecia]]*gpw[[#This Row],[pakiet_wig]]</f>
        <v>38325300</v>
      </c>
      <c r="L875" s="2">
        <f>1000</f>
        <v>1000</v>
      </c>
      <c r="M875" s="2">
        <f t="shared" si="52"/>
        <v>96.428137390000003</v>
      </c>
      <c r="N875" s="2">
        <f t="shared" si="53"/>
        <v>57140000</v>
      </c>
      <c r="O875" s="2">
        <f>gpw[[#This Row],[M]]/(gpw[[#This Row],[Mb]]*gpw[[#This Row],[K]])*gpw[[#This Row],[Wb]]</f>
        <v>6.9557113148581129</v>
      </c>
      <c r="P875" s="2">
        <f>gpw[[#This Row],[kurs_zamkniecia]]-D405</f>
        <v>0.16000000000000014</v>
      </c>
      <c r="Q875" s="2" t="str">
        <f>IF(gpw[[#This Row],[Kolumna1]]&gt;0,"r",IF(gpw[[#This Row],[Kolumna1]]=0,"n","m"))</f>
        <v>r</v>
      </c>
      <c r="AB875" s="1">
        <v>42026</v>
      </c>
      <c r="AC875" s="2" t="s">
        <v>813</v>
      </c>
      <c r="AD875" s="2" t="s">
        <v>814</v>
      </c>
      <c r="AE875">
        <v>8.06</v>
      </c>
      <c r="AF875">
        <v>134</v>
      </c>
      <c r="AG875">
        <v>1070</v>
      </c>
      <c r="AH875">
        <v>4755000</v>
      </c>
      <c r="AI875" s="2">
        <f>IF(AND(gpw_3[[#This Row],[wolumen]]=0,gpw_3[[#This Row],[obrot]]=0),gpw_3[[#This Row],[kurs_zamkniecia]],gpw_3[[#This Row],[obrot]]/gpw_3[[#This Row],[wolumen]])</f>
        <v>7.9850746268656714</v>
      </c>
      <c r="AK875" t="str">
        <f>LEFT(gpw_3[[#This Row],[ISIN]],2)</f>
        <v>PL</v>
      </c>
      <c r="AL875">
        <f>gpw_3[[#This Row],[kurs_zamkniecia]]*gpw_3[[#This Row],[pakiet_wig]]</f>
        <v>38325300</v>
      </c>
      <c r="AM875" s="2">
        <f>1000</f>
        <v>1000</v>
      </c>
      <c r="AN875" s="2">
        <f t="shared" si="54"/>
        <v>96.428137390000003</v>
      </c>
      <c r="AO875" s="2">
        <f t="shared" si="55"/>
        <v>57140000</v>
      </c>
      <c r="AP875" s="2">
        <f>gpw_3[[#This Row],[M]]/(gpw_3[[#This Row],[Mb]]*gpw_3[[#This Row],[K]])*gpw_3[[#This Row],[Wb]]</f>
        <v>6.9557113148581129</v>
      </c>
      <c r="AQ875" s="2">
        <f>gpw_3[[#This Row],[kurs_zamkniecia]]-AE405</f>
        <v>0.16000000000000014</v>
      </c>
      <c r="AR875" s="2" t="str">
        <f>IF(gpw_3[[#This Row],[Kolumna1]]&gt;0,"r",IF(gpw_3[[#This Row],[Kolumna1]]=0,"n","m"))</f>
        <v>r</v>
      </c>
    </row>
    <row r="876" spans="1:44" x14ac:dyDescent="0.25">
      <c r="A876" s="1">
        <v>42026</v>
      </c>
      <c r="B876" s="2" t="s">
        <v>815</v>
      </c>
      <c r="C876" s="2" t="s">
        <v>816</v>
      </c>
      <c r="D876">
        <v>8.4</v>
      </c>
      <c r="E876">
        <v>0</v>
      </c>
      <c r="F876">
        <v>0</v>
      </c>
      <c r="G876">
        <v>12000</v>
      </c>
      <c r="H876" s="2">
        <f>IF(AND(gpw[[#This Row],[wolumen]]=0,gpw[[#This Row],[obrot]]=0),gpw[[#This Row],[kurs_zamkniecia]],gpw[[#This Row],[obrot]]/gpw[[#This Row],[wolumen]])</f>
        <v>8.4</v>
      </c>
      <c r="J876" t="str">
        <f>LEFT(gpw[[#This Row],[ISIN]],2)</f>
        <v>BG</v>
      </c>
      <c r="K876">
        <f>gpw[[#This Row],[kurs_zamkniecia]]*gpw[[#This Row],[pakiet_wig]]</f>
        <v>100800</v>
      </c>
      <c r="L876" s="2">
        <f>1000</f>
        <v>1000</v>
      </c>
      <c r="M876" s="2">
        <f t="shared" si="52"/>
        <v>96.428137390000003</v>
      </c>
      <c r="N876" s="2">
        <f t="shared" si="53"/>
        <v>57140000</v>
      </c>
      <c r="O876" s="2">
        <f>gpw[[#This Row],[M]]/(gpw[[#This Row],[Mb]]*gpw[[#This Row],[K]])*gpw[[#This Row],[Wb]]</f>
        <v>1.8294330391091466E-2</v>
      </c>
      <c r="P876" s="2">
        <f>gpw[[#This Row],[kurs_zamkniecia]]-D406</f>
        <v>0</v>
      </c>
      <c r="Q876" s="2" t="str">
        <f>IF(gpw[[#This Row],[Kolumna1]]&gt;0,"r",IF(gpw[[#This Row],[Kolumna1]]=0,"n","m"))</f>
        <v>n</v>
      </c>
      <c r="AB876" s="1">
        <v>42026</v>
      </c>
      <c r="AC876" s="2" t="s">
        <v>815</v>
      </c>
      <c r="AD876" s="2" t="s">
        <v>816</v>
      </c>
      <c r="AE876">
        <v>8.4</v>
      </c>
      <c r="AF876">
        <v>0</v>
      </c>
      <c r="AG876">
        <v>0</v>
      </c>
      <c r="AH876">
        <v>12000</v>
      </c>
      <c r="AI876" s="2">
        <f>IF(AND(gpw_3[[#This Row],[wolumen]]=0,gpw_3[[#This Row],[obrot]]=0),gpw_3[[#This Row],[kurs_zamkniecia]],gpw_3[[#This Row],[obrot]]/gpw_3[[#This Row],[wolumen]])</f>
        <v>8.4</v>
      </c>
      <c r="AK876" t="str">
        <f>LEFT(gpw_3[[#This Row],[ISIN]],2)</f>
        <v>BG</v>
      </c>
      <c r="AL876">
        <f>gpw_3[[#This Row],[kurs_zamkniecia]]*gpw_3[[#This Row],[pakiet_wig]]</f>
        <v>100800</v>
      </c>
      <c r="AM876" s="2">
        <f>1000</f>
        <v>1000</v>
      </c>
      <c r="AN876" s="2">
        <f t="shared" si="54"/>
        <v>96.428137390000003</v>
      </c>
      <c r="AO876" s="2">
        <f t="shared" si="55"/>
        <v>57140000</v>
      </c>
      <c r="AP876" s="2">
        <f>gpw_3[[#This Row],[M]]/(gpw_3[[#This Row],[Mb]]*gpw_3[[#This Row],[K]])*gpw_3[[#This Row],[Wb]]</f>
        <v>1.8294330391091466E-2</v>
      </c>
      <c r="AQ876" s="2">
        <f>gpw_3[[#This Row],[kurs_zamkniecia]]-AE406</f>
        <v>0</v>
      </c>
      <c r="AR876" s="2" t="str">
        <f>IF(gpw_3[[#This Row],[Kolumna1]]&gt;0,"r",IF(gpw_3[[#This Row],[Kolumna1]]=0,"n","m"))</f>
        <v>n</v>
      </c>
    </row>
    <row r="877" spans="1:44" x14ac:dyDescent="0.25">
      <c r="A877" s="1">
        <v>42026</v>
      </c>
      <c r="B877" s="2" t="s">
        <v>817</v>
      </c>
      <c r="C877" s="2" t="s">
        <v>818</v>
      </c>
      <c r="D877">
        <v>2.65</v>
      </c>
      <c r="E877">
        <v>31459</v>
      </c>
      <c r="F877">
        <v>83440</v>
      </c>
      <c r="G877">
        <v>97338000</v>
      </c>
      <c r="H877" s="2">
        <f>IF(AND(gpw[[#This Row],[wolumen]]=0,gpw[[#This Row],[obrot]]=0),gpw[[#This Row],[kurs_zamkniecia]],gpw[[#This Row],[obrot]]/gpw[[#This Row],[wolumen]])</f>
        <v>2.6523411424393655</v>
      </c>
      <c r="J877" t="str">
        <f>LEFT(gpw[[#This Row],[ISIN]],2)</f>
        <v>PL</v>
      </c>
      <c r="K877">
        <f>gpw[[#This Row],[kurs_zamkniecia]]*gpw[[#This Row],[pakiet_wig]]</f>
        <v>257945700</v>
      </c>
      <c r="L877" s="2">
        <f>1000</f>
        <v>1000</v>
      </c>
      <c r="M877" s="2">
        <f t="shared" si="52"/>
        <v>96.428137390000003</v>
      </c>
      <c r="N877" s="2">
        <f t="shared" si="53"/>
        <v>57140000</v>
      </c>
      <c r="O877" s="2">
        <f>gpw[[#This Row],[M]]/(gpw[[#This Row],[Mb]]*gpw[[#This Row],[K]])*gpw[[#This Row],[Wb]]</f>
        <v>46.814919233743673</v>
      </c>
      <c r="P877" s="2">
        <f>gpw[[#This Row],[kurs_zamkniecia]]-D407</f>
        <v>-1.0000000000000231E-2</v>
      </c>
      <c r="Q877" s="2" t="str">
        <f>IF(gpw[[#This Row],[Kolumna1]]&gt;0,"r",IF(gpw[[#This Row],[Kolumna1]]=0,"n","m"))</f>
        <v>m</v>
      </c>
      <c r="AB877" s="1">
        <v>42026</v>
      </c>
      <c r="AC877" s="2" t="s">
        <v>817</v>
      </c>
      <c r="AD877" s="2" t="s">
        <v>818</v>
      </c>
      <c r="AE877">
        <v>2.65</v>
      </c>
      <c r="AF877">
        <v>31459</v>
      </c>
      <c r="AG877">
        <v>83440</v>
      </c>
      <c r="AH877">
        <v>97338000</v>
      </c>
      <c r="AI877" s="2">
        <f>IF(AND(gpw_3[[#This Row],[wolumen]]=0,gpw_3[[#This Row],[obrot]]=0),gpw_3[[#This Row],[kurs_zamkniecia]],gpw_3[[#This Row],[obrot]]/gpw_3[[#This Row],[wolumen]])</f>
        <v>2.6523411424393655</v>
      </c>
      <c r="AK877" t="str">
        <f>LEFT(gpw_3[[#This Row],[ISIN]],2)</f>
        <v>PL</v>
      </c>
      <c r="AL877">
        <f>gpw_3[[#This Row],[kurs_zamkniecia]]*gpw_3[[#This Row],[pakiet_wig]]</f>
        <v>257945700</v>
      </c>
      <c r="AM877" s="2">
        <f>1000</f>
        <v>1000</v>
      </c>
      <c r="AN877" s="2">
        <f t="shared" si="54"/>
        <v>96.428137390000003</v>
      </c>
      <c r="AO877" s="2">
        <f t="shared" si="55"/>
        <v>57140000</v>
      </c>
      <c r="AP877" s="2">
        <f>gpw_3[[#This Row],[M]]/(gpw_3[[#This Row],[Mb]]*gpw_3[[#This Row],[K]])*gpw_3[[#This Row],[Wb]]</f>
        <v>46.814919233743673</v>
      </c>
      <c r="AQ877" s="2">
        <f>gpw_3[[#This Row],[kurs_zamkniecia]]-AE407</f>
        <v>-1.0000000000000231E-2</v>
      </c>
      <c r="AR877" s="2" t="str">
        <f>IF(gpw_3[[#This Row],[Kolumna1]]&gt;0,"r",IF(gpw_3[[#This Row],[Kolumna1]]=0,"n","m"))</f>
        <v>m</v>
      </c>
    </row>
    <row r="878" spans="1:44" x14ac:dyDescent="0.25">
      <c r="A878" s="1">
        <v>42026</v>
      </c>
      <c r="B878" s="2" t="s">
        <v>819</v>
      </c>
      <c r="C878" s="2" t="s">
        <v>820</v>
      </c>
      <c r="D878">
        <v>343.9</v>
      </c>
      <c r="E878">
        <v>1349</v>
      </c>
      <c r="F878">
        <v>449300</v>
      </c>
      <c r="G878">
        <v>1810000</v>
      </c>
      <c r="H878" s="2">
        <f>IF(AND(gpw[[#This Row],[wolumen]]=0,gpw[[#This Row],[obrot]]=0),gpw[[#This Row],[kurs_zamkniecia]],gpw[[#This Row],[obrot]]/gpw[[#This Row],[wolumen]])</f>
        <v>333.06152705707933</v>
      </c>
      <c r="J878" t="str">
        <f>LEFT(gpw[[#This Row],[ISIN]],2)</f>
        <v>PL</v>
      </c>
      <c r="K878">
        <f>gpw[[#This Row],[kurs_zamkniecia]]*gpw[[#This Row],[pakiet_wig]]</f>
        <v>622459000</v>
      </c>
      <c r="L878" s="2">
        <f>1000</f>
        <v>1000</v>
      </c>
      <c r="M878" s="2">
        <f t="shared" si="52"/>
        <v>96.428137390000003</v>
      </c>
      <c r="N878" s="2">
        <f t="shared" si="53"/>
        <v>57140000</v>
      </c>
      <c r="O878" s="2">
        <f>gpw[[#This Row],[M]]/(gpw[[#This Row],[Mb]]*gpw[[#This Row],[K]])*gpw[[#This Row],[Wb]]</f>
        <v>112.97093850107542</v>
      </c>
      <c r="P878" s="2">
        <f>gpw[[#This Row],[kurs_zamkniecia]]-D408</f>
        <v>5.1499999999999773</v>
      </c>
      <c r="Q878" s="2" t="str">
        <f>IF(gpw[[#This Row],[Kolumna1]]&gt;0,"r",IF(gpw[[#This Row],[Kolumna1]]=0,"n","m"))</f>
        <v>r</v>
      </c>
      <c r="AB878" s="1">
        <v>42026</v>
      </c>
      <c r="AC878" s="2" t="s">
        <v>819</v>
      </c>
      <c r="AD878" s="2" t="s">
        <v>820</v>
      </c>
      <c r="AE878">
        <v>343.9</v>
      </c>
      <c r="AF878">
        <v>1349</v>
      </c>
      <c r="AG878">
        <v>449300</v>
      </c>
      <c r="AH878">
        <v>1810000</v>
      </c>
      <c r="AI878" s="2">
        <f>IF(AND(gpw_3[[#This Row],[wolumen]]=0,gpw_3[[#This Row],[obrot]]=0),gpw_3[[#This Row],[kurs_zamkniecia]],gpw_3[[#This Row],[obrot]]/gpw_3[[#This Row],[wolumen]])</f>
        <v>333.06152705707933</v>
      </c>
      <c r="AK878" t="str">
        <f>LEFT(gpw_3[[#This Row],[ISIN]],2)</f>
        <v>PL</v>
      </c>
      <c r="AL878">
        <f>gpw_3[[#This Row],[kurs_zamkniecia]]*gpw_3[[#This Row],[pakiet_wig]]</f>
        <v>622459000</v>
      </c>
      <c r="AM878" s="2">
        <f>1000</f>
        <v>1000</v>
      </c>
      <c r="AN878" s="2">
        <f t="shared" si="54"/>
        <v>96.428137390000003</v>
      </c>
      <c r="AO878" s="2">
        <f t="shared" si="55"/>
        <v>57140000</v>
      </c>
      <c r="AP878" s="2">
        <f>gpw_3[[#This Row],[M]]/(gpw_3[[#This Row],[Mb]]*gpw_3[[#This Row],[K]])*gpw_3[[#This Row],[Wb]]</f>
        <v>112.97093850107542</v>
      </c>
      <c r="AQ878" s="2">
        <f>gpw_3[[#This Row],[kurs_zamkniecia]]-AE408</f>
        <v>5.1499999999999773</v>
      </c>
      <c r="AR878" s="2" t="str">
        <f>IF(gpw_3[[#This Row],[Kolumna1]]&gt;0,"r",IF(gpw_3[[#This Row],[Kolumna1]]=0,"n","m"))</f>
        <v>r</v>
      </c>
    </row>
    <row r="879" spans="1:44" x14ac:dyDescent="0.25">
      <c r="A879" s="1">
        <v>42026</v>
      </c>
      <c r="B879" s="2" t="s">
        <v>821</v>
      </c>
      <c r="C879" s="2" t="s">
        <v>822</v>
      </c>
      <c r="D879">
        <v>12.7</v>
      </c>
      <c r="E879">
        <v>3421</v>
      </c>
      <c r="F879">
        <v>43300</v>
      </c>
      <c r="G879">
        <v>7716000</v>
      </c>
      <c r="H879" s="2">
        <f>IF(AND(gpw[[#This Row],[wolumen]]=0,gpw[[#This Row],[obrot]]=0),gpw[[#This Row],[kurs_zamkniecia]],gpw[[#This Row],[obrot]]/gpw[[#This Row],[wolumen]])</f>
        <v>12.657117801812335</v>
      </c>
      <c r="J879" t="str">
        <f>LEFT(gpw[[#This Row],[ISIN]],2)</f>
        <v>PL</v>
      </c>
      <c r="K879">
        <f>gpw[[#This Row],[kurs_zamkniecia]]*gpw[[#This Row],[pakiet_wig]]</f>
        <v>97993200</v>
      </c>
      <c r="L879" s="2">
        <f>1000</f>
        <v>1000</v>
      </c>
      <c r="M879" s="2">
        <f t="shared" si="52"/>
        <v>96.428137390000003</v>
      </c>
      <c r="N879" s="2">
        <f t="shared" si="53"/>
        <v>57140000</v>
      </c>
      <c r="O879" s="2">
        <f>gpw[[#This Row],[M]]/(gpw[[#This Row],[Mb]]*gpw[[#This Row],[K]])*gpw[[#This Row],[Wb]]</f>
        <v>17.784920405558577</v>
      </c>
      <c r="P879" s="2">
        <f>gpw[[#This Row],[kurs_zamkniecia]]-D409</f>
        <v>1.9999999999999574E-2</v>
      </c>
      <c r="Q879" s="2" t="str">
        <f>IF(gpw[[#This Row],[Kolumna1]]&gt;0,"r",IF(gpw[[#This Row],[Kolumna1]]=0,"n","m"))</f>
        <v>r</v>
      </c>
      <c r="AB879" s="1">
        <v>42026</v>
      </c>
      <c r="AC879" s="2" t="s">
        <v>821</v>
      </c>
      <c r="AD879" s="2" t="s">
        <v>822</v>
      </c>
      <c r="AE879">
        <v>12.7</v>
      </c>
      <c r="AF879">
        <v>3421</v>
      </c>
      <c r="AG879">
        <v>43300</v>
      </c>
      <c r="AH879">
        <v>7716000</v>
      </c>
      <c r="AI879" s="2">
        <f>IF(AND(gpw_3[[#This Row],[wolumen]]=0,gpw_3[[#This Row],[obrot]]=0),gpw_3[[#This Row],[kurs_zamkniecia]],gpw_3[[#This Row],[obrot]]/gpw_3[[#This Row],[wolumen]])</f>
        <v>12.657117801812335</v>
      </c>
      <c r="AK879" t="str">
        <f>LEFT(gpw_3[[#This Row],[ISIN]],2)</f>
        <v>PL</v>
      </c>
      <c r="AL879">
        <f>gpw_3[[#This Row],[kurs_zamkniecia]]*gpw_3[[#This Row],[pakiet_wig]]</f>
        <v>97993200</v>
      </c>
      <c r="AM879" s="2">
        <f>1000</f>
        <v>1000</v>
      </c>
      <c r="AN879" s="2">
        <f t="shared" si="54"/>
        <v>96.428137390000003</v>
      </c>
      <c r="AO879" s="2">
        <f t="shared" si="55"/>
        <v>57140000</v>
      </c>
      <c r="AP879" s="2">
        <f>gpw_3[[#This Row],[M]]/(gpw_3[[#This Row],[Mb]]*gpw_3[[#This Row],[K]])*gpw_3[[#This Row],[Wb]]</f>
        <v>17.784920405558577</v>
      </c>
      <c r="AQ879" s="2">
        <f>gpw_3[[#This Row],[kurs_zamkniecia]]-AE409</f>
        <v>1.9999999999999574E-2</v>
      </c>
      <c r="AR879" s="2" t="str">
        <f>IF(gpw_3[[#This Row],[Kolumna1]]&gt;0,"r",IF(gpw_3[[#This Row],[Kolumna1]]=0,"n","m"))</f>
        <v>r</v>
      </c>
    </row>
    <row r="880" spans="1:44" x14ac:dyDescent="0.25">
      <c r="A880" s="1">
        <v>42026</v>
      </c>
      <c r="B880" s="2" t="s">
        <v>823</v>
      </c>
      <c r="C880" s="2" t="s">
        <v>824</v>
      </c>
      <c r="D880">
        <v>10.31</v>
      </c>
      <c r="E880">
        <v>1401</v>
      </c>
      <c r="F880">
        <v>14500</v>
      </c>
      <c r="G880">
        <v>1791000</v>
      </c>
      <c r="H880" s="2">
        <f>IF(AND(gpw[[#This Row],[wolumen]]=0,gpw[[#This Row],[obrot]]=0),gpw[[#This Row],[kurs_zamkniecia]],gpw[[#This Row],[obrot]]/gpw[[#This Row],[wolumen]])</f>
        <v>10.349750178443969</v>
      </c>
      <c r="J880" t="str">
        <f>LEFT(gpw[[#This Row],[ISIN]],2)</f>
        <v>PL</v>
      </c>
      <c r="K880">
        <f>gpw[[#This Row],[kurs_zamkniecia]]*gpw[[#This Row],[pakiet_wig]]</f>
        <v>18465210</v>
      </c>
      <c r="L880" s="2">
        <f>1000</f>
        <v>1000</v>
      </c>
      <c r="M880" s="2">
        <f t="shared" si="52"/>
        <v>96.428137390000003</v>
      </c>
      <c r="N880" s="2">
        <f t="shared" si="53"/>
        <v>57140000</v>
      </c>
      <c r="O880" s="2">
        <f>gpw[[#This Row],[M]]/(gpw[[#This Row],[Mb]]*gpw[[#This Row],[K]])*gpw[[#This Row],[Wb]]</f>
        <v>3.3512763142945041</v>
      </c>
      <c r="P880" s="2">
        <f>gpw[[#This Row],[kurs_zamkniecia]]-D410</f>
        <v>0.21000000000000085</v>
      </c>
      <c r="Q880" s="2" t="str">
        <f>IF(gpw[[#This Row],[Kolumna1]]&gt;0,"r",IF(gpw[[#This Row],[Kolumna1]]=0,"n","m"))</f>
        <v>r</v>
      </c>
      <c r="AB880" s="1">
        <v>42026</v>
      </c>
      <c r="AC880" s="2" t="s">
        <v>823</v>
      </c>
      <c r="AD880" s="2" t="s">
        <v>824</v>
      </c>
      <c r="AE880">
        <v>10.31</v>
      </c>
      <c r="AF880">
        <v>1401</v>
      </c>
      <c r="AG880">
        <v>14500</v>
      </c>
      <c r="AH880">
        <v>1791000</v>
      </c>
      <c r="AI880" s="2">
        <f>IF(AND(gpw_3[[#This Row],[wolumen]]=0,gpw_3[[#This Row],[obrot]]=0),gpw_3[[#This Row],[kurs_zamkniecia]],gpw_3[[#This Row],[obrot]]/gpw_3[[#This Row],[wolumen]])</f>
        <v>10.349750178443969</v>
      </c>
      <c r="AK880" t="str">
        <f>LEFT(gpw_3[[#This Row],[ISIN]],2)</f>
        <v>PL</v>
      </c>
      <c r="AL880">
        <f>gpw_3[[#This Row],[kurs_zamkniecia]]*gpw_3[[#This Row],[pakiet_wig]]</f>
        <v>18465210</v>
      </c>
      <c r="AM880" s="2">
        <f>1000</f>
        <v>1000</v>
      </c>
      <c r="AN880" s="2">
        <f t="shared" si="54"/>
        <v>96.428137390000003</v>
      </c>
      <c r="AO880" s="2">
        <f t="shared" si="55"/>
        <v>57140000</v>
      </c>
      <c r="AP880" s="2">
        <f>gpw_3[[#This Row],[M]]/(gpw_3[[#This Row],[Mb]]*gpw_3[[#This Row],[K]])*gpw_3[[#This Row],[Wb]]</f>
        <v>3.3512763142945041</v>
      </c>
      <c r="AQ880" s="2">
        <f>gpw_3[[#This Row],[kurs_zamkniecia]]-AE410</f>
        <v>0.21000000000000085</v>
      </c>
      <c r="AR880" s="2" t="str">
        <f>IF(gpw_3[[#This Row],[Kolumna1]]&gt;0,"r",IF(gpw_3[[#This Row],[Kolumna1]]=0,"n","m"))</f>
        <v>r</v>
      </c>
    </row>
    <row r="881" spans="1:44" x14ac:dyDescent="0.25">
      <c r="A881" s="1">
        <v>42026</v>
      </c>
      <c r="B881" s="2" t="s">
        <v>825</v>
      </c>
      <c r="C881" s="2" t="s">
        <v>826</v>
      </c>
      <c r="D881">
        <v>2.39</v>
      </c>
      <c r="E881">
        <v>64285</v>
      </c>
      <c r="F881">
        <v>147730</v>
      </c>
      <c r="G881">
        <v>0</v>
      </c>
      <c r="H881" s="2">
        <f>IF(AND(gpw[[#This Row],[wolumen]]=0,gpw[[#This Row],[obrot]]=0),gpw[[#This Row],[kurs_zamkniecia]],gpw[[#This Row],[obrot]]/gpw[[#This Row],[wolumen]])</f>
        <v>2.2980477560861789</v>
      </c>
      <c r="J881" t="str">
        <f>LEFT(gpw[[#This Row],[ISIN]],2)</f>
        <v>PL</v>
      </c>
      <c r="K881">
        <f>gpw[[#This Row],[kurs_zamkniecia]]*gpw[[#This Row],[pakiet_wig]]</f>
        <v>0</v>
      </c>
      <c r="L881" s="2">
        <f>1000</f>
        <v>1000</v>
      </c>
      <c r="M881" s="2">
        <f t="shared" si="52"/>
        <v>96.428137390000003</v>
      </c>
      <c r="N881" s="2">
        <f t="shared" si="53"/>
        <v>57140000</v>
      </c>
      <c r="O881" s="2">
        <f>gpw[[#This Row],[M]]/(gpw[[#This Row],[Mb]]*gpw[[#This Row],[K]])*gpw[[#This Row],[Wb]]</f>
        <v>0</v>
      </c>
      <c r="P881" s="2">
        <f>gpw[[#This Row],[kurs_zamkniecia]]-D411</f>
        <v>0.14000000000000012</v>
      </c>
      <c r="Q881" s="2" t="str">
        <f>IF(gpw[[#This Row],[Kolumna1]]&gt;0,"r",IF(gpw[[#This Row],[Kolumna1]]=0,"n","m"))</f>
        <v>r</v>
      </c>
      <c r="AB881" s="1">
        <v>42026</v>
      </c>
      <c r="AC881" s="2" t="s">
        <v>825</v>
      </c>
      <c r="AD881" s="2" t="s">
        <v>826</v>
      </c>
      <c r="AE881">
        <v>2.39</v>
      </c>
      <c r="AF881">
        <v>64285</v>
      </c>
      <c r="AG881">
        <v>147730</v>
      </c>
      <c r="AH881">
        <v>0</v>
      </c>
      <c r="AI881" s="2">
        <f>IF(AND(gpw_3[[#This Row],[wolumen]]=0,gpw_3[[#This Row],[obrot]]=0),gpw_3[[#This Row],[kurs_zamkniecia]],gpw_3[[#This Row],[obrot]]/gpw_3[[#This Row],[wolumen]])</f>
        <v>2.2980477560861789</v>
      </c>
      <c r="AK881" t="str">
        <f>LEFT(gpw_3[[#This Row],[ISIN]],2)</f>
        <v>PL</v>
      </c>
      <c r="AL881">
        <f>gpw_3[[#This Row],[kurs_zamkniecia]]*gpw_3[[#This Row],[pakiet_wig]]</f>
        <v>0</v>
      </c>
      <c r="AM881" s="2">
        <f>1000</f>
        <v>1000</v>
      </c>
      <c r="AN881" s="2">
        <f t="shared" si="54"/>
        <v>96.428137390000003</v>
      </c>
      <c r="AO881" s="2">
        <f t="shared" si="55"/>
        <v>57140000</v>
      </c>
      <c r="AP881" s="2">
        <f>gpw_3[[#This Row],[M]]/(gpw_3[[#This Row],[Mb]]*gpw_3[[#This Row],[K]])*gpw_3[[#This Row],[Wb]]</f>
        <v>0</v>
      </c>
      <c r="AQ881" s="2">
        <f>gpw_3[[#This Row],[kurs_zamkniecia]]-AE411</f>
        <v>0.14000000000000012</v>
      </c>
      <c r="AR881" s="2" t="str">
        <f>IF(gpw_3[[#This Row],[Kolumna1]]&gt;0,"r",IF(gpw_3[[#This Row],[Kolumna1]]=0,"n","m"))</f>
        <v>r</v>
      </c>
    </row>
    <row r="882" spans="1:44" x14ac:dyDescent="0.25">
      <c r="A882" s="1">
        <v>42026</v>
      </c>
      <c r="B882" s="2" t="s">
        <v>827</v>
      </c>
      <c r="C882" s="2" t="s">
        <v>828</v>
      </c>
      <c r="D882">
        <v>13.3</v>
      </c>
      <c r="E882">
        <v>115</v>
      </c>
      <c r="F882">
        <v>1530</v>
      </c>
      <c r="G882">
        <v>925000</v>
      </c>
      <c r="H882" s="2">
        <f>IF(AND(gpw[[#This Row],[wolumen]]=0,gpw[[#This Row],[obrot]]=0),gpw[[#This Row],[kurs_zamkniecia]],gpw[[#This Row],[obrot]]/gpw[[#This Row],[wolumen]])</f>
        <v>13.304347826086957</v>
      </c>
      <c r="J882" t="str">
        <f>LEFT(gpw[[#This Row],[ISIN]],2)</f>
        <v>PL</v>
      </c>
      <c r="K882">
        <f>gpw[[#This Row],[kurs_zamkniecia]]*gpw[[#This Row],[pakiet_wig]]</f>
        <v>12302500</v>
      </c>
      <c r="L882" s="2">
        <f>1000</f>
        <v>1000</v>
      </c>
      <c r="M882" s="2">
        <f t="shared" si="52"/>
        <v>96.428137390000003</v>
      </c>
      <c r="N882" s="2">
        <f t="shared" si="53"/>
        <v>57140000</v>
      </c>
      <c r="O882" s="2">
        <f>gpw[[#This Row],[M]]/(gpw[[#This Row],[Mb]]*gpw[[#This Row],[K]])*gpw[[#This Row],[Wb]]</f>
        <v>2.2327976154405036</v>
      </c>
      <c r="P882" s="2">
        <f>gpw[[#This Row],[kurs_zamkniecia]]-D412</f>
        <v>0</v>
      </c>
      <c r="Q882" s="2" t="str">
        <f>IF(gpw[[#This Row],[Kolumna1]]&gt;0,"r",IF(gpw[[#This Row],[Kolumna1]]=0,"n","m"))</f>
        <v>n</v>
      </c>
      <c r="AB882" s="1">
        <v>42026</v>
      </c>
      <c r="AC882" s="2" t="s">
        <v>827</v>
      </c>
      <c r="AD882" s="2" t="s">
        <v>828</v>
      </c>
      <c r="AE882">
        <v>13.3</v>
      </c>
      <c r="AF882">
        <v>115</v>
      </c>
      <c r="AG882">
        <v>1530</v>
      </c>
      <c r="AH882">
        <v>925000</v>
      </c>
      <c r="AI882" s="2">
        <f>IF(AND(gpw_3[[#This Row],[wolumen]]=0,gpw_3[[#This Row],[obrot]]=0),gpw_3[[#This Row],[kurs_zamkniecia]],gpw_3[[#This Row],[obrot]]/gpw_3[[#This Row],[wolumen]])</f>
        <v>13.304347826086957</v>
      </c>
      <c r="AK882" t="str">
        <f>LEFT(gpw_3[[#This Row],[ISIN]],2)</f>
        <v>PL</v>
      </c>
      <c r="AL882">
        <f>gpw_3[[#This Row],[kurs_zamkniecia]]*gpw_3[[#This Row],[pakiet_wig]]</f>
        <v>12302500</v>
      </c>
      <c r="AM882" s="2">
        <f>1000</f>
        <v>1000</v>
      </c>
      <c r="AN882" s="2">
        <f t="shared" si="54"/>
        <v>96.428137390000003</v>
      </c>
      <c r="AO882" s="2">
        <f t="shared" si="55"/>
        <v>57140000</v>
      </c>
      <c r="AP882" s="2">
        <f>gpw_3[[#This Row],[M]]/(gpw_3[[#This Row],[Mb]]*gpw_3[[#This Row],[K]])*gpw_3[[#This Row],[Wb]]</f>
        <v>2.2327976154405036</v>
      </c>
      <c r="AQ882" s="2">
        <f>gpw_3[[#This Row],[kurs_zamkniecia]]-AE412</f>
        <v>0</v>
      </c>
      <c r="AR882" s="2" t="str">
        <f>IF(gpw_3[[#This Row],[Kolumna1]]&gt;0,"r",IF(gpw_3[[#This Row],[Kolumna1]]=0,"n","m"))</f>
        <v>n</v>
      </c>
    </row>
    <row r="883" spans="1:44" x14ac:dyDescent="0.25">
      <c r="A883" s="1">
        <v>42026</v>
      </c>
      <c r="B883" s="2" t="s">
        <v>829</v>
      </c>
      <c r="C883" s="2" t="s">
        <v>830</v>
      </c>
      <c r="D883">
        <v>0.24</v>
      </c>
      <c r="E883">
        <v>25010</v>
      </c>
      <c r="F883">
        <v>6000</v>
      </c>
      <c r="G883">
        <v>0</v>
      </c>
      <c r="H883" s="2">
        <f>IF(AND(gpw[[#This Row],[wolumen]]=0,gpw[[#This Row],[obrot]]=0),gpw[[#This Row],[kurs_zamkniecia]],gpw[[#This Row],[obrot]]/gpw[[#This Row],[wolumen]])</f>
        <v>0.23990403838464613</v>
      </c>
      <c r="J883" t="str">
        <f>LEFT(gpw[[#This Row],[ISIN]],2)</f>
        <v>PL</v>
      </c>
      <c r="K883">
        <f>gpw[[#This Row],[kurs_zamkniecia]]*gpw[[#This Row],[pakiet_wig]]</f>
        <v>0</v>
      </c>
      <c r="L883" s="2">
        <f>1000</f>
        <v>1000</v>
      </c>
      <c r="M883" s="2">
        <f t="shared" si="52"/>
        <v>96.428137390000003</v>
      </c>
      <c r="N883" s="2">
        <f t="shared" si="53"/>
        <v>57140000</v>
      </c>
      <c r="O883" s="2">
        <f>gpw[[#This Row],[M]]/(gpw[[#This Row],[Mb]]*gpw[[#This Row],[K]])*gpw[[#This Row],[Wb]]</f>
        <v>0</v>
      </c>
      <c r="P883" s="2">
        <f>gpw[[#This Row],[kurs_zamkniecia]]-D413</f>
        <v>1.999999999999999E-2</v>
      </c>
      <c r="Q883" s="2" t="str">
        <f>IF(gpw[[#This Row],[Kolumna1]]&gt;0,"r",IF(gpw[[#This Row],[Kolumna1]]=0,"n","m"))</f>
        <v>r</v>
      </c>
      <c r="AB883" s="1">
        <v>42026</v>
      </c>
      <c r="AC883" s="2" t="s">
        <v>829</v>
      </c>
      <c r="AD883" s="2" t="s">
        <v>830</v>
      </c>
      <c r="AE883">
        <v>0.24</v>
      </c>
      <c r="AF883">
        <v>25010</v>
      </c>
      <c r="AG883">
        <v>6000</v>
      </c>
      <c r="AH883">
        <v>0</v>
      </c>
      <c r="AI883" s="2">
        <f>IF(AND(gpw_3[[#This Row],[wolumen]]=0,gpw_3[[#This Row],[obrot]]=0),gpw_3[[#This Row],[kurs_zamkniecia]],gpw_3[[#This Row],[obrot]]/gpw_3[[#This Row],[wolumen]])</f>
        <v>0.23990403838464613</v>
      </c>
      <c r="AK883" t="str">
        <f>LEFT(gpw_3[[#This Row],[ISIN]],2)</f>
        <v>PL</v>
      </c>
      <c r="AL883">
        <f>gpw_3[[#This Row],[kurs_zamkniecia]]*gpw_3[[#This Row],[pakiet_wig]]</f>
        <v>0</v>
      </c>
      <c r="AM883" s="2">
        <f>1000</f>
        <v>1000</v>
      </c>
      <c r="AN883" s="2">
        <f t="shared" si="54"/>
        <v>96.428137390000003</v>
      </c>
      <c r="AO883" s="2">
        <f t="shared" si="55"/>
        <v>57140000</v>
      </c>
      <c r="AP883" s="2">
        <f>gpw_3[[#This Row],[M]]/(gpw_3[[#This Row],[Mb]]*gpw_3[[#This Row],[K]])*gpw_3[[#This Row],[Wb]]</f>
        <v>0</v>
      </c>
      <c r="AQ883" s="2">
        <f>gpw_3[[#This Row],[kurs_zamkniecia]]-AE413</f>
        <v>1.999999999999999E-2</v>
      </c>
      <c r="AR883" s="2" t="str">
        <f>IF(gpw_3[[#This Row],[Kolumna1]]&gt;0,"r",IF(gpw_3[[#This Row],[Kolumna1]]=0,"n","m"))</f>
        <v>r</v>
      </c>
    </row>
    <row r="884" spans="1:44" x14ac:dyDescent="0.25">
      <c r="A884" s="1">
        <v>42026</v>
      </c>
      <c r="B884" s="2" t="s">
        <v>831</v>
      </c>
      <c r="C884" s="2" t="s">
        <v>832</v>
      </c>
      <c r="D884">
        <v>13.2</v>
      </c>
      <c r="E884">
        <v>2395</v>
      </c>
      <c r="F884">
        <v>31530</v>
      </c>
      <c r="G884">
        <v>11886000</v>
      </c>
      <c r="H884" s="2">
        <f>IF(AND(gpw[[#This Row],[wolumen]]=0,gpw[[#This Row],[obrot]]=0),gpw[[#This Row],[kurs_zamkniecia]],gpw[[#This Row],[obrot]]/gpw[[#This Row],[wolumen]])</f>
        <v>13.164926931106471</v>
      </c>
      <c r="J884" t="str">
        <f>LEFT(gpw[[#This Row],[ISIN]],2)</f>
        <v>PL</v>
      </c>
      <c r="K884">
        <f>gpw[[#This Row],[kurs_zamkniecia]]*gpw[[#This Row],[pakiet_wig]]</f>
        <v>156895200</v>
      </c>
      <c r="L884" s="2">
        <f>1000</f>
        <v>1000</v>
      </c>
      <c r="M884" s="2">
        <f t="shared" si="52"/>
        <v>96.428137390000003</v>
      </c>
      <c r="N884" s="2">
        <f t="shared" si="53"/>
        <v>57140000</v>
      </c>
      <c r="O884" s="2">
        <f>gpw[[#This Row],[M]]/(gpw[[#This Row],[Mb]]*gpw[[#This Row],[K]])*gpw[[#This Row],[Wb]]</f>
        <v>28.475125253733868</v>
      </c>
      <c r="P884" s="2">
        <f>gpw[[#This Row],[kurs_zamkniecia]]-D414</f>
        <v>9.9999999999997868E-3</v>
      </c>
      <c r="Q884" s="2" t="str">
        <f>IF(gpw[[#This Row],[Kolumna1]]&gt;0,"r",IF(gpw[[#This Row],[Kolumna1]]=0,"n","m"))</f>
        <v>r</v>
      </c>
      <c r="AB884" s="1">
        <v>42026</v>
      </c>
      <c r="AC884" s="2" t="s">
        <v>831</v>
      </c>
      <c r="AD884" s="2" t="s">
        <v>832</v>
      </c>
      <c r="AE884">
        <v>13.2</v>
      </c>
      <c r="AF884">
        <v>2395</v>
      </c>
      <c r="AG884">
        <v>31530</v>
      </c>
      <c r="AH884">
        <v>11886000</v>
      </c>
      <c r="AI884" s="2">
        <f>IF(AND(gpw_3[[#This Row],[wolumen]]=0,gpw_3[[#This Row],[obrot]]=0),gpw_3[[#This Row],[kurs_zamkniecia]],gpw_3[[#This Row],[obrot]]/gpw_3[[#This Row],[wolumen]])</f>
        <v>13.164926931106471</v>
      </c>
      <c r="AK884" t="str">
        <f>LEFT(gpw_3[[#This Row],[ISIN]],2)</f>
        <v>PL</v>
      </c>
      <c r="AL884">
        <f>gpw_3[[#This Row],[kurs_zamkniecia]]*gpw_3[[#This Row],[pakiet_wig]]</f>
        <v>156895200</v>
      </c>
      <c r="AM884" s="2">
        <f>1000</f>
        <v>1000</v>
      </c>
      <c r="AN884" s="2">
        <f t="shared" si="54"/>
        <v>96.428137390000003</v>
      </c>
      <c r="AO884" s="2">
        <f t="shared" si="55"/>
        <v>57140000</v>
      </c>
      <c r="AP884" s="2">
        <f>gpw_3[[#This Row],[M]]/(gpw_3[[#This Row],[Mb]]*gpw_3[[#This Row],[K]])*gpw_3[[#This Row],[Wb]]</f>
        <v>28.475125253733868</v>
      </c>
      <c r="AQ884" s="2">
        <f>gpw_3[[#This Row],[kurs_zamkniecia]]-AE414</f>
        <v>9.9999999999997868E-3</v>
      </c>
      <c r="AR884" s="2" t="str">
        <f>IF(gpw_3[[#This Row],[Kolumna1]]&gt;0,"r",IF(gpw_3[[#This Row],[Kolumna1]]=0,"n","m"))</f>
        <v>r</v>
      </c>
    </row>
    <row r="885" spans="1:44" x14ac:dyDescent="0.25">
      <c r="A885" s="1">
        <v>42026</v>
      </c>
      <c r="B885" s="2" t="s">
        <v>833</v>
      </c>
      <c r="C885" s="2" t="s">
        <v>834</v>
      </c>
      <c r="D885">
        <v>21</v>
      </c>
      <c r="E885">
        <v>5107</v>
      </c>
      <c r="F885">
        <v>107820</v>
      </c>
      <c r="G885">
        <v>5947000</v>
      </c>
      <c r="H885" s="2">
        <f>IF(AND(gpw[[#This Row],[wolumen]]=0,gpw[[#This Row],[obrot]]=0),gpw[[#This Row],[kurs_zamkniecia]],gpw[[#This Row],[obrot]]/gpw[[#This Row],[wolumen]])</f>
        <v>21.112198942627767</v>
      </c>
      <c r="J885" t="str">
        <f>LEFT(gpw[[#This Row],[ISIN]],2)</f>
        <v>PL</v>
      </c>
      <c r="K885">
        <f>gpw[[#This Row],[kurs_zamkniecia]]*gpw[[#This Row],[pakiet_wig]]</f>
        <v>124887000</v>
      </c>
      <c r="L885" s="2">
        <f>1000</f>
        <v>1000</v>
      </c>
      <c r="M885" s="2">
        <f t="shared" si="52"/>
        <v>96.428137390000003</v>
      </c>
      <c r="N885" s="2">
        <f t="shared" si="53"/>
        <v>57140000</v>
      </c>
      <c r="O885" s="2">
        <f>gpw[[#This Row],[M]]/(gpw[[#This Row],[Mb]]*gpw[[#This Row],[K]])*gpw[[#This Row],[Wb]]</f>
        <v>22.665913090796028</v>
      </c>
      <c r="P885" s="2">
        <f>gpw[[#This Row],[kurs_zamkniecia]]-D415</f>
        <v>-0.60000000000000142</v>
      </c>
      <c r="Q885" s="2" t="str">
        <f>IF(gpw[[#This Row],[Kolumna1]]&gt;0,"r",IF(gpw[[#This Row],[Kolumna1]]=0,"n","m"))</f>
        <v>m</v>
      </c>
      <c r="AB885" s="1">
        <v>42026</v>
      </c>
      <c r="AC885" s="2" t="s">
        <v>833</v>
      </c>
      <c r="AD885" s="2" t="s">
        <v>834</v>
      </c>
      <c r="AE885">
        <v>21</v>
      </c>
      <c r="AF885">
        <v>5107</v>
      </c>
      <c r="AG885">
        <v>107820</v>
      </c>
      <c r="AH885">
        <v>5947000</v>
      </c>
      <c r="AI885" s="2">
        <f>IF(AND(gpw_3[[#This Row],[wolumen]]=0,gpw_3[[#This Row],[obrot]]=0),gpw_3[[#This Row],[kurs_zamkniecia]],gpw_3[[#This Row],[obrot]]/gpw_3[[#This Row],[wolumen]])</f>
        <v>21.112198942627767</v>
      </c>
      <c r="AK885" t="str">
        <f>LEFT(gpw_3[[#This Row],[ISIN]],2)</f>
        <v>PL</v>
      </c>
      <c r="AL885">
        <f>gpw_3[[#This Row],[kurs_zamkniecia]]*gpw_3[[#This Row],[pakiet_wig]]</f>
        <v>124887000</v>
      </c>
      <c r="AM885" s="2">
        <f>1000</f>
        <v>1000</v>
      </c>
      <c r="AN885" s="2">
        <f t="shared" si="54"/>
        <v>96.428137390000003</v>
      </c>
      <c r="AO885" s="2">
        <f t="shared" si="55"/>
        <v>57140000</v>
      </c>
      <c r="AP885" s="2">
        <f>gpw_3[[#This Row],[M]]/(gpw_3[[#This Row],[Mb]]*gpw_3[[#This Row],[K]])*gpw_3[[#This Row],[Wb]]</f>
        <v>22.665913090796028</v>
      </c>
      <c r="AQ885" s="2">
        <f>gpw_3[[#This Row],[kurs_zamkniecia]]-AE415</f>
        <v>-0.60000000000000142</v>
      </c>
      <c r="AR885" s="2" t="str">
        <f>IF(gpw_3[[#This Row],[Kolumna1]]&gt;0,"r",IF(gpw_3[[#This Row],[Kolumna1]]=0,"n","m"))</f>
        <v>m</v>
      </c>
    </row>
    <row r="886" spans="1:44" x14ac:dyDescent="0.25">
      <c r="A886" s="1">
        <v>42026</v>
      </c>
      <c r="B886" s="2" t="s">
        <v>835</v>
      </c>
      <c r="C886" s="2" t="s">
        <v>836</v>
      </c>
      <c r="D886">
        <v>4.0599999999999996</v>
      </c>
      <c r="E886">
        <v>2463968</v>
      </c>
      <c r="F886">
        <v>9970640</v>
      </c>
      <c r="G886">
        <v>496690000</v>
      </c>
      <c r="H886" s="2">
        <f>IF(AND(gpw[[#This Row],[wolumen]]=0,gpw[[#This Row],[obrot]]=0),gpw[[#This Row],[kurs_zamkniecia]],gpw[[#This Row],[obrot]]/gpw[[#This Row],[wolumen]])</f>
        <v>4.0465785269938568</v>
      </c>
      <c r="J886" t="str">
        <f>LEFT(gpw[[#This Row],[ISIN]],2)</f>
        <v>PL</v>
      </c>
      <c r="K886">
        <f>gpw[[#This Row],[kurs_zamkniecia]]*gpw[[#This Row],[pakiet_wig]]</f>
        <v>2016561399.9999998</v>
      </c>
      <c r="L886" s="2">
        <f>1000</f>
        <v>1000</v>
      </c>
      <c r="M886" s="2">
        <f t="shared" si="52"/>
        <v>96.428137390000003</v>
      </c>
      <c r="N886" s="2">
        <f t="shared" si="53"/>
        <v>57140000</v>
      </c>
      <c r="O886" s="2">
        <f>gpw[[#This Row],[M]]/(gpw[[#This Row],[Mb]]*gpw[[#This Row],[K]])*gpw[[#This Row],[Wb]]</f>
        <v>365.9884970785908</v>
      </c>
      <c r="P886" s="2">
        <f>gpw[[#This Row],[kurs_zamkniecia]]-D416</f>
        <v>8.9999999999999414E-2</v>
      </c>
      <c r="Q886" s="2" t="str">
        <f>IF(gpw[[#This Row],[Kolumna1]]&gt;0,"r",IF(gpw[[#This Row],[Kolumna1]]=0,"n","m"))</f>
        <v>r</v>
      </c>
      <c r="AB886" s="1">
        <v>42026</v>
      </c>
      <c r="AC886" s="2" t="s">
        <v>835</v>
      </c>
      <c r="AD886" s="2" t="s">
        <v>836</v>
      </c>
      <c r="AE886">
        <v>4.0599999999999996</v>
      </c>
      <c r="AF886">
        <v>2463968</v>
      </c>
      <c r="AG886">
        <v>9970640</v>
      </c>
      <c r="AH886">
        <v>496690000</v>
      </c>
      <c r="AI886" s="2">
        <f>IF(AND(gpw_3[[#This Row],[wolumen]]=0,gpw_3[[#This Row],[obrot]]=0),gpw_3[[#This Row],[kurs_zamkniecia]],gpw_3[[#This Row],[obrot]]/gpw_3[[#This Row],[wolumen]])</f>
        <v>4.0465785269938568</v>
      </c>
      <c r="AK886" t="str">
        <f>LEFT(gpw_3[[#This Row],[ISIN]],2)</f>
        <v>PL</v>
      </c>
      <c r="AL886">
        <f>gpw_3[[#This Row],[kurs_zamkniecia]]*gpw_3[[#This Row],[pakiet_wig]]</f>
        <v>2016561399.9999998</v>
      </c>
      <c r="AM886" s="2">
        <f>1000</f>
        <v>1000</v>
      </c>
      <c r="AN886" s="2">
        <f t="shared" si="54"/>
        <v>96.428137390000003</v>
      </c>
      <c r="AO886" s="2">
        <f t="shared" si="55"/>
        <v>57140000</v>
      </c>
      <c r="AP886" s="2">
        <f>gpw_3[[#This Row],[M]]/(gpw_3[[#This Row],[Mb]]*gpw_3[[#This Row],[K]])*gpw_3[[#This Row],[Wb]]</f>
        <v>365.9884970785908</v>
      </c>
      <c r="AQ886" s="2">
        <f>gpw_3[[#This Row],[kurs_zamkniecia]]-AE416</f>
        <v>8.9999999999999414E-2</v>
      </c>
      <c r="AR886" s="2" t="str">
        <f>IF(gpw_3[[#This Row],[Kolumna1]]&gt;0,"r",IF(gpw_3[[#This Row],[Kolumna1]]=0,"n","m"))</f>
        <v>r</v>
      </c>
    </row>
    <row r="887" spans="1:44" x14ac:dyDescent="0.25">
      <c r="A887" s="1">
        <v>42026</v>
      </c>
      <c r="B887" s="2" t="s">
        <v>837</v>
      </c>
      <c r="C887" s="2" t="s">
        <v>838</v>
      </c>
      <c r="D887">
        <v>109</v>
      </c>
      <c r="E887">
        <v>0</v>
      </c>
      <c r="F887">
        <v>0</v>
      </c>
      <c r="G887">
        <v>142000</v>
      </c>
      <c r="H887" s="2">
        <f>IF(AND(gpw[[#This Row],[wolumen]]=0,gpw[[#This Row],[obrot]]=0),gpw[[#This Row],[kurs_zamkniecia]],gpw[[#This Row],[obrot]]/gpw[[#This Row],[wolumen]])</f>
        <v>109</v>
      </c>
      <c r="J887" t="str">
        <f>LEFT(gpw[[#This Row],[ISIN]],2)</f>
        <v>DE</v>
      </c>
      <c r="K887">
        <f>gpw[[#This Row],[kurs_zamkniecia]]*gpw[[#This Row],[pakiet_wig]]</f>
        <v>15478000</v>
      </c>
      <c r="L887" s="2">
        <f>1000</f>
        <v>1000</v>
      </c>
      <c r="M887" s="2">
        <f t="shared" si="52"/>
        <v>96.428137390000003</v>
      </c>
      <c r="N887" s="2">
        <f t="shared" si="53"/>
        <v>57140000</v>
      </c>
      <c r="O887" s="2">
        <f>gpw[[#This Row],[M]]/(gpw[[#This Row],[Mb]]*gpw[[#This Row],[K]])*gpw[[#This Row],[Wb]]</f>
        <v>2.8091234701717633</v>
      </c>
      <c r="P887" s="2">
        <f>gpw[[#This Row],[kurs_zamkniecia]]-D417</f>
        <v>0</v>
      </c>
      <c r="Q887" s="2" t="str">
        <f>IF(gpw[[#This Row],[Kolumna1]]&gt;0,"r",IF(gpw[[#This Row],[Kolumna1]]=0,"n","m"))</f>
        <v>n</v>
      </c>
      <c r="AB887" s="1">
        <v>42026</v>
      </c>
      <c r="AC887" s="2" t="s">
        <v>837</v>
      </c>
      <c r="AD887" s="2" t="s">
        <v>838</v>
      </c>
      <c r="AE887">
        <v>109</v>
      </c>
      <c r="AF887">
        <v>0</v>
      </c>
      <c r="AG887">
        <v>0</v>
      </c>
      <c r="AH887">
        <v>142000</v>
      </c>
      <c r="AI887" s="2">
        <f>IF(AND(gpw_3[[#This Row],[wolumen]]=0,gpw_3[[#This Row],[obrot]]=0),gpw_3[[#This Row],[kurs_zamkniecia]],gpw_3[[#This Row],[obrot]]/gpw_3[[#This Row],[wolumen]])</f>
        <v>109</v>
      </c>
      <c r="AK887" t="str">
        <f>LEFT(gpw_3[[#This Row],[ISIN]],2)</f>
        <v>DE</v>
      </c>
      <c r="AL887">
        <f>gpw_3[[#This Row],[kurs_zamkniecia]]*gpw_3[[#This Row],[pakiet_wig]]</f>
        <v>15478000</v>
      </c>
      <c r="AM887" s="2">
        <f>1000</f>
        <v>1000</v>
      </c>
      <c r="AN887" s="2">
        <f t="shared" si="54"/>
        <v>96.428137390000003</v>
      </c>
      <c r="AO887" s="2">
        <f t="shared" si="55"/>
        <v>57140000</v>
      </c>
      <c r="AP887" s="2">
        <f>gpw_3[[#This Row],[M]]/(gpw_3[[#This Row],[Mb]]*gpw_3[[#This Row],[K]])*gpw_3[[#This Row],[Wb]]</f>
        <v>2.8091234701717633</v>
      </c>
      <c r="AQ887" s="2">
        <f>gpw_3[[#This Row],[kurs_zamkniecia]]-AE417</f>
        <v>0</v>
      </c>
      <c r="AR887" s="2" t="str">
        <f>IF(gpw_3[[#This Row],[Kolumna1]]&gt;0,"r",IF(gpw_3[[#This Row],[Kolumna1]]=0,"n","m"))</f>
        <v>n</v>
      </c>
    </row>
    <row r="888" spans="1:44" x14ac:dyDescent="0.25">
      <c r="A888" s="1">
        <v>42026</v>
      </c>
      <c r="B888" s="2" t="s">
        <v>839</v>
      </c>
      <c r="C888" s="2" t="s">
        <v>840</v>
      </c>
      <c r="D888">
        <v>21.8</v>
      </c>
      <c r="E888">
        <v>3590</v>
      </c>
      <c r="F888">
        <v>78590</v>
      </c>
      <c r="G888">
        <v>730000</v>
      </c>
      <c r="H888" s="2">
        <f>IF(AND(gpw[[#This Row],[wolumen]]=0,gpw[[#This Row],[obrot]]=0),gpw[[#This Row],[kurs_zamkniecia]],gpw[[#This Row],[obrot]]/gpw[[#This Row],[wolumen]])</f>
        <v>21.891364902506965</v>
      </c>
      <c r="J888" t="str">
        <f>LEFT(gpw[[#This Row],[ISIN]],2)</f>
        <v>PL</v>
      </c>
      <c r="K888">
        <f>gpw[[#This Row],[kurs_zamkniecia]]*gpw[[#This Row],[pakiet_wig]]</f>
        <v>15914000</v>
      </c>
      <c r="L888" s="2">
        <f>1000</f>
        <v>1000</v>
      </c>
      <c r="M888" s="2">
        <f t="shared" si="52"/>
        <v>96.428137390000003</v>
      </c>
      <c r="N888" s="2">
        <f t="shared" si="53"/>
        <v>57140000</v>
      </c>
      <c r="O888" s="2">
        <f>gpw[[#This Row],[M]]/(gpw[[#This Row],[Mb]]*gpw[[#This Row],[K]])*gpw[[#This Row],[Wb]]</f>
        <v>2.888253708768151</v>
      </c>
      <c r="P888" s="2">
        <f>gpw[[#This Row],[kurs_zamkniecia]]-D418</f>
        <v>-0.39999999999999858</v>
      </c>
      <c r="Q888" s="2" t="str">
        <f>IF(gpw[[#This Row],[Kolumna1]]&gt;0,"r",IF(gpw[[#This Row],[Kolumna1]]=0,"n","m"))</f>
        <v>m</v>
      </c>
      <c r="AB888" s="1">
        <v>42026</v>
      </c>
      <c r="AC888" s="2" t="s">
        <v>839</v>
      </c>
      <c r="AD888" s="2" t="s">
        <v>840</v>
      </c>
      <c r="AE888">
        <v>21.8</v>
      </c>
      <c r="AF888">
        <v>3590</v>
      </c>
      <c r="AG888">
        <v>78590</v>
      </c>
      <c r="AH888">
        <v>730000</v>
      </c>
      <c r="AI888" s="2">
        <f>IF(AND(gpw_3[[#This Row],[wolumen]]=0,gpw_3[[#This Row],[obrot]]=0),gpw_3[[#This Row],[kurs_zamkniecia]],gpw_3[[#This Row],[obrot]]/gpw_3[[#This Row],[wolumen]])</f>
        <v>21.891364902506965</v>
      </c>
      <c r="AK888" t="str">
        <f>LEFT(gpw_3[[#This Row],[ISIN]],2)</f>
        <v>PL</v>
      </c>
      <c r="AL888">
        <f>gpw_3[[#This Row],[kurs_zamkniecia]]*gpw_3[[#This Row],[pakiet_wig]]</f>
        <v>15914000</v>
      </c>
      <c r="AM888" s="2">
        <f>1000</f>
        <v>1000</v>
      </c>
      <c r="AN888" s="2">
        <f t="shared" si="54"/>
        <v>96.428137390000003</v>
      </c>
      <c r="AO888" s="2">
        <f t="shared" si="55"/>
        <v>57140000</v>
      </c>
      <c r="AP888" s="2">
        <f>gpw_3[[#This Row],[M]]/(gpw_3[[#This Row],[Mb]]*gpw_3[[#This Row],[K]])*gpw_3[[#This Row],[Wb]]</f>
        <v>2.888253708768151</v>
      </c>
      <c r="AQ888" s="2">
        <f>gpw_3[[#This Row],[kurs_zamkniecia]]-AE418</f>
        <v>-0.39999999999999858</v>
      </c>
      <c r="AR888" s="2" t="str">
        <f>IF(gpw_3[[#This Row],[Kolumna1]]&gt;0,"r",IF(gpw_3[[#This Row],[Kolumna1]]=0,"n","m"))</f>
        <v>m</v>
      </c>
    </row>
    <row r="889" spans="1:44" x14ac:dyDescent="0.25">
      <c r="A889" s="1">
        <v>42026</v>
      </c>
      <c r="B889" s="2" t="s">
        <v>841</v>
      </c>
      <c r="C889" s="2" t="s">
        <v>842</v>
      </c>
      <c r="D889">
        <v>12.7</v>
      </c>
      <c r="E889">
        <v>579</v>
      </c>
      <c r="F889">
        <v>7140</v>
      </c>
      <c r="G889">
        <v>7000000</v>
      </c>
      <c r="H889" s="2">
        <f>IF(AND(gpw[[#This Row],[wolumen]]=0,gpw[[#This Row],[obrot]]=0),gpw[[#This Row],[kurs_zamkniecia]],gpw[[#This Row],[obrot]]/gpw[[#This Row],[wolumen]])</f>
        <v>12.33160621761658</v>
      </c>
      <c r="J889" t="str">
        <f>LEFT(gpw[[#This Row],[ISIN]],2)</f>
        <v>PL</v>
      </c>
      <c r="K889">
        <f>gpw[[#This Row],[kurs_zamkniecia]]*gpw[[#This Row],[pakiet_wig]]</f>
        <v>88900000</v>
      </c>
      <c r="L889" s="2">
        <f>1000</f>
        <v>1000</v>
      </c>
      <c r="M889" s="2">
        <f t="shared" si="52"/>
        <v>96.428137390000003</v>
      </c>
      <c r="N889" s="2">
        <f t="shared" si="53"/>
        <v>57140000</v>
      </c>
      <c r="O889" s="2">
        <f>gpw[[#This Row],[M]]/(gpw[[#This Row],[Mb]]*gpw[[#This Row],[K]])*gpw[[#This Row],[Wb]]</f>
        <v>16.134583053254282</v>
      </c>
      <c r="P889" s="2">
        <f>gpw[[#This Row],[kurs_zamkniecia]]-D419</f>
        <v>0.34999999999999964</v>
      </c>
      <c r="Q889" s="2" t="str">
        <f>IF(gpw[[#This Row],[Kolumna1]]&gt;0,"r",IF(gpw[[#This Row],[Kolumna1]]=0,"n","m"))</f>
        <v>r</v>
      </c>
      <c r="AB889" s="1">
        <v>42026</v>
      </c>
      <c r="AC889" s="2" t="s">
        <v>841</v>
      </c>
      <c r="AD889" s="2" t="s">
        <v>842</v>
      </c>
      <c r="AE889">
        <v>12.7</v>
      </c>
      <c r="AF889">
        <v>579</v>
      </c>
      <c r="AG889">
        <v>7140</v>
      </c>
      <c r="AH889">
        <v>7000000</v>
      </c>
      <c r="AI889" s="2">
        <f>IF(AND(gpw_3[[#This Row],[wolumen]]=0,gpw_3[[#This Row],[obrot]]=0),gpw_3[[#This Row],[kurs_zamkniecia]],gpw_3[[#This Row],[obrot]]/gpw_3[[#This Row],[wolumen]])</f>
        <v>12.33160621761658</v>
      </c>
      <c r="AK889" t="str">
        <f>LEFT(gpw_3[[#This Row],[ISIN]],2)</f>
        <v>PL</v>
      </c>
      <c r="AL889">
        <f>gpw_3[[#This Row],[kurs_zamkniecia]]*gpw_3[[#This Row],[pakiet_wig]]</f>
        <v>88900000</v>
      </c>
      <c r="AM889" s="2">
        <f>1000</f>
        <v>1000</v>
      </c>
      <c r="AN889" s="2">
        <f t="shared" si="54"/>
        <v>96.428137390000003</v>
      </c>
      <c r="AO889" s="2">
        <f t="shared" si="55"/>
        <v>57140000</v>
      </c>
      <c r="AP889" s="2">
        <f>gpw_3[[#This Row],[M]]/(gpw_3[[#This Row],[Mb]]*gpw_3[[#This Row],[K]])*gpw_3[[#This Row],[Wb]]</f>
        <v>16.134583053254282</v>
      </c>
      <c r="AQ889" s="2">
        <f>gpw_3[[#This Row],[kurs_zamkniecia]]-AE419</f>
        <v>0.34999999999999964</v>
      </c>
      <c r="AR889" s="2" t="str">
        <f>IF(gpw_3[[#This Row],[Kolumna1]]&gt;0,"r",IF(gpw_3[[#This Row],[Kolumna1]]=0,"n","m"))</f>
        <v>r</v>
      </c>
    </row>
    <row r="890" spans="1:44" x14ac:dyDescent="0.25">
      <c r="A890" s="1">
        <v>42026</v>
      </c>
      <c r="B890" s="2" t="s">
        <v>843</v>
      </c>
      <c r="C890" s="2" t="s">
        <v>844</v>
      </c>
      <c r="D890">
        <v>87</v>
      </c>
      <c r="E890">
        <v>0</v>
      </c>
      <c r="F890">
        <v>0</v>
      </c>
      <c r="G890">
        <v>84000</v>
      </c>
      <c r="H890" s="2">
        <f>IF(AND(gpw[[#This Row],[wolumen]]=0,gpw[[#This Row],[obrot]]=0),gpw[[#This Row],[kurs_zamkniecia]],gpw[[#This Row],[obrot]]/gpw[[#This Row],[wolumen]])</f>
        <v>87</v>
      </c>
      <c r="J890" t="str">
        <f>LEFT(gpw[[#This Row],[ISIN]],2)</f>
        <v>SK</v>
      </c>
      <c r="K890">
        <f>gpw[[#This Row],[kurs_zamkniecia]]*gpw[[#This Row],[pakiet_wig]]</f>
        <v>7308000</v>
      </c>
      <c r="L890" s="2">
        <f>1000</f>
        <v>1000</v>
      </c>
      <c r="M890" s="2">
        <f t="shared" si="52"/>
        <v>96.428137390000003</v>
      </c>
      <c r="N890" s="2">
        <f t="shared" si="53"/>
        <v>57140000</v>
      </c>
      <c r="O890" s="2">
        <f>gpw[[#This Row],[M]]/(gpw[[#This Row],[Mb]]*gpw[[#This Row],[K]])*gpw[[#This Row],[Wb]]</f>
        <v>1.3263389533541314</v>
      </c>
      <c r="P890" s="2">
        <f>gpw[[#This Row],[kurs_zamkniecia]]-D420</f>
        <v>0</v>
      </c>
      <c r="Q890" s="2" t="str">
        <f>IF(gpw[[#This Row],[Kolumna1]]&gt;0,"r",IF(gpw[[#This Row],[Kolumna1]]=0,"n","m"))</f>
        <v>n</v>
      </c>
      <c r="AB890" s="1">
        <v>42026</v>
      </c>
      <c r="AC890" s="2" t="s">
        <v>843</v>
      </c>
      <c r="AD890" s="2" t="s">
        <v>844</v>
      </c>
      <c r="AE890">
        <v>87</v>
      </c>
      <c r="AF890">
        <v>0</v>
      </c>
      <c r="AG890">
        <v>0</v>
      </c>
      <c r="AH890">
        <v>84000</v>
      </c>
      <c r="AI890" s="2">
        <f>IF(AND(gpw_3[[#This Row],[wolumen]]=0,gpw_3[[#This Row],[obrot]]=0),gpw_3[[#This Row],[kurs_zamkniecia]],gpw_3[[#This Row],[obrot]]/gpw_3[[#This Row],[wolumen]])</f>
        <v>87</v>
      </c>
      <c r="AK890" t="str">
        <f>LEFT(gpw_3[[#This Row],[ISIN]],2)</f>
        <v>SK</v>
      </c>
      <c r="AL890">
        <f>gpw_3[[#This Row],[kurs_zamkniecia]]*gpw_3[[#This Row],[pakiet_wig]]</f>
        <v>7308000</v>
      </c>
      <c r="AM890" s="2">
        <f>1000</f>
        <v>1000</v>
      </c>
      <c r="AN890" s="2">
        <f t="shared" si="54"/>
        <v>96.428137390000003</v>
      </c>
      <c r="AO890" s="2">
        <f t="shared" si="55"/>
        <v>57140000</v>
      </c>
      <c r="AP890" s="2">
        <f>gpw_3[[#This Row],[M]]/(gpw_3[[#This Row],[Mb]]*gpw_3[[#This Row],[K]])*gpw_3[[#This Row],[Wb]]</f>
        <v>1.3263389533541314</v>
      </c>
      <c r="AQ890" s="2">
        <f>gpw_3[[#This Row],[kurs_zamkniecia]]-AE420</f>
        <v>0</v>
      </c>
      <c r="AR890" s="2" t="str">
        <f>IF(gpw_3[[#This Row],[Kolumna1]]&gt;0,"r",IF(gpw_3[[#This Row],[Kolumna1]]=0,"n","m"))</f>
        <v>n</v>
      </c>
    </row>
    <row r="891" spans="1:44" x14ac:dyDescent="0.25">
      <c r="A891" s="1">
        <v>42026</v>
      </c>
      <c r="B891" s="2" t="s">
        <v>845</v>
      </c>
      <c r="C891" s="2" t="s">
        <v>846</v>
      </c>
      <c r="D891">
        <v>5.01</v>
      </c>
      <c r="E891">
        <v>2472582</v>
      </c>
      <c r="F891">
        <v>12404440</v>
      </c>
      <c r="G891">
        <v>1043590000</v>
      </c>
      <c r="H891" s="2">
        <f>IF(AND(gpw[[#This Row],[wolumen]]=0,gpw[[#This Row],[obrot]]=0),gpw[[#This Row],[kurs_zamkniecia]],gpw[[#This Row],[obrot]]/gpw[[#This Row],[wolumen]])</f>
        <v>5.0167962073654184</v>
      </c>
      <c r="J891" t="str">
        <f>LEFT(gpw[[#This Row],[ISIN]],2)</f>
        <v>PL</v>
      </c>
      <c r="K891">
        <f>gpw[[#This Row],[kurs_zamkniecia]]*gpw[[#This Row],[pakiet_wig]]</f>
        <v>5228385900</v>
      </c>
      <c r="L891" s="2">
        <f>1000</f>
        <v>1000</v>
      </c>
      <c r="M891" s="2">
        <f t="shared" si="52"/>
        <v>96.428137390000003</v>
      </c>
      <c r="N891" s="2">
        <f t="shared" si="53"/>
        <v>57140000</v>
      </c>
      <c r="O891" s="2">
        <f>gpw[[#This Row],[M]]/(gpw[[#This Row],[Mb]]*gpw[[#This Row],[K]])*gpw[[#This Row],[Wb]]</f>
        <v>948.90693518575506</v>
      </c>
      <c r="P891" s="2">
        <f>gpw[[#This Row],[kurs_zamkniecia]]-D421</f>
        <v>5.9999999999999609E-2</v>
      </c>
      <c r="Q891" s="2" t="str">
        <f>IF(gpw[[#This Row],[Kolumna1]]&gt;0,"r",IF(gpw[[#This Row],[Kolumna1]]=0,"n","m"))</f>
        <v>r</v>
      </c>
      <c r="AB891" s="1">
        <v>42026</v>
      </c>
      <c r="AC891" s="2" t="s">
        <v>845</v>
      </c>
      <c r="AD891" s="2" t="s">
        <v>846</v>
      </c>
      <c r="AE891">
        <v>5.01</v>
      </c>
      <c r="AF891">
        <v>2472582</v>
      </c>
      <c r="AG891">
        <v>12404440</v>
      </c>
      <c r="AH891">
        <v>1043590000</v>
      </c>
      <c r="AI891" s="2">
        <f>IF(AND(gpw_3[[#This Row],[wolumen]]=0,gpw_3[[#This Row],[obrot]]=0),gpw_3[[#This Row],[kurs_zamkniecia]],gpw_3[[#This Row],[obrot]]/gpw_3[[#This Row],[wolumen]])</f>
        <v>5.0167962073654184</v>
      </c>
      <c r="AK891" t="str">
        <f>LEFT(gpw_3[[#This Row],[ISIN]],2)</f>
        <v>PL</v>
      </c>
      <c r="AL891">
        <f>gpw_3[[#This Row],[kurs_zamkniecia]]*gpw_3[[#This Row],[pakiet_wig]]</f>
        <v>5228385900</v>
      </c>
      <c r="AM891" s="2">
        <f>1000</f>
        <v>1000</v>
      </c>
      <c r="AN891" s="2">
        <f t="shared" si="54"/>
        <v>96.428137390000003</v>
      </c>
      <c r="AO891" s="2">
        <f t="shared" si="55"/>
        <v>57140000</v>
      </c>
      <c r="AP891" s="2">
        <f>gpw_3[[#This Row],[M]]/(gpw_3[[#This Row],[Mb]]*gpw_3[[#This Row],[K]])*gpw_3[[#This Row],[Wb]]</f>
        <v>948.90693518575506</v>
      </c>
      <c r="AQ891" s="2">
        <f>gpw_3[[#This Row],[kurs_zamkniecia]]-AE421</f>
        <v>5.9999999999999609E-2</v>
      </c>
      <c r="AR891" s="2" t="str">
        <f>IF(gpw_3[[#This Row],[Kolumna1]]&gt;0,"r",IF(gpw_3[[#This Row],[Kolumna1]]=0,"n","m"))</f>
        <v>r</v>
      </c>
    </row>
    <row r="892" spans="1:44" x14ac:dyDescent="0.25">
      <c r="A892" s="1">
        <v>42026</v>
      </c>
      <c r="B892" s="2" t="s">
        <v>847</v>
      </c>
      <c r="C892" s="2" t="s">
        <v>848</v>
      </c>
      <c r="D892">
        <v>0.75</v>
      </c>
      <c r="E892">
        <v>8875</v>
      </c>
      <c r="F892">
        <v>6420</v>
      </c>
      <c r="G892">
        <v>0</v>
      </c>
      <c r="H892" s="2">
        <f>IF(AND(gpw[[#This Row],[wolumen]]=0,gpw[[#This Row],[obrot]]=0),gpw[[#This Row],[kurs_zamkniecia]],gpw[[#This Row],[obrot]]/gpw[[#This Row],[wolumen]])</f>
        <v>0.72338028169014079</v>
      </c>
      <c r="J892" t="str">
        <f>LEFT(gpw[[#This Row],[ISIN]],2)</f>
        <v>PL</v>
      </c>
      <c r="K892">
        <f>gpw[[#This Row],[kurs_zamkniecia]]*gpw[[#This Row],[pakiet_wig]]</f>
        <v>0</v>
      </c>
      <c r="L892" s="2">
        <f>1000</f>
        <v>1000</v>
      </c>
      <c r="M892" s="2">
        <f t="shared" si="52"/>
        <v>96.428137390000003</v>
      </c>
      <c r="N892" s="2">
        <f t="shared" si="53"/>
        <v>57140000</v>
      </c>
      <c r="O892" s="2">
        <f>gpw[[#This Row],[M]]/(gpw[[#This Row],[Mb]]*gpw[[#This Row],[K]])*gpw[[#This Row],[Wb]]</f>
        <v>0</v>
      </c>
      <c r="P892" s="2">
        <f>gpw[[#This Row],[kurs_zamkniecia]]-D422</f>
        <v>5.0000000000000044E-2</v>
      </c>
      <c r="Q892" s="2" t="str">
        <f>IF(gpw[[#This Row],[Kolumna1]]&gt;0,"r",IF(gpw[[#This Row],[Kolumna1]]=0,"n","m"))</f>
        <v>r</v>
      </c>
      <c r="AB892" s="1">
        <v>42026</v>
      </c>
      <c r="AC892" s="2" t="s">
        <v>847</v>
      </c>
      <c r="AD892" s="2" t="s">
        <v>848</v>
      </c>
      <c r="AE892">
        <v>0.75</v>
      </c>
      <c r="AF892">
        <v>8875</v>
      </c>
      <c r="AG892">
        <v>6420</v>
      </c>
      <c r="AH892">
        <v>0</v>
      </c>
      <c r="AI892" s="2">
        <f>IF(AND(gpw_3[[#This Row],[wolumen]]=0,gpw_3[[#This Row],[obrot]]=0),gpw_3[[#This Row],[kurs_zamkniecia]],gpw_3[[#This Row],[obrot]]/gpw_3[[#This Row],[wolumen]])</f>
        <v>0.72338028169014079</v>
      </c>
      <c r="AK892" t="str">
        <f>LEFT(gpw_3[[#This Row],[ISIN]],2)</f>
        <v>PL</v>
      </c>
      <c r="AL892">
        <f>gpw_3[[#This Row],[kurs_zamkniecia]]*gpw_3[[#This Row],[pakiet_wig]]</f>
        <v>0</v>
      </c>
      <c r="AM892" s="2">
        <f>1000</f>
        <v>1000</v>
      </c>
      <c r="AN892" s="2">
        <f t="shared" si="54"/>
        <v>96.428137390000003</v>
      </c>
      <c r="AO892" s="2">
        <f t="shared" si="55"/>
        <v>57140000</v>
      </c>
      <c r="AP892" s="2">
        <f>gpw_3[[#This Row],[M]]/(gpw_3[[#This Row],[Mb]]*gpw_3[[#This Row],[K]])*gpw_3[[#This Row],[Wb]]</f>
        <v>0</v>
      </c>
      <c r="AQ892" s="2">
        <f>gpw_3[[#This Row],[kurs_zamkniecia]]-AE422</f>
        <v>5.0000000000000044E-2</v>
      </c>
      <c r="AR892" s="2" t="str">
        <f>IF(gpw_3[[#This Row],[Kolumna1]]&gt;0,"r",IF(gpw_3[[#This Row],[Kolumna1]]=0,"n","m"))</f>
        <v>r</v>
      </c>
    </row>
    <row r="893" spans="1:44" x14ac:dyDescent="0.25">
      <c r="A893" s="1">
        <v>42026</v>
      </c>
      <c r="B893" s="2" t="s">
        <v>849</v>
      </c>
      <c r="C893" s="2" t="s">
        <v>850</v>
      </c>
      <c r="D893">
        <v>9.8000000000000007</v>
      </c>
      <c r="E893">
        <v>1374</v>
      </c>
      <c r="F893">
        <v>13260</v>
      </c>
      <c r="G893">
        <v>2847000</v>
      </c>
      <c r="H893" s="2">
        <f>IF(AND(gpw[[#This Row],[wolumen]]=0,gpw[[#This Row],[obrot]]=0),gpw[[#This Row],[kurs_zamkniecia]],gpw[[#This Row],[obrot]]/gpw[[#This Row],[wolumen]])</f>
        <v>9.6506550218340603</v>
      </c>
      <c r="J893" t="str">
        <f>LEFT(gpw[[#This Row],[ISIN]],2)</f>
        <v>PL</v>
      </c>
      <c r="K893">
        <f>gpw[[#This Row],[kurs_zamkniecia]]*gpw[[#This Row],[pakiet_wig]]</f>
        <v>27900600.000000004</v>
      </c>
      <c r="L893" s="2">
        <f>1000</f>
        <v>1000</v>
      </c>
      <c r="M893" s="2">
        <f t="shared" si="52"/>
        <v>96.428137390000003</v>
      </c>
      <c r="N893" s="2">
        <f t="shared" si="53"/>
        <v>57140000</v>
      </c>
      <c r="O893" s="2">
        <f>gpw[[#This Row],[M]]/(gpw[[#This Row],[Mb]]*gpw[[#This Row],[K]])*gpw[[#This Row],[Wb]]</f>
        <v>5.0637181995008591</v>
      </c>
      <c r="P893" s="2">
        <f>gpw[[#This Row],[kurs_zamkniecia]]-D423</f>
        <v>0.21000000000000085</v>
      </c>
      <c r="Q893" s="2" t="str">
        <f>IF(gpw[[#This Row],[Kolumna1]]&gt;0,"r",IF(gpw[[#This Row],[Kolumna1]]=0,"n","m"))</f>
        <v>r</v>
      </c>
      <c r="AB893" s="1">
        <v>42026</v>
      </c>
      <c r="AC893" s="2" t="s">
        <v>849</v>
      </c>
      <c r="AD893" s="2" t="s">
        <v>850</v>
      </c>
      <c r="AE893">
        <v>9.8000000000000007</v>
      </c>
      <c r="AF893">
        <v>1374</v>
      </c>
      <c r="AG893">
        <v>13260</v>
      </c>
      <c r="AH893">
        <v>2847000</v>
      </c>
      <c r="AI893" s="2">
        <f>IF(AND(gpw_3[[#This Row],[wolumen]]=0,gpw_3[[#This Row],[obrot]]=0),gpw_3[[#This Row],[kurs_zamkniecia]],gpw_3[[#This Row],[obrot]]/gpw_3[[#This Row],[wolumen]])</f>
        <v>9.6506550218340603</v>
      </c>
      <c r="AK893" t="str">
        <f>LEFT(gpw_3[[#This Row],[ISIN]],2)</f>
        <v>PL</v>
      </c>
      <c r="AL893">
        <f>gpw_3[[#This Row],[kurs_zamkniecia]]*gpw_3[[#This Row],[pakiet_wig]]</f>
        <v>27900600.000000004</v>
      </c>
      <c r="AM893" s="2">
        <f>1000</f>
        <v>1000</v>
      </c>
      <c r="AN893" s="2">
        <f t="shared" si="54"/>
        <v>96.428137390000003</v>
      </c>
      <c r="AO893" s="2">
        <f t="shared" si="55"/>
        <v>57140000</v>
      </c>
      <c r="AP893" s="2">
        <f>gpw_3[[#This Row],[M]]/(gpw_3[[#This Row],[Mb]]*gpw_3[[#This Row],[K]])*gpw_3[[#This Row],[Wb]]</f>
        <v>5.0637181995008591</v>
      </c>
      <c r="AQ893" s="2">
        <f>gpw_3[[#This Row],[kurs_zamkniecia]]-AE423</f>
        <v>0.21000000000000085</v>
      </c>
      <c r="AR893" s="2" t="str">
        <f>IF(gpw_3[[#This Row],[Kolumna1]]&gt;0,"r",IF(gpw_3[[#This Row],[Kolumna1]]=0,"n","m"))</f>
        <v>r</v>
      </c>
    </row>
    <row r="894" spans="1:44" x14ac:dyDescent="0.25">
      <c r="A894" s="1">
        <v>42026</v>
      </c>
      <c r="B894" s="2" t="s">
        <v>851</v>
      </c>
      <c r="C894" s="2" t="s">
        <v>852</v>
      </c>
      <c r="D894">
        <v>16.73</v>
      </c>
      <c r="E894">
        <v>695</v>
      </c>
      <c r="F894">
        <v>11510</v>
      </c>
      <c r="G894">
        <v>448000</v>
      </c>
      <c r="H894" s="2">
        <f>IF(AND(gpw[[#This Row],[wolumen]]=0,gpw[[#This Row],[obrot]]=0),gpw[[#This Row],[kurs_zamkniecia]],gpw[[#This Row],[obrot]]/gpw[[#This Row],[wolumen]])</f>
        <v>16.561151079136689</v>
      </c>
      <c r="J894" t="str">
        <f>LEFT(gpw[[#This Row],[ISIN]],2)</f>
        <v>PL</v>
      </c>
      <c r="K894">
        <f>gpw[[#This Row],[kurs_zamkniecia]]*gpw[[#This Row],[pakiet_wig]]</f>
        <v>7495040</v>
      </c>
      <c r="L894" s="2">
        <f>1000</f>
        <v>1000</v>
      </c>
      <c r="M894" s="2">
        <f t="shared" si="52"/>
        <v>96.428137390000003</v>
      </c>
      <c r="N894" s="2">
        <f t="shared" si="53"/>
        <v>57140000</v>
      </c>
      <c r="O894" s="2">
        <f>gpw[[#This Row],[M]]/(gpw[[#This Row],[Mb]]*gpw[[#This Row],[K]])*gpw[[#This Row],[Wb]]</f>
        <v>1.3602850997464899</v>
      </c>
      <c r="P894" s="2">
        <f>gpw[[#This Row],[kurs_zamkniecia]]-D424</f>
        <v>0.25</v>
      </c>
      <c r="Q894" s="2" t="str">
        <f>IF(gpw[[#This Row],[Kolumna1]]&gt;0,"r",IF(gpw[[#This Row],[Kolumna1]]=0,"n","m"))</f>
        <v>r</v>
      </c>
      <c r="AB894" s="1">
        <v>42026</v>
      </c>
      <c r="AC894" s="2" t="s">
        <v>851</v>
      </c>
      <c r="AD894" s="2" t="s">
        <v>852</v>
      </c>
      <c r="AE894">
        <v>16.73</v>
      </c>
      <c r="AF894">
        <v>695</v>
      </c>
      <c r="AG894">
        <v>11510</v>
      </c>
      <c r="AH894">
        <v>448000</v>
      </c>
      <c r="AI894" s="2">
        <f>IF(AND(gpw_3[[#This Row],[wolumen]]=0,gpw_3[[#This Row],[obrot]]=0),gpw_3[[#This Row],[kurs_zamkniecia]],gpw_3[[#This Row],[obrot]]/gpw_3[[#This Row],[wolumen]])</f>
        <v>16.561151079136689</v>
      </c>
      <c r="AK894" t="str">
        <f>LEFT(gpw_3[[#This Row],[ISIN]],2)</f>
        <v>PL</v>
      </c>
      <c r="AL894">
        <f>gpw_3[[#This Row],[kurs_zamkniecia]]*gpw_3[[#This Row],[pakiet_wig]]</f>
        <v>7495040</v>
      </c>
      <c r="AM894" s="2">
        <f>1000</f>
        <v>1000</v>
      </c>
      <c r="AN894" s="2">
        <f t="shared" si="54"/>
        <v>96.428137390000003</v>
      </c>
      <c r="AO894" s="2">
        <f t="shared" si="55"/>
        <v>57140000</v>
      </c>
      <c r="AP894" s="2">
        <f>gpw_3[[#This Row],[M]]/(gpw_3[[#This Row],[Mb]]*gpw_3[[#This Row],[K]])*gpw_3[[#This Row],[Wb]]</f>
        <v>1.3602850997464899</v>
      </c>
      <c r="AQ894" s="2">
        <f>gpw_3[[#This Row],[kurs_zamkniecia]]-AE424</f>
        <v>0.25</v>
      </c>
      <c r="AR894" s="2" t="str">
        <f>IF(gpw_3[[#This Row],[Kolumna1]]&gt;0,"r",IF(gpw_3[[#This Row],[Kolumna1]]=0,"n","m"))</f>
        <v>r</v>
      </c>
    </row>
    <row r="895" spans="1:44" x14ac:dyDescent="0.25">
      <c r="A895" s="1">
        <v>42026</v>
      </c>
      <c r="B895" s="2" t="s">
        <v>853</v>
      </c>
      <c r="C895" s="2" t="s">
        <v>854</v>
      </c>
      <c r="D895">
        <v>4.05</v>
      </c>
      <c r="E895">
        <v>13583</v>
      </c>
      <c r="F895">
        <v>58210</v>
      </c>
      <c r="G895">
        <v>19158000</v>
      </c>
      <c r="H895" s="2">
        <f>IF(AND(gpw[[#This Row],[wolumen]]=0,gpw[[#This Row],[obrot]]=0),gpw[[#This Row],[kurs_zamkniecia]],gpw[[#This Row],[obrot]]/gpw[[#This Row],[wolumen]])</f>
        <v>4.2855039387469631</v>
      </c>
      <c r="J895" t="str">
        <f>LEFT(gpw[[#This Row],[ISIN]],2)</f>
        <v>PL</v>
      </c>
      <c r="K895">
        <f>gpw[[#This Row],[kurs_zamkniecia]]*gpw[[#This Row],[pakiet_wig]]</f>
        <v>77589900</v>
      </c>
      <c r="L895" s="2">
        <f>1000</f>
        <v>1000</v>
      </c>
      <c r="M895" s="2">
        <f t="shared" si="52"/>
        <v>96.428137390000003</v>
      </c>
      <c r="N895" s="2">
        <f t="shared" si="53"/>
        <v>57140000</v>
      </c>
      <c r="O895" s="2">
        <f>gpw[[#This Row],[M]]/(gpw[[#This Row],[Mb]]*gpw[[#This Row],[K]])*gpw[[#This Row],[Wb]]</f>
        <v>14.081897476307022</v>
      </c>
      <c r="P895" s="2">
        <f>gpw[[#This Row],[kurs_zamkniecia]]-D425</f>
        <v>-0.45000000000000018</v>
      </c>
      <c r="Q895" s="2" t="str">
        <f>IF(gpw[[#This Row],[Kolumna1]]&gt;0,"r",IF(gpw[[#This Row],[Kolumna1]]=0,"n","m"))</f>
        <v>m</v>
      </c>
      <c r="AB895" s="1">
        <v>42026</v>
      </c>
      <c r="AC895" s="2" t="s">
        <v>853</v>
      </c>
      <c r="AD895" s="2" t="s">
        <v>854</v>
      </c>
      <c r="AE895">
        <v>4.05</v>
      </c>
      <c r="AF895">
        <v>13583</v>
      </c>
      <c r="AG895">
        <v>58210</v>
      </c>
      <c r="AH895">
        <v>19158000</v>
      </c>
      <c r="AI895" s="2">
        <f>IF(AND(gpw_3[[#This Row],[wolumen]]=0,gpw_3[[#This Row],[obrot]]=0),gpw_3[[#This Row],[kurs_zamkniecia]],gpw_3[[#This Row],[obrot]]/gpw_3[[#This Row],[wolumen]])</f>
        <v>4.2855039387469631</v>
      </c>
      <c r="AK895" t="str">
        <f>LEFT(gpw_3[[#This Row],[ISIN]],2)</f>
        <v>PL</v>
      </c>
      <c r="AL895">
        <f>gpw_3[[#This Row],[kurs_zamkniecia]]*gpw_3[[#This Row],[pakiet_wig]]</f>
        <v>77589900</v>
      </c>
      <c r="AM895" s="2">
        <f>1000</f>
        <v>1000</v>
      </c>
      <c r="AN895" s="2">
        <f t="shared" si="54"/>
        <v>96.428137390000003</v>
      </c>
      <c r="AO895" s="2">
        <f t="shared" si="55"/>
        <v>57140000</v>
      </c>
      <c r="AP895" s="2">
        <f>gpw_3[[#This Row],[M]]/(gpw_3[[#This Row],[Mb]]*gpw_3[[#This Row],[K]])*gpw_3[[#This Row],[Wb]]</f>
        <v>14.081897476307022</v>
      </c>
      <c r="AQ895" s="2">
        <f>gpw_3[[#This Row],[kurs_zamkniecia]]-AE425</f>
        <v>-0.45000000000000018</v>
      </c>
      <c r="AR895" s="2" t="str">
        <f>IF(gpw_3[[#This Row],[Kolumna1]]&gt;0,"r",IF(gpw_3[[#This Row],[Kolumna1]]=0,"n","m"))</f>
        <v>m</v>
      </c>
    </row>
    <row r="896" spans="1:44" x14ac:dyDescent="0.25">
      <c r="A896" s="1">
        <v>42026</v>
      </c>
      <c r="B896" s="2" t="s">
        <v>855</v>
      </c>
      <c r="C896" s="2" t="s">
        <v>856</v>
      </c>
      <c r="D896">
        <v>3.61</v>
      </c>
      <c r="E896">
        <v>1536</v>
      </c>
      <c r="F896">
        <v>5510</v>
      </c>
      <c r="G896">
        <v>6157000</v>
      </c>
      <c r="H896" s="2">
        <f>IF(AND(gpw[[#This Row],[wolumen]]=0,gpw[[#This Row],[obrot]]=0),gpw[[#This Row],[kurs_zamkniecia]],gpw[[#This Row],[obrot]]/gpw[[#This Row],[wolumen]])</f>
        <v>3.5872395833333335</v>
      </c>
      <c r="J896" t="str">
        <f>LEFT(gpw[[#This Row],[ISIN]],2)</f>
        <v>PL</v>
      </c>
      <c r="K896">
        <f>gpw[[#This Row],[kurs_zamkniecia]]*gpw[[#This Row],[pakiet_wig]]</f>
        <v>22226770</v>
      </c>
      <c r="L896" s="2">
        <f>1000</f>
        <v>1000</v>
      </c>
      <c r="M896" s="2">
        <f t="shared" si="52"/>
        <v>96.428137390000003</v>
      </c>
      <c r="N896" s="2">
        <f t="shared" si="53"/>
        <v>57140000</v>
      </c>
      <c r="O896" s="2">
        <f>gpw[[#This Row],[M]]/(gpw[[#This Row],[Mb]]*gpw[[#This Row],[K]])*gpw[[#This Row],[Wb]]</f>
        <v>4.0339670030436512</v>
      </c>
      <c r="P896" s="2">
        <f>gpw[[#This Row],[kurs_zamkniecia]]-D426</f>
        <v>-4.0000000000000036E-2</v>
      </c>
      <c r="Q896" s="2" t="str">
        <f>IF(gpw[[#This Row],[Kolumna1]]&gt;0,"r",IF(gpw[[#This Row],[Kolumna1]]=0,"n","m"))</f>
        <v>m</v>
      </c>
      <c r="AB896" s="1">
        <v>42026</v>
      </c>
      <c r="AC896" s="2" t="s">
        <v>855</v>
      </c>
      <c r="AD896" s="2" t="s">
        <v>856</v>
      </c>
      <c r="AE896">
        <v>3.61</v>
      </c>
      <c r="AF896">
        <v>1536</v>
      </c>
      <c r="AG896">
        <v>5510</v>
      </c>
      <c r="AH896">
        <v>6157000</v>
      </c>
      <c r="AI896" s="2">
        <f>IF(AND(gpw_3[[#This Row],[wolumen]]=0,gpw_3[[#This Row],[obrot]]=0),gpw_3[[#This Row],[kurs_zamkniecia]],gpw_3[[#This Row],[obrot]]/gpw_3[[#This Row],[wolumen]])</f>
        <v>3.5872395833333335</v>
      </c>
      <c r="AK896" t="str">
        <f>LEFT(gpw_3[[#This Row],[ISIN]],2)</f>
        <v>PL</v>
      </c>
      <c r="AL896">
        <f>gpw_3[[#This Row],[kurs_zamkniecia]]*gpw_3[[#This Row],[pakiet_wig]]</f>
        <v>22226770</v>
      </c>
      <c r="AM896" s="2">
        <f>1000</f>
        <v>1000</v>
      </c>
      <c r="AN896" s="2">
        <f t="shared" si="54"/>
        <v>96.428137390000003</v>
      </c>
      <c r="AO896" s="2">
        <f t="shared" si="55"/>
        <v>57140000</v>
      </c>
      <c r="AP896" s="2">
        <f>gpw_3[[#This Row],[M]]/(gpw_3[[#This Row],[Mb]]*gpw_3[[#This Row],[K]])*gpw_3[[#This Row],[Wb]]</f>
        <v>4.0339670030436512</v>
      </c>
      <c r="AQ896" s="2">
        <f>gpw_3[[#This Row],[kurs_zamkniecia]]-AE426</f>
        <v>-4.0000000000000036E-2</v>
      </c>
      <c r="AR896" s="2" t="str">
        <f>IF(gpw_3[[#This Row],[Kolumna1]]&gt;0,"r",IF(gpw_3[[#This Row],[Kolumna1]]=0,"n","m"))</f>
        <v>m</v>
      </c>
    </row>
    <row r="897" spans="1:44" x14ac:dyDescent="0.25">
      <c r="A897" s="1">
        <v>42026</v>
      </c>
      <c r="B897" s="2" t="s">
        <v>857</v>
      </c>
      <c r="C897" s="2" t="s">
        <v>858</v>
      </c>
      <c r="D897">
        <v>6.74</v>
      </c>
      <c r="E897">
        <v>7295</v>
      </c>
      <c r="F897">
        <v>48870</v>
      </c>
      <c r="G897">
        <v>3969000</v>
      </c>
      <c r="H897" s="2">
        <f>IF(AND(gpw[[#This Row],[wolumen]]=0,gpw[[#This Row],[obrot]]=0),gpw[[#This Row],[kurs_zamkniecia]],gpw[[#This Row],[obrot]]/gpw[[#This Row],[wolumen]])</f>
        <v>6.6991089787525704</v>
      </c>
      <c r="J897" t="str">
        <f>LEFT(gpw[[#This Row],[ISIN]],2)</f>
        <v>PL</v>
      </c>
      <c r="K897">
        <f>gpw[[#This Row],[kurs_zamkniecia]]*gpw[[#This Row],[pakiet_wig]]</f>
        <v>26751060</v>
      </c>
      <c r="L897" s="2">
        <f>1000</f>
        <v>1000</v>
      </c>
      <c r="M897" s="2">
        <f t="shared" si="52"/>
        <v>96.428137390000003</v>
      </c>
      <c r="N897" s="2">
        <f t="shared" si="53"/>
        <v>57140000</v>
      </c>
      <c r="O897" s="2">
        <f>gpw[[#This Row],[M]]/(gpw[[#This Row],[Mb]]*gpw[[#This Row],[K]])*gpw[[#This Row],[Wb]]</f>
        <v>4.855086606665787</v>
      </c>
      <c r="P897" s="2">
        <f>gpw[[#This Row],[kurs_zamkniecia]]-D427</f>
        <v>-5.9999999999999609E-2</v>
      </c>
      <c r="Q897" s="2" t="str">
        <f>IF(gpw[[#This Row],[Kolumna1]]&gt;0,"r",IF(gpw[[#This Row],[Kolumna1]]=0,"n","m"))</f>
        <v>m</v>
      </c>
      <c r="AB897" s="1">
        <v>42026</v>
      </c>
      <c r="AC897" s="2" t="s">
        <v>857</v>
      </c>
      <c r="AD897" s="2" t="s">
        <v>858</v>
      </c>
      <c r="AE897">
        <v>6.74</v>
      </c>
      <c r="AF897">
        <v>7295</v>
      </c>
      <c r="AG897">
        <v>48870</v>
      </c>
      <c r="AH897">
        <v>3969000</v>
      </c>
      <c r="AI897" s="2">
        <f>IF(AND(gpw_3[[#This Row],[wolumen]]=0,gpw_3[[#This Row],[obrot]]=0),gpw_3[[#This Row],[kurs_zamkniecia]],gpw_3[[#This Row],[obrot]]/gpw_3[[#This Row],[wolumen]])</f>
        <v>6.6991089787525704</v>
      </c>
      <c r="AK897" t="str">
        <f>LEFT(gpw_3[[#This Row],[ISIN]],2)</f>
        <v>PL</v>
      </c>
      <c r="AL897">
        <f>gpw_3[[#This Row],[kurs_zamkniecia]]*gpw_3[[#This Row],[pakiet_wig]]</f>
        <v>26751060</v>
      </c>
      <c r="AM897" s="2">
        <f>1000</f>
        <v>1000</v>
      </c>
      <c r="AN897" s="2">
        <f t="shared" si="54"/>
        <v>96.428137390000003</v>
      </c>
      <c r="AO897" s="2">
        <f t="shared" si="55"/>
        <v>57140000</v>
      </c>
      <c r="AP897" s="2">
        <f>gpw_3[[#This Row],[M]]/(gpw_3[[#This Row],[Mb]]*gpw_3[[#This Row],[K]])*gpw_3[[#This Row],[Wb]]</f>
        <v>4.855086606665787</v>
      </c>
      <c r="AQ897" s="2">
        <f>gpw_3[[#This Row],[kurs_zamkniecia]]-AE427</f>
        <v>-5.9999999999999609E-2</v>
      </c>
      <c r="AR897" s="2" t="str">
        <f>IF(gpw_3[[#This Row],[Kolumna1]]&gt;0,"r",IF(gpw_3[[#This Row],[Kolumna1]]=0,"n","m"))</f>
        <v>m</v>
      </c>
    </row>
    <row r="898" spans="1:44" x14ac:dyDescent="0.25">
      <c r="A898" s="1">
        <v>42026</v>
      </c>
      <c r="B898" s="2" t="s">
        <v>859</v>
      </c>
      <c r="C898" s="2" t="s">
        <v>860</v>
      </c>
      <c r="D898">
        <v>6.3</v>
      </c>
      <c r="E898">
        <v>27571</v>
      </c>
      <c r="F898">
        <v>168070</v>
      </c>
      <c r="G898">
        <v>15008000</v>
      </c>
      <c r="H898" s="2">
        <f>IF(AND(gpw[[#This Row],[wolumen]]=0,gpw[[#This Row],[obrot]]=0),gpw[[#This Row],[kurs_zamkniecia]],gpw[[#This Row],[obrot]]/gpw[[#This Row],[wolumen]])</f>
        <v>6.0958978636973633</v>
      </c>
      <c r="J898" t="str">
        <f>LEFT(gpw[[#This Row],[ISIN]],2)</f>
        <v>PL</v>
      </c>
      <c r="K898">
        <f>gpw[[#This Row],[kurs_zamkniecia]]*gpw[[#This Row],[pakiet_wig]]</f>
        <v>94550400</v>
      </c>
      <c r="L898" s="2">
        <f>1000</f>
        <v>1000</v>
      </c>
      <c r="M898" s="2">
        <f t="shared" ref="M898:M961" si="56">96.42813739</f>
        <v>96.428137390000003</v>
      </c>
      <c r="N898" s="2">
        <f t="shared" ref="N898:N961" si="57">57140000</f>
        <v>57140000</v>
      </c>
      <c r="O898" s="2">
        <f>gpw[[#This Row],[M]]/(gpw[[#This Row],[Mb]]*gpw[[#This Row],[K]])*gpw[[#This Row],[Wb]]</f>
        <v>17.160081906843796</v>
      </c>
      <c r="P898" s="2">
        <f>gpw[[#This Row],[kurs_zamkniecia]]-D428</f>
        <v>9.9999999999999645E-2</v>
      </c>
      <c r="Q898" s="2" t="str">
        <f>IF(gpw[[#This Row],[Kolumna1]]&gt;0,"r",IF(gpw[[#This Row],[Kolumna1]]=0,"n","m"))</f>
        <v>r</v>
      </c>
      <c r="AB898" s="1">
        <v>42026</v>
      </c>
      <c r="AC898" s="2" t="s">
        <v>859</v>
      </c>
      <c r="AD898" s="2" t="s">
        <v>860</v>
      </c>
      <c r="AE898">
        <v>6.3</v>
      </c>
      <c r="AF898">
        <v>27571</v>
      </c>
      <c r="AG898">
        <v>168070</v>
      </c>
      <c r="AH898">
        <v>15008000</v>
      </c>
      <c r="AI898" s="2">
        <f>IF(AND(gpw_3[[#This Row],[wolumen]]=0,gpw_3[[#This Row],[obrot]]=0),gpw_3[[#This Row],[kurs_zamkniecia]],gpw_3[[#This Row],[obrot]]/gpw_3[[#This Row],[wolumen]])</f>
        <v>6.0958978636973633</v>
      </c>
      <c r="AK898" t="str">
        <f>LEFT(gpw_3[[#This Row],[ISIN]],2)</f>
        <v>PL</v>
      </c>
      <c r="AL898">
        <f>gpw_3[[#This Row],[kurs_zamkniecia]]*gpw_3[[#This Row],[pakiet_wig]]</f>
        <v>94550400</v>
      </c>
      <c r="AM898" s="2">
        <f>1000</f>
        <v>1000</v>
      </c>
      <c r="AN898" s="2">
        <f t="shared" ref="AN898:AN961" si="58">96.42813739</f>
        <v>96.428137390000003</v>
      </c>
      <c r="AO898" s="2">
        <f t="shared" ref="AO898:AO961" si="59">57140000</f>
        <v>57140000</v>
      </c>
      <c r="AP898" s="2">
        <f>gpw_3[[#This Row],[M]]/(gpw_3[[#This Row],[Mb]]*gpw_3[[#This Row],[K]])*gpw_3[[#This Row],[Wb]]</f>
        <v>17.160081906843796</v>
      </c>
      <c r="AQ898" s="2">
        <f>gpw_3[[#This Row],[kurs_zamkniecia]]-AE428</f>
        <v>9.9999999999999645E-2</v>
      </c>
      <c r="AR898" s="2" t="str">
        <f>IF(gpw_3[[#This Row],[Kolumna1]]&gt;0,"r",IF(gpw_3[[#This Row],[Kolumna1]]=0,"n","m"))</f>
        <v>r</v>
      </c>
    </row>
    <row r="899" spans="1:44" x14ac:dyDescent="0.25">
      <c r="A899" s="1">
        <v>42026</v>
      </c>
      <c r="B899" s="2" t="s">
        <v>861</v>
      </c>
      <c r="C899" s="2" t="s">
        <v>862</v>
      </c>
      <c r="D899">
        <v>9.5</v>
      </c>
      <c r="E899">
        <v>8025</v>
      </c>
      <c r="F899">
        <v>75730</v>
      </c>
      <c r="G899">
        <v>14241000</v>
      </c>
      <c r="H899" s="2">
        <f>IF(AND(gpw[[#This Row],[wolumen]]=0,gpw[[#This Row],[obrot]]=0),gpw[[#This Row],[kurs_zamkniecia]],gpw[[#This Row],[obrot]]/gpw[[#This Row],[wolumen]])</f>
        <v>9.4367601246105917</v>
      </c>
      <c r="J899" t="str">
        <f>LEFT(gpw[[#This Row],[ISIN]],2)</f>
        <v>PL</v>
      </c>
      <c r="K899">
        <f>gpw[[#This Row],[kurs_zamkniecia]]*gpw[[#This Row],[pakiet_wig]]</f>
        <v>135289500</v>
      </c>
      <c r="L899" s="2">
        <f>1000</f>
        <v>1000</v>
      </c>
      <c r="M899" s="2">
        <f t="shared" si="56"/>
        <v>96.428137390000003</v>
      </c>
      <c r="N899" s="2">
        <f t="shared" si="57"/>
        <v>57140000</v>
      </c>
      <c r="O899" s="2">
        <f>gpw[[#This Row],[M]]/(gpw[[#This Row],[Mb]]*gpw[[#This Row],[K]])*gpw[[#This Row],[Wb]]</f>
        <v>24.553877097674295</v>
      </c>
      <c r="P899" s="2">
        <f>gpw[[#This Row],[kurs_zamkniecia]]-D429</f>
        <v>-7.0000000000000284E-2</v>
      </c>
      <c r="Q899" s="2" t="str">
        <f>IF(gpw[[#This Row],[Kolumna1]]&gt;0,"r",IF(gpw[[#This Row],[Kolumna1]]=0,"n","m"))</f>
        <v>m</v>
      </c>
      <c r="AB899" s="1">
        <v>42026</v>
      </c>
      <c r="AC899" s="2" t="s">
        <v>861</v>
      </c>
      <c r="AD899" s="2" t="s">
        <v>862</v>
      </c>
      <c r="AE899">
        <v>9.5</v>
      </c>
      <c r="AF899">
        <v>8025</v>
      </c>
      <c r="AG899">
        <v>75730</v>
      </c>
      <c r="AH899">
        <v>14241000</v>
      </c>
      <c r="AI899" s="2">
        <f>IF(AND(gpw_3[[#This Row],[wolumen]]=0,gpw_3[[#This Row],[obrot]]=0),gpw_3[[#This Row],[kurs_zamkniecia]],gpw_3[[#This Row],[obrot]]/gpw_3[[#This Row],[wolumen]])</f>
        <v>9.4367601246105917</v>
      </c>
      <c r="AK899" t="str">
        <f>LEFT(gpw_3[[#This Row],[ISIN]],2)</f>
        <v>PL</v>
      </c>
      <c r="AL899">
        <f>gpw_3[[#This Row],[kurs_zamkniecia]]*gpw_3[[#This Row],[pakiet_wig]]</f>
        <v>135289500</v>
      </c>
      <c r="AM899" s="2">
        <f>1000</f>
        <v>1000</v>
      </c>
      <c r="AN899" s="2">
        <f t="shared" si="58"/>
        <v>96.428137390000003</v>
      </c>
      <c r="AO899" s="2">
        <f t="shared" si="59"/>
        <v>57140000</v>
      </c>
      <c r="AP899" s="2">
        <f>gpw_3[[#This Row],[M]]/(gpw_3[[#This Row],[Mb]]*gpw_3[[#This Row],[K]])*gpw_3[[#This Row],[Wb]]</f>
        <v>24.553877097674295</v>
      </c>
      <c r="AQ899" s="2">
        <f>gpw_3[[#This Row],[kurs_zamkniecia]]-AE429</f>
        <v>-7.0000000000000284E-2</v>
      </c>
      <c r="AR899" s="2" t="str">
        <f>IF(gpw_3[[#This Row],[Kolumna1]]&gt;0,"r",IF(gpw_3[[#This Row],[Kolumna1]]=0,"n","m"))</f>
        <v>m</v>
      </c>
    </row>
    <row r="900" spans="1:44" x14ac:dyDescent="0.25">
      <c r="A900" s="1">
        <v>42026</v>
      </c>
      <c r="B900" s="2" t="s">
        <v>863</v>
      </c>
      <c r="C900" s="2" t="s">
        <v>864</v>
      </c>
      <c r="D900">
        <v>4.84</v>
      </c>
      <c r="E900">
        <v>3625</v>
      </c>
      <c r="F900">
        <v>17000</v>
      </c>
      <c r="G900">
        <v>11716000</v>
      </c>
      <c r="H900" s="2">
        <f>IF(AND(gpw[[#This Row],[wolumen]]=0,gpw[[#This Row],[obrot]]=0),gpw[[#This Row],[kurs_zamkniecia]],gpw[[#This Row],[obrot]]/gpw[[#This Row],[wolumen]])</f>
        <v>4.6896551724137927</v>
      </c>
      <c r="J900" t="str">
        <f>LEFT(gpw[[#This Row],[ISIN]],2)</f>
        <v>PL</v>
      </c>
      <c r="K900">
        <f>gpw[[#This Row],[kurs_zamkniecia]]*gpw[[#This Row],[pakiet_wig]]</f>
        <v>56705440</v>
      </c>
      <c r="L900" s="2">
        <f>1000</f>
        <v>1000</v>
      </c>
      <c r="M900" s="2">
        <f t="shared" si="56"/>
        <v>96.428137390000003</v>
      </c>
      <c r="N900" s="2">
        <f t="shared" si="57"/>
        <v>57140000</v>
      </c>
      <c r="O900" s="2">
        <f>gpw[[#This Row],[M]]/(gpw[[#This Row],[Mb]]*gpw[[#This Row],[K]])*gpw[[#This Row],[Wb]]</f>
        <v>10.291548158057676</v>
      </c>
      <c r="P900" s="2">
        <f>gpw[[#This Row],[kurs_zamkniecia]]-D430</f>
        <v>0.30999999999999961</v>
      </c>
      <c r="Q900" s="2" t="str">
        <f>IF(gpw[[#This Row],[Kolumna1]]&gt;0,"r",IF(gpw[[#This Row],[Kolumna1]]=0,"n","m"))</f>
        <v>r</v>
      </c>
      <c r="AB900" s="1">
        <v>42026</v>
      </c>
      <c r="AC900" s="2" t="s">
        <v>863</v>
      </c>
      <c r="AD900" s="2" t="s">
        <v>864</v>
      </c>
      <c r="AE900">
        <v>4.84</v>
      </c>
      <c r="AF900">
        <v>3625</v>
      </c>
      <c r="AG900">
        <v>17000</v>
      </c>
      <c r="AH900">
        <v>11716000</v>
      </c>
      <c r="AI900" s="2">
        <f>IF(AND(gpw_3[[#This Row],[wolumen]]=0,gpw_3[[#This Row],[obrot]]=0),gpw_3[[#This Row],[kurs_zamkniecia]],gpw_3[[#This Row],[obrot]]/gpw_3[[#This Row],[wolumen]])</f>
        <v>4.6896551724137927</v>
      </c>
      <c r="AK900" t="str">
        <f>LEFT(gpw_3[[#This Row],[ISIN]],2)</f>
        <v>PL</v>
      </c>
      <c r="AL900">
        <f>gpw_3[[#This Row],[kurs_zamkniecia]]*gpw_3[[#This Row],[pakiet_wig]]</f>
        <v>56705440</v>
      </c>
      <c r="AM900" s="2">
        <f>1000</f>
        <v>1000</v>
      </c>
      <c r="AN900" s="2">
        <f t="shared" si="58"/>
        <v>96.428137390000003</v>
      </c>
      <c r="AO900" s="2">
        <f t="shared" si="59"/>
        <v>57140000</v>
      </c>
      <c r="AP900" s="2">
        <f>gpw_3[[#This Row],[M]]/(gpw_3[[#This Row],[Mb]]*gpw_3[[#This Row],[K]])*gpw_3[[#This Row],[Wb]]</f>
        <v>10.291548158057676</v>
      </c>
      <c r="AQ900" s="2">
        <f>gpw_3[[#This Row],[kurs_zamkniecia]]-AE430</f>
        <v>0.30999999999999961</v>
      </c>
      <c r="AR900" s="2" t="str">
        <f>IF(gpw_3[[#This Row],[Kolumna1]]&gt;0,"r",IF(gpw_3[[#This Row],[Kolumna1]]=0,"n","m"))</f>
        <v>r</v>
      </c>
    </row>
    <row r="901" spans="1:44" x14ac:dyDescent="0.25">
      <c r="A901" s="1">
        <v>42026</v>
      </c>
      <c r="B901" s="2" t="s">
        <v>865</v>
      </c>
      <c r="C901" s="2" t="s">
        <v>866</v>
      </c>
      <c r="D901">
        <v>8.8699999999999992</v>
      </c>
      <c r="E901">
        <v>66225</v>
      </c>
      <c r="F901">
        <v>584250</v>
      </c>
      <c r="G901">
        <v>36592000</v>
      </c>
      <c r="H901" s="2">
        <f>IF(AND(gpw[[#This Row],[wolumen]]=0,gpw[[#This Row],[obrot]]=0),gpw[[#This Row],[kurs_zamkniecia]],gpw[[#This Row],[obrot]]/gpw[[#This Row],[wolumen]])</f>
        <v>8.822197055492639</v>
      </c>
      <c r="J901" t="str">
        <f>LEFT(gpw[[#This Row],[ISIN]],2)</f>
        <v>PL</v>
      </c>
      <c r="K901">
        <f>gpw[[#This Row],[kurs_zamkniecia]]*gpw[[#This Row],[pakiet_wig]]</f>
        <v>324571040</v>
      </c>
      <c r="L901" s="2">
        <f>1000</f>
        <v>1000</v>
      </c>
      <c r="M901" s="2">
        <f t="shared" si="56"/>
        <v>96.428137390000003</v>
      </c>
      <c r="N901" s="2">
        <f t="shared" si="57"/>
        <v>57140000</v>
      </c>
      <c r="O901" s="2">
        <f>gpw[[#This Row],[M]]/(gpw[[#This Row],[Mb]]*gpw[[#This Row],[K]])*gpw[[#This Row],[Wb]]</f>
        <v>58.906843662104805</v>
      </c>
      <c r="P901" s="2">
        <f>gpw[[#This Row],[kurs_zamkniecia]]-D431</f>
        <v>1.9999999999999574E-2</v>
      </c>
      <c r="Q901" s="2" t="str">
        <f>IF(gpw[[#This Row],[Kolumna1]]&gt;0,"r",IF(gpw[[#This Row],[Kolumna1]]=0,"n","m"))</f>
        <v>r</v>
      </c>
      <c r="AB901" s="1">
        <v>42026</v>
      </c>
      <c r="AC901" s="2" t="s">
        <v>865</v>
      </c>
      <c r="AD901" s="2" t="s">
        <v>866</v>
      </c>
      <c r="AE901">
        <v>8.8699999999999992</v>
      </c>
      <c r="AF901">
        <v>66225</v>
      </c>
      <c r="AG901">
        <v>584250</v>
      </c>
      <c r="AH901">
        <v>36592000</v>
      </c>
      <c r="AI901" s="2">
        <f>IF(AND(gpw_3[[#This Row],[wolumen]]=0,gpw_3[[#This Row],[obrot]]=0),gpw_3[[#This Row],[kurs_zamkniecia]],gpw_3[[#This Row],[obrot]]/gpw_3[[#This Row],[wolumen]])</f>
        <v>8.822197055492639</v>
      </c>
      <c r="AK901" t="str">
        <f>LEFT(gpw_3[[#This Row],[ISIN]],2)</f>
        <v>PL</v>
      </c>
      <c r="AL901">
        <f>gpw_3[[#This Row],[kurs_zamkniecia]]*gpw_3[[#This Row],[pakiet_wig]]</f>
        <v>324571040</v>
      </c>
      <c r="AM901" s="2">
        <f>1000</f>
        <v>1000</v>
      </c>
      <c r="AN901" s="2">
        <f t="shared" si="58"/>
        <v>96.428137390000003</v>
      </c>
      <c r="AO901" s="2">
        <f t="shared" si="59"/>
        <v>57140000</v>
      </c>
      <c r="AP901" s="2">
        <f>gpw_3[[#This Row],[M]]/(gpw_3[[#This Row],[Mb]]*gpw_3[[#This Row],[K]])*gpw_3[[#This Row],[Wb]]</f>
        <v>58.906843662104805</v>
      </c>
      <c r="AQ901" s="2">
        <f>gpw_3[[#This Row],[kurs_zamkniecia]]-AE431</f>
        <v>1.9999999999999574E-2</v>
      </c>
      <c r="AR901" s="2" t="str">
        <f>IF(gpw_3[[#This Row],[Kolumna1]]&gt;0,"r",IF(gpw_3[[#This Row],[Kolumna1]]=0,"n","m"))</f>
        <v>r</v>
      </c>
    </row>
    <row r="902" spans="1:44" x14ac:dyDescent="0.25">
      <c r="A902" s="1">
        <v>42026</v>
      </c>
      <c r="B902" s="2" t="s">
        <v>867</v>
      </c>
      <c r="C902" s="2" t="s">
        <v>868</v>
      </c>
      <c r="D902">
        <v>4.68</v>
      </c>
      <c r="E902">
        <v>377</v>
      </c>
      <c r="F902">
        <v>1760</v>
      </c>
      <c r="G902">
        <v>2580000</v>
      </c>
      <c r="H902" s="2">
        <f>IF(AND(gpw[[#This Row],[wolumen]]=0,gpw[[#This Row],[obrot]]=0),gpw[[#This Row],[kurs_zamkniecia]],gpw[[#This Row],[obrot]]/gpw[[#This Row],[wolumen]])</f>
        <v>4.6684350132625996</v>
      </c>
      <c r="J902" t="str">
        <f>LEFT(gpw[[#This Row],[ISIN]],2)</f>
        <v>PL</v>
      </c>
      <c r="K902">
        <f>gpw[[#This Row],[kurs_zamkniecia]]*gpw[[#This Row],[pakiet_wig]]</f>
        <v>12074400</v>
      </c>
      <c r="L902" s="2">
        <f>1000</f>
        <v>1000</v>
      </c>
      <c r="M902" s="2">
        <f t="shared" si="56"/>
        <v>96.428137390000003</v>
      </c>
      <c r="N902" s="2">
        <f t="shared" si="57"/>
        <v>57140000</v>
      </c>
      <c r="O902" s="2">
        <f>gpw[[#This Row],[M]]/(gpw[[#This Row],[Mb]]*gpw[[#This Row],[K]])*gpw[[#This Row],[Wb]]</f>
        <v>2.191399433275742</v>
      </c>
      <c r="P902" s="2">
        <f>gpw[[#This Row],[kurs_zamkniecia]]-D432</f>
        <v>0.41000000000000014</v>
      </c>
      <c r="Q902" s="2" t="str">
        <f>IF(gpw[[#This Row],[Kolumna1]]&gt;0,"r",IF(gpw[[#This Row],[Kolumna1]]=0,"n","m"))</f>
        <v>r</v>
      </c>
      <c r="AB902" s="1">
        <v>42026</v>
      </c>
      <c r="AC902" s="2" t="s">
        <v>867</v>
      </c>
      <c r="AD902" s="2" t="s">
        <v>868</v>
      </c>
      <c r="AE902">
        <v>4.68</v>
      </c>
      <c r="AF902">
        <v>377</v>
      </c>
      <c r="AG902">
        <v>1760</v>
      </c>
      <c r="AH902">
        <v>2580000</v>
      </c>
      <c r="AI902" s="2">
        <f>IF(AND(gpw_3[[#This Row],[wolumen]]=0,gpw_3[[#This Row],[obrot]]=0),gpw_3[[#This Row],[kurs_zamkniecia]],gpw_3[[#This Row],[obrot]]/gpw_3[[#This Row],[wolumen]])</f>
        <v>4.6684350132625996</v>
      </c>
      <c r="AK902" t="str">
        <f>LEFT(gpw_3[[#This Row],[ISIN]],2)</f>
        <v>PL</v>
      </c>
      <c r="AL902">
        <f>gpw_3[[#This Row],[kurs_zamkniecia]]*gpw_3[[#This Row],[pakiet_wig]]</f>
        <v>12074400</v>
      </c>
      <c r="AM902" s="2">
        <f>1000</f>
        <v>1000</v>
      </c>
      <c r="AN902" s="2">
        <f t="shared" si="58"/>
        <v>96.428137390000003</v>
      </c>
      <c r="AO902" s="2">
        <f t="shared" si="59"/>
        <v>57140000</v>
      </c>
      <c r="AP902" s="2">
        <f>gpw_3[[#This Row],[M]]/(gpw_3[[#This Row],[Mb]]*gpw_3[[#This Row],[K]])*gpw_3[[#This Row],[Wb]]</f>
        <v>2.191399433275742</v>
      </c>
      <c r="AQ902" s="2">
        <f>gpw_3[[#This Row],[kurs_zamkniecia]]-AE432</f>
        <v>0.41000000000000014</v>
      </c>
      <c r="AR902" s="2" t="str">
        <f>IF(gpw_3[[#This Row],[Kolumna1]]&gt;0,"r",IF(gpw_3[[#This Row],[Kolumna1]]=0,"n","m"))</f>
        <v>r</v>
      </c>
    </row>
    <row r="903" spans="1:44" x14ac:dyDescent="0.25">
      <c r="A903" s="1">
        <v>42026</v>
      </c>
      <c r="B903" s="2" t="s">
        <v>869</v>
      </c>
      <c r="C903" s="2" t="s">
        <v>870</v>
      </c>
      <c r="D903">
        <v>3.96</v>
      </c>
      <c r="E903">
        <v>50</v>
      </c>
      <c r="F903">
        <v>200</v>
      </c>
      <c r="G903">
        <v>0</v>
      </c>
      <c r="H903" s="2">
        <f>IF(AND(gpw[[#This Row],[wolumen]]=0,gpw[[#This Row],[obrot]]=0),gpw[[#This Row],[kurs_zamkniecia]],gpw[[#This Row],[obrot]]/gpw[[#This Row],[wolumen]])</f>
        <v>4</v>
      </c>
      <c r="J903" t="str">
        <f>LEFT(gpw[[#This Row],[ISIN]],2)</f>
        <v>PL</v>
      </c>
      <c r="K903">
        <f>gpw[[#This Row],[kurs_zamkniecia]]*gpw[[#This Row],[pakiet_wig]]</f>
        <v>0</v>
      </c>
      <c r="L903" s="2">
        <f>1000</f>
        <v>1000</v>
      </c>
      <c r="M903" s="2">
        <f t="shared" si="56"/>
        <v>96.428137390000003</v>
      </c>
      <c r="N903" s="2">
        <f t="shared" si="57"/>
        <v>57140000</v>
      </c>
      <c r="O903" s="2">
        <f>gpw[[#This Row],[M]]/(gpw[[#This Row],[Mb]]*gpw[[#This Row],[K]])*gpw[[#This Row],[Wb]]</f>
        <v>0</v>
      </c>
      <c r="P903" s="2">
        <f>gpw[[#This Row],[kurs_zamkniecia]]-D433</f>
        <v>0</v>
      </c>
      <c r="Q903" s="2" t="str">
        <f>IF(gpw[[#This Row],[Kolumna1]]&gt;0,"r",IF(gpw[[#This Row],[Kolumna1]]=0,"n","m"))</f>
        <v>n</v>
      </c>
      <c r="AB903" s="1">
        <v>42026</v>
      </c>
      <c r="AC903" s="2" t="s">
        <v>869</v>
      </c>
      <c r="AD903" s="2" t="s">
        <v>870</v>
      </c>
      <c r="AE903">
        <v>3.96</v>
      </c>
      <c r="AF903">
        <v>50</v>
      </c>
      <c r="AG903">
        <v>200</v>
      </c>
      <c r="AH903">
        <v>0</v>
      </c>
      <c r="AI903" s="2">
        <f>IF(AND(gpw_3[[#This Row],[wolumen]]=0,gpw_3[[#This Row],[obrot]]=0),gpw_3[[#This Row],[kurs_zamkniecia]],gpw_3[[#This Row],[obrot]]/gpw_3[[#This Row],[wolumen]])</f>
        <v>4</v>
      </c>
      <c r="AK903" t="str">
        <f>LEFT(gpw_3[[#This Row],[ISIN]],2)</f>
        <v>PL</v>
      </c>
      <c r="AL903">
        <f>gpw_3[[#This Row],[kurs_zamkniecia]]*gpw_3[[#This Row],[pakiet_wig]]</f>
        <v>0</v>
      </c>
      <c r="AM903" s="2">
        <f>1000</f>
        <v>1000</v>
      </c>
      <c r="AN903" s="2">
        <f t="shared" si="58"/>
        <v>96.428137390000003</v>
      </c>
      <c r="AO903" s="2">
        <f t="shared" si="59"/>
        <v>57140000</v>
      </c>
      <c r="AP903" s="2">
        <f>gpw_3[[#This Row],[M]]/(gpw_3[[#This Row],[Mb]]*gpw_3[[#This Row],[K]])*gpw_3[[#This Row],[Wb]]</f>
        <v>0</v>
      </c>
      <c r="AQ903" s="2">
        <f>gpw_3[[#This Row],[kurs_zamkniecia]]-AE433</f>
        <v>0</v>
      </c>
      <c r="AR903" s="2" t="str">
        <f>IF(gpw_3[[#This Row],[Kolumna1]]&gt;0,"r",IF(gpw_3[[#This Row],[Kolumna1]]=0,"n","m"))</f>
        <v>n</v>
      </c>
    </row>
    <row r="904" spans="1:44" x14ac:dyDescent="0.25">
      <c r="A904" s="1">
        <v>42026</v>
      </c>
      <c r="B904" s="2" t="s">
        <v>871</v>
      </c>
      <c r="C904" s="2" t="s">
        <v>872</v>
      </c>
      <c r="D904">
        <v>1.95</v>
      </c>
      <c r="E904">
        <v>0</v>
      </c>
      <c r="F904">
        <v>0</v>
      </c>
      <c r="G904">
        <v>3297000</v>
      </c>
      <c r="H904" s="2">
        <f>IF(AND(gpw[[#This Row],[wolumen]]=0,gpw[[#This Row],[obrot]]=0),gpw[[#This Row],[kurs_zamkniecia]],gpw[[#This Row],[obrot]]/gpw[[#This Row],[wolumen]])</f>
        <v>1.95</v>
      </c>
      <c r="J904" t="str">
        <f>LEFT(gpw[[#This Row],[ISIN]],2)</f>
        <v>PL</v>
      </c>
      <c r="K904">
        <f>gpw[[#This Row],[kurs_zamkniecia]]*gpw[[#This Row],[pakiet_wig]]</f>
        <v>6429150</v>
      </c>
      <c r="L904" s="2">
        <f>1000</f>
        <v>1000</v>
      </c>
      <c r="M904" s="2">
        <f t="shared" si="56"/>
        <v>96.428137390000003</v>
      </c>
      <c r="N904" s="2">
        <f t="shared" si="57"/>
        <v>57140000</v>
      </c>
      <c r="O904" s="2">
        <f>gpw[[#This Row],[M]]/(gpw[[#This Row],[Mb]]*gpw[[#This Row],[K]])*gpw[[#This Row],[Wb]]</f>
        <v>1.1668352602568026</v>
      </c>
      <c r="P904" s="2">
        <f>gpw[[#This Row],[kurs_zamkniecia]]-D434</f>
        <v>0</v>
      </c>
      <c r="Q904" s="2" t="str">
        <f>IF(gpw[[#This Row],[Kolumna1]]&gt;0,"r",IF(gpw[[#This Row],[Kolumna1]]=0,"n","m"))</f>
        <v>n</v>
      </c>
      <c r="AB904" s="1">
        <v>42026</v>
      </c>
      <c r="AC904" s="2" t="s">
        <v>871</v>
      </c>
      <c r="AD904" s="2" t="s">
        <v>872</v>
      </c>
      <c r="AE904">
        <v>1.95</v>
      </c>
      <c r="AF904">
        <v>0</v>
      </c>
      <c r="AG904">
        <v>0</v>
      </c>
      <c r="AH904">
        <v>3297000</v>
      </c>
      <c r="AI904" s="2">
        <f>IF(AND(gpw_3[[#This Row],[wolumen]]=0,gpw_3[[#This Row],[obrot]]=0),gpw_3[[#This Row],[kurs_zamkniecia]],gpw_3[[#This Row],[obrot]]/gpw_3[[#This Row],[wolumen]])</f>
        <v>1.95</v>
      </c>
      <c r="AK904" t="str">
        <f>LEFT(gpw_3[[#This Row],[ISIN]],2)</f>
        <v>PL</v>
      </c>
      <c r="AL904">
        <f>gpw_3[[#This Row],[kurs_zamkniecia]]*gpw_3[[#This Row],[pakiet_wig]]</f>
        <v>6429150</v>
      </c>
      <c r="AM904" s="2">
        <f>1000</f>
        <v>1000</v>
      </c>
      <c r="AN904" s="2">
        <f t="shared" si="58"/>
        <v>96.428137390000003</v>
      </c>
      <c r="AO904" s="2">
        <f t="shared" si="59"/>
        <v>57140000</v>
      </c>
      <c r="AP904" s="2">
        <f>gpw_3[[#This Row],[M]]/(gpw_3[[#This Row],[Mb]]*gpw_3[[#This Row],[K]])*gpw_3[[#This Row],[Wb]]</f>
        <v>1.1668352602568026</v>
      </c>
      <c r="AQ904" s="2">
        <f>gpw_3[[#This Row],[kurs_zamkniecia]]-AE434</f>
        <v>0</v>
      </c>
      <c r="AR904" s="2" t="str">
        <f>IF(gpw_3[[#This Row],[Kolumna1]]&gt;0,"r",IF(gpw_3[[#This Row],[Kolumna1]]=0,"n","m"))</f>
        <v>n</v>
      </c>
    </row>
    <row r="905" spans="1:44" x14ac:dyDescent="0.25">
      <c r="A905" s="1">
        <v>42026</v>
      </c>
      <c r="B905" s="2" t="s">
        <v>873</v>
      </c>
      <c r="C905" s="2" t="s">
        <v>874</v>
      </c>
      <c r="D905">
        <v>17.600000000000001</v>
      </c>
      <c r="E905">
        <v>227247</v>
      </c>
      <c r="F905">
        <v>4038300</v>
      </c>
      <c r="G905">
        <v>163100000</v>
      </c>
      <c r="H905" s="2">
        <f>IF(AND(gpw[[#This Row],[wolumen]]=0,gpw[[#This Row],[obrot]]=0),gpw[[#This Row],[kurs_zamkniecia]],gpw[[#This Row],[obrot]]/gpw[[#This Row],[wolumen]])</f>
        <v>17.770531624179856</v>
      </c>
      <c r="J905" t="str">
        <f>LEFT(gpw[[#This Row],[ISIN]],2)</f>
        <v>PL</v>
      </c>
      <c r="K905">
        <f>gpw[[#This Row],[kurs_zamkniecia]]*gpw[[#This Row],[pakiet_wig]]</f>
        <v>2870560000</v>
      </c>
      <c r="L905" s="2">
        <f>1000</f>
        <v>1000</v>
      </c>
      <c r="M905" s="2">
        <f t="shared" si="56"/>
        <v>96.428137390000003</v>
      </c>
      <c r="N905" s="2">
        <f t="shared" si="57"/>
        <v>57140000</v>
      </c>
      <c r="O905" s="2">
        <f>gpw[[#This Row],[M]]/(gpw[[#This Row],[Mb]]*gpw[[#This Row],[K]])*gpw[[#This Row],[Wb]]</f>
        <v>520.98187547074917</v>
      </c>
      <c r="P905" s="2">
        <f>gpw[[#This Row],[kurs_zamkniecia]]-D435</f>
        <v>0.12000000000000099</v>
      </c>
      <c r="Q905" s="2" t="str">
        <f>IF(gpw[[#This Row],[Kolumna1]]&gt;0,"r",IF(gpw[[#This Row],[Kolumna1]]=0,"n","m"))</f>
        <v>r</v>
      </c>
      <c r="AB905" s="1">
        <v>42026</v>
      </c>
      <c r="AC905" s="2" t="s">
        <v>873</v>
      </c>
      <c r="AD905" s="2" t="s">
        <v>874</v>
      </c>
      <c r="AE905">
        <v>17.600000000000001</v>
      </c>
      <c r="AF905">
        <v>227247</v>
      </c>
      <c r="AG905">
        <v>4038300</v>
      </c>
      <c r="AH905">
        <v>163100000</v>
      </c>
      <c r="AI905" s="2">
        <f>IF(AND(gpw_3[[#This Row],[wolumen]]=0,gpw_3[[#This Row],[obrot]]=0),gpw_3[[#This Row],[kurs_zamkniecia]],gpw_3[[#This Row],[obrot]]/gpw_3[[#This Row],[wolumen]])</f>
        <v>17.770531624179856</v>
      </c>
      <c r="AK905" t="str">
        <f>LEFT(gpw_3[[#This Row],[ISIN]],2)</f>
        <v>PL</v>
      </c>
      <c r="AL905">
        <f>gpw_3[[#This Row],[kurs_zamkniecia]]*gpw_3[[#This Row],[pakiet_wig]]</f>
        <v>2870560000</v>
      </c>
      <c r="AM905" s="2">
        <f>1000</f>
        <v>1000</v>
      </c>
      <c r="AN905" s="2">
        <f t="shared" si="58"/>
        <v>96.428137390000003</v>
      </c>
      <c r="AO905" s="2">
        <f t="shared" si="59"/>
        <v>57140000</v>
      </c>
      <c r="AP905" s="2">
        <f>gpw_3[[#This Row],[M]]/(gpw_3[[#This Row],[Mb]]*gpw_3[[#This Row],[K]])*gpw_3[[#This Row],[Wb]]</f>
        <v>520.98187547074917</v>
      </c>
      <c r="AQ905" s="2">
        <f>gpw_3[[#This Row],[kurs_zamkniecia]]-AE435</f>
        <v>0.12000000000000099</v>
      </c>
      <c r="AR905" s="2" t="str">
        <f>IF(gpw_3[[#This Row],[Kolumna1]]&gt;0,"r",IF(gpw_3[[#This Row],[Kolumna1]]=0,"n","m"))</f>
        <v>r</v>
      </c>
    </row>
    <row r="906" spans="1:44" x14ac:dyDescent="0.25">
      <c r="A906" s="1">
        <v>42026</v>
      </c>
      <c r="B906" s="2" t="s">
        <v>875</v>
      </c>
      <c r="C906" s="2" t="s">
        <v>876</v>
      </c>
      <c r="D906">
        <v>56</v>
      </c>
      <c r="E906">
        <v>1</v>
      </c>
      <c r="F906">
        <v>60</v>
      </c>
      <c r="G906">
        <v>1288000</v>
      </c>
      <c r="H906" s="2">
        <f>IF(AND(gpw[[#This Row],[wolumen]]=0,gpw[[#This Row],[obrot]]=0),gpw[[#This Row],[kurs_zamkniecia]],gpw[[#This Row],[obrot]]/gpw[[#This Row],[wolumen]])</f>
        <v>60</v>
      </c>
      <c r="J906" t="str">
        <f>LEFT(gpw[[#This Row],[ISIN]],2)</f>
        <v>PL</v>
      </c>
      <c r="K906">
        <f>gpw[[#This Row],[kurs_zamkniecia]]*gpw[[#This Row],[pakiet_wig]]</f>
        <v>72128000</v>
      </c>
      <c r="L906" s="2">
        <f>1000</f>
        <v>1000</v>
      </c>
      <c r="M906" s="2">
        <f t="shared" si="56"/>
        <v>96.428137390000003</v>
      </c>
      <c r="N906" s="2">
        <f t="shared" si="57"/>
        <v>57140000</v>
      </c>
      <c r="O906" s="2">
        <f>gpw[[#This Row],[M]]/(gpw[[#This Row],[Mb]]*gpw[[#This Row],[K]])*gpw[[#This Row],[Wb]]</f>
        <v>13.090609746514337</v>
      </c>
      <c r="P906" s="2">
        <f>gpw[[#This Row],[kurs_zamkniecia]]-D436</f>
        <v>-0.68999999999999773</v>
      </c>
      <c r="Q906" s="2" t="str">
        <f>IF(gpw[[#This Row],[Kolumna1]]&gt;0,"r",IF(gpw[[#This Row],[Kolumna1]]=0,"n","m"))</f>
        <v>m</v>
      </c>
      <c r="AB906" s="1">
        <v>42026</v>
      </c>
      <c r="AC906" s="2" t="s">
        <v>875</v>
      </c>
      <c r="AD906" s="2" t="s">
        <v>876</v>
      </c>
      <c r="AE906">
        <v>56</v>
      </c>
      <c r="AF906">
        <v>1</v>
      </c>
      <c r="AG906">
        <v>60</v>
      </c>
      <c r="AH906">
        <v>1288000</v>
      </c>
      <c r="AI906" s="2">
        <f>IF(AND(gpw_3[[#This Row],[wolumen]]=0,gpw_3[[#This Row],[obrot]]=0),gpw_3[[#This Row],[kurs_zamkniecia]],gpw_3[[#This Row],[obrot]]/gpw_3[[#This Row],[wolumen]])</f>
        <v>60</v>
      </c>
      <c r="AK906" t="str">
        <f>LEFT(gpw_3[[#This Row],[ISIN]],2)</f>
        <v>PL</v>
      </c>
      <c r="AL906">
        <f>gpw_3[[#This Row],[kurs_zamkniecia]]*gpw_3[[#This Row],[pakiet_wig]]</f>
        <v>72128000</v>
      </c>
      <c r="AM906" s="2">
        <f>1000</f>
        <v>1000</v>
      </c>
      <c r="AN906" s="2">
        <f t="shared" si="58"/>
        <v>96.428137390000003</v>
      </c>
      <c r="AO906" s="2">
        <f t="shared" si="59"/>
        <v>57140000</v>
      </c>
      <c r="AP906" s="2">
        <f>gpw_3[[#This Row],[M]]/(gpw_3[[#This Row],[Mb]]*gpw_3[[#This Row],[K]])*gpw_3[[#This Row],[Wb]]</f>
        <v>13.090609746514337</v>
      </c>
      <c r="AQ906" s="2">
        <f>gpw_3[[#This Row],[kurs_zamkniecia]]-AE436</f>
        <v>-0.68999999999999773</v>
      </c>
      <c r="AR906" s="2" t="str">
        <f>IF(gpw_3[[#This Row],[Kolumna1]]&gt;0,"r",IF(gpw_3[[#This Row],[Kolumna1]]=0,"n","m"))</f>
        <v>m</v>
      </c>
    </row>
    <row r="907" spans="1:44" x14ac:dyDescent="0.25">
      <c r="A907" s="1">
        <v>42026</v>
      </c>
      <c r="B907" s="2" t="s">
        <v>877</v>
      </c>
      <c r="C907" s="2" t="s">
        <v>878</v>
      </c>
      <c r="D907">
        <v>8.59</v>
      </c>
      <c r="E907">
        <v>970</v>
      </c>
      <c r="F907">
        <v>8310</v>
      </c>
      <c r="G907">
        <v>14002000</v>
      </c>
      <c r="H907" s="2">
        <f>IF(AND(gpw[[#This Row],[wolumen]]=0,gpw[[#This Row],[obrot]]=0),gpw[[#This Row],[kurs_zamkniecia]],gpw[[#This Row],[obrot]]/gpw[[#This Row],[wolumen]])</f>
        <v>8.5670103092783503</v>
      </c>
      <c r="J907" t="str">
        <f>LEFT(gpw[[#This Row],[ISIN]],2)</f>
        <v>PL</v>
      </c>
      <c r="K907">
        <f>gpw[[#This Row],[kurs_zamkniecia]]*gpw[[#This Row],[pakiet_wig]]</f>
        <v>120277180</v>
      </c>
      <c r="L907" s="2">
        <f>1000</f>
        <v>1000</v>
      </c>
      <c r="M907" s="2">
        <f t="shared" si="56"/>
        <v>96.428137390000003</v>
      </c>
      <c r="N907" s="2">
        <f t="shared" si="57"/>
        <v>57140000</v>
      </c>
      <c r="O907" s="2">
        <f>gpw[[#This Row],[M]]/(gpw[[#This Row],[Mb]]*gpw[[#This Row],[K]])*gpw[[#This Row],[Wb]]</f>
        <v>21.829270530047406</v>
      </c>
      <c r="P907" s="2">
        <f>gpw[[#This Row],[kurs_zamkniecia]]-D437</f>
        <v>0</v>
      </c>
      <c r="Q907" s="2" t="str">
        <f>IF(gpw[[#This Row],[Kolumna1]]&gt;0,"r",IF(gpw[[#This Row],[Kolumna1]]=0,"n","m"))</f>
        <v>n</v>
      </c>
      <c r="AB907" s="1">
        <v>42026</v>
      </c>
      <c r="AC907" s="2" t="s">
        <v>877</v>
      </c>
      <c r="AD907" s="2" t="s">
        <v>878</v>
      </c>
      <c r="AE907">
        <v>8.59</v>
      </c>
      <c r="AF907">
        <v>970</v>
      </c>
      <c r="AG907">
        <v>8310</v>
      </c>
      <c r="AH907">
        <v>14002000</v>
      </c>
      <c r="AI907" s="2">
        <f>IF(AND(gpw_3[[#This Row],[wolumen]]=0,gpw_3[[#This Row],[obrot]]=0),gpw_3[[#This Row],[kurs_zamkniecia]],gpw_3[[#This Row],[obrot]]/gpw_3[[#This Row],[wolumen]])</f>
        <v>8.5670103092783503</v>
      </c>
      <c r="AK907" t="str">
        <f>LEFT(gpw_3[[#This Row],[ISIN]],2)</f>
        <v>PL</v>
      </c>
      <c r="AL907">
        <f>gpw_3[[#This Row],[kurs_zamkniecia]]*gpw_3[[#This Row],[pakiet_wig]]</f>
        <v>120277180</v>
      </c>
      <c r="AM907" s="2">
        <f>1000</f>
        <v>1000</v>
      </c>
      <c r="AN907" s="2">
        <f t="shared" si="58"/>
        <v>96.428137390000003</v>
      </c>
      <c r="AO907" s="2">
        <f t="shared" si="59"/>
        <v>57140000</v>
      </c>
      <c r="AP907" s="2">
        <f>gpw_3[[#This Row],[M]]/(gpw_3[[#This Row],[Mb]]*gpw_3[[#This Row],[K]])*gpw_3[[#This Row],[Wb]]</f>
        <v>21.829270530047406</v>
      </c>
      <c r="AQ907" s="2">
        <f>gpw_3[[#This Row],[kurs_zamkniecia]]-AE437</f>
        <v>0</v>
      </c>
      <c r="AR907" s="2" t="str">
        <f>IF(gpw_3[[#This Row],[Kolumna1]]&gt;0,"r",IF(gpw_3[[#This Row],[Kolumna1]]=0,"n","m"))</f>
        <v>n</v>
      </c>
    </row>
    <row r="908" spans="1:44" x14ac:dyDescent="0.25">
      <c r="A908" s="1">
        <v>42026</v>
      </c>
      <c r="B908" s="2" t="s">
        <v>879</v>
      </c>
      <c r="C908" s="2" t="s">
        <v>880</v>
      </c>
      <c r="D908">
        <v>24.4</v>
      </c>
      <c r="E908">
        <v>2729</v>
      </c>
      <c r="F908">
        <v>66170</v>
      </c>
      <c r="G908">
        <v>28378000</v>
      </c>
      <c r="H908" s="2">
        <f>IF(AND(gpw[[#This Row],[wolumen]]=0,gpw[[#This Row],[obrot]]=0),gpw[[#This Row],[kurs_zamkniecia]],gpw[[#This Row],[obrot]]/gpw[[#This Row],[wolumen]])</f>
        <v>24.246976914620742</v>
      </c>
      <c r="J908" t="str">
        <f>LEFT(gpw[[#This Row],[ISIN]],2)</f>
        <v>IT</v>
      </c>
      <c r="K908">
        <f>gpw[[#This Row],[kurs_zamkniecia]]*gpw[[#This Row],[pakiet_wig]]</f>
        <v>692423200</v>
      </c>
      <c r="L908" s="2">
        <f>1000</f>
        <v>1000</v>
      </c>
      <c r="M908" s="2">
        <f t="shared" si="56"/>
        <v>96.428137390000003</v>
      </c>
      <c r="N908" s="2">
        <f t="shared" si="57"/>
        <v>57140000</v>
      </c>
      <c r="O908" s="2">
        <f>gpw[[#This Row],[M]]/(gpw[[#This Row],[Mb]]*gpw[[#This Row],[K]])*gpw[[#This Row],[Wb]]</f>
        <v>125.66883721484926</v>
      </c>
      <c r="P908" s="2">
        <f>gpw[[#This Row],[kurs_zamkniecia]]-D438</f>
        <v>1</v>
      </c>
      <c r="Q908" s="2" t="str">
        <f>IF(gpw[[#This Row],[Kolumna1]]&gt;0,"r",IF(gpw[[#This Row],[Kolumna1]]=0,"n","m"))</f>
        <v>r</v>
      </c>
      <c r="AB908" s="1">
        <v>42026</v>
      </c>
      <c r="AC908" s="2" t="s">
        <v>879</v>
      </c>
      <c r="AD908" s="2" t="s">
        <v>880</v>
      </c>
      <c r="AE908">
        <v>24.4</v>
      </c>
      <c r="AF908">
        <v>2729</v>
      </c>
      <c r="AG908">
        <v>66170</v>
      </c>
      <c r="AH908">
        <v>28378000</v>
      </c>
      <c r="AI908" s="2">
        <f>IF(AND(gpw_3[[#This Row],[wolumen]]=0,gpw_3[[#This Row],[obrot]]=0),gpw_3[[#This Row],[kurs_zamkniecia]],gpw_3[[#This Row],[obrot]]/gpw_3[[#This Row],[wolumen]])</f>
        <v>24.246976914620742</v>
      </c>
      <c r="AK908" t="str">
        <f>LEFT(gpw_3[[#This Row],[ISIN]],2)</f>
        <v>IT</v>
      </c>
      <c r="AL908">
        <f>gpw_3[[#This Row],[kurs_zamkniecia]]*gpw_3[[#This Row],[pakiet_wig]]</f>
        <v>692423200</v>
      </c>
      <c r="AM908" s="2">
        <f>1000</f>
        <v>1000</v>
      </c>
      <c r="AN908" s="2">
        <f t="shared" si="58"/>
        <v>96.428137390000003</v>
      </c>
      <c r="AO908" s="2">
        <f t="shared" si="59"/>
        <v>57140000</v>
      </c>
      <c r="AP908" s="2">
        <f>gpw_3[[#This Row],[M]]/(gpw_3[[#This Row],[Mb]]*gpw_3[[#This Row],[K]])*gpw_3[[#This Row],[Wb]]</f>
        <v>125.66883721484926</v>
      </c>
      <c r="AQ908" s="2">
        <f>gpw_3[[#This Row],[kurs_zamkniecia]]-AE438</f>
        <v>1</v>
      </c>
      <c r="AR908" s="2" t="str">
        <f>IF(gpw_3[[#This Row],[Kolumna1]]&gt;0,"r",IF(gpw_3[[#This Row],[Kolumna1]]=0,"n","m"))</f>
        <v>r</v>
      </c>
    </row>
    <row r="909" spans="1:44" x14ac:dyDescent="0.25">
      <c r="A909" s="1">
        <v>42026</v>
      </c>
      <c r="B909" s="2" t="s">
        <v>881</v>
      </c>
      <c r="C909" s="2" t="s">
        <v>882</v>
      </c>
      <c r="D909">
        <v>2.39</v>
      </c>
      <c r="E909">
        <v>1262</v>
      </c>
      <c r="F909">
        <v>3010</v>
      </c>
      <c r="G909">
        <v>0</v>
      </c>
      <c r="H909" s="2">
        <f>IF(AND(gpw[[#This Row],[wolumen]]=0,gpw[[#This Row],[obrot]]=0),gpw[[#This Row],[kurs_zamkniecia]],gpw[[#This Row],[obrot]]/gpw[[#This Row],[wolumen]])</f>
        <v>2.3851030110935025</v>
      </c>
      <c r="J909" t="str">
        <f>LEFT(gpw[[#This Row],[ISIN]],2)</f>
        <v>PL</v>
      </c>
      <c r="K909">
        <f>gpw[[#This Row],[kurs_zamkniecia]]*gpw[[#This Row],[pakiet_wig]]</f>
        <v>0</v>
      </c>
      <c r="L909" s="2">
        <f>1000</f>
        <v>1000</v>
      </c>
      <c r="M909" s="2">
        <f t="shared" si="56"/>
        <v>96.428137390000003</v>
      </c>
      <c r="N909" s="2">
        <f t="shared" si="57"/>
        <v>57140000</v>
      </c>
      <c r="O909" s="2">
        <f>gpw[[#This Row],[M]]/(gpw[[#This Row],[Mb]]*gpw[[#This Row],[K]])*gpw[[#This Row],[Wb]]</f>
        <v>0</v>
      </c>
      <c r="P909" s="2">
        <f>gpw[[#This Row],[kurs_zamkniecia]]-D439</f>
        <v>1.0000000000000231E-2</v>
      </c>
      <c r="Q909" s="2" t="str">
        <f>IF(gpw[[#This Row],[Kolumna1]]&gt;0,"r",IF(gpw[[#This Row],[Kolumna1]]=0,"n","m"))</f>
        <v>r</v>
      </c>
      <c r="AB909" s="1">
        <v>42026</v>
      </c>
      <c r="AC909" s="2" t="s">
        <v>881</v>
      </c>
      <c r="AD909" s="2" t="s">
        <v>882</v>
      </c>
      <c r="AE909">
        <v>2.39</v>
      </c>
      <c r="AF909">
        <v>1262</v>
      </c>
      <c r="AG909">
        <v>3010</v>
      </c>
      <c r="AH909">
        <v>0</v>
      </c>
      <c r="AI909" s="2">
        <f>IF(AND(gpw_3[[#This Row],[wolumen]]=0,gpw_3[[#This Row],[obrot]]=0),gpw_3[[#This Row],[kurs_zamkniecia]],gpw_3[[#This Row],[obrot]]/gpw_3[[#This Row],[wolumen]])</f>
        <v>2.3851030110935025</v>
      </c>
      <c r="AK909" t="str">
        <f>LEFT(gpw_3[[#This Row],[ISIN]],2)</f>
        <v>PL</v>
      </c>
      <c r="AL909">
        <f>gpw_3[[#This Row],[kurs_zamkniecia]]*gpw_3[[#This Row],[pakiet_wig]]</f>
        <v>0</v>
      </c>
      <c r="AM909" s="2">
        <f>1000</f>
        <v>1000</v>
      </c>
      <c r="AN909" s="2">
        <f t="shared" si="58"/>
        <v>96.428137390000003</v>
      </c>
      <c r="AO909" s="2">
        <f t="shared" si="59"/>
        <v>57140000</v>
      </c>
      <c r="AP909" s="2">
        <f>gpw_3[[#This Row],[M]]/(gpw_3[[#This Row],[Mb]]*gpw_3[[#This Row],[K]])*gpw_3[[#This Row],[Wb]]</f>
        <v>0</v>
      </c>
      <c r="AQ909" s="2">
        <f>gpw_3[[#This Row],[kurs_zamkniecia]]-AE439</f>
        <v>1.0000000000000231E-2</v>
      </c>
      <c r="AR909" s="2" t="str">
        <f>IF(gpw_3[[#This Row],[Kolumna1]]&gt;0,"r",IF(gpw_3[[#This Row],[Kolumna1]]=0,"n","m"))</f>
        <v>r</v>
      </c>
    </row>
    <row r="910" spans="1:44" x14ac:dyDescent="0.25">
      <c r="A910" s="1">
        <v>42026</v>
      </c>
      <c r="B910" s="2" t="s">
        <v>883</v>
      </c>
      <c r="C910" s="2" t="s">
        <v>884</v>
      </c>
      <c r="D910">
        <v>2.09</v>
      </c>
      <c r="E910">
        <v>35436</v>
      </c>
      <c r="F910">
        <v>73290</v>
      </c>
      <c r="G910">
        <v>20551000</v>
      </c>
      <c r="H910" s="2">
        <f>IF(AND(gpw[[#This Row],[wolumen]]=0,gpw[[#This Row],[obrot]]=0),gpw[[#This Row],[kurs_zamkniecia]],gpw[[#This Row],[obrot]]/gpw[[#This Row],[wolumen]])</f>
        <v>2.0682356925160854</v>
      </c>
      <c r="J910" t="str">
        <f>LEFT(gpw[[#This Row],[ISIN]],2)</f>
        <v>PL</v>
      </c>
      <c r="K910">
        <f>gpw[[#This Row],[kurs_zamkniecia]]*gpw[[#This Row],[pakiet_wig]]</f>
        <v>42951590</v>
      </c>
      <c r="L910" s="2">
        <f>1000</f>
        <v>1000</v>
      </c>
      <c r="M910" s="2">
        <f t="shared" si="56"/>
        <v>96.428137390000003</v>
      </c>
      <c r="N910" s="2">
        <f t="shared" si="57"/>
        <v>57140000</v>
      </c>
      <c r="O910" s="2">
        <f>gpw[[#This Row],[M]]/(gpw[[#This Row],[Mb]]*gpw[[#This Row],[K]])*gpw[[#This Row],[Wb]]</f>
        <v>7.795343038518852</v>
      </c>
      <c r="P910" s="2">
        <f>gpw[[#This Row],[kurs_zamkniecia]]-D440</f>
        <v>2.0000000000000018E-2</v>
      </c>
      <c r="Q910" s="2" t="str">
        <f>IF(gpw[[#This Row],[Kolumna1]]&gt;0,"r",IF(gpw[[#This Row],[Kolumna1]]=0,"n","m"))</f>
        <v>r</v>
      </c>
      <c r="AB910" s="1">
        <v>42026</v>
      </c>
      <c r="AC910" s="2" t="s">
        <v>883</v>
      </c>
      <c r="AD910" s="2" t="s">
        <v>884</v>
      </c>
      <c r="AE910">
        <v>2.09</v>
      </c>
      <c r="AF910">
        <v>35436</v>
      </c>
      <c r="AG910">
        <v>73290</v>
      </c>
      <c r="AH910">
        <v>20551000</v>
      </c>
      <c r="AI910" s="2">
        <f>IF(AND(gpw_3[[#This Row],[wolumen]]=0,gpw_3[[#This Row],[obrot]]=0),gpw_3[[#This Row],[kurs_zamkniecia]],gpw_3[[#This Row],[obrot]]/gpw_3[[#This Row],[wolumen]])</f>
        <v>2.0682356925160854</v>
      </c>
      <c r="AK910" t="str">
        <f>LEFT(gpw_3[[#This Row],[ISIN]],2)</f>
        <v>PL</v>
      </c>
      <c r="AL910">
        <f>gpw_3[[#This Row],[kurs_zamkniecia]]*gpw_3[[#This Row],[pakiet_wig]]</f>
        <v>42951590</v>
      </c>
      <c r="AM910" s="2">
        <f>1000</f>
        <v>1000</v>
      </c>
      <c r="AN910" s="2">
        <f t="shared" si="58"/>
        <v>96.428137390000003</v>
      </c>
      <c r="AO910" s="2">
        <f t="shared" si="59"/>
        <v>57140000</v>
      </c>
      <c r="AP910" s="2">
        <f>gpw_3[[#This Row],[M]]/(gpw_3[[#This Row],[Mb]]*gpw_3[[#This Row],[K]])*gpw_3[[#This Row],[Wb]]</f>
        <v>7.795343038518852</v>
      </c>
      <c r="AQ910" s="2">
        <f>gpw_3[[#This Row],[kurs_zamkniecia]]-AE440</f>
        <v>2.0000000000000018E-2</v>
      </c>
      <c r="AR910" s="2" t="str">
        <f>IF(gpw_3[[#This Row],[Kolumna1]]&gt;0,"r",IF(gpw_3[[#This Row],[Kolumna1]]=0,"n","m"))</f>
        <v>r</v>
      </c>
    </row>
    <row r="911" spans="1:44" x14ac:dyDescent="0.25">
      <c r="A911" s="1">
        <v>42026</v>
      </c>
      <c r="B911" s="2" t="s">
        <v>885</v>
      </c>
      <c r="C911" s="2" t="s">
        <v>886</v>
      </c>
      <c r="D911">
        <v>2.67</v>
      </c>
      <c r="E911">
        <v>21</v>
      </c>
      <c r="F911">
        <v>60</v>
      </c>
      <c r="G911">
        <v>16914000</v>
      </c>
      <c r="H911" s="2">
        <f>IF(AND(gpw[[#This Row],[wolumen]]=0,gpw[[#This Row],[obrot]]=0),gpw[[#This Row],[kurs_zamkniecia]],gpw[[#This Row],[obrot]]/gpw[[#This Row],[wolumen]])</f>
        <v>2.8571428571428572</v>
      </c>
      <c r="J911" t="str">
        <f>LEFT(gpw[[#This Row],[ISIN]],2)</f>
        <v>PL</v>
      </c>
      <c r="K911">
        <f>gpw[[#This Row],[kurs_zamkniecia]]*gpw[[#This Row],[pakiet_wig]]</f>
        <v>45160380</v>
      </c>
      <c r="L911" s="2">
        <f>1000</f>
        <v>1000</v>
      </c>
      <c r="M911" s="2">
        <f t="shared" si="56"/>
        <v>96.428137390000003</v>
      </c>
      <c r="N911" s="2">
        <f t="shared" si="57"/>
        <v>57140000</v>
      </c>
      <c r="O911" s="2">
        <f>gpw[[#This Row],[M]]/(gpw[[#This Row],[Mb]]*gpw[[#This Row],[K]])*gpw[[#This Row],[Wb]]</f>
        <v>8.1962193681273732</v>
      </c>
      <c r="P911" s="2">
        <f>gpw[[#This Row],[kurs_zamkniecia]]-D441</f>
        <v>0</v>
      </c>
      <c r="Q911" s="2" t="str">
        <f>IF(gpw[[#This Row],[Kolumna1]]&gt;0,"r",IF(gpw[[#This Row],[Kolumna1]]=0,"n","m"))</f>
        <v>n</v>
      </c>
      <c r="AB911" s="1">
        <v>42026</v>
      </c>
      <c r="AC911" s="2" t="s">
        <v>885</v>
      </c>
      <c r="AD911" s="2" t="s">
        <v>886</v>
      </c>
      <c r="AE911">
        <v>2.67</v>
      </c>
      <c r="AF911">
        <v>21</v>
      </c>
      <c r="AG911">
        <v>60</v>
      </c>
      <c r="AH911">
        <v>16914000</v>
      </c>
      <c r="AI911" s="2">
        <f>IF(AND(gpw_3[[#This Row],[wolumen]]=0,gpw_3[[#This Row],[obrot]]=0),gpw_3[[#This Row],[kurs_zamkniecia]],gpw_3[[#This Row],[obrot]]/gpw_3[[#This Row],[wolumen]])</f>
        <v>2.8571428571428572</v>
      </c>
      <c r="AK911" t="str">
        <f>LEFT(gpw_3[[#This Row],[ISIN]],2)</f>
        <v>PL</v>
      </c>
      <c r="AL911">
        <f>gpw_3[[#This Row],[kurs_zamkniecia]]*gpw_3[[#This Row],[pakiet_wig]]</f>
        <v>45160380</v>
      </c>
      <c r="AM911" s="2">
        <f>1000</f>
        <v>1000</v>
      </c>
      <c r="AN911" s="2">
        <f t="shared" si="58"/>
        <v>96.428137390000003</v>
      </c>
      <c r="AO911" s="2">
        <f t="shared" si="59"/>
        <v>57140000</v>
      </c>
      <c r="AP911" s="2">
        <f>gpw_3[[#This Row],[M]]/(gpw_3[[#This Row],[Mb]]*gpw_3[[#This Row],[K]])*gpw_3[[#This Row],[Wb]]</f>
        <v>8.1962193681273732</v>
      </c>
      <c r="AQ911" s="2">
        <f>gpw_3[[#This Row],[kurs_zamkniecia]]-AE441</f>
        <v>0</v>
      </c>
      <c r="AR911" s="2" t="str">
        <f>IF(gpw_3[[#This Row],[Kolumna1]]&gt;0,"r",IF(gpw_3[[#This Row],[Kolumna1]]=0,"n","m"))</f>
        <v>n</v>
      </c>
    </row>
    <row r="912" spans="1:44" x14ac:dyDescent="0.25">
      <c r="A912" s="1">
        <v>42026</v>
      </c>
      <c r="B912" s="2" t="s">
        <v>887</v>
      </c>
      <c r="C912" s="2" t="s">
        <v>888</v>
      </c>
      <c r="D912">
        <v>1.63</v>
      </c>
      <c r="E912">
        <v>0</v>
      </c>
      <c r="F912">
        <v>0</v>
      </c>
      <c r="G912">
        <v>0</v>
      </c>
      <c r="H912" s="2">
        <f>IF(AND(gpw[[#This Row],[wolumen]]=0,gpw[[#This Row],[obrot]]=0),gpw[[#This Row],[kurs_zamkniecia]],gpw[[#This Row],[obrot]]/gpw[[#This Row],[wolumen]])</f>
        <v>1.63</v>
      </c>
      <c r="J912" t="str">
        <f>LEFT(gpw[[#This Row],[ISIN]],2)</f>
        <v>PL</v>
      </c>
      <c r="K912">
        <f>gpw[[#This Row],[kurs_zamkniecia]]*gpw[[#This Row],[pakiet_wig]]</f>
        <v>0</v>
      </c>
      <c r="L912" s="2">
        <f>1000</f>
        <v>1000</v>
      </c>
      <c r="M912" s="2">
        <f t="shared" si="56"/>
        <v>96.428137390000003</v>
      </c>
      <c r="N912" s="2">
        <f t="shared" si="57"/>
        <v>57140000</v>
      </c>
      <c r="O912" s="2">
        <f>gpw[[#This Row],[M]]/(gpw[[#This Row],[Mb]]*gpw[[#This Row],[K]])*gpw[[#This Row],[Wb]]</f>
        <v>0</v>
      </c>
      <c r="P912" s="2">
        <f>gpw[[#This Row],[kurs_zamkniecia]]-D442</f>
        <v>0</v>
      </c>
      <c r="Q912" s="2" t="str">
        <f>IF(gpw[[#This Row],[Kolumna1]]&gt;0,"r",IF(gpw[[#This Row],[Kolumna1]]=0,"n","m"))</f>
        <v>n</v>
      </c>
      <c r="AB912" s="1">
        <v>42026</v>
      </c>
      <c r="AC912" s="2" t="s">
        <v>887</v>
      </c>
      <c r="AD912" s="2" t="s">
        <v>888</v>
      </c>
      <c r="AE912">
        <v>1.63</v>
      </c>
      <c r="AF912">
        <v>0</v>
      </c>
      <c r="AG912">
        <v>0</v>
      </c>
      <c r="AH912">
        <v>0</v>
      </c>
      <c r="AI912" s="2">
        <f>IF(AND(gpw_3[[#This Row],[wolumen]]=0,gpw_3[[#This Row],[obrot]]=0),gpw_3[[#This Row],[kurs_zamkniecia]],gpw_3[[#This Row],[obrot]]/gpw_3[[#This Row],[wolumen]])</f>
        <v>1.63</v>
      </c>
      <c r="AK912" t="str">
        <f>LEFT(gpw_3[[#This Row],[ISIN]],2)</f>
        <v>PL</v>
      </c>
      <c r="AL912">
        <f>gpw_3[[#This Row],[kurs_zamkniecia]]*gpw_3[[#This Row],[pakiet_wig]]</f>
        <v>0</v>
      </c>
      <c r="AM912" s="2">
        <f>1000</f>
        <v>1000</v>
      </c>
      <c r="AN912" s="2">
        <f t="shared" si="58"/>
        <v>96.428137390000003</v>
      </c>
      <c r="AO912" s="2">
        <f t="shared" si="59"/>
        <v>57140000</v>
      </c>
      <c r="AP912" s="2">
        <f>gpw_3[[#This Row],[M]]/(gpw_3[[#This Row],[Mb]]*gpw_3[[#This Row],[K]])*gpw_3[[#This Row],[Wb]]</f>
        <v>0</v>
      </c>
      <c r="AQ912" s="2">
        <f>gpw_3[[#This Row],[kurs_zamkniecia]]-AE442</f>
        <v>0</v>
      </c>
      <c r="AR912" s="2" t="str">
        <f>IF(gpw_3[[#This Row],[Kolumna1]]&gt;0,"r",IF(gpw_3[[#This Row],[Kolumna1]]=0,"n","m"))</f>
        <v>n</v>
      </c>
    </row>
    <row r="913" spans="1:44" x14ac:dyDescent="0.25">
      <c r="A913" s="1">
        <v>42026</v>
      </c>
      <c r="B913" s="2" t="s">
        <v>889</v>
      </c>
      <c r="C913" s="2" t="s">
        <v>890</v>
      </c>
      <c r="D913">
        <v>193.45</v>
      </c>
      <c r="E913">
        <v>280</v>
      </c>
      <c r="F913">
        <v>53670</v>
      </c>
      <c r="G913">
        <v>370000</v>
      </c>
      <c r="H913" s="2">
        <f>IF(AND(gpw[[#This Row],[wolumen]]=0,gpw[[#This Row],[obrot]]=0),gpw[[#This Row],[kurs_zamkniecia]],gpw[[#This Row],[obrot]]/gpw[[#This Row],[wolumen]])</f>
        <v>191.67857142857142</v>
      </c>
      <c r="J913" t="str">
        <f>LEFT(gpw[[#This Row],[ISIN]],2)</f>
        <v>PL</v>
      </c>
      <c r="K913">
        <f>gpw[[#This Row],[kurs_zamkniecia]]*gpw[[#This Row],[pakiet_wig]]</f>
        <v>71576500</v>
      </c>
      <c r="L913" s="2">
        <f>1000</f>
        <v>1000</v>
      </c>
      <c r="M913" s="2">
        <f t="shared" si="56"/>
        <v>96.428137390000003</v>
      </c>
      <c r="N913" s="2">
        <f t="shared" si="57"/>
        <v>57140000</v>
      </c>
      <c r="O913" s="2">
        <f>gpw[[#This Row],[M]]/(gpw[[#This Row],[Mb]]*gpw[[#This Row],[K]])*gpw[[#This Row],[Wb]]</f>
        <v>12.990517254344825</v>
      </c>
      <c r="P913" s="2">
        <f>gpw[[#This Row],[kurs_zamkniecia]]-D443</f>
        <v>-5.0000000000011369E-2</v>
      </c>
      <c r="Q913" s="2" t="str">
        <f>IF(gpw[[#This Row],[Kolumna1]]&gt;0,"r",IF(gpw[[#This Row],[Kolumna1]]=0,"n","m"))</f>
        <v>m</v>
      </c>
      <c r="AB913" s="1">
        <v>42026</v>
      </c>
      <c r="AC913" s="2" t="s">
        <v>889</v>
      </c>
      <c r="AD913" s="2" t="s">
        <v>890</v>
      </c>
      <c r="AE913">
        <v>193.45</v>
      </c>
      <c r="AF913">
        <v>280</v>
      </c>
      <c r="AG913">
        <v>53670</v>
      </c>
      <c r="AH913">
        <v>370000</v>
      </c>
      <c r="AI913" s="2">
        <f>IF(AND(gpw_3[[#This Row],[wolumen]]=0,gpw_3[[#This Row],[obrot]]=0),gpw_3[[#This Row],[kurs_zamkniecia]],gpw_3[[#This Row],[obrot]]/gpw_3[[#This Row],[wolumen]])</f>
        <v>191.67857142857142</v>
      </c>
      <c r="AK913" t="str">
        <f>LEFT(gpw_3[[#This Row],[ISIN]],2)</f>
        <v>PL</v>
      </c>
      <c r="AL913">
        <f>gpw_3[[#This Row],[kurs_zamkniecia]]*gpw_3[[#This Row],[pakiet_wig]]</f>
        <v>71576500</v>
      </c>
      <c r="AM913" s="2">
        <f>1000</f>
        <v>1000</v>
      </c>
      <c r="AN913" s="2">
        <f t="shared" si="58"/>
        <v>96.428137390000003</v>
      </c>
      <c r="AO913" s="2">
        <f t="shared" si="59"/>
        <v>57140000</v>
      </c>
      <c r="AP913" s="2">
        <f>gpw_3[[#This Row],[M]]/(gpw_3[[#This Row],[Mb]]*gpw_3[[#This Row],[K]])*gpw_3[[#This Row],[Wb]]</f>
        <v>12.990517254344825</v>
      </c>
      <c r="AQ913" s="2">
        <f>gpw_3[[#This Row],[kurs_zamkniecia]]-AE443</f>
        <v>-5.0000000000011369E-2</v>
      </c>
      <c r="AR913" s="2" t="str">
        <f>IF(gpw_3[[#This Row],[Kolumna1]]&gt;0,"r",IF(gpw_3[[#This Row],[Kolumna1]]=0,"n","m"))</f>
        <v>m</v>
      </c>
    </row>
    <row r="914" spans="1:44" x14ac:dyDescent="0.25">
      <c r="A914" s="1">
        <v>42026</v>
      </c>
      <c r="B914" s="2" t="s">
        <v>891</v>
      </c>
      <c r="C914" s="2" t="s">
        <v>892</v>
      </c>
      <c r="D914">
        <v>4.3</v>
      </c>
      <c r="E914">
        <v>6744</v>
      </c>
      <c r="F914">
        <v>28990</v>
      </c>
      <c r="G914">
        <v>4890000</v>
      </c>
      <c r="H914" s="2">
        <f>IF(AND(gpw[[#This Row],[wolumen]]=0,gpw[[#This Row],[obrot]]=0),gpw[[#This Row],[kurs_zamkniecia]],gpw[[#This Row],[obrot]]/gpw[[#This Row],[wolumen]])</f>
        <v>4.2986358244365359</v>
      </c>
      <c r="J914" t="str">
        <f>LEFT(gpw[[#This Row],[ISIN]],2)</f>
        <v>PL</v>
      </c>
      <c r="K914">
        <f>gpw[[#This Row],[kurs_zamkniecia]]*gpw[[#This Row],[pakiet_wig]]</f>
        <v>21027000</v>
      </c>
      <c r="L914" s="2">
        <f>1000</f>
        <v>1000</v>
      </c>
      <c r="M914" s="2">
        <f t="shared" si="56"/>
        <v>96.428137390000003</v>
      </c>
      <c r="N914" s="2">
        <f t="shared" si="57"/>
        <v>57140000</v>
      </c>
      <c r="O914" s="2">
        <f>gpw[[#This Row],[M]]/(gpw[[#This Row],[Mb]]*gpw[[#This Row],[K]])*gpw[[#This Row],[Wb]]</f>
        <v>3.8162190985464308</v>
      </c>
      <c r="P914" s="2">
        <f>gpw[[#This Row],[kurs_zamkniecia]]-D444</f>
        <v>9.9999999999997868E-3</v>
      </c>
      <c r="Q914" s="2" t="str">
        <f>IF(gpw[[#This Row],[Kolumna1]]&gt;0,"r",IF(gpw[[#This Row],[Kolumna1]]=0,"n","m"))</f>
        <v>r</v>
      </c>
      <c r="AB914" s="1">
        <v>42026</v>
      </c>
      <c r="AC914" s="2" t="s">
        <v>891</v>
      </c>
      <c r="AD914" s="2" t="s">
        <v>892</v>
      </c>
      <c r="AE914">
        <v>4.3</v>
      </c>
      <c r="AF914">
        <v>6744</v>
      </c>
      <c r="AG914">
        <v>28990</v>
      </c>
      <c r="AH914">
        <v>4890000</v>
      </c>
      <c r="AI914" s="2">
        <f>IF(AND(gpw_3[[#This Row],[wolumen]]=0,gpw_3[[#This Row],[obrot]]=0),gpw_3[[#This Row],[kurs_zamkniecia]],gpw_3[[#This Row],[obrot]]/gpw_3[[#This Row],[wolumen]])</f>
        <v>4.2986358244365359</v>
      </c>
      <c r="AK914" t="str">
        <f>LEFT(gpw_3[[#This Row],[ISIN]],2)</f>
        <v>PL</v>
      </c>
      <c r="AL914">
        <f>gpw_3[[#This Row],[kurs_zamkniecia]]*gpw_3[[#This Row],[pakiet_wig]]</f>
        <v>21027000</v>
      </c>
      <c r="AM914" s="2">
        <f>1000</f>
        <v>1000</v>
      </c>
      <c r="AN914" s="2">
        <f t="shared" si="58"/>
        <v>96.428137390000003</v>
      </c>
      <c r="AO914" s="2">
        <f t="shared" si="59"/>
        <v>57140000</v>
      </c>
      <c r="AP914" s="2">
        <f>gpw_3[[#This Row],[M]]/(gpw_3[[#This Row],[Mb]]*gpw_3[[#This Row],[K]])*gpw_3[[#This Row],[Wb]]</f>
        <v>3.8162190985464308</v>
      </c>
      <c r="AQ914" s="2">
        <f>gpw_3[[#This Row],[kurs_zamkniecia]]-AE444</f>
        <v>9.9999999999997868E-3</v>
      </c>
      <c r="AR914" s="2" t="str">
        <f>IF(gpw_3[[#This Row],[Kolumna1]]&gt;0,"r",IF(gpw_3[[#This Row],[Kolumna1]]=0,"n","m"))</f>
        <v>r</v>
      </c>
    </row>
    <row r="915" spans="1:44" x14ac:dyDescent="0.25">
      <c r="A915" s="1">
        <v>42026</v>
      </c>
      <c r="B915" s="2" t="s">
        <v>893</v>
      </c>
      <c r="C915" s="2" t="s">
        <v>894</v>
      </c>
      <c r="D915">
        <v>9.24</v>
      </c>
      <c r="E915">
        <v>5146</v>
      </c>
      <c r="F915">
        <v>46510</v>
      </c>
      <c r="G915">
        <v>4210000</v>
      </c>
      <c r="H915" s="2">
        <f>IF(AND(gpw[[#This Row],[wolumen]]=0,gpw[[#This Row],[obrot]]=0),gpw[[#This Row],[kurs_zamkniecia]],gpw[[#This Row],[obrot]]/gpw[[#This Row],[wolumen]])</f>
        <v>9.0380878352118152</v>
      </c>
      <c r="J915" t="str">
        <f>LEFT(gpw[[#This Row],[ISIN]],2)</f>
        <v>PL</v>
      </c>
      <c r="K915">
        <f>gpw[[#This Row],[kurs_zamkniecia]]*gpw[[#This Row],[pakiet_wig]]</f>
        <v>38900400</v>
      </c>
      <c r="L915" s="2">
        <f>1000</f>
        <v>1000</v>
      </c>
      <c r="M915" s="2">
        <f t="shared" si="56"/>
        <v>96.428137390000003</v>
      </c>
      <c r="N915" s="2">
        <f t="shared" si="57"/>
        <v>57140000</v>
      </c>
      <c r="O915" s="2">
        <f>gpw[[#This Row],[M]]/(gpw[[#This Row],[Mb]]*gpw[[#This Row],[K]])*gpw[[#This Row],[Wb]]</f>
        <v>7.0600870034287153</v>
      </c>
      <c r="P915" s="2">
        <f>gpw[[#This Row],[kurs_zamkniecia]]-D445</f>
        <v>8.9999999999999858E-2</v>
      </c>
      <c r="Q915" s="2" t="str">
        <f>IF(gpw[[#This Row],[Kolumna1]]&gt;0,"r",IF(gpw[[#This Row],[Kolumna1]]=0,"n","m"))</f>
        <v>r</v>
      </c>
      <c r="AB915" s="1">
        <v>42026</v>
      </c>
      <c r="AC915" s="2" t="s">
        <v>893</v>
      </c>
      <c r="AD915" s="2" t="s">
        <v>894</v>
      </c>
      <c r="AE915">
        <v>9.24</v>
      </c>
      <c r="AF915">
        <v>5146</v>
      </c>
      <c r="AG915">
        <v>46510</v>
      </c>
      <c r="AH915">
        <v>4210000</v>
      </c>
      <c r="AI915" s="2">
        <f>IF(AND(gpw_3[[#This Row],[wolumen]]=0,gpw_3[[#This Row],[obrot]]=0),gpw_3[[#This Row],[kurs_zamkniecia]],gpw_3[[#This Row],[obrot]]/gpw_3[[#This Row],[wolumen]])</f>
        <v>9.0380878352118152</v>
      </c>
      <c r="AK915" t="str">
        <f>LEFT(gpw_3[[#This Row],[ISIN]],2)</f>
        <v>PL</v>
      </c>
      <c r="AL915">
        <f>gpw_3[[#This Row],[kurs_zamkniecia]]*gpw_3[[#This Row],[pakiet_wig]]</f>
        <v>38900400</v>
      </c>
      <c r="AM915" s="2">
        <f>1000</f>
        <v>1000</v>
      </c>
      <c r="AN915" s="2">
        <f t="shared" si="58"/>
        <v>96.428137390000003</v>
      </c>
      <c r="AO915" s="2">
        <f t="shared" si="59"/>
        <v>57140000</v>
      </c>
      <c r="AP915" s="2">
        <f>gpw_3[[#This Row],[M]]/(gpw_3[[#This Row],[Mb]]*gpw_3[[#This Row],[K]])*gpw_3[[#This Row],[Wb]]</f>
        <v>7.0600870034287153</v>
      </c>
      <c r="AQ915" s="2">
        <f>gpw_3[[#This Row],[kurs_zamkniecia]]-AE445</f>
        <v>8.9999999999999858E-2</v>
      </c>
      <c r="AR915" s="2" t="str">
        <f>IF(gpw_3[[#This Row],[Kolumna1]]&gt;0,"r",IF(gpw_3[[#This Row],[Kolumna1]]=0,"n","m"))</f>
        <v>r</v>
      </c>
    </row>
    <row r="916" spans="1:44" x14ac:dyDescent="0.25">
      <c r="A916" s="1">
        <v>42026</v>
      </c>
      <c r="B916" s="2" t="s">
        <v>895</v>
      </c>
      <c r="C916" s="2" t="s">
        <v>896</v>
      </c>
      <c r="D916">
        <v>2.0299999999999998</v>
      </c>
      <c r="E916">
        <v>286713</v>
      </c>
      <c r="F916">
        <v>576620</v>
      </c>
      <c r="G916">
        <v>158887000</v>
      </c>
      <c r="H916" s="2">
        <f>IF(AND(gpw[[#This Row],[wolumen]]=0,gpw[[#This Row],[obrot]]=0),gpw[[#This Row],[kurs_zamkniecia]],gpw[[#This Row],[obrot]]/gpw[[#This Row],[wolumen]])</f>
        <v>2.0111400599205478</v>
      </c>
      <c r="J916" t="str">
        <f>LEFT(gpw[[#This Row],[ISIN]],2)</f>
        <v>PL</v>
      </c>
      <c r="K916">
        <f>gpw[[#This Row],[kurs_zamkniecia]]*gpw[[#This Row],[pakiet_wig]]</f>
        <v>322540609.99999994</v>
      </c>
      <c r="L916" s="2">
        <f>1000</f>
        <v>1000</v>
      </c>
      <c r="M916" s="2">
        <f t="shared" si="56"/>
        <v>96.428137390000003</v>
      </c>
      <c r="N916" s="2">
        <f t="shared" si="57"/>
        <v>57140000</v>
      </c>
      <c r="O916" s="2">
        <f>gpw[[#This Row],[M]]/(gpw[[#This Row],[Mb]]*gpw[[#This Row],[K]])*gpw[[#This Row],[Wb]]</f>
        <v>58.538338133771617</v>
      </c>
      <c r="P916" s="2">
        <f>gpw[[#This Row],[kurs_zamkniecia]]-D446</f>
        <v>5.9999999999999831E-2</v>
      </c>
      <c r="Q916" s="2" t="str">
        <f>IF(gpw[[#This Row],[Kolumna1]]&gt;0,"r",IF(gpw[[#This Row],[Kolumna1]]=0,"n","m"))</f>
        <v>r</v>
      </c>
      <c r="AB916" s="1">
        <v>42026</v>
      </c>
      <c r="AC916" s="2" t="s">
        <v>895</v>
      </c>
      <c r="AD916" s="2" t="s">
        <v>896</v>
      </c>
      <c r="AE916">
        <v>2.0299999999999998</v>
      </c>
      <c r="AF916">
        <v>286713</v>
      </c>
      <c r="AG916">
        <v>576620</v>
      </c>
      <c r="AH916">
        <v>158887000</v>
      </c>
      <c r="AI916" s="2">
        <f>IF(AND(gpw_3[[#This Row],[wolumen]]=0,gpw_3[[#This Row],[obrot]]=0),gpw_3[[#This Row],[kurs_zamkniecia]],gpw_3[[#This Row],[obrot]]/gpw_3[[#This Row],[wolumen]])</f>
        <v>2.0111400599205478</v>
      </c>
      <c r="AK916" t="str">
        <f>LEFT(gpw_3[[#This Row],[ISIN]],2)</f>
        <v>PL</v>
      </c>
      <c r="AL916">
        <f>gpw_3[[#This Row],[kurs_zamkniecia]]*gpw_3[[#This Row],[pakiet_wig]]</f>
        <v>322540609.99999994</v>
      </c>
      <c r="AM916" s="2">
        <f>1000</f>
        <v>1000</v>
      </c>
      <c r="AN916" s="2">
        <f t="shared" si="58"/>
        <v>96.428137390000003</v>
      </c>
      <c r="AO916" s="2">
        <f t="shared" si="59"/>
        <v>57140000</v>
      </c>
      <c r="AP916" s="2">
        <f>gpw_3[[#This Row],[M]]/(gpw_3[[#This Row],[Mb]]*gpw_3[[#This Row],[K]])*gpw_3[[#This Row],[Wb]]</f>
        <v>58.538338133771617</v>
      </c>
      <c r="AQ916" s="2">
        <f>gpw_3[[#This Row],[kurs_zamkniecia]]-AE446</f>
        <v>5.9999999999999831E-2</v>
      </c>
      <c r="AR916" s="2" t="str">
        <f>IF(gpw_3[[#This Row],[Kolumna1]]&gt;0,"r",IF(gpw_3[[#This Row],[Kolumna1]]=0,"n","m"))</f>
        <v>r</v>
      </c>
    </row>
    <row r="917" spans="1:44" x14ac:dyDescent="0.25">
      <c r="A917" s="1">
        <v>42026</v>
      </c>
      <c r="B917" s="2" t="s">
        <v>897</v>
      </c>
      <c r="C917" s="2" t="s">
        <v>898</v>
      </c>
      <c r="D917">
        <v>9.49</v>
      </c>
      <c r="E917">
        <v>1193</v>
      </c>
      <c r="F917">
        <v>11230</v>
      </c>
      <c r="G917">
        <v>3957000</v>
      </c>
      <c r="H917" s="2">
        <f>IF(AND(gpw[[#This Row],[wolumen]]=0,gpw[[#This Row],[obrot]]=0),gpw[[#This Row],[kurs_zamkniecia]],gpw[[#This Row],[obrot]]/gpw[[#This Row],[wolumen]])</f>
        <v>9.4132439228834865</v>
      </c>
      <c r="J917" t="str">
        <f>LEFT(gpw[[#This Row],[ISIN]],2)</f>
        <v>PL</v>
      </c>
      <c r="K917">
        <f>gpw[[#This Row],[kurs_zamkniecia]]*gpw[[#This Row],[pakiet_wig]]</f>
        <v>37551930</v>
      </c>
      <c r="L917" s="2">
        <f>1000</f>
        <v>1000</v>
      </c>
      <c r="M917" s="2">
        <f t="shared" si="56"/>
        <v>96.428137390000003</v>
      </c>
      <c r="N917" s="2">
        <f t="shared" si="57"/>
        <v>57140000</v>
      </c>
      <c r="O917" s="2">
        <f>gpw[[#This Row],[M]]/(gpw[[#This Row],[Mb]]*gpw[[#This Row],[K]])*gpw[[#This Row],[Wb]]</f>
        <v>6.8153513317771761</v>
      </c>
      <c r="P917" s="2">
        <f>gpw[[#This Row],[kurs_zamkniecia]]-D447</f>
        <v>0.29000000000000092</v>
      </c>
      <c r="Q917" s="2" t="str">
        <f>IF(gpw[[#This Row],[Kolumna1]]&gt;0,"r",IF(gpw[[#This Row],[Kolumna1]]=0,"n","m"))</f>
        <v>r</v>
      </c>
      <c r="AB917" s="1">
        <v>42026</v>
      </c>
      <c r="AC917" s="2" t="s">
        <v>897</v>
      </c>
      <c r="AD917" s="2" t="s">
        <v>898</v>
      </c>
      <c r="AE917">
        <v>9.49</v>
      </c>
      <c r="AF917">
        <v>1193</v>
      </c>
      <c r="AG917">
        <v>11230</v>
      </c>
      <c r="AH917">
        <v>3957000</v>
      </c>
      <c r="AI917" s="2">
        <f>IF(AND(gpw_3[[#This Row],[wolumen]]=0,gpw_3[[#This Row],[obrot]]=0),gpw_3[[#This Row],[kurs_zamkniecia]],gpw_3[[#This Row],[obrot]]/gpw_3[[#This Row],[wolumen]])</f>
        <v>9.4132439228834865</v>
      </c>
      <c r="AK917" t="str">
        <f>LEFT(gpw_3[[#This Row],[ISIN]],2)</f>
        <v>PL</v>
      </c>
      <c r="AL917">
        <f>gpw_3[[#This Row],[kurs_zamkniecia]]*gpw_3[[#This Row],[pakiet_wig]]</f>
        <v>37551930</v>
      </c>
      <c r="AM917" s="2">
        <f>1000</f>
        <v>1000</v>
      </c>
      <c r="AN917" s="2">
        <f t="shared" si="58"/>
        <v>96.428137390000003</v>
      </c>
      <c r="AO917" s="2">
        <f t="shared" si="59"/>
        <v>57140000</v>
      </c>
      <c r="AP917" s="2">
        <f>gpw_3[[#This Row],[M]]/(gpw_3[[#This Row],[Mb]]*gpw_3[[#This Row],[K]])*gpw_3[[#This Row],[Wb]]</f>
        <v>6.8153513317771761</v>
      </c>
      <c r="AQ917" s="2">
        <f>gpw_3[[#This Row],[kurs_zamkniecia]]-AE447</f>
        <v>0.29000000000000092</v>
      </c>
      <c r="AR917" s="2" t="str">
        <f>IF(gpw_3[[#This Row],[Kolumna1]]&gt;0,"r",IF(gpw_3[[#This Row],[Kolumna1]]=0,"n","m"))</f>
        <v>r</v>
      </c>
    </row>
    <row r="918" spans="1:44" x14ac:dyDescent="0.25">
      <c r="A918" s="1">
        <v>42026</v>
      </c>
      <c r="B918" s="2" t="s">
        <v>899</v>
      </c>
      <c r="C918" s="2" t="s">
        <v>900</v>
      </c>
      <c r="D918">
        <v>9.65</v>
      </c>
      <c r="E918">
        <v>165</v>
      </c>
      <c r="F918">
        <v>1610</v>
      </c>
      <c r="G918">
        <v>5328000</v>
      </c>
      <c r="H918" s="2">
        <f>IF(AND(gpw[[#This Row],[wolumen]]=0,gpw[[#This Row],[obrot]]=0),gpw[[#This Row],[kurs_zamkniecia]],gpw[[#This Row],[obrot]]/gpw[[#This Row],[wolumen]])</f>
        <v>9.7575757575757578</v>
      </c>
      <c r="J918" t="str">
        <f>LEFT(gpw[[#This Row],[ISIN]],2)</f>
        <v>PL</v>
      </c>
      <c r="K918">
        <f>gpw[[#This Row],[kurs_zamkniecia]]*gpw[[#This Row],[pakiet_wig]]</f>
        <v>51415200</v>
      </c>
      <c r="L918" s="2">
        <f>1000</f>
        <v>1000</v>
      </c>
      <c r="M918" s="2">
        <f t="shared" si="56"/>
        <v>96.428137390000003</v>
      </c>
      <c r="N918" s="2">
        <f t="shared" si="57"/>
        <v>57140000</v>
      </c>
      <c r="O918" s="2">
        <f>gpw[[#This Row],[M]]/(gpw[[#This Row],[Mb]]*gpw[[#This Row],[K]])*gpw[[#This Row],[Wb]]</f>
        <v>9.3314152373417247</v>
      </c>
      <c r="P918" s="2">
        <f>gpw[[#This Row],[kurs_zamkniecia]]-D448</f>
        <v>-0.10999999999999943</v>
      </c>
      <c r="Q918" s="2" t="str">
        <f>IF(gpw[[#This Row],[Kolumna1]]&gt;0,"r",IF(gpw[[#This Row],[Kolumna1]]=0,"n","m"))</f>
        <v>m</v>
      </c>
      <c r="AB918" s="1">
        <v>42026</v>
      </c>
      <c r="AC918" s="2" t="s">
        <v>899</v>
      </c>
      <c r="AD918" s="2" t="s">
        <v>900</v>
      </c>
      <c r="AE918">
        <v>9.65</v>
      </c>
      <c r="AF918">
        <v>165</v>
      </c>
      <c r="AG918">
        <v>1610</v>
      </c>
      <c r="AH918">
        <v>5328000</v>
      </c>
      <c r="AI918" s="2">
        <f>IF(AND(gpw_3[[#This Row],[wolumen]]=0,gpw_3[[#This Row],[obrot]]=0),gpw_3[[#This Row],[kurs_zamkniecia]],gpw_3[[#This Row],[obrot]]/gpw_3[[#This Row],[wolumen]])</f>
        <v>9.7575757575757578</v>
      </c>
      <c r="AK918" t="str">
        <f>LEFT(gpw_3[[#This Row],[ISIN]],2)</f>
        <v>PL</v>
      </c>
      <c r="AL918">
        <f>gpw_3[[#This Row],[kurs_zamkniecia]]*gpw_3[[#This Row],[pakiet_wig]]</f>
        <v>51415200</v>
      </c>
      <c r="AM918" s="2">
        <f>1000</f>
        <v>1000</v>
      </c>
      <c r="AN918" s="2">
        <f t="shared" si="58"/>
        <v>96.428137390000003</v>
      </c>
      <c r="AO918" s="2">
        <f t="shared" si="59"/>
        <v>57140000</v>
      </c>
      <c r="AP918" s="2">
        <f>gpw_3[[#This Row],[M]]/(gpw_3[[#This Row],[Mb]]*gpw_3[[#This Row],[K]])*gpw_3[[#This Row],[Wb]]</f>
        <v>9.3314152373417247</v>
      </c>
      <c r="AQ918" s="2">
        <f>gpw_3[[#This Row],[kurs_zamkniecia]]-AE448</f>
        <v>-0.10999999999999943</v>
      </c>
      <c r="AR918" s="2" t="str">
        <f>IF(gpw_3[[#This Row],[Kolumna1]]&gt;0,"r",IF(gpw_3[[#This Row],[Kolumna1]]=0,"n","m"))</f>
        <v>m</v>
      </c>
    </row>
    <row r="919" spans="1:44" x14ac:dyDescent="0.25">
      <c r="A919" s="1">
        <v>42026</v>
      </c>
      <c r="B919" s="2" t="s">
        <v>901</v>
      </c>
      <c r="C919" s="2" t="s">
        <v>902</v>
      </c>
      <c r="D919">
        <v>4.17</v>
      </c>
      <c r="E919">
        <v>1000</v>
      </c>
      <c r="F919">
        <v>4170</v>
      </c>
      <c r="G919">
        <v>0</v>
      </c>
      <c r="H919" s="2">
        <f>IF(AND(gpw[[#This Row],[wolumen]]=0,gpw[[#This Row],[obrot]]=0),gpw[[#This Row],[kurs_zamkniecia]],gpw[[#This Row],[obrot]]/gpw[[#This Row],[wolumen]])</f>
        <v>4.17</v>
      </c>
      <c r="J919" t="str">
        <f>LEFT(gpw[[#This Row],[ISIN]],2)</f>
        <v>PL</v>
      </c>
      <c r="K919">
        <f>gpw[[#This Row],[kurs_zamkniecia]]*gpw[[#This Row],[pakiet_wig]]</f>
        <v>0</v>
      </c>
      <c r="L919" s="2">
        <f>1000</f>
        <v>1000</v>
      </c>
      <c r="M919" s="2">
        <f t="shared" si="56"/>
        <v>96.428137390000003</v>
      </c>
      <c r="N919" s="2">
        <f t="shared" si="57"/>
        <v>57140000</v>
      </c>
      <c r="O919" s="2">
        <f>gpw[[#This Row],[M]]/(gpw[[#This Row],[Mb]]*gpw[[#This Row],[K]])*gpw[[#This Row],[Wb]]</f>
        <v>0</v>
      </c>
      <c r="P919" s="2">
        <f>gpw[[#This Row],[kurs_zamkniecia]]-D449</f>
        <v>-9.9999999999997868E-3</v>
      </c>
      <c r="Q919" s="2" t="str">
        <f>IF(gpw[[#This Row],[Kolumna1]]&gt;0,"r",IF(gpw[[#This Row],[Kolumna1]]=0,"n","m"))</f>
        <v>m</v>
      </c>
      <c r="AB919" s="1">
        <v>42026</v>
      </c>
      <c r="AC919" s="2" t="s">
        <v>901</v>
      </c>
      <c r="AD919" s="2" t="s">
        <v>902</v>
      </c>
      <c r="AE919">
        <v>4.17</v>
      </c>
      <c r="AF919">
        <v>1000</v>
      </c>
      <c r="AG919">
        <v>4170</v>
      </c>
      <c r="AH919">
        <v>0</v>
      </c>
      <c r="AI919" s="2">
        <f>IF(AND(gpw_3[[#This Row],[wolumen]]=0,gpw_3[[#This Row],[obrot]]=0),gpw_3[[#This Row],[kurs_zamkniecia]],gpw_3[[#This Row],[obrot]]/gpw_3[[#This Row],[wolumen]])</f>
        <v>4.17</v>
      </c>
      <c r="AK919" t="str">
        <f>LEFT(gpw_3[[#This Row],[ISIN]],2)</f>
        <v>PL</v>
      </c>
      <c r="AL919">
        <f>gpw_3[[#This Row],[kurs_zamkniecia]]*gpw_3[[#This Row],[pakiet_wig]]</f>
        <v>0</v>
      </c>
      <c r="AM919" s="2">
        <f>1000</f>
        <v>1000</v>
      </c>
      <c r="AN919" s="2">
        <f t="shared" si="58"/>
        <v>96.428137390000003</v>
      </c>
      <c r="AO919" s="2">
        <f t="shared" si="59"/>
        <v>57140000</v>
      </c>
      <c r="AP919" s="2">
        <f>gpw_3[[#This Row],[M]]/(gpw_3[[#This Row],[Mb]]*gpw_3[[#This Row],[K]])*gpw_3[[#This Row],[Wb]]</f>
        <v>0</v>
      </c>
      <c r="AQ919" s="2">
        <f>gpw_3[[#This Row],[kurs_zamkniecia]]-AE449</f>
        <v>-9.9999999999997868E-3</v>
      </c>
      <c r="AR919" s="2" t="str">
        <f>IF(gpw_3[[#This Row],[Kolumna1]]&gt;0,"r",IF(gpw_3[[#This Row],[Kolumna1]]=0,"n","m"))</f>
        <v>m</v>
      </c>
    </row>
    <row r="920" spans="1:44" x14ac:dyDescent="0.25">
      <c r="A920" s="1">
        <v>42026</v>
      </c>
      <c r="B920" s="2" t="s">
        <v>903</v>
      </c>
      <c r="C920" s="2" t="s">
        <v>904</v>
      </c>
      <c r="D920">
        <v>3.15</v>
      </c>
      <c r="E920">
        <v>4371</v>
      </c>
      <c r="F920">
        <v>13740</v>
      </c>
      <c r="G920">
        <v>2113000</v>
      </c>
      <c r="H920" s="2">
        <f>IF(AND(gpw[[#This Row],[wolumen]]=0,gpw[[#This Row],[obrot]]=0),gpw[[#This Row],[kurs_zamkniecia]],gpw[[#This Row],[obrot]]/gpw[[#This Row],[wolumen]])</f>
        <v>3.1434454358270418</v>
      </c>
      <c r="J920" t="str">
        <f>LEFT(gpw[[#This Row],[ISIN]],2)</f>
        <v>PL</v>
      </c>
      <c r="K920">
        <f>gpw[[#This Row],[kurs_zamkniecia]]*gpw[[#This Row],[pakiet_wig]]</f>
        <v>6655950</v>
      </c>
      <c r="L920" s="2">
        <f>1000</f>
        <v>1000</v>
      </c>
      <c r="M920" s="2">
        <f t="shared" si="56"/>
        <v>96.428137390000003</v>
      </c>
      <c r="N920" s="2">
        <f t="shared" si="57"/>
        <v>57140000</v>
      </c>
      <c r="O920" s="2">
        <f>gpw[[#This Row],[M]]/(gpw[[#This Row],[Mb]]*gpw[[#This Row],[K]])*gpw[[#This Row],[Wb]]</f>
        <v>1.2079975036367583</v>
      </c>
      <c r="P920" s="2">
        <f>gpw[[#This Row],[kurs_zamkniecia]]-D450</f>
        <v>9.9999999999997868E-3</v>
      </c>
      <c r="Q920" s="2" t="str">
        <f>IF(gpw[[#This Row],[Kolumna1]]&gt;0,"r",IF(gpw[[#This Row],[Kolumna1]]=0,"n","m"))</f>
        <v>r</v>
      </c>
      <c r="AB920" s="1">
        <v>42026</v>
      </c>
      <c r="AC920" s="2" t="s">
        <v>903</v>
      </c>
      <c r="AD920" s="2" t="s">
        <v>904</v>
      </c>
      <c r="AE920">
        <v>3.15</v>
      </c>
      <c r="AF920">
        <v>4371</v>
      </c>
      <c r="AG920">
        <v>13740</v>
      </c>
      <c r="AH920">
        <v>2113000</v>
      </c>
      <c r="AI920" s="2">
        <f>IF(AND(gpw_3[[#This Row],[wolumen]]=0,gpw_3[[#This Row],[obrot]]=0),gpw_3[[#This Row],[kurs_zamkniecia]],gpw_3[[#This Row],[obrot]]/gpw_3[[#This Row],[wolumen]])</f>
        <v>3.1434454358270418</v>
      </c>
      <c r="AK920" t="str">
        <f>LEFT(gpw_3[[#This Row],[ISIN]],2)</f>
        <v>PL</v>
      </c>
      <c r="AL920">
        <f>gpw_3[[#This Row],[kurs_zamkniecia]]*gpw_3[[#This Row],[pakiet_wig]]</f>
        <v>6655950</v>
      </c>
      <c r="AM920" s="2">
        <f>1000</f>
        <v>1000</v>
      </c>
      <c r="AN920" s="2">
        <f t="shared" si="58"/>
        <v>96.428137390000003</v>
      </c>
      <c r="AO920" s="2">
        <f t="shared" si="59"/>
        <v>57140000</v>
      </c>
      <c r="AP920" s="2">
        <f>gpw_3[[#This Row],[M]]/(gpw_3[[#This Row],[Mb]]*gpw_3[[#This Row],[K]])*gpw_3[[#This Row],[Wb]]</f>
        <v>1.2079975036367583</v>
      </c>
      <c r="AQ920" s="2">
        <f>gpw_3[[#This Row],[kurs_zamkniecia]]-AE450</f>
        <v>9.9999999999997868E-3</v>
      </c>
      <c r="AR920" s="2" t="str">
        <f>IF(gpw_3[[#This Row],[Kolumna1]]&gt;0,"r",IF(gpw_3[[#This Row],[Kolumna1]]=0,"n","m"))</f>
        <v>r</v>
      </c>
    </row>
    <row r="921" spans="1:44" x14ac:dyDescent="0.25">
      <c r="A921" s="1">
        <v>42026</v>
      </c>
      <c r="B921" s="2" t="s">
        <v>905</v>
      </c>
      <c r="C921" s="2" t="s">
        <v>906</v>
      </c>
      <c r="D921">
        <v>3.5</v>
      </c>
      <c r="E921">
        <v>5</v>
      </c>
      <c r="F921">
        <v>20</v>
      </c>
      <c r="G921">
        <v>13763000</v>
      </c>
      <c r="H921" s="2">
        <f>IF(AND(gpw[[#This Row],[wolumen]]=0,gpw[[#This Row],[obrot]]=0),gpw[[#This Row],[kurs_zamkniecia]],gpw[[#This Row],[obrot]]/gpw[[#This Row],[wolumen]])</f>
        <v>4</v>
      </c>
      <c r="J921" t="str">
        <f>LEFT(gpw[[#This Row],[ISIN]],2)</f>
        <v>AT</v>
      </c>
      <c r="K921">
        <f>gpw[[#This Row],[kurs_zamkniecia]]*gpw[[#This Row],[pakiet_wig]]</f>
        <v>48170500</v>
      </c>
      <c r="L921" s="2">
        <f>1000</f>
        <v>1000</v>
      </c>
      <c r="M921" s="2">
        <f t="shared" si="56"/>
        <v>96.428137390000003</v>
      </c>
      <c r="N921" s="2">
        <f t="shared" si="57"/>
        <v>57140000</v>
      </c>
      <c r="O921" s="2">
        <f>gpw[[#This Row],[M]]/(gpw[[#This Row],[Mb]]*gpw[[#This Row],[K]])*gpw[[#This Row],[Wb]]</f>
        <v>8.7425301796038841</v>
      </c>
      <c r="P921" s="2">
        <f>gpw[[#This Row],[kurs_zamkniecia]]-D451</f>
        <v>4.0000000000000036E-2</v>
      </c>
      <c r="Q921" s="2" t="str">
        <f>IF(gpw[[#This Row],[Kolumna1]]&gt;0,"r",IF(gpw[[#This Row],[Kolumna1]]=0,"n","m"))</f>
        <v>r</v>
      </c>
      <c r="AB921" s="1">
        <v>42026</v>
      </c>
      <c r="AC921" s="2" t="s">
        <v>905</v>
      </c>
      <c r="AD921" s="2" t="s">
        <v>906</v>
      </c>
      <c r="AE921">
        <v>3.5</v>
      </c>
      <c r="AF921">
        <v>5</v>
      </c>
      <c r="AG921">
        <v>20</v>
      </c>
      <c r="AH921">
        <v>13763000</v>
      </c>
      <c r="AI921" s="2">
        <f>IF(AND(gpw_3[[#This Row],[wolumen]]=0,gpw_3[[#This Row],[obrot]]=0),gpw_3[[#This Row],[kurs_zamkniecia]],gpw_3[[#This Row],[obrot]]/gpw_3[[#This Row],[wolumen]])</f>
        <v>4</v>
      </c>
      <c r="AK921" t="str">
        <f>LEFT(gpw_3[[#This Row],[ISIN]],2)</f>
        <v>AT</v>
      </c>
      <c r="AL921">
        <f>gpw_3[[#This Row],[kurs_zamkniecia]]*gpw_3[[#This Row],[pakiet_wig]]</f>
        <v>48170500</v>
      </c>
      <c r="AM921" s="2">
        <f>1000</f>
        <v>1000</v>
      </c>
      <c r="AN921" s="2">
        <f t="shared" si="58"/>
        <v>96.428137390000003</v>
      </c>
      <c r="AO921" s="2">
        <f t="shared" si="59"/>
        <v>57140000</v>
      </c>
      <c r="AP921" s="2">
        <f>gpw_3[[#This Row],[M]]/(gpw_3[[#This Row],[Mb]]*gpw_3[[#This Row],[K]])*gpw_3[[#This Row],[Wb]]</f>
        <v>8.7425301796038841</v>
      </c>
      <c r="AQ921" s="2">
        <f>gpw_3[[#This Row],[kurs_zamkniecia]]-AE451</f>
        <v>4.0000000000000036E-2</v>
      </c>
      <c r="AR921" s="2" t="str">
        <f>IF(gpw_3[[#This Row],[Kolumna1]]&gt;0,"r",IF(gpw_3[[#This Row],[Kolumna1]]=0,"n","m"))</f>
        <v>r</v>
      </c>
    </row>
    <row r="922" spans="1:44" x14ac:dyDescent="0.25">
      <c r="A922" s="1">
        <v>42026</v>
      </c>
      <c r="B922" s="2" t="s">
        <v>907</v>
      </c>
      <c r="C922" s="2" t="s">
        <v>908</v>
      </c>
      <c r="D922">
        <v>1.6</v>
      </c>
      <c r="E922">
        <v>84892</v>
      </c>
      <c r="F922">
        <v>130990</v>
      </c>
      <c r="G922">
        <v>17392000</v>
      </c>
      <c r="H922" s="2">
        <f>IF(AND(gpw[[#This Row],[wolumen]]=0,gpw[[#This Row],[obrot]]=0),gpw[[#This Row],[kurs_zamkniecia]],gpw[[#This Row],[obrot]]/gpw[[#This Row],[wolumen]])</f>
        <v>1.5430193657824058</v>
      </c>
      <c r="J922" t="str">
        <f>LEFT(gpw[[#This Row],[ISIN]],2)</f>
        <v>PL</v>
      </c>
      <c r="K922">
        <f>gpw[[#This Row],[kurs_zamkniecia]]*gpw[[#This Row],[pakiet_wig]]</f>
        <v>27827200</v>
      </c>
      <c r="L922" s="2">
        <f>1000</f>
        <v>1000</v>
      </c>
      <c r="M922" s="2">
        <f t="shared" si="56"/>
        <v>96.428137390000003</v>
      </c>
      <c r="N922" s="2">
        <f t="shared" si="57"/>
        <v>57140000</v>
      </c>
      <c r="O922" s="2">
        <f>gpw[[#This Row],[M]]/(gpw[[#This Row],[Mb]]*gpw[[#This Row],[K]])*gpw[[#This Row],[Wb]]</f>
        <v>5.0503967327279806</v>
      </c>
      <c r="P922" s="2">
        <f>gpw[[#This Row],[kurs_zamkniecia]]-D452</f>
        <v>0.14000000000000012</v>
      </c>
      <c r="Q922" s="2" t="str">
        <f>IF(gpw[[#This Row],[Kolumna1]]&gt;0,"r",IF(gpw[[#This Row],[Kolumna1]]=0,"n","m"))</f>
        <v>r</v>
      </c>
      <c r="AB922" s="1">
        <v>42026</v>
      </c>
      <c r="AC922" s="2" t="s">
        <v>907</v>
      </c>
      <c r="AD922" s="2" t="s">
        <v>908</v>
      </c>
      <c r="AE922">
        <v>1.6</v>
      </c>
      <c r="AF922">
        <v>84892</v>
      </c>
      <c r="AG922">
        <v>130990</v>
      </c>
      <c r="AH922">
        <v>17392000</v>
      </c>
      <c r="AI922" s="2">
        <f>IF(AND(gpw_3[[#This Row],[wolumen]]=0,gpw_3[[#This Row],[obrot]]=0),gpw_3[[#This Row],[kurs_zamkniecia]],gpw_3[[#This Row],[obrot]]/gpw_3[[#This Row],[wolumen]])</f>
        <v>1.5430193657824058</v>
      </c>
      <c r="AK922" t="str">
        <f>LEFT(gpw_3[[#This Row],[ISIN]],2)</f>
        <v>PL</v>
      </c>
      <c r="AL922">
        <f>gpw_3[[#This Row],[kurs_zamkniecia]]*gpw_3[[#This Row],[pakiet_wig]]</f>
        <v>27827200</v>
      </c>
      <c r="AM922" s="2">
        <f>1000</f>
        <v>1000</v>
      </c>
      <c r="AN922" s="2">
        <f t="shared" si="58"/>
        <v>96.428137390000003</v>
      </c>
      <c r="AO922" s="2">
        <f t="shared" si="59"/>
        <v>57140000</v>
      </c>
      <c r="AP922" s="2">
        <f>gpw_3[[#This Row],[M]]/(gpw_3[[#This Row],[Mb]]*gpw_3[[#This Row],[K]])*gpw_3[[#This Row],[Wb]]</f>
        <v>5.0503967327279806</v>
      </c>
      <c r="AQ922" s="2">
        <f>gpw_3[[#This Row],[kurs_zamkniecia]]-AE452</f>
        <v>0.14000000000000012</v>
      </c>
      <c r="AR922" s="2" t="str">
        <f>IF(gpw_3[[#This Row],[Kolumna1]]&gt;0,"r",IF(gpw_3[[#This Row],[Kolumna1]]=0,"n","m"))</f>
        <v>r</v>
      </c>
    </row>
    <row r="923" spans="1:44" x14ac:dyDescent="0.25">
      <c r="A923" s="1">
        <v>42026</v>
      </c>
      <c r="B923" s="2" t="s">
        <v>909</v>
      </c>
      <c r="C923" s="2" t="s">
        <v>910</v>
      </c>
      <c r="D923">
        <v>965</v>
      </c>
      <c r="E923">
        <v>41</v>
      </c>
      <c r="F923">
        <v>39540</v>
      </c>
      <c r="G923">
        <v>717000</v>
      </c>
      <c r="H923" s="2">
        <f>IF(AND(gpw[[#This Row],[wolumen]]=0,gpw[[#This Row],[obrot]]=0),gpw[[#This Row],[kurs_zamkniecia]],gpw[[#This Row],[obrot]]/gpw[[#This Row],[wolumen]])</f>
        <v>964.39024390243901</v>
      </c>
      <c r="J923" t="str">
        <f>LEFT(gpw[[#This Row],[ISIN]],2)</f>
        <v>PL</v>
      </c>
      <c r="K923">
        <f>gpw[[#This Row],[kurs_zamkniecia]]*gpw[[#This Row],[pakiet_wig]]</f>
        <v>691905000</v>
      </c>
      <c r="L923" s="2">
        <f>1000</f>
        <v>1000</v>
      </c>
      <c r="M923" s="2">
        <f t="shared" si="56"/>
        <v>96.428137390000003</v>
      </c>
      <c r="N923" s="2">
        <f t="shared" si="57"/>
        <v>57140000</v>
      </c>
      <c r="O923" s="2">
        <f>gpw[[#This Row],[M]]/(gpw[[#This Row],[Mb]]*gpw[[#This Row],[K]])*gpw[[#This Row],[Wb]]</f>
        <v>125.57478838539824</v>
      </c>
      <c r="P923" s="2">
        <f>gpw[[#This Row],[kurs_zamkniecia]]-D453</f>
        <v>10</v>
      </c>
      <c r="Q923" s="2" t="str">
        <f>IF(gpw[[#This Row],[Kolumna1]]&gt;0,"r",IF(gpw[[#This Row],[Kolumna1]]=0,"n","m"))</f>
        <v>r</v>
      </c>
      <c r="AB923" s="1">
        <v>42026</v>
      </c>
      <c r="AC923" s="2" t="s">
        <v>909</v>
      </c>
      <c r="AD923" s="2" t="s">
        <v>910</v>
      </c>
      <c r="AE923">
        <v>965</v>
      </c>
      <c r="AF923">
        <v>41</v>
      </c>
      <c r="AG923">
        <v>39540</v>
      </c>
      <c r="AH923">
        <v>717000</v>
      </c>
      <c r="AI923" s="2">
        <f>IF(AND(gpw_3[[#This Row],[wolumen]]=0,gpw_3[[#This Row],[obrot]]=0),gpw_3[[#This Row],[kurs_zamkniecia]],gpw_3[[#This Row],[obrot]]/gpw_3[[#This Row],[wolumen]])</f>
        <v>964.39024390243901</v>
      </c>
      <c r="AK923" t="str">
        <f>LEFT(gpw_3[[#This Row],[ISIN]],2)</f>
        <v>PL</v>
      </c>
      <c r="AL923">
        <f>gpw_3[[#This Row],[kurs_zamkniecia]]*gpw_3[[#This Row],[pakiet_wig]]</f>
        <v>691905000</v>
      </c>
      <c r="AM923" s="2">
        <f>1000</f>
        <v>1000</v>
      </c>
      <c r="AN923" s="2">
        <f t="shared" si="58"/>
        <v>96.428137390000003</v>
      </c>
      <c r="AO923" s="2">
        <f t="shared" si="59"/>
        <v>57140000</v>
      </c>
      <c r="AP923" s="2">
        <f>gpw_3[[#This Row],[M]]/(gpw_3[[#This Row],[Mb]]*gpw_3[[#This Row],[K]])*gpw_3[[#This Row],[Wb]]</f>
        <v>125.57478838539824</v>
      </c>
      <c r="AQ923" s="2">
        <f>gpw_3[[#This Row],[kurs_zamkniecia]]-AE453</f>
        <v>10</v>
      </c>
      <c r="AR923" s="2" t="str">
        <f>IF(gpw_3[[#This Row],[Kolumna1]]&gt;0,"r",IF(gpw_3[[#This Row],[Kolumna1]]=0,"n","m"))</f>
        <v>r</v>
      </c>
    </row>
    <row r="924" spans="1:44" x14ac:dyDescent="0.25">
      <c r="A924" s="1">
        <v>42026</v>
      </c>
      <c r="B924" s="2" t="s">
        <v>911</v>
      </c>
      <c r="C924" s="2" t="s">
        <v>912</v>
      </c>
      <c r="D924">
        <v>7.5</v>
      </c>
      <c r="E924">
        <v>2255</v>
      </c>
      <c r="F924">
        <v>16070</v>
      </c>
      <c r="G924">
        <v>0</v>
      </c>
      <c r="H924" s="2">
        <f>IF(AND(gpw[[#This Row],[wolumen]]=0,gpw[[#This Row],[obrot]]=0),gpw[[#This Row],[kurs_zamkniecia]],gpw[[#This Row],[obrot]]/gpw[[#This Row],[wolumen]])</f>
        <v>7.1263858093126382</v>
      </c>
      <c r="J924" t="str">
        <f>LEFT(gpw[[#This Row],[ISIN]],2)</f>
        <v>PL</v>
      </c>
      <c r="K924">
        <f>gpw[[#This Row],[kurs_zamkniecia]]*gpw[[#This Row],[pakiet_wig]]</f>
        <v>0</v>
      </c>
      <c r="L924" s="2">
        <f>1000</f>
        <v>1000</v>
      </c>
      <c r="M924" s="2">
        <f t="shared" si="56"/>
        <v>96.428137390000003</v>
      </c>
      <c r="N924" s="2">
        <f t="shared" si="57"/>
        <v>57140000</v>
      </c>
      <c r="O924" s="2">
        <f>gpw[[#This Row],[M]]/(gpw[[#This Row],[Mb]]*gpw[[#This Row],[K]])*gpw[[#This Row],[Wb]]</f>
        <v>0</v>
      </c>
      <c r="P924" s="2">
        <f>gpw[[#This Row],[kurs_zamkniecia]]-D454</f>
        <v>0.37000000000000011</v>
      </c>
      <c r="Q924" s="2" t="str">
        <f>IF(gpw[[#This Row],[Kolumna1]]&gt;0,"r",IF(gpw[[#This Row],[Kolumna1]]=0,"n","m"))</f>
        <v>r</v>
      </c>
      <c r="AB924" s="1">
        <v>42026</v>
      </c>
      <c r="AC924" s="2" t="s">
        <v>911</v>
      </c>
      <c r="AD924" s="2" t="s">
        <v>912</v>
      </c>
      <c r="AE924">
        <v>7.5</v>
      </c>
      <c r="AF924">
        <v>2255</v>
      </c>
      <c r="AG924">
        <v>16070</v>
      </c>
      <c r="AH924">
        <v>0</v>
      </c>
      <c r="AI924" s="2">
        <f>IF(AND(gpw_3[[#This Row],[wolumen]]=0,gpw_3[[#This Row],[obrot]]=0),gpw_3[[#This Row],[kurs_zamkniecia]],gpw_3[[#This Row],[obrot]]/gpw_3[[#This Row],[wolumen]])</f>
        <v>7.1263858093126382</v>
      </c>
      <c r="AK924" t="str">
        <f>LEFT(gpw_3[[#This Row],[ISIN]],2)</f>
        <v>PL</v>
      </c>
      <c r="AL924">
        <f>gpw_3[[#This Row],[kurs_zamkniecia]]*gpw_3[[#This Row],[pakiet_wig]]</f>
        <v>0</v>
      </c>
      <c r="AM924" s="2">
        <f>1000</f>
        <v>1000</v>
      </c>
      <c r="AN924" s="2">
        <f t="shared" si="58"/>
        <v>96.428137390000003</v>
      </c>
      <c r="AO924" s="2">
        <f t="shared" si="59"/>
        <v>57140000</v>
      </c>
      <c r="AP924" s="2">
        <f>gpw_3[[#This Row],[M]]/(gpw_3[[#This Row],[Mb]]*gpw_3[[#This Row],[K]])*gpw_3[[#This Row],[Wb]]</f>
        <v>0</v>
      </c>
      <c r="AQ924" s="2">
        <f>gpw_3[[#This Row],[kurs_zamkniecia]]-AE454</f>
        <v>0.37000000000000011</v>
      </c>
      <c r="AR924" s="2" t="str">
        <f>IF(gpw_3[[#This Row],[Kolumna1]]&gt;0,"r",IF(gpw_3[[#This Row],[Kolumna1]]=0,"n","m"))</f>
        <v>r</v>
      </c>
    </row>
    <row r="925" spans="1:44" x14ac:dyDescent="0.25">
      <c r="A925" s="1">
        <v>42026</v>
      </c>
      <c r="B925" s="2" t="s">
        <v>913</v>
      </c>
      <c r="C925" s="2" t="s">
        <v>914</v>
      </c>
      <c r="D925">
        <v>0.16</v>
      </c>
      <c r="E925">
        <v>1049</v>
      </c>
      <c r="F925">
        <v>160</v>
      </c>
      <c r="G925">
        <v>0</v>
      </c>
      <c r="H925" s="2">
        <f>IF(AND(gpw[[#This Row],[wolumen]]=0,gpw[[#This Row],[obrot]]=0),gpw[[#This Row],[kurs_zamkniecia]],gpw[[#This Row],[obrot]]/gpw[[#This Row],[wolumen]])</f>
        <v>0.15252621544327932</v>
      </c>
      <c r="J925" t="str">
        <f>LEFT(gpw[[#This Row],[ISIN]],2)</f>
        <v>LU</v>
      </c>
      <c r="K925">
        <f>gpw[[#This Row],[kurs_zamkniecia]]*gpw[[#This Row],[pakiet_wig]]</f>
        <v>0</v>
      </c>
      <c r="L925" s="2">
        <f>1000</f>
        <v>1000</v>
      </c>
      <c r="M925" s="2">
        <f t="shared" si="56"/>
        <v>96.428137390000003</v>
      </c>
      <c r="N925" s="2">
        <f t="shared" si="57"/>
        <v>57140000</v>
      </c>
      <c r="O925" s="2">
        <f>gpw[[#This Row],[M]]/(gpw[[#This Row],[Mb]]*gpw[[#This Row],[K]])*gpw[[#This Row],[Wb]]</f>
        <v>0</v>
      </c>
      <c r="P925" s="2">
        <f>gpw[[#This Row],[kurs_zamkniecia]]-D455</f>
        <v>0</v>
      </c>
      <c r="Q925" s="2" t="str">
        <f>IF(gpw[[#This Row],[Kolumna1]]&gt;0,"r",IF(gpw[[#This Row],[Kolumna1]]=0,"n","m"))</f>
        <v>n</v>
      </c>
      <c r="AB925" s="1">
        <v>42026</v>
      </c>
      <c r="AC925" s="2" t="s">
        <v>913</v>
      </c>
      <c r="AD925" s="2" t="s">
        <v>914</v>
      </c>
      <c r="AE925">
        <v>0.16</v>
      </c>
      <c r="AF925">
        <v>1049</v>
      </c>
      <c r="AG925">
        <v>160</v>
      </c>
      <c r="AH925">
        <v>0</v>
      </c>
      <c r="AI925" s="2">
        <f>IF(AND(gpw_3[[#This Row],[wolumen]]=0,gpw_3[[#This Row],[obrot]]=0),gpw_3[[#This Row],[kurs_zamkniecia]],gpw_3[[#This Row],[obrot]]/gpw_3[[#This Row],[wolumen]])</f>
        <v>0.15252621544327932</v>
      </c>
      <c r="AK925" t="str">
        <f>LEFT(gpw_3[[#This Row],[ISIN]],2)</f>
        <v>LU</v>
      </c>
      <c r="AL925">
        <f>gpw_3[[#This Row],[kurs_zamkniecia]]*gpw_3[[#This Row],[pakiet_wig]]</f>
        <v>0</v>
      </c>
      <c r="AM925" s="2">
        <f>1000</f>
        <v>1000</v>
      </c>
      <c r="AN925" s="2">
        <f t="shared" si="58"/>
        <v>96.428137390000003</v>
      </c>
      <c r="AO925" s="2">
        <f t="shared" si="59"/>
        <v>57140000</v>
      </c>
      <c r="AP925" s="2">
        <f>gpw_3[[#This Row],[M]]/(gpw_3[[#This Row],[Mb]]*gpw_3[[#This Row],[K]])*gpw_3[[#This Row],[Wb]]</f>
        <v>0</v>
      </c>
      <c r="AQ925" s="2">
        <f>gpw_3[[#This Row],[kurs_zamkniecia]]-AE455</f>
        <v>0</v>
      </c>
      <c r="AR925" s="2" t="str">
        <f>IF(gpw_3[[#This Row],[Kolumna1]]&gt;0,"r",IF(gpw_3[[#This Row],[Kolumna1]]=0,"n","m"))</f>
        <v>n</v>
      </c>
    </row>
    <row r="926" spans="1:44" x14ac:dyDescent="0.25">
      <c r="A926" s="1">
        <v>42026</v>
      </c>
      <c r="B926" s="2" t="s">
        <v>915</v>
      </c>
      <c r="C926" s="2" t="s">
        <v>916</v>
      </c>
      <c r="D926">
        <v>4.47</v>
      </c>
      <c r="E926">
        <v>117976</v>
      </c>
      <c r="F926">
        <v>517810</v>
      </c>
      <c r="G926">
        <v>17549000</v>
      </c>
      <c r="H926" s="2">
        <f>IF(AND(gpw[[#This Row],[wolumen]]=0,gpw[[#This Row],[obrot]]=0),gpw[[#This Row],[kurs_zamkniecia]],gpw[[#This Row],[obrot]]/gpw[[#This Row],[wolumen]])</f>
        <v>4.3891130399403266</v>
      </c>
      <c r="J926" t="str">
        <f>LEFT(gpw[[#This Row],[ISIN]],2)</f>
        <v>PL</v>
      </c>
      <c r="K926">
        <f>gpw[[#This Row],[kurs_zamkniecia]]*gpw[[#This Row],[pakiet_wig]]</f>
        <v>78444030</v>
      </c>
      <c r="L926" s="2">
        <f>1000</f>
        <v>1000</v>
      </c>
      <c r="M926" s="2">
        <f t="shared" si="56"/>
        <v>96.428137390000003</v>
      </c>
      <c r="N926" s="2">
        <f t="shared" si="57"/>
        <v>57140000</v>
      </c>
      <c r="O926" s="2">
        <f>gpw[[#This Row],[M]]/(gpw[[#This Row],[Mb]]*gpw[[#This Row],[K]])*gpw[[#This Row],[Wb]]</f>
        <v>14.236914702665581</v>
      </c>
      <c r="P926" s="2">
        <f>gpw[[#This Row],[kurs_zamkniecia]]-D456</f>
        <v>0.37000000000000011</v>
      </c>
      <c r="Q926" s="2" t="str">
        <f>IF(gpw[[#This Row],[Kolumna1]]&gt;0,"r",IF(gpw[[#This Row],[Kolumna1]]=0,"n","m"))</f>
        <v>r</v>
      </c>
      <c r="AB926" s="1">
        <v>42026</v>
      </c>
      <c r="AC926" s="2" t="s">
        <v>915</v>
      </c>
      <c r="AD926" s="2" t="s">
        <v>916</v>
      </c>
      <c r="AE926">
        <v>4.47</v>
      </c>
      <c r="AF926">
        <v>117976</v>
      </c>
      <c r="AG926">
        <v>517810</v>
      </c>
      <c r="AH926">
        <v>17549000</v>
      </c>
      <c r="AI926" s="2">
        <f>IF(AND(gpw_3[[#This Row],[wolumen]]=0,gpw_3[[#This Row],[obrot]]=0),gpw_3[[#This Row],[kurs_zamkniecia]],gpw_3[[#This Row],[obrot]]/gpw_3[[#This Row],[wolumen]])</f>
        <v>4.3891130399403266</v>
      </c>
      <c r="AK926" t="str">
        <f>LEFT(gpw_3[[#This Row],[ISIN]],2)</f>
        <v>PL</v>
      </c>
      <c r="AL926">
        <f>gpw_3[[#This Row],[kurs_zamkniecia]]*gpw_3[[#This Row],[pakiet_wig]]</f>
        <v>78444030</v>
      </c>
      <c r="AM926" s="2">
        <f>1000</f>
        <v>1000</v>
      </c>
      <c r="AN926" s="2">
        <f t="shared" si="58"/>
        <v>96.428137390000003</v>
      </c>
      <c r="AO926" s="2">
        <f t="shared" si="59"/>
        <v>57140000</v>
      </c>
      <c r="AP926" s="2">
        <f>gpw_3[[#This Row],[M]]/(gpw_3[[#This Row],[Mb]]*gpw_3[[#This Row],[K]])*gpw_3[[#This Row],[Wb]]</f>
        <v>14.236914702665581</v>
      </c>
      <c r="AQ926" s="2">
        <f>gpw_3[[#This Row],[kurs_zamkniecia]]-AE456</f>
        <v>0.37000000000000011</v>
      </c>
      <c r="AR926" s="2" t="str">
        <f>IF(gpw_3[[#This Row],[Kolumna1]]&gt;0,"r",IF(gpw_3[[#This Row],[Kolumna1]]=0,"n","m"))</f>
        <v>r</v>
      </c>
    </row>
    <row r="927" spans="1:44" x14ac:dyDescent="0.25">
      <c r="A927" s="1">
        <v>42026</v>
      </c>
      <c r="B927" s="2" t="s">
        <v>917</v>
      </c>
      <c r="C927" s="2" t="s">
        <v>918</v>
      </c>
      <c r="D927">
        <v>2.4</v>
      </c>
      <c r="E927">
        <v>86</v>
      </c>
      <c r="F927">
        <v>210</v>
      </c>
      <c r="G927">
        <v>0</v>
      </c>
      <c r="H927" s="2">
        <f>IF(AND(gpw[[#This Row],[wolumen]]=0,gpw[[#This Row],[obrot]]=0),gpw[[#This Row],[kurs_zamkniecia]],gpw[[#This Row],[obrot]]/gpw[[#This Row],[wolumen]])</f>
        <v>2.441860465116279</v>
      </c>
      <c r="J927" t="str">
        <f>LEFT(gpw[[#This Row],[ISIN]],2)</f>
        <v>PL</v>
      </c>
      <c r="K927">
        <f>gpw[[#This Row],[kurs_zamkniecia]]*gpw[[#This Row],[pakiet_wig]]</f>
        <v>0</v>
      </c>
      <c r="L927" s="2">
        <f>1000</f>
        <v>1000</v>
      </c>
      <c r="M927" s="2">
        <f t="shared" si="56"/>
        <v>96.428137390000003</v>
      </c>
      <c r="N927" s="2">
        <f t="shared" si="57"/>
        <v>57140000</v>
      </c>
      <c r="O927" s="2">
        <f>gpw[[#This Row],[M]]/(gpw[[#This Row],[Mb]]*gpw[[#This Row],[K]])*gpw[[#This Row],[Wb]]</f>
        <v>0</v>
      </c>
      <c r="P927" s="2">
        <f>gpw[[#This Row],[kurs_zamkniecia]]-D457</f>
        <v>0.39999999999999991</v>
      </c>
      <c r="Q927" s="2" t="str">
        <f>IF(gpw[[#This Row],[Kolumna1]]&gt;0,"r",IF(gpw[[#This Row],[Kolumna1]]=0,"n","m"))</f>
        <v>r</v>
      </c>
      <c r="AB927" s="1">
        <v>42026</v>
      </c>
      <c r="AC927" s="2" t="s">
        <v>917</v>
      </c>
      <c r="AD927" s="2" t="s">
        <v>918</v>
      </c>
      <c r="AE927">
        <v>2.4</v>
      </c>
      <c r="AF927">
        <v>86</v>
      </c>
      <c r="AG927">
        <v>210</v>
      </c>
      <c r="AH927">
        <v>0</v>
      </c>
      <c r="AI927" s="2">
        <f>IF(AND(gpw_3[[#This Row],[wolumen]]=0,gpw_3[[#This Row],[obrot]]=0),gpw_3[[#This Row],[kurs_zamkniecia]],gpw_3[[#This Row],[obrot]]/gpw_3[[#This Row],[wolumen]])</f>
        <v>2.441860465116279</v>
      </c>
      <c r="AK927" t="str">
        <f>LEFT(gpw_3[[#This Row],[ISIN]],2)</f>
        <v>PL</v>
      </c>
      <c r="AL927">
        <f>gpw_3[[#This Row],[kurs_zamkniecia]]*gpw_3[[#This Row],[pakiet_wig]]</f>
        <v>0</v>
      </c>
      <c r="AM927" s="2">
        <f>1000</f>
        <v>1000</v>
      </c>
      <c r="AN927" s="2">
        <f t="shared" si="58"/>
        <v>96.428137390000003</v>
      </c>
      <c r="AO927" s="2">
        <f t="shared" si="59"/>
        <v>57140000</v>
      </c>
      <c r="AP927" s="2">
        <f>gpw_3[[#This Row],[M]]/(gpw_3[[#This Row],[Mb]]*gpw_3[[#This Row],[K]])*gpw_3[[#This Row],[Wb]]</f>
        <v>0</v>
      </c>
      <c r="AQ927" s="2">
        <f>gpw_3[[#This Row],[kurs_zamkniecia]]-AE457</f>
        <v>0.39999999999999991</v>
      </c>
      <c r="AR927" s="2" t="str">
        <f>IF(gpw_3[[#This Row],[Kolumna1]]&gt;0,"r",IF(gpw_3[[#This Row],[Kolumna1]]=0,"n","m"))</f>
        <v>r</v>
      </c>
    </row>
    <row r="928" spans="1:44" x14ac:dyDescent="0.25">
      <c r="A928" s="1">
        <v>42026</v>
      </c>
      <c r="B928" s="2" t="s">
        <v>919</v>
      </c>
      <c r="C928" s="2" t="s">
        <v>920</v>
      </c>
      <c r="D928">
        <v>0.86</v>
      </c>
      <c r="E928">
        <v>2317</v>
      </c>
      <c r="F928">
        <v>1890</v>
      </c>
      <c r="G928">
        <v>0</v>
      </c>
      <c r="H928" s="2">
        <f>IF(AND(gpw[[#This Row],[wolumen]]=0,gpw[[#This Row],[obrot]]=0),gpw[[#This Row],[kurs_zamkniecia]],gpw[[#This Row],[obrot]]/gpw[[#This Row],[wolumen]])</f>
        <v>0.81570996978851962</v>
      </c>
      <c r="J928" t="str">
        <f>LEFT(gpw[[#This Row],[ISIN]],2)</f>
        <v>PL</v>
      </c>
      <c r="K928">
        <f>gpw[[#This Row],[kurs_zamkniecia]]*gpw[[#This Row],[pakiet_wig]]</f>
        <v>0</v>
      </c>
      <c r="L928" s="2">
        <f>1000</f>
        <v>1000</v>
      </c>
      <c r="M928" s="2">
        <f t="shared" si="56"/>
        <v>96.428137390000003</v>
      </c>
      <c r="N928" s="2">
        <f t="shared" si="57"/>
        <v>57140000</v>
      </c>
      <c r="O928" s="2">
        <f>gpw[[#This Row],[M]]/(gpw[[#This Row],[Mb]]*gpw[[#This Row],[K]])*gpw[[#This Row],[Wb]]</f>
        <v>0</v>
      </c>
      <c r="P928" s="2">
        <f>gpw[[#This Row],[kurs_zamkniecia]]-D458</f>
        <v>0</v>
      </c>
      <c r="Q928" s="2" t="str">
        <f>IF(gpw[[#This Row],[Kolumna1]]&gt;0,"r",IF(gpw[[#This Row],[Kolumna1]]=0,"n","m"))</f>
        <v>n</v>
      </c>
      <c r="AB928" s="1">
        <v>42026</v>
      </c>
      <c r="AC928" s="2" t="s">
        <v>919</v>
      </c>
      <c r="AD928" s="2" t="s">
        <v>920</v>
      </c>
      <c r="AE928">
        <v>0.86</v>
      </c>
      <c r="AF928">
        <v>2317</v>
      </c>
      <c r="AG928">
        <v>1890</v>
      </c>
      <c r="AH928">
        <v>0</v>
      </c>
      <c r="AI928" s="2">
        <f>IF(AND(gpw_3[[#This Row],[wolumen]]=0,gpw_3[[#This Row],[obrot]]=0),gpw_3[[#This Row],[kurs_zamkniecia]],gpw_3[[#This Row],[obrot]]/gpw_3[[#This Row],[wolumen]])</f>
        <v>0.81570996978851962</v>
      </c>
      <c r="AK928" t="str">
        <f>LEFT(gpw_3[[#This Row],[ISIN]],2)</f>
        <v>PL</v>
      </c>
      <c r="AL928">
        <f>gpw_3[[#This Row],[kurs_zamkniecia]]*gpw_3[[#This Row],[pakiet_wig]]</f>
        <v>0</v>
      </c>
      <c r="AM928" s="2">
        <f>1000</f>
        <v>1000</v>
      </c>
      <c r="AN928" s="2">
        <f t="shared" si="58"/>
        <v>96.428137390000003</v>
      </c>
      <c r="AO928" s="2">
        <f t="shared" si="59"/>
        <v>57140000</v>
      </c>
      <c r="AP928" s="2">
        <f>gpw_3[[#This Row],[M]]/(gpw_3[[#This Row],[Mb]]*gpw_3[[#This Row],[K]])*gpw_3[[#This Row],[Wb]]</f>
        <v>0</v>
      </c>
      <c r="AQ928" s="2">
        <f>gpw_3[[#This Row],[kurs_zamkniecia]]-AE458</f>
        <v>0</v>
      </c>
      <c r="AR928" s="2" t="str">
        <f>IF(gpw_3[[#This Row],[Kolumna1]]&gt;0,"r",IF(gpw_3[[#This Row],[Kolumna1]]=0,"n","m"))</f>
        <v>n</v>
      </c>
    </row>
    <row r="929" spans="1:44" x14ac:dyDescent="0.25">
      <c r="A929" s="1">
        <v>42026</v>
      </c>
      <c r="B929" s="2" t="s">
        <v>921</v>
      </c>
      <c r="C929" s="2" t="s">
        <v>922</v>
      </c>
      <c r="D929">
        <v>7.49</v>
      </c>
      <c r="E929">
        <v>12</v>
      </c>
      <c r="F929">
        <v>90</v>
      </c>
      <c r="G929">
        <v>7452000</v>
      </c>
      <c r="H929" s="2">
        <f>IF(AND(gpw[[#This Row],[wolumen]]=0,gpw[[#This Row],[obrot]]=0),gpw[[#This Row],[kurs_zamkniecia]],gpw[[#This Row],[obrot]]/gpw[[#This Row],[wolumen]])</f>
        <v>7.5</v>
      </c>
      <c r="J929" t="str">
        <f>LEFT(gpw[[#This Row],[ISIN]],2)</f>
        <v>PL</v>
      </c>
      <c r="K929">
        <f>gpw[[#This Row],[kurs_zamkniecia]]*gpw[[#This Row],[pakiet_wig]]</f>
        <v>55815480</v>
      </c>
      <c r="L929" s="2">
        <f>1000</f>
        <v>1000</v>
      </c>
      <c r="M929" s="2">
        <f t="shared" si="56"/>
        <v>96.428137390000003</v>
      </c>
      <c r="N929" s="2">
        <f t="shared" si="57"/>
        <v>57140000</v>
      </c>
      <c r="O929" s="2">
        <f>gpw[[#This Row],[M]]/(gpw[[#This Row],[Mb]]*gpw[[#This Row],[K]])*gpw[[#This Row],[Wb]]</f>
        <v>10.130028095807122</v>
      </c>
      <c r="P929" s="2">
        <f>gpw[[#This Row],[kurs_zamkniecia]]-D459</f>
        <v>0</v>
      </c>
      <c r="Q929" s="2" t="str">
        <f>IF(gpw[[#This Row],[Kolumna1]]&gt;0,"r",IF(gpw[[#This Row],[Kolumna1]]=0,"n","m"))</f>
        <v>n</v>
      </c>
      <c r="AB929" s="1">
        <v>42026</v>
      </c>
      <c r="AC929" s="2" t="s">
        <v>921</v>
      </c>
      <c r="AD929" s="2" t="s">
        <v>922</v>
      </c>
      <c r="AE929">
        <v>7.49</v>
      </c>
      <c r="AF929">
        <v>12</v>
      </c>
      <c r="AG929">
        <v>90</v>
      </c>
      <c r="AH929">
        <v>7452000</v>
      </c>
      <c r="AI929" s="2">
        <f>IF(AND(gpw_3[[#This Row],[wolumen]]=0,gpw_3[[#This Row],[obrot]]=0),gpw_3[[#This Row],[kurs_zamkniecia]],gpw_3[[#This Row],[obrot]]/gpw_3[[#This Row],[wolumen]])</f>
        <v>7.5</v>
      </c>
      <c r="AK929" t="str">
        <f>LEFT(gpw_3[[#This Row],[ISIN]],2)</f>
        <v>PL</v>
      </c>
      <c r="AL929">
        <f>gpw_3[[#This Row],[kurs_zamkniecia]]*gpw_3[[#This Row],[pakiet_wig]]</f>
        <v>55815480</v>
      </c>
      <c r="AM929" s="2">
        <f>1000</f>
        <v>1000</v>
      </c>
      <c r="AN929" s="2">
        <f t="shared" si="58"/>
        <v>96.428137390000003</v>
      </c>
      <c r="AO929" s="2">
        <f t="shared" si="59"/>
        <v>57140000</v>
      </c>
      <c r="AP929" s="2">
        <f>gpw_3[[#This Row],[M]]/(gpw_3[[#This Row],[Mb]]*gpw_3[[#This Row],[K]])*gpw_3[[#This Row],[Wb]]</f>
        <v>10.130028095807122</v>
      </c>
      <c r="AQ929" s="2">
        <f>gpw_3[[#This Row],[kurs_zamkniecia]]-AE459</f>
        <v>0</v>
      </c>
      <c r="AR929" s="2" t="str">
        <f>IF(gpw_3[[#This Row],[Kolumna1]]&gt;0,"r",IF(gpw_3[[#This Row],[Kolumna1]]=0,"n","m"))</f>
        <v>n</v>
      </c>
    </row>
    <row r="930" spans="1:44" x14ac:dyDescent="0.25">
      <c r="A930" s="1">
        <v>42026</v>
      </c>
      <c r="B930" s="2" t="s">
        <v>923</v>
      </c>
      <c r="C930" s="2" t="s">
        <v>924</v>
      </c>
      <c r="D930">
        <v>38.9</v>
      </c>
      <c r="E930">
        <v>0</v>
      </c>
      <c r="F930">
        <v>0</v>
      </c>
      <c r="G930">
        <v>0</v>
      </c>
      <c r="H930" s="2">
        <f>IF(AND(gpw[[#This Row],[wolumen]]=0,gpw[[#This Row],[obrot]]=0),gpw[[#This Row],[kurs_zamkniecia]],gpw[[#This Row],[obrot]]/gpw[[#This Row],[wolumen]])</f>
        <v>38.9</v>
      </c>
      <c r="J930" t="str">
        <f>LEFT(gpw[[#This Row],[ISIN]],2)</f>
        <v>PL</v>
      </c>
      <c r="K930">
        <f>gpw[[#This Row],[kurs_zamkniecia]]*gpw[[#This Row],[pakiet_wig]]</f>
        <v>0</v>
      </c>
      <c r="L930" s="2">
        <f>1000</f>
        <v>1000</v>
      </c>
      <c r="M930" s="2">
        <f t="shared" si="56"/>
        <v>96.428137390000003</v>
      </c>
      <c r="N930" s="2">
        <f t="shared" si="57"/>
        <v>57140000</v>
      </c>
      <c r="O930" s="2">
        <f>gpw[[#This Row],[M]]/(gpw[[#This Row],[Mb]]*gpw[[#This Row],[K]])*gpw[[#This Row],[Wb]]</f>
        <v>0</v>
      </c>
      <c r="P930" s="2">
        <f>gpw[[#This Row],[kurs_zamkniecia]]-D460</f>
        <v>0</v>
      </c>
      <c r="Q930" s="2" t="str">
        <f>IF(gpw[[#This Row],[Kolumna1]]&gt;0,"r",IF(gpw[[#This Row],[Kolumna1]]=0,"n","m"))</f>
        <v>n</v>
      </c>
      <c r="AB930" s="1">
        <v>42026</v>
      </c>
      <c r="AC930" s="2" t="s">
        <v>923</v>
      </c>
      <c r="AD930" s="2" t="s">
        <v>924</v>
      </c>
      <c r="AE930">
        <v>38.9</v>
      </c>
      <c r="AF930">
        <v>0</v>
      </c>
      <c r="AG930">
        <v>0</v>
      </c>
      <c r="AH930">
        <v>0</v>
      </c>
      <c r="AI930" s="2">
        <f>IF(AND(gpw_3[[#This Row],[wolumen]]=0,gpw_3[[#This Row],[obrot]]=0),gpw_3[[#This Row],[kurs_zamkniecia]],gpw_3[[#This Row],[obrot]]/gpw_3[[#This Row],[wolumen]])</f>
        <v>38.9</v>
      </c>
      <c r="AK930" t="str">
        <f>LEFT(gpw_3[[#This Row],[ISIN]],2)</f>
        <v>PL</v>
      </c>
      <c r="AL930">
        <f>gpw_3[[#This Row],[kurs_zamkniecia]]*gpw_3[[#This Row],[pakiet_wig]]</f>
        <v>0</v>
      </c>
      <c r="AM930" s="2">
        <f>1000</f>
        <v>1000</v>
      </c>
      <c r="AN930" s="2">
        <f t="shared" si="58"/>
        <v>96.428137390000003</v>
      </c>
      <c r="AO930" s="2">
        <f t="shared" si="59"/>
        <v>57140000</v>
      </c>
      <c r="AP930" s="2">
        <f>gpw_3[[#This Row],[M]]/(gpw_3[[#This Row],[Mb]]*gpw_3[[#This Row],[K]])*gpw_3[[#This Row],[Wb]]</f>
        <v>0</v>
      </c>
      <c r="AQ930" s="2">
        <f>gpw_3[[#This Row],[kurs_zamkniecia]]-AE460</f>
        <v>0</v>
      </c>
      <c r="AR930" s="2" t="str">
        <f>IF(gpw_3[[#This Row],[Kolumna1]]&gt;0,"r",IF(gpw_3[[#This Row],[Kolumna1]]=0,"n","m"))</f>
        <v>n</v>
      </c>
    </row>
    <row r="931" spans="1:44" x14ac:dyDescent="0.25">
      <c r="A931" s="1">
        <v>42026</v>
      </c>
      <c r="B931" s="2" t="s">
        <v>925</v>
      </c>
      <c r="C931" s="2" t="s">
        <v>926</v>
      </c>
      <c r="D931">
        <v>8.5</v>
      </c>
      <c r="E931">
        <v>22435</v>
      </c>
      <c r="F931">
        <v>190230</v>
      </c>
      <c r="G931">
        <v>2046000</v>
      </c>
      <c r="H931" s="2">
        <f>IF(AND(gpw[[#This Row],[wolumen]]=0,gpw[[#This Row],[obrot]]=0),gpw[[#This Row],[kurs_zamkniecia]],gpw[[#This Row],[obrot]]/gpw[[#This Row],[wolumen]])</f>
        <v>8.4791620236238021</v>
      </c>
      <c r="J931" t="str">
        <f>LEFT(gpw[[#This Row],[ISIN]],2)</f>
        <v>PL</v>
      </c>
      <c r="K931">
        <f>gpw[[#This Row],[kurs_zamkniecia]]*gpw[[#This Row],[pakiet_wig]]</f>
        <v>17391000</v>
      </c>
      <c r="L931" s="2">
        <f>1000</f>
        <v>1000</v>
      </c>
      <c r="M931" s="2">
        <f t="shared" si="56"/>
        <v>96.428137390000003</v>
      </c>
      <c r="N931" s="2">
        <f t="shared" si="57"/>
        <v>57140000</v>
      </c>
      <c r="O931" s="2">
        <f>gpw[[#This Row],[M]]/(gpw[[#This Row],[Mb]]*gpw[[#This Row],[K]])*gpw[[#This Row],[Wb]]</f>
        <v>3.1563164665820604</v>
      </c>
      <c r="P931" s="2">
        <f>gpw[[#This Row],[kurs_zamkniecia]]-D461</f>
        <v>0.19999999999999929</v>
      </c>
      <c r="Q931" s="2" t="str">
        <f>IF(gpw[[#This Row],[Kolumna1]]&gt;0,"r",IF(gpw[[#This Row],[Kolumna1]]=0,"n","m"))</f>
        <v>r</v>
      </c>
      <c r="AB931" s="1">
        <v>42026</v>
      </c>
      <c r="AC931" s="2" t="s">
        <v>925</v>
      </c>
      <c r="AD931" s="2" t="s">
        <v>926</v>
      </c>
      <c r="AE931">
        <v>8.5</v>
      </c>
      <c r="AF931">
        <v>22435</v>
      </c>
      <c r="AG931">
        <v>190230</v>
      </c>
      <c r="AH931">
        <v>2046000</v>
      </c>
      <c r="AI931" s="2">
        <f>IF(AND(gpw_3[[#This Row],[wolumen]]=0,gpw_3[[#This Row],[obrot]]=0),gpw_3[[#This Row],[kurs_zamkniecia]],gpw_3[[#This Row],[obrot]]/gpw_3[[#This Row],[wolumen]])</f>
        <v>8.4791620236238021</v>
      </c>
      <c r="AK931" t="str">
        <f>LEFT(gpw_3[[#This Row],[ISIN]],2)</f>
        <v>PL</v>
      </c>
      <c r="AL931">
        <f>gpw_3[[#This Row],[kurs_zamkniecia]]*gpw_3[[#This Row],[pakiet_wig]]</f>
        <v>17391000</v>
      </c>
      <c r="AM931" s="2">
        <f>1000</f>
        <v>1000</v>
      </c>
      <c r="AN931" s="2">
        <f t="shared" si="58"/>
        <v>96.428137390000003</v>
      </c>
      <c r="AO931" s="2">
        <f t="shared" si="59"/>
        <v>57140000</v>
      </c>
      <c r="AP931" s="2">
        <f>gpw_3[[#This Row],[M]]/(gpw_3[[#This Row],[Mb]]*gpw_3[[#This Row],[K]])*gpw_3[[#This Row],[Wb]]</f>
        <v>3.1563164665820604</v>
      </c>
      <c r="AQ931" s="2">
        <f>gpw_3[[#This Row],[kurs_zamkniecia]]-AE461</f>
        <v>0.19999999999999929</v>
      </c>
      <c r="AR931" s="2" t="str">
        <f>IF(gpw_3[[#This Row],[Kolumna1]]&gt;0,"r",IF(gpw_3[[#This Row],[Kolumna1]]=0,"n","m"))</f>
        <v>r</v>
      </c>
    </row>
    <row r="932" spans="1:44" x14ac:dyDescent="0.25">
      <c r="A932" s="1">
        <v>42026</v>
      </c>
      <c r="B932" s="2" t="s">
        <v>927</v>
      </c>
      <c r="C932" s="2" t="s">
        <v>928</v>
      </c>
      <c r="D932">
        <v>18</v>
      </c>
      <c r="E932">
        <v>3032</v>
      </c>
      <c r="F932">
        <v>54610</v>
      </c>
      <c r="G932">
        <v>24711000</v>
      </c>
      <c r="H932" s="2">
        <f>IF(AND(gpw[[#This Row],[wolumen]]=0,gpw[[#This Row],[obrot]]=0),gpw[[#This Row],[kurs_zamkniecia]],gpw[[#This Row],[obrot]]/gpw[[#This Row],[wolumen]])</f>
        <v>18.011213720316622</v>
      </c>
      <c r="J932" t="str">
        <f>LEFT(gpw[[#This Row],[ISIN]],2)</f>
        <v>PL</v>
      </c>
      <c r="K932">
        <f>gpw[[#This Row],[kurs_zamkniecia]]*gpw[[#This Row],[pakiet_wig]]</f>
        <v>444798000</v>
      </c>
      <c r="L932" s="2">
        <f>1000</f>
        <v>1000</v>
      </c>
      <c r="M932" s="2">
        <f t="shared" si="56"/>
        <v>96.428137390000003</v>
      </c>
      <c r="N932" s="2">
        <f t="shared" si="57"/>
        <v>57140000</v>
      </c>
      <c r="O932" s="2">
        <f>gpw[[#This Row],[M]]/(gpw[[#This Row],[Mb]]*gpw[[#This Row],[K]])*gpw[[#This Row],[Wb]]</f>
        <v>80.726999695403791</v>
      </c>
      <c r="P932" s="2">
        <f>gpw[[#This Row],[kurs_zamkniecia]]-D462</f>
        <v>0</v>
      </c>
      <c r="Q932" s="2" t="str">
        <f>IF(gpw[[#This Row],[Kolumna1]]&gt;0,"r",IF(gpw[[#This Row],[Kolumna1]]=0,"n","m"))</f>
        <v>n</v>
      </c>
      <c r="AB932" s="1">
        <v>42026</v>
      </c>
      <c r="AC932" s="2" t="s">
        <v>927</v>
      </c>
      <c r="AD932" s="2" t="s">
        <v>928</v>
      </c>
      <c r="AE932">
        <v>18</v>
      </c>
      <c r="AF932">
        <v>3032</v>
      </c>
      <c r="AG932">
        <v>54610</v>
      </c>
      <c r="AH932">
        <v>24711000</v>
      </c>
      <c r="AI932" s="2">
        <f>IF(AND(gpw_3[[#This Row],[wolumen]]=0,gpw_3[[#This Row],[obrot]]=0),gpw_3[[#This Row],[kurs_zamkniecia]],gpw_3[[#This Row],[obrot]]/gpw_3[[#This Row],[wolumen]])</f>
        <v>18.011213720316622</v>
      </c>
      <c r="AK932" t="str">
        <f>LEFT(gpw_3[[#This Row],[ISIN]],2)</f>
        <v>PL</v>
      </c>
      <c r="AL932">
        <f>gpw_3[[#This Row],[kurs_zamkniecia]]*gpw_3[[#This Row],[pakiet_wig]]</f>
        <v>444798000</v>
      </c>
      <c r="AM932" s="2">
        <f>1000</f>
        <v>1000</v>
      </c>
      <c r="AN932" s="2">
        <f t="shared" si="58"/>
        <v>96.428137390000003</v>
      </c>
      <c r="AO932" s="2">
        <f t="shared" si="59"/>
        <v>57140000</v>
      </c>
      <c r="AP932" s="2">
        <f>gpw_3[[#This Row],[M]]/(gpw_3[[#This Row],[Mb]]*gpw_3[[#This Row],[K]])*gpw_3[[#This Row],[Wb]]</f>
        <v>80.726999695403791</v>
      </c>
      <c r="AQ932" s="2">
        <f>gpw_3[[#This Row],[kurs_zamkniecia]]-AE462</f>
        <v>0</v>
      </c>
      <c r="AR932" s="2" t="str">
        <f>IF(gpw_3[[#This Row],[Kolumna1]]&gt;0,"r",IF(gpw_3[[#This Row],[Kolumna1]]=0,"n","m"))</f>
        <v>n</v>
      </c>
    </row>
    <row r="933" spans="1:44" x14ac:dyDescent="0.25">
      <c r="A933" s="1">
        <v>42026</v>
      </c>
      <c r="B933" s="2" t="s">
        <v>929</v>
      </c>
      <c r="C933" s="2" t="s">
        <v>930</v>
      </c>
      <c r="D933">
        <v>8.4</v>
      </c>
      <c r="E933">
        <v>0</v>
      </c>
      <c r="F933">
        <v>0</v>
      </c>
      <c r="G933">
        <v>1535000</v>
      </c>
      <c r="H933" s="2">
        <f>IF(AND(gpw[[#This Row],[wolumen]]=0,gpw[[#This Row],[obrot]]=0),gpw[[#This Row],[kurs_zamkniecia]],gpw[[#This Row],[obrot]]/gpw[[#This Row],[wolumen]])</f>
        <v>8.4</v>
      </c>
      <c r="J933" t="str">
        <f>LEFT(gpw[[#This Row],[ISIN]],2)</f>
        <v>PL</v>
      </c>
      <c r="K933">
        <f>gpw[[#This Row],[kurs_zamkniecia]]*gpw[[#This Row],[pakiet_wig]]</f>
        <v>12894000</v>
      </c>
      <c r="L933" s="2">
        <f>1000</f>
        <v>1000</v>
      </c>
      <c r="M933" s="2">
        <f t="shared" si="56"/>
        <v>96.428137390000003</v>
      </c>
      <c r="N933" s="2">
        <f t="shared" si="57"/>
        <v>57140000</v>
      </c>
      <c r="O933" s="2">
        <f>gpw[[#This Row],[M]]/(gpw[[#This Row],[Mb]]*gpw[[#This Row],[K]])*gpw[[#This Row],[Wb]]</f>
        <v>2.3401497625271168</v>
      </c>
      <c r="P933" s="2">
        <f>gpw[[#This Row],[kurs_zamkniecia]]-D463</f>
        <v>0</v>
      </c>
      <c r="Q933" s="2" t="str">
        <f>IF(gpw[[#This Row],[Kolumna1]]&gt;0,"r",IF(gpw[[#This Row],[Kolumna1]]=0,"n","m"))</f>
        <v>n</v>
      </c>
      <c r="AB933" s="1">
        <v>42026</v>
      </c>
      <c r="AC933" s="2" t="s">
        <v>929</v>
      </c>
      <c r="AD933" s="2" t="s">
        <v>930</v>
      </c>
      <c r="AE933">
        <v>8.4</v>
      </c>
      <c r="AF933">
        <v>0</v>
      </c>
      <c r="AG933">
        <v>0</v>
      </c>
      <c r="AH933">
        <v>1535000</v>
      </c>
      <c r="AI933" s="2">
        <f>IF(AND(gpw_3[[#This Row],[wolumen]]=0,gpw_3[[#This Row],[obrot]]=0),gpw_3[[#This Row],[kurs_zamkniecia]],gpw_3[[#This Row],[obrot]]/gpw_3[[#This Row],[wolumen]])</f>
        <v>8.4</v>
      </c>
      <c r="AK933" t="str">
        <f>LEFT(gpw_3[[#This Row],[ISIN]],2)</f>
        <v>PL</v>
      </c>
      <c r="AL933">
        <f>gpw_3[[#This Row],[kurs_zamkniecia]]*gpw_3[[#This Row],[pakiet_wig]]</f>
        <v>12894000</v>
      </c>
      <c r="AM933" s="2">
        <f>1000</f>
        <v>1000</v>
      </c>
      <c r="AN933" s="2">
        <f t="shared" si="58"/>
        <v>96.428137390000003</v>
      </c>
      <c r="AO933" s="2">
        <f t="shared" si="59"/>
        <v>57140000</v>
      </c>
      <c r="AP933" s="2">
        <f>gpw_3[[#This Row],[M]]/(gpw_3[[#This Row],[Mb]]*gpw_3[[#This Row],[K]])*gpw_3[[#This Row],[Wb]]</f>
        <v>2.3401497625271168</v>
      </c>
      <c r="AQ933" s="2">
        <f>gpw_3[[#This Row],[kurs_zamkniecia]]-AE463</f>
        <v>0</v>
      </c>
      <c r="AR933" s="2" t="str">
        <f>IF(gpw_3[[#This Row],[Kolumna1]]&gt;0,"r",IF(gpw_3[[#This Row],[Kolumna1]]=0,"n","m"))</f>
        <v>n</v>
      </c>
    </row>
    <row r="934" spans="1:44" x14ac:dyDescent="0.25">
      <c r="A934" s="1">
        <v>42026</v>
      </c>
      <c r="B934" s="2" t="s">
        <v>931</v>
      </c>
      <c r="C934" s="2" t="s">
        <v>932</v>
      </c>
      <c r="D934">
        <v>2.63</v>
      </c>
      <c r="E934">
        <v>9100</v>
      </c>
      <c r="F934">
        <v>23900</v>
      </c>
      <c r="G934">
        <v>48149000</v>
      </c>
      <c r="H934" s="2">
        <f>IF(AND(gpw[[#This Row],[wolumen]]=0,gpw[[#This Row],[obrot]]=0),gpw[[#This Row],[kurs_zamkniecia]],gpw[[#This Row],[obrot]]/gpw[[#This Row],[wolumen]])</f>
        <v>2.6263736263736264</v>
      </c>
      <c r="J934" t="str">
        <f>LEFT(gpw[[#This Row],[ISIN]],2)</f>
        <v>PL</v>
      </c>
      <c r="K934">
        <f>gpw[[#This Row],[kurs_zamkniecia]]*gpw[[#This Row],[pakiet_wig]]</f>
        <v>126631870</v>
      </c>
      <c r="L934" s="2">
        <f>1000</f>
        <v>1000</v>
      </c>
      <c r="M934" s="2">
        <f t="shared" si="56"/>
        <v>96.428137390000003</v>
      </c>
      <c r="N934" s="2">
        <f t="shared" si="57"/>
        <v>57140000</v>
      </c>
      <c r="O934" s="2">
        <f>gpw[[#This Row],[M]]/(gpw[[#This Row],[Mb]]*gpw[[#This Row],[K]])*gpw[[#This Row],[Wb]]</f>
        <v>22.982591942676027</v>
      </c>
      <c r="P934" s="2">
        <f>gpw[[#This Row],[kurs_zamkniecia]]-D464</f>
        <v>-6.0000000000000053E-2</v>
      </c>
      <c r="Q934" s="2" t="str">
        <f>IF(gpw[[#This Row],[Kolumna1]]&gt;0,"r",IF(gpw[[#This Row],[Kolumna1]]=0,"n","m"))</f>
        <v>m</v>
      </c>
      <c r="AB934" s="1">
        <v>42026</v>
      </c>
      <c r="AC934" s="2" t="s">
        <v>931</v>
      </c>
      <c r="AD934" s="2" t="s">
        <v>932</v>
      </c>
      <c r="AE934">
        <v>2.63</v>
      </c>
      <c r="AF934">
        <v>9100</v>
      </c>
      <c r="AG934">
        <v>23900</v>
      </c>
      <c r="AH934">
        <v>48149000</v>
      </c>
      <c r="AI934" s="2">
        <f>IF(AND(gpw_3[[#This Row],[wolumen]]=0,gpw_3[[#This Row],[obrot]]=0),gpw_3[[#This Row],[kurs_zamkniecia]],gpw_3[[#This Row],[obrot]]/gpw_3[[#This Row],[wolumen]])</f>
        <v>2.6263736263736264</v>
      </c>
      <c r="AK934" t="str">
        <f>LEFT(gpw_3[[#This Row],[ISIN]],2)</f>
        <v>PL</v>
      </c>
      <c r="AL934">
        <f>gpw_3[[#This Row],[kurs_zamkniecia]]*gpw_3[[#This Row],[pakiet_wig]]</f>
        <v>126631870</v>
      </c>
      <c r="AM934" s="2">
        <f>1000</f>
        <v>1000</v>
      </c>
      <c r="AN934" s="2">
        <f t="shared" si="58"/>
        <v>96.428137390000003</v>
      </c>
      <c r="AO934" s="2">
        <f t="shared" si="59"/>
        <v>57140000</v>
      </c>
      <c r="AP934" s="2">
        <f>gpw_3[[#This Row],[M]]/(gpw_3[[#This Row],[Mb]]*gpw_3[[#This Row],[K]])*gpw_3[[#This Row],[Wb]]</f>
        <v>22.982591942676027</v>
      </c>
      <c r="AQ934" s="2">
        <f>gpw_3[[#This Row],[kurs_zamkniecia]]-AE464</f>
        <v>-6.0000000000000053E-2</v>
      </c>
      <c r="AR934" s="2" t="str">
        <f>IF(gpw_3[[#This Row],[Kolumna1]]&gt;0,"r",IF(gpw_3[[#This Row],[Kolumna1]]=0,"n","m"))</f>
        <v>m</v>
      </c>
    </row>
    <row r="935" spans="1:44" x14ac:dyDescent="0.25">
      <c r="A935" s="1">
        <v>42026</v>
      </c>
      <c r="B935" s="2" t="s">
        <v>933</v>
      </c>
      <c r="C935" s="2" t="s">
        <v>934</v>
      </c>
      <c r="D935">
        <v>0.95</v>
      </c>
      <c r="E935">
        <v>179029</v>
      </c>
      <c r="F935">
        <v>165710</v>
      </c>
      <c r="G935">
        <v>23434000</v>
      </c>
      <c r="H935" s="2">
        <f>IF(AND(gpw[[#This Row],[wolumen]]=0,gpw[[#This Row],[obrot]]=0),gpw[[#This Row],[kurs_zamkniecia]],gpw[[#This Row],[obrot]]/gpw[[#This Row],[wolumen]])</f>
        <v>0.92560423171664929</v>
      </c>
      <c r="J935" t="str">
        <f>LEFT(gpw[[#This Row],[ISIN]],2)</f>
        <v>PL</v>
      </c>
      <c r="K935">
        <f>gpw[[#This Row],[kurs_zamkniecia]]*gpw[[#This Row],[pakiet_wig]]</f>
        <v>22262300</v>
      </c>
      <c r="L935" s="2">
        <f>1000</f>
        <v>1000</v>
      </c>
      <c r="M935" s="2">
        <f t="shared" si="56"/>
        <v>96.428137390000003</v>
      </c>
      <c r="N935" s="2">
        <f t="shared" si="57"/>
        <v>57140000</v>
      </c>
      <c r="O935" s="2">
        <f>gpw[[#This Row],[M]]/(gpw[[#This Row],[Mb]]*gpw[[#This Row],[K]])*gpw[[#This Row],[Wb]]</f>
        <v>4.0404153915237648</v>
      </c>
      <c r="P935" s="2">
        <f>gpw[[#This Row],[kurs_zamkniecia]]-D465</f>
        <v>2.9999999999999916E-2</v>
      </c>
      <c r="Q935" s="2" t="str">
        <f>IF(gpw[[#This Row],[Kolumna1]]&gt;0,"r",IF(gpw[[#This Row],[Kolumna1]]=0,"n","m"))</f>
        <v>r</v>
      </c>
      <c r="AB935" s="1">
        <v>42026</v>
      </c>
      <c r="AC935" s="2" t="s">
        <v>933</v>
      </c>
      <c r="AD935" s="2" t="s">
        <v>934</v>
      </c>
      <c r="AE935">
        <v>0.95</v>
      </c>
      <c r="AF935">
        <v>179029</v>
      </c>
      <c r="AG935">
        <v>165710</v>
      </c>
      <c r="AH935">
        <v>23434000</v>
      </c>
      <c r="AI935" s="2">
        <f>IF(AND(gpw_3[[#This Row],[wolumen]]=0,gpw_3[[#This Row],[obrot]]=0),gpw_3[[#This Row],[kurs_zamkniecia]],gpw_3[[#This Row],[obrot]]/gpw_3[[#This Row],[wolumen]])</f>
        <v>0.92560423171664929</v>
      </c>
      <c r="AK935" t="str">
        <f>LEFT(gpw_3[[#This Row],[ISIN]],2)</f>
        <v>PL</v>
      </c>
      <c r="AL935">
        <f>gpw_3[[#This Row],[kurs_zamkniecia]]*gpw_3[[#This Row],[pakiet_wig]]</f>
        <v>22262300</v>
      </c>
      <c r="AM935" s="2">
        <f>1000</f>
        <v>1000</v>
      </c>
      <c r="AN935" s="2">
        <f t="shared" si="58"/>
        <v>96.428137390000003</v>
      </c>
      <c r="AO935" s="2">
        <f t="shared" si="59"/>
        <v>57140000</v>
      </c>
      <c r="AP935" s="2">
        <f>gpw_3[[#This Row],[M]]/(gpw_3[[#This Row],[Mb]]*gpw_3[[#This Row],[K]])*gpw_3[[#This Row],[Wb]]</f>
        <v>4.0404153915237648</v>
      </c>
      <c r="AQ935" s="2">
        <f>gpw_3[[#This Row],[kurs_zamkniecia]]-AE465</f>
        <v>2.9999999999999916E-2</v>
      </c>
      <c r="AR935" s="2" t="str">
        <f>IF(gpw_3[[#This Row],[Kolumna1]]&gt;0,"r",IF(gpw_3[[#This Row],[Kolumna1]]=0,"n","m"))</f>
        <v>r</v>
      </c>
    </row>
    <row r="936" spans="1:44" x14ac:dyDescent="0.25">
      <c r="A936" s="1">
        <v>42026</v>
      </c>
      <c r="B936" s="2" t="s">
        <v>935</v>
      </c>
      <c r="C936" s="2" t="s">
        <v>936</v>
      </c>
      <c r="D936">
        <v>24.1</v>
      </c>
      <c r="E936">
        <v>19331</v>
      </c>
      <c r="F936">
        <v>465220</v>
      </c>
      <c r="G936">
        <v>24622000</v>
      </c>
      <c r="H936" s="2">
        <f>IF(AND(gpw[[#This Row],[wolumen]]=0,gpw[[#This Row],[obrot]]=0),gpw[[#This Row],[kurs_zamkniecia]],gpw[[#This Row],[obrot]]/gpw[[#This Row],[wolumen]])</f>
        <v>24.066007966478711</v>
      </c>
      <c r="J936" t="str">
        <f>LEFT(gpw[[#This Row],[ISIN]],2)</f>
        <v>PL</v>
      </c>
      <c r="K936">
        <f>gpw[[#This Row],[kurs_zamkniecia]]*gpw[[#This Row],[pakiet_wig]]</f>
        <v>593390200</v>
      </c>
      <c r="L936" s="2">
        <f>1000</f>
        <v>1000</v>
      </c>
      <c r="M936" s="2">
        <f t="shared" si="56"/>
        <v>96.428137390000003</v>
      </c>
      <c r="N936" s="2">
        <f t="shared" si="57"/>
        <v>57140000</v>
      </c>
      <c r="O936" s="2">
        <f>gpw[[#This Row],[M]]/(gpw[[#This Row],[Mb]]*gpw[[#This Row],[K]])*gpw[[#This Row],[Wb]]</f>
        <v>107.69520207972066</v>
      </c>
      <c r="P936" s="2">
        <f>gpw[[#This Row],[kurs_zamkniecia]]-D466</f>
        <v>0.82000000000000028</v>
      </c>
      <c r="Q936" s="2" t="str">
        <f>IF(gpw[[#This Row],[Kolumna1]]&gt;0,"r",IF(gpw[[#This Row],[Kolumna1]]=0,"n","m"))</f>
        <v>r</v>
      </c>
      <c r="AB936" s="1">
        <v>42026</v>
      </c>
      <c r="AC936" s="2" t="s">
        <v>935</v>
      </c>
      <c r="AD936" s="2" t="s">
        <v>936</v>
      </c>
      <c r="AE936">
        <v>24.1</v>
      </c>
      <c r="AF936">
        <v>19331</v>
      </c>
      <c r="AG936">
        <v>465220</v>
      </c>
      <c r="AH936">
        <v>24622000</v>
      </c>
      <c r="AI936" s="2">
        <f>IF(AND(gpw_3[[#This Row],[wolumen]]=0,gpw_3[[#This Row],[obrot]]=0),gpw_3[[#This Row],[kurs_zamkniecia]],gpw_3[[#This Row],[obrot]]/gpw_3[[#This Row],[wolumen]])</f>
        <v>24.066007966478711</v>
      </c>
      <c r="AK936" t="str">
        <f>LEFT(gpw_3[[#This Row],[ISIN]],2)</f>
        <v>PL</v>
      </c>
      <c r="AL936">
        <f>gpw_3[[#This Row],[kurs_zamkniecia]]*gpw_3[[#This Row],[pakiet_wig]]</f>
        <v>593390200</v>
      </c>
      <c r="AM936" s="2">
        <f>1000</f>
        <v>1000</v>
      </c>
      <c r="AN936" s="2">
        <f t="shared" si="58"/>
        <v>96.428137390000003</v>
      </c>
      <c r="AO936" s="2">
        <f t="shared" si="59"/>
        <v>57140000</v>
      </c>
      <c r="AP936" s="2">
        <f>gpw_3[[#This Row],[M]]/(gpw_3[[#This Row],[Mb]]*gpw_3[[#This Row],[K]])*gpw_3[[#This Row],[Wb]]</f>
        <v>107.69520207972066</v>
      </c>
      <c r="AQ936" s="2">
        <f>gpw_3[[#This Row],[kurs_zamkniecia]]-AE466</f>
        <v>0.82000000000000028</v>
      </c>
      <c r="AR936" s="2" t="str">
        <f>IF(gpw_3[[#This Row],[Kolumna1]]&gt;0,"r",IF(gpw_3[[#This Row],[Kolumna1]]=0,"n","m"))</f>
        <v>r</v>
      </c>
    </row>
    <row r="937" spans="1:44" x14ac:dyDescent="0.25">
      <c r="A937" s="1">
        <v>42026</v>
      </c>
      <c r="B937" s="2" t="s">
        <v>937</v>
      </c>
      <c r="C937" s="2" t="s">
        <v>938</v>
      </c>
      <c r="D937">
        <v>64.08</v>
      </c>
      <c r="E937">
        <v>165</v>
      </c>
      <c r="F937">
        <v>10630</v>
      </c>
      <c r="G937">
        <v>3288000</v>
      </c>
      <c r="H937" s="2">
        <f>IF(AND(gpw[[#This Row],[wolumen]]=0,gpw[[#This Row],[obrot]]=0),gpw[[#This Row],[kurs_zamkniecia]],gpw[[#This Row],[obrot]]/gpw[[#This Row],[wolumen]])</f>
        <v>64.424242424242422</v>
      </c>
      <c r="J937" t="str">
        <f>LEFT(gpw[[#This Row],[ISIN]],2)</f>
        <v>PL</v>
      </c>
      <c r="K937">
        <f>gpw[[#This Row],[kurs_zamkniecia]]*gpw[[#This Row],[pakiet_wig]]</f>
        <v>210695040</v>
      </c>
      <c r="L937" s="2">
        <f>1000</f>
        <v>1000</v>
      </c>
      <c r="M937" s="2">
        <f t="shared" si="56"/>
        <v>96.428137390000003</v>
      </c>
      <c r="N937" s="2">
        <f t="shared" si="57"/>
        <v>57140000</v>
      </c>
      <c r="O937" s="2">
        <f>gpw[[#This Row],[M]]/(gpw[[#This Row],[Mb]]*gpw[[#This Row],[K]])*gpw[[#This Row],[Wb]]</f>
        <v>38.239332078613415</v>
      </c>
      <c r="P937" s="2">
        <f>gpw[[#This Row],[kurs_zamkniecia]]-D467</f>
        <v>-0.90999999999999659</v>
      </c>
      <c r="Q937" s="2" t="str">
        <f>IF(gpw[[#This Row],[Kolumna1]]&gt;0,"r",IF(gpw[[#This Row],[Kolumna1]]=0,"n","m"))</f>
        <v>m</v>
      </c>
      <c r="AB937" s="1">
        <v>42026</v>
      </c>
      <c r="AC937" s="2" t="s">
        <v>937</v>
      </c>
      <c r="AD937" s="2" t="s">
        <v>938</v>
      </c>
      <c r="AE937">
        <v>64.08</v>
      </c>
      <c r="AF937">
        <v>165</v>
      </c>
      <c r="AG937">
        <v>10630</v>
      </c>
      <c r="AH937">
        <v>3288000</v>
      </c>
      <c r="AI937" s="2">
        <f>IF(AND(gpw_3[[#This Row],[wolumen]]=0,gpw_3[[#This Row],[obrot]]=0),gpw_3[[#This Row],[kurs_zamkniecia]],gpw_3[[#This Row],[obrot]]/gpw_3[[#This Row],[wolumen]])</f>
        <v>64.424242424242422</v>
      </c>
      <c r="AK937" t="str">
        <f>LEFT(gpw_3[[#This Row],[ISIN]],2)</f>
        <v>PL</v>
      </c>
      <c r="AL937">
        <f>gpw_3[[#This Row],[kurs_zamkniecia]]*gpw_3[[#This Row],[pakiet_wig]]</f>
        <v>210695040</v>
      </c>
      <c r="AM937" s="2">
        <f>1000</f>
        <v>1000</v>
      </c>
      <c r="AN937" s="2">
        <f t="shared" si="58"/>
        <v>96.428137390000003</v>
      </c>
      <c r="AO937" s="2">
        <f t="shared" si="59"/>
        <v>57140000</v>
      </c>
      <c r="AP937" s="2">
        <f>gpw_3[[#This Row],[M]]/(gpw_3[[#This Row],[Mb]]*gpw_3[[#This Row],[K]])*gpw_3[[#This Row],[Wb]]</f>
        <v>38.239332078613415</v>
      </c>
      <c r="AQ937" s="2">
        <f>gpw_3[[#This Row],[kurs_zamkniecia]]-AE467</f>
        <v>-0.90999999999999659</v>
      </c>
      <c r="AR937" s="2" t="str">
        <f>IF(gpw_3[[#This Row],[Kolumna1]]&gt;0,"r",IF(gpw_3[[#This Row],[Kolumna1]]=0,"n","m"))</f>
        <v>m</v>
      </c>
    </row>
    <row r="938" spans="1:44" x14ac:dyDescent="0.25">
      <c r="A938" s="1">
        <v>42026</v>
      </c>
      <c r="B938" s="2" t="s">
        <v>939</v>
      </c>
      <c r="C938" s="2" t="s">
        <v>940</v>
      </c>
      <c r="D938">
        <v>285</v>
      </c>
      <c r="E938">
        <v>86</v>
      </c>
      <c r="F938">
        <v>24500</v>
      </c>
      <c r="G938">
        <v>699000</v>
      </c>
      <c r="H938" s="2">
        <f>IF(AND(gpw[[#This Row],[wolumen]]=0,gpw[[#This Row],[obrot]]=0),gpw[[#This Row],[kurs_zamkniecia]],gpw[[#This Row],[obrot]]/gpw[[#This Row],[wolumen]])</f>
        <v>284.88372093023258</v>
      </c>
      <c r="J938" t="str">
        <f>LEFT(gpw[[#This Row],[ISIN]],2)</f>
        <v>PL</v>
      </c>
      <c r="K938">
        <f>gpw[[#This Row],[kurs_zamkniecia]]*gpw[[#This Row],[pakiet_wig]]</f>
        <v>199215000</v>
      </c>
      <c r="L938" s="2">
        <f>1000</f>
        <v>1000</v>
      </c>
      <c r="M938" s="2">
        <f t="shared" si="56"/>
        <v>96.428137390000003</v>
      </c>
      <c r="N938" s="2">
        <f t="shared" si="57"/>
        <v>57140000</v>
      </c>
      <c r="O938" s="2">
        <f>gpw[[#This Row],[M]]/(gpw[[#This Row],[Mb]]*gpw[[#This Row],[K]])*gpw[[#This Row],[Wb]]</f>
        <v>36.155803857750854</v>
      </c>
      <c r="P938" s="2">
        <f>gpw[[#This Row],[kurs_zamkniecia]]-D468</f>
        <v>0</v>
      </c>
      <c r="Q938" s="2" t="str">
        <f>IF(gpw[[#This Row],[Kolumna1]]&gt;0,"r",IF(gpw[[#This Row],[Kolumna1]]=0,"n","m"))</f>
        <v>n</v>
      </c>
      <c r="AB938" s="1">
        <v>42026</v>
      </c>
      <c r="AC938" s="2" t="s">
        <v>939</v>
      </c>
      <c r="AD938" s="2" t="s">
        <v>940</v>
      </c>
      <c r="AE938">
        <v>285</v>
      </c>
      <c r="AF938">
        <v>86</v>
      </c>
      <c r="AG938">
        <v>24500</v>
      </c>
      <c r="AH938">
        <v>699000</v>
      </c>
      <c r="AI938" s="2">
        <f>IF(AND(gpw_3[[#This Row],[wolumen]]=0,gpw_3[[#This Row],[obrot]]=0),gpw_3[[#This Row],[kurs_zamkniecia]],gpw_3[[#This Row],[obrot]]/gpw_3[[#This Row],[wolumen]])</f>
        <v>284.88372093023258</v>
      </c>
      <c r="AK938" t="str">
        <f>LEFT(gpw_3[[#This Row],[ISIN]],2)</f>
        <v>PL</v>
      </c>
      <c r="AL938">
        <f>gpw_3[[#This Row],[kurs_zamkniecia]]*gpw_3[[#This Row],[pakiet_wig]]</f>
        <v>199215000</v>
      </c>
      <c r="AM938" s="2">
        <f>1000</f>
        <v>1000</v>
      </c>
      <c r="AN938" s="2">
        <f t="shared" si="58"/>
        <v>96.428137390000003</v>
      </c>
      <c r="AO938" s="2">
        <f t="shared" si="59"/>
        <v>57140000</v>
      </c>
      <c r="AP938" s="2">
        <f>gpw_3[[#This Row],[M]]/(gpw_3[[#This Row],[Mb]]*gpw_3[[#This Row],[K]])*gpw_3[[#This Row],[Wb]]</f>
        <v>36.155803857750854</v>
      </c>
      <c r="AQ938" s="2">
        <f>gpw_3[[#This Row],[kurs_zamkniecia]]-AE468</f>
        <v>0</v>
      </c>
      <c r="AR938" s="2" t="str">
        <f>IF(gpw_3[[#This Row],[Kolumna1]]&gt;0,"r",IF(gpw_3[[#This Row],[Kolumna1]]=0,"n","m"))</f>
        <v>n</v>
      </c>
    </row>
    <row r="939" spans="1:44" x14ac:dyDescent="0.25">
      <c r="A939" s="1">
        <v>42026</v>
      </c>
      <c r="B939" s="2" t="s">
        <v>941</v>
      </c>
      <c r="C939" s="2" t="s">
        <v>942</v>
      </c>
      <c r="D939">
        <v>1.54</v>
      </c>
      <c r="E939">
        <v>8262</v>
      </c>
      <c r="F939">
        <v>12780</v>
      </c>
      <c r="G939">
        <v>6145000</v>
      </c>
      <c r="H939" s="2">
        <f>IF(AND(gpw[[#This Row],[wolumen]]=0,gpw[[#This Row],[obrot]]=0),gpw[[#This Row],[kurs_zamkniecia]],gpw[[#This Row],[obrot]]/gpw[[#This Row],[wolumen]])</f>
        <v>1.5468409586056644</v>
      </c>
      <c r="J939" t="str">
        <f>LEFT(gpw[[#This Row],[ISIN]],2)</f>
        <v>PL</v>
      </c>
      <c r="K939">
        <f>gpw[[#This Row],[kurs_zamkniecia]]*gpw[[#This Row],[pakiet_wig]]</f>
        <v>9463300</v>
      </c>
      <c r="L939" s="2">
        <f>1000</f>
        <v>1000</v>
      </c>
      <c r="M939" s="2">
        <f t="shared" si="56"/>
        <v>96.428137390000003</v>
      </c>
      <c r="N939" s="2">
        <f t="shared" si="57"/>
        <v>57140000</v>
      </c>
      <c r="O939" s="2">
        <f>gpw[[#This Row],[M]]/(gpw[[#This Row],[Mb]]*gpw[[#This Row],[K]])*gpw[[#This Row],[Wb]]</f>
        <v>1.7175073094247606</v>
      </c>
      <c r="P939" s="2">
        <f>gpw[[#This Row],[kurs_zamkniecia]]-D469</f>
        <v>-1.0000000000000009E-2</v>
      </c>
      <c r="Q939" s="2" t="str">
        <f>IF(gpw[[#This Row],[Kolumna1]]&gt;0,"r",IF(gpw[[#This Row],[Kolumna1]]=0,"n","m"))</f>
        <v>m</v>
      </c>
      <c r="AB939" s="1">
        <v>42026</v>
      </c>
      <c r="AC939" s="2" t="s">
        <v>941</v>
      </c>
      <c r="AD939" s="2" t="s">
        <v>942</v>
      </c>
      <c r="AE939">
        <v>1.54</v>
      </c>
      <c r="AF939">
        <v>8262</v>
      </c>
      <c r="AG939">
        <v>12780</v>
      </c>
      <c r="AH939">
        <v>6145000</v>
      </c>
      <c r="AI939" s="2">
        <f>IF(AND(gpw_3[[#This Row],[wolumen]]=0,gpw_3[[#This Row],[obrot]]=0),gpw_3[[#This Row],[kurs_zamkniecia]],gpw_3[[#This Row],[obrot]]/gpw_3[[#This Row],[wolumen]])</f>
        <v>1.5468409586056644</v>
      </c>
      <c r="AK939" t="str">
        <f>LEFT(gpw_3[[#This Row],[ISIN]],2)</f>
        <v>PL</v>
      </c>
      <c r="AL939">
        <f>gpw_3[[#This Row],[kurs_zamkniecia]]*gpw_3[[#This Row],[pakiet_wig]]</f>
        <v>9463300</v>
      </c>
      <c r="AM939" s="2">
        <f>1000</f>
        <v>1000</v>
      </c>
      <c r="AN939" s="2">
        <f t="shared" si="58"/>
        <v>96.428137390000003</v>
      </c>
      <c r="AO939" s="2">
        <f t="shared" si="59"/>
        <v>57140000</v>
      </c>
      <c r="AP939" s="2">
        <f>gpw_3[[#This Row],[M]]/(gpw_3[[#This Row],[Mb]]*gpw_3[[#This Row],[K]])*gpw_3[[#This Row],[Wb]]</f>
        <v>1.7175073094247606</v>
      </c>
      <c r="AQ939" s="2">
        <f>gpw_3[[#This Row],[kurs_zamkniecia]]-AE469</f>
        <v>-1.0000000000000009E-2</v>
      </c>
      <c r="AR939" s="2" t="str">
        <f>IF(gpw_3[[#This Row],[Kolumna1]]&gt;0,"r",IF(gpw_3[[#This Row],[Kolumna1]]=0,"n","m"))</f>
        <v>m</v>
      </c>
    </row>
    <row r="940" spans="1:44" x14ac:dyDescent="0.25">
      <c r="A940" s="1">
        <v>42026</v>
      </c>
      <c r="B940" s="2" t="s">
        <v>943</v>
      </c>
      <c r="C940" s="2" t="s">
        <v>944</v>
      </c>
      <c r="D940">
        <v>6.45</v>
      </c>
      <c r="E940">
        <v>576</v>
      </c>
      <c r="F940">
        <v>3680</v>
      </c>
      <c r="G940">
        <v>8629000</v>
      </c>
      <c r="H940" s="2">
        <f>IF(AND(gpw[[#This Row],[wolumen]]=0,gpw[[#This Row],[obrot]]=0),gpw[[#This Row],[kurs_zamkniecia]],gpw[[#This Row],[obrot]]/gpw[[#This Row],[wolumen]])</f>
        <v>6.3888888888888893</v>
      </c>
      <c r="J940" t="str">
        <f>LEFT(gpw[[#This Row],[ISIN]],2)</f>
        <v>PL</v>
      </c>
      <c r="K940">
        <f>gpw[[#This Row],[kurs_zamkniecia]]*gpw[[#This Row],[pakiet_wig]]</f>
        <v>55657050</v>
      </c>
      <c r="L940" s="2">
        <f>1000</f>
        <v>1000</v>
      </c>
      <c r="M940" s="2">
        <f t="shared" si="56"/>
        <v>96.428137390000003</v>
      </c>
      <c r="N940" s="2">
        <f t="shared" si="57"/>
        <v>57140000</v>
      </c>
      <c r="O940" s="2">
        <f>gpw[[#This Row],[M]]/(gpw[[#This Row],[Mb]]*gpw[[#This Row],[K]])*gpw[[#This Row],[Wb]]</f>
        <v>10.101274417594219</v>
      </c>
      <c r="P940" s="2">
        <f>gpw[[#This Row],[kurs_zamkniecia]]-D470</f>
        <v>0.1800000000000006</v>
      </c>
      <c r="Q940" s="2" t="str">
        <f>IF(gpw[[#This Row],[Kolumna1]]&gt;0,"r",IF(gpw[[#This Row],[Kolumna1]]=0,"n","m"))</f>
        <v>r</v>
      </c>
      <c r="AB940" s="1">
        <v>42026</v>
      </c>
      <c r="AC940" s="2" t="s">
        <v>943</v>
      </c>
      <c r="AD940" s="2" t="s">
        <v>944</v>
      </c>
      <c r="AE940">
        <v>6.45</v>
      </c>
      <c r="AF940">
        <v>576</v>
      </c>
      <c r="AG940">
        <v>3680</v>
      </c>
      <c r="AH940">
        <v>8629000</v>
      </c>
      <c r="AI940" s="2">
        <f>IF(AND(gpw_3[[#This Row],[wolumen]]=0,gpw_3[[#This Row],[obrot]]=0),gpw_3[[#This Row],[kurs_zamkniecia]],gpw_3[[#This Row],[obrot]]/gpw_3[[#This Row],[wolumen]])</f>
        <v>6.3888888888888893</v>
      </c>
      <c r="AK940" t="str">
        <f>LEFT(gpw_3[[#This Row],[ISIN]],2)</f>
        <v>PL</v>
      </c>
      <c r="AL940">
        <f>gpw_3[[#This Row],[kurs_zamkniecia]]*gpw_3[[#This Row],[pakiet_wig]]</f>
        <v>55657050</v>
      </c>
      <c r="AM940" s="2">
        <f>1000</f>
        <v>1000</v>
      </c>
      <c r="AN940" s="2">
        <f t="shared" si="58"/>
        <v>96.428137390000003</v>
      </c>
      <c r="AO940" s="2">
        <f t="shared" si="59"/>
        <v>57140000</v>
      </c>
      <c r="AP940" s="2">
        <f>gpw_3[[#This Row],[M]]/(gpw_3[[#This Row],[Mb]]*gpw_3[[#This Row],[K]])*gpw_3[[#This Row],[Wb]]</f>
        <v>10.101274417594219</v>
      </c>
      <c r="AQ940" s="2">
        <f>gpw_3[[#This Row],[kurs_zamkniecia]]-AE470</f>
        <v>0.1800000000000006</v>
      </c>
      <c r="AR940" s="2" t="str">
        <f>IF(gpw_3[[#This Row],[Kolumna1]]&gt;0,"r",IF(gpw_3[[#This Row],[Kolumna1]]=0,"n","m"))</f>
        <v>r</v>
      </c>
    </row>
    <row r="941" spans="1:44" x14ac:dyDescent="0.25">
      <c r="A941" s="1">
        <v>42026</v>
      </c>
      <c r="B941" s="2" t="s">
        <v>945</v>
      </c>
      <c r="C941" s="2" t="s">
        <v>946</v>
      </c>
      <c r="D941">
        <v>386</v>
      </c>
      <c r="E941">
        <v>6</v>
      </c>
      <c r="F941">
        <v>2340</v>
      </c>
      <c r="G941">
        <v>0</v>
      </c>
      <c r="H941" s="2">
        <f>IF(AND(gpw[[#This Row],[wolumen]]=0,gpw[[#This Row],[obrot]]=0),gpw[[#This Row],[kurs_zamkniecia]],gpw[[#This Row],[obrot]]/gpw[[#This Row],[wolumen]])</f>
        <v>390</v>
      </c>
      <c r="J941" t="str">
        <f>LEFT(gpw[[#This Row],[ISIN]],2)</f>
        <v>PL</v>
      </c>
      <c r="K941">
        <f>gpw[[#This Row],[kurs_zamkniecia]]*gpw[[#This Row],[pakiet_wig]]</f>
        <v>0</v>
      </c>
      <c r="L941" s="2">
        <f>1000</f>
        <v>1000</v>
      </c>
      <c r="M941" s="2">
        <f t="shared" si="56"/>
        <v>96.428137390000003</v>
      </c>
      <c r="N941" s="2">
        <f t="shared" si="57"/>
        <v>57140000</v>
      </c>
      <c r="O941" s="2">
        <f>gpw[[#This Row],[M]]/(gpw[[#This Row],[Mb]]*gpw[[#This Row],[K]])*gpw[[#This Row],[Wb]]</f>
        <v>0</v>
      </c>
      <c r="P941" s="2">
        <f>gpw[[#This Row],[kurs_zamkniecia]]-D471</f>
        <v>-5</v>
      </c>
      <c r="Q941" s="2" t="str">
        <f>IF(gpw[[#This Row],[Kolumna1]]&gt;0,"r",IF(gpw[[#This Row],[Kolumna1]]=0,"n","m"))</f>
        <v>m</v>
      </c>
      <c r="AB941" s="1">
        <v>42026</v>
      </c>
      <c r="AC941" s="2" t="s">
        <v>945</v>
      </c>
      <c r="AD941" s="2" t="s">
        <v>946</v>
      </c>
      <c r="AE941">
        <v>386</v>
      </c>
      <c r="AF941">
        <v>6</v>
      </c>
      <c r="AG941">
        <v>2340</v>
      </c>
      <c r="AH941">
        <v>0</v>
      </c>
      <c r="AI941" s="2">
        <f>IF(AND(gpw_3[[#This Row],[wolumen]]=0,gpw_3[[#This Row],[obrot]]=0),gpw_3[[#This Row],[kurs_zamkniecia]],gpw_3[[#This Row],[obrot]]/gpw_3[[#This Row],[wolumen]])</f>
        <v>390</v>
      </c>
      <c r="AK941" t="str">
        <f>LEFT(gpw_3[[#This Row],[ISIN]],2)</f>
        <v>PL</v>
      </c>
      <c r="AL941">
        <f>gpw_3[[#This Row],[kurs_zamkniecia]]*gpw_3[[#This Row],[pakiet_wig]]</f>
        <v>0</v>
      </c>
      <c r="AM941" s="2">
        <f>1000</f>
        <v>1000</v>
      </c>
      <c r="AN941" s="2">
        <f t="shared" si="58"/>
        <v>96.428137390000003</v>
      </c>
      <c r="AO941" s="2">
        <f t="shared" si="59"/>
        <v>57140000</v>
      </c>
      <c r="AP941" s="2">
        <f>gpw_3[[#This Row],[M]]/(gpw_3[[#This Row],[Mb]]*gpw_3[[#This Row],[K]])*gpw_3[[#This Row],[Wb]]</f>
        <v>0</v>
      </c>
      <c r="AQ941" s="2">
        <f>gpw_3[[#This Row],[kurs_zamkniecia]]-AE471</f>
        <v>-5</v>
      </c>
      <c r="AR941" s="2" t="str">
        <f>IF(gpw_3[[#This Row],[Kolumna1]]&gt;0,"r",IF(gpw_3[[#This Row],[Kolumna1]]=0,"n","m"))</f>
        <v>m</v>
      </c>
    </row>
    <row r="942" spans="1:44" x14ac:dyDescent="0.25">
      <c r="A942" s="1">
        <v>42027</v>
      </c>
      <c r="B942" s="2" t="s">
        <v>7</v>
      </c>
      <c r="C942" s="2" t="s">
        <v>8</v>
      </c>
      <c r="D942">
        <v>2.14</v>
      </c>
      <c r="E942">
        <v>15</v>
      </c>
      <c r="F942">
        <v>30</v>
      </c>
      <c r="G942">
        <v>6496000</v>
      </c>
      <c r="H942" s="2">
        <f>IF(AND(gpw[[#This Row],[wolumen]]=0,gpw[[#This Row],[obrot]]=0),gpw[[#This Row],[kurs_zamkniecia]],gpw[[#This Row],[obrot]]/gpw[[#This Row],[wolumen]])</f>
        <v>2</v>
      </c>
      <c r="I942">
        <f>(gpw[[#This Row],[kurs_zamkniecia]]/D472-1)*100</f>
        <v>-5.3097345132743223</v>
      </c>
      <c r="J942" t="str">
        <f>LEFT(gpw[[#This Row],[ISIN]],2)</f>
        <v>PL</v>
      </c>
      <c r="K942">
        <f>gpw[[#This Row],[kurs_zamkniecia]]*gpw[[#This Row],[pakiet_wig]]</f>
        <v>13901440</v>
      </c>
      <c r="L942" s="2">
        <f>1000</f>
        <v>1000</v>
      </c>
      <c r="M942" s="2">
        <f t="shared" si="56"/>
        <v>96.428137390000003</v>
      </c>
      <c r="N942" s="2">
        <f t="shared" si="57"/>
        <v>57140000</v>
      </c>
      <c r="O942" s="2">
        <f>gpw[[#This Row],[M]]/(gpw[[#This Row],[Mb]]*gpw[[#This Row],[K]])*gpw[[#This Row],[Wb]]</f>
        <v>2.5229914312691917</v>
      </c>
      <c r="P942" s="2">
        <f>gpw[[#This Row],[kurs_zamkniecia]]-D472</f>
        <v>-0.11999999999999966</v>
      </c>
      <c r="Q942" s="2" t="str">
        <f>IF(gpw[[#This Row],[Kolumna1]]&gt;0,"r",IF(gpw[[#This Row],[Kolumna1]]=0,"n","m"))</f>
        <v>m</v>
      </c>
      <c r="AB942" s="1">
        <v>42027</v>
      </c>
      <c r="AC942" s="2" t="s">
        <v>7</v>
      </c>
      <c r="AD942" s="2" t="s">
        <v>8</v>
      </c>
      <c r="AE942">
        <v>2.14</v>
      </c>
      <c r="AF942">
        <v>15</v>
      </c>
      <c r="AG942">
        <v>30</v>
      </c>
      <c r="AH942">
        <v>6496000</v>
      </c>
      <c r="AI942" s="2">
        <f>IF(AND(gpw_3[[#This Row],[wolumen]]=0,gpw_3[[#This Row],[obrot]]=0),gpw_3[[#This Row],[kurs_zamkniecia]],gpw_3[[#This Row],[obrot]]/gpw_3[[#This Row],[wolumen]])</f>
        <v>2</v>
      </c>
      <c r="AJ942">
        <f>(gpw_3[[#This Row],[kurs_zamkniecia]]/AE472-1)*100</f>
        <v>-5.3097345132743223</v>
      </c>
      <c r="AK942" t="str">
        <f>LEFT(gpw_3[[#This Row],[ISIN]],2)</f>
        <v>PL</v>
      </c>
      <c r="AL942">
        <f>gpw_3[[#This Row],[kurs_zamkniecia]]*gpw_3[[#This Row],[pakiet_wig]]</f>
        <v>13901440</v>
      </c>
      <c r="AM942" s="2">
        <f>1000</f>
        <v>1000</v>
      </c>
      <c r="AN942" s="2">
        <f t="shared" si="58"/>
        <v>96.428137390000003</v>
      </c>
      <c r="AO942" s="2">
        <f t="shared" si="59"/>
        <v>57140000</v>
      </c>
      <c r="AP942" s="2">
        <f>gpw_3[[#This Row],[M]]/(gpw_3[[#This Row],[Mb]]*gpw_3[[#This Row],[K]])*gpw_3[[#This Row],[Wb]]</f>
        <v>2.5229914312691917</v>
      </c>
      <c r="AQ942" s="2">
        <f>gpw_3[[#This Row],[kurs_zamkniecia]]-AE472</f>
        <v>-0.11999999999999966</v>
      </c>
      <c r="AR942" s="2" t="str">
        <f>IF(gpw_3[[#This Row],[Kolumna1]]&gt;0,"r",IF(gpw_3[[#This Row],[Kolumna1]]=0,"n","m"))</f>
        <v>m</v>
      </c>
    </row>
    <row r="943" spans="1:44" x14ac:dyDescent="0.25">
      <c r="A943" s="1">
        <v>42027</v>
      </c>
      <c r="B943" s="2" t="s">
        <v>9</v>
      </c>
      <c r="C943" s="2" t="s">
        <v>10</v>
      </c>
      <c r="D943">
        <v>0.79</v>
      </c>
      <c r="E943">
        <v>79</v>
      </c>
      <c r="F943">
        <v>60</v>
      </c>
      <c r="G943">
        <v>22309000</v>
      </c>
      <c r="H943" s="2">
        <f>IF(AND(gpw[[#This Row],[wolumen]]=0,gpw[[#This Row],[obrot]]=0),gpw[[#This Row],[kurs_zamkniecia]],gpw[[#This Row],[obrot]]/gpw[[#This Row],[wolumen]])</f>
        <v>0.759493670886076</v>
      </c>
      <c r="I943">
        <f>(gpw[[#This Row],[kurs_zamkniecia]]/D473-1)*100</f>
        <v>0</v>
      </c>
      <c r="J943" t="str">
        <f>LEFT(gpw[[#This Row],[ISIN]],2)</f>
        <v>PL</v>
      </c>
      <c r="K943">
        <f>gpw[[#This Row],[kurs_zamkniecia]]*gpw[[#This Row],[pakiet_wig]]</f>
        <v>17624110</v>
      </c>
      <c r="L943" s="2">
        <f>1000</f>
        <v>1000</v>
      </c>
      <c r="M943" s="2">
        <f t="shared" si="56"/>
        <v>96.428137390000003</v>
      </c>
      <c r="N943" s="2">
        <f t="shared" si="57"/>
        <v>57140000</v>
      </c>
      <c r="O943" s="2">
        <f>gpw[[#This Row],[M]]/(gpw[[#This Row],[Mb]]*gpw[[#This Row],[K]])*gpw[[#This Row],[Wb]]</f>
        <v>3.198623920525189</v>
      </c>
      <c r="P943" s="2">
        <f>gpw[[#This Row],[kurs_zamkniecia]]-D473</f>
        <v>0</v>
      </c>
      <c r="Q943" s="2" t="str">
        <f>IF(gpw[[#This Row],[Kolumna1]]&gt;0,"r",IF(gpw[[#This Row],[Kolumna1]]=0,"n","m"))</f>
        <v>n</v>
      </c>
      <c r="AB943" s="1">
        <v>42027</v>
      </c>
      <c r="AC943" s="2" t="s">
        <v>9</v>
      </c>
      <c r="AD943" s="2" t="s">
        <v>10</v>
      </c>
      <c r="AE943">
        <v>0.79</v>
      </c>
      <c r="AF943">
        <v>79</v>
      </c>
      <c r="AG943">
        <v>60</v>
      </c>
      <c r="AH943">
        <v>22309000</v>
      </c>
      <c r="AI943" s="2">
        <f>IF(AND(gpw_3[[#This Row],[wolumen]]=0,gpw_3[[#This Row],[obrot]]=0),gpw_3[[#This Row],[kurs_zamkniecia]],gpw_3[[#This Row],[obrot]]/gpw_3[[#This Row],[wolumen]])</f>
        <v>0.759493670886076</v>
      </c>
      <c r="AJ943">
        <f>(gpw_3[[#This Row],[kurs_zamkniecia]]/AE473-1)*100</f>
        <v>0</v>
      </c>
      <c r="AK943" t="str">
        <f>LEFT(gpw_3[[#This Row],[ISIN]],2)</f>
        <v>PL</v>
      </c>
      <c r="AL943">
        <f>gpw_3[[#This Row],[kurs_zamkniecia]]*gpw_3[[#This Row],[pakiet_wig]]</f>
        <v>17624110</v>
      </c>
      <c r="AM943" s="2">
        <f>1000</f>
        <v>1000</v>
      </c>
      <c r="AN943" s="2">
        <f t="shared" si="58"/>
        <v>96.428137390000003</v>
      </c>
      <c r="AO943" s="2">
        <f t="shared" si="59"/>
        <v>57140000</v>
      </c>
      <c r="AP943" s="2">
        <f>gpw_3[[#This Row],[M]]/(gpw_3[[#This Row],[Mb]]*gpw_3[[#This Row],[K]])*gpw_3[[#This Row],[Wb]]</f>
        <v>3.198623920525189</v>
      </c>
      <c r="AQ943" s="2">
        <f>gpw_3[[#This Row],[kurs_zamkniecia]]-AE473</f>
        <v>0</v>
      </c>
      <c r="AR943" s="2" t="str">
        <f>IF(gpw_3[[#This Row],[Kolumna1]]&gt;0,"r",IF(gpw_3[[#This Row],[Kolumna1]]=0,"n","m"))</f>
        <v>n</v>
      </c>
    </row>
    <row r="944" spans="1:44" x14ac:dyDescent="0.25">
      <c r="A944" s="1">
        <v>42027</v>
      </c>
      <c r="B944" s="2" t="s">
        <v>11</v>
      </c>
      <c r="C944" s="2" t="s">
        <v>12</v>
      </c>
      <c r="D944">
        <v>6.1</v>
      </c>
      <c r="E944">
        <v>469</v>
      </c>
      <c r="F944">
        <v>2830</v>
      </c>
      <c r="G944">
        <v>1852000</v>
      </c>
      <c r="H944" s="2">
        <f>IF(AND(gpw[[#This Row],[wolumen]]=0,gpw[[#This Row],[obrot]]=0),gpw[[#This Row],[kurs_zamkniecia]],gpw[[#This Row],[obrot]]/gpw[[#This Row],[wolumen]])</f>
        <v>6.0341151385927505</v>
      </c>
      <c r="I944">
        <f>(gpw[[#This Row],[kurs_zamkniecia]]/D474-1)*100</f>
        <v>4.2735042735042805</v>
      </c>
      <c r="J944" t="str">
        <f>LEFT(gpw[[#This Row],[ISIN]],2)</f>
        <v>PL</v>
      </c>
      <c r="K944">
        <f>gpw[[#This Row],[kurs_zamkniecia]]*gpw[[#This Row],[pakiet_wig]]</f>
        <v>11297200</v>
      </c>
      <c r="L944" s="2">
        <f>1000</f>
        <v>1000</v>
      </c>
      <c r="M944" s="2">
        <f t="shared" si="56"/>
        <v>96.428137390000003</v>
      </c>
      <c r="N944" s="2">
        <f t="shared" si="57"/>
        <v>57140000</v>
      </c>
      <c r="O944" s="2">
        <f>gpw[[#This Row],[M]]/(gpw[[#This Row],[Mb]]*gpw[[#This Row],[K]])*gpw[[#This Row],[Wb]]</f>
        <v>2.050344338236493</v>
      </c>
      <c r="P944" s="2">
        <f>gpw[[#This Row],[kurs_zamkniecia]]-D474</f>
        <v>0.25</v>
      </c>
      <c r="Q944" s="2" t="str">
        <f>IF(gpw[[#This Row],[Kolumna1]]&gt;0,"r",IF(gpw[[#This Row],[Kolumna1]]=0,"n","m"))</f>
        <v>r</v>
      </c>
      <c r="AB944" s="1">
        <v>42027</v>
      </c>
      <c r="AC944" s="2" t="s">
        <v>11</v>
      </c>
      <c r="AD944" s="2" t="s">
        <v>12</v>
      </c>
      <c r="AE944">
        <v>6.1</v>
      </c>
      <c r="AF944">
        <v>469</v>
      </c>
      <c r="AG944">
        <v>2830</v>
      </c>
      <c r="AH944">
        <v>1852000</v>
      </c>
      <c r="AI944" s="2">
        <f>IF(AND(gpw_3[[#This Row],[wolumen]]=0,gpw_3[[#This Row],[obrot]]=0),gpw_3[[#This Row],[kurs_zamkniecia]],gpw_3[[#This Row],[obrot]]/gpw_3[[#This Row],[wolumen]])</f>
        <v>6.0341151385927505</v>
      </c>
      <c r="AJ944">
        <f>(gpw_3[[#This Row],[kurs_zamkniecia]]/AE474-1)*100</f>
        <v>4.2735042735042805</v>
      </c>
      <c r="AK944" t="str">
        <f>LEFT(gpw_3[[#This Row],[ISIN]],2)</f>
        <v>PL</v>
      </c>
      <c r="AL944">
        <f>gpw_3[[#This Row],[kurs_zamkniecia]]*gpw_3[[#This Row],[pakiet_wig]]</f>
        <v>11297200</v>
      </c>
      <c r="AM944" s="2">
        <f>1000</f>
        <v>1000</v>
      </c>
      <c r="AN944" s="2">
        <f t="shared" si="58"/>
        <v>96.428137390000003</v>
      </c>
      <c r="AO944" s="2">
        <f t="shared" si="59"/>
        <v>57140000</v>
      </c>
      <c r="AP944" s="2">
        <f>gpw_3[[#This Row],[M]]/(gpw_3[[#This Row],[Mb]]*gpw_3[[#This Row],[K]])*gpw_3[[#This Row],[Wb]]</f>
        <v>2.050344338236493</v>
      </c>
      <c r="AQ944" s="2">
        <f>gpw_3[[#This Row],[kurs_zamkniecia]]-AE474</f>
        <v>0.25</v>
      </c>
      <c r="AR944" s="2" t="str">
        <f>IF(gpw_3[[#This Row],[Kolumna1]]&gt;0,"r",IF(gpw_3[[#This Row],[Kolumna1]]=0,"n","m"))</f>
        <v>r</v>
      </c>
    </row>
    <row r="945" spans="1:44" x14ac:dyDescent="0.25">
      <c r="A945" s="1">
        <v>42027</v>
      </c>
      <c r="B945" s="2" t="s">
        <v>13</v>
      </c>
      <c r="C945" s="2" t="s">
        <v>14</v>
      </c>
      <c r="D945">
        <v>3.4</v>
      </c>
      <c r="E945">
        <v>7616</v>
      </c>
      <c r="F945">
        <v>26050</v>
      </c>
      <c r="G945">
        <v>48206000</v>
      </c>
      <c r="H945" s="2">
        <f>IF(AND(gpw[[#This Row],[wolumen]]=0,gpw[[#This Row],[obrot]]=0),gpw[[#This Row],[kurs_zamkniecia]],gpw[[#This Row],[obrot]]/gpw[[#This Row],[wolumen]])</f>
        <v>3.4204306722689077</v>
      </c>
      <c r="I945">
        <f>(gpw[[#This Row],[kurs_zamkniecia]]/D475-1)*100</f>
        <v>-0.87463556851312685</v>
      </c>
      <c r="J945" t="str">
        <f>LEFT(gpw[[#This Row],[ISIN]],2)</f>
        <v>PL</v>
      </c>
      <c r="K945">
        <f>gpw[[#This Row],[kurs_zamkniecia]]*gpw[[#This Row],[pakiet_wig]]</f>
        <v>163900400</v>
      </c>
      <c r="L945" s="2">
        <f>1000</f>
        <v>1000</v>
      </c>
      <c r="M945" s="2">
        <f t="shared" si="56"/>
        <v>96.428137390000003</v>
      </c>
      <c r="N945" s="2">
        <f t="shared" si="57"/>
        <v>57140000</v>
      </c>
      <c r="O945" s="2">
        <f>gpw[[#This Row],[M]]/(gpw[[#This Row],[Mb]]*gpw[[#This Row],[K]])*gpw[[#This Row],[Wb]]</f>
        <v>29.746508619365553</v>
      </c>
      <c r="P945" s="2">
        <f>gpw[[#This Row],[kurs_zamkniecia]]-D475</f>
        <v>-3.0000000000000249E-2</v>
      </c>
      <c r="Q945" s="2" t="str">
        <f>IF(gpw[[#This Row],[Kolumna1]]&gt;0,"r",IF(gpw[[#This Row],[Kolumna1]]=0,"n","m"))</f>
        <v>m</v>
      </c>
      <c r="AB945" s="1">
        <v>42027</v>
      </c>
      <c r="AC945" s="2" t="s">
        <v>13</v>
      </c>
      <c r="AD945" s="2" t="s">
        <v>14</v>
      </c>
      <c r="AE945">
        <v>3.4</v>
      </c>
      <c r="AF945">
        <v>7616</v>
      </c>
      <c r="AG945">
        <v>26050</v>
      </c>
      <c r="AH945">
        <v>48206000</v>
      </c>
      <c r="AI945" s="2">
        <f>IF(AND(gpw_3[[#This Row],[wolumen]]=0,gpw_3[[#This Row],[obrot]]=0),gpw_3[[#This Row],[kurs_zamkniecia]],gpw_3[[#This Row],[obrot]]/gpw_3[[#This Row],[wolumen]])</f>
        <v>3.4204306722689077</v>
      </c>
      <c r="AJ945">
        <f>(gpw_3[[#This Row],[kurs_zamkniecia]]/AE475-1)*100</f>
        <v>-0.87463556851312685</v>
      </c>
      <c r="AK945" t="str">
        <f>LEFT(gpw_3[[#This Row],[ISIN]],2)</f>
        <v>PL</v>
      </c>
      <c r="AL945">
        <f>gpw_3[[#This Row],[kurs_zamkniecia]]*gpw_3[[#This Row],[pakiet_wig]]</f>
        <v>163900400</v>
      </c>
      <c r="AM945" s="2">
        <f>1000</f>
        <v>1000</v>
      </c>
      <c r="AN945" s="2">
        <f t="shared" si="58"/>
        <v>96.428137390000003</v>
      </c>
      <c r="AO945" s="2">
        <f t="shared" si="59"/>
        <v>57140000</v>
      </c>
      <c r="AP945" s="2">
        <f>gpw_3[[#This Row],[M]]/(gpw_3[[#This Row],[Mb]]*gpw_3[[#This Row],[K]])*gpw_3[[#This Row],[Wb]]</f>
        <v>29.746508619365553</v>
      </c>
      <c r="AQ945" s="2">
        <f>gpw_3[[#This Row],[kurs_zamkniecia]]-AE475</f>
        <v>-3.0000000000000249E-2</v>
      </c>
      <c r="AR945" s="2" t="str">
        <f>IF(gpw_3[[#This Row],[Kolumna1]]&gt;0,"r",IF(gpw_3[[#This Row],[Kolumna1]]=0,"n","m"))</f>
        <v>m</v>
      </c>
    </row>
    <row r="946" spans="1:44" x14ac:dyDescent="0.25">
      <c r="A946" s="1">
        <v>42027</v>
      </c>
      <c r="B946" s="2" t="s">
        <v>15</v>
      </c>
      <c r="C946" s="2" t="s">
        <v>16</v>
      </c>
      <c r="D946">
        <v>0.3</v>
      </c>
      <c r="E946">
        <v>1500</v>
      </c>
      <c r="F946">
        <v>450</v>
      </c>
      <c r="G946">
        <v>0</v>
      </c>
      <c r="H946" s="2">
        <f>IF(AND(gpw[[#This Row],[wolumen]]=0,gpw[[#This Row],[obrot]]=0),gpw[[#This Row],[kurs_zamkniecia]],gpw[[#This Row],[obrot]]/gpw[[#This Row],[wolumen]])</f>
        <v>0.3</v>
      </c>
      <c r="I946">
        <f>(gpw[[#This Row],[kurs_zamkniecia]]/D476-1)*100</f>
        <v>0</v>
      </c>
      <c r="J946" t="str">
        <f>LEFT(gpw[[#This Row],[ISIN]],2)</f>
        <v>PL</v>
      </c>
      <c r="K946">
        <f>gpw[[#This Row],[kurs_zamkniecia]]*gpw[[#This Row],[pakiet_wig]]</f>
        <v>0</v>
      </c>
      <c r="L946" s="2">
        <f>1000</f>
        <v>1000</v>
      </c>
      <c r="M946" s="2">
        <f t="shared" si="56"/>
        <v>96.428137390000003</v>
      </c>
      <c r="N946" s="2">
        <f t="shared" si="57"/>
        <v>57140000</v>
      </c>
      <c r="O946" s="2">
        <f>gpw[[#This Row],[M]]/(gpw[[#This Row],[Mb]]*gpw[[#This Row],[K]])*gpw[[#This Row],[Wb]]</f>
        <v>0</v>
      </c>
      <c r="P946" s="2">
        <f>gpw[[#This Row],[kurs_zamkniecia]]-D476</f>
        <v>0</v>
      </c>
      <c r="Q946" s="2" t="str">
        <f>IF(gpw[[#This Row],[Kolumna1]]&gt;0,"r",IF(gpw[[#This Row],[Kolumna1]]=0,"n","m"))</f>
        <v>n</v>
      </c>
      <c r="AB946" s="1">
        <v>42027</v>
      </c>
      <c r="AC946" s="2" t="s">
        <v>15</v>
      </c>
      <c r="AD946" s="2" t="s">
        <v>16</v>
      </c>
      <c r="AE946">
        <v>0.3</v>
      </c>
      <c r="AF946">
        <v>1500</v>
      </c>
      <c r="AG946">
        <v>450</v>
      </c>
      <c r="AH946">
        <v>0</v>
      </c>
      <c r="AI946" s="2">
        <f>IF(AND(gpw_3[[#This Row],[wolumen]]=0,gpw_3[[#This Row],[obrot]]=0),gpw_3[[#This Row],[kurs_zamkniecia]],gpw_3[[#This Row],[obrot]]/gpw_3[[#This Row],[wolumen]])</f>
        <v>0.3</v>
      </c>
      <c r="AJ946">
        <f>(gpw_3[[#This Row],[kurs_zamkniecia]]/AE476-1)*100</f>
        <v>0</v>
      </c>
      <c r="AK946" t="str">
        <f>LEFT(gpw_3[[#This Row],[ISIN]],2)</f>
        <v>PL</v>
      </c>
      <c r="AL946">
        <f>gpw_3[[#This Row],[kurs_zamkniecia]]*gpw_3[[#This Row],[pakiet_wig]]</f>
        <v>0</v>
      </c>
      <c r="AM946" s="2">
        <f>1000</f>
        <v>1000</v>
      </c>
      <c r="AN946" s="2">
        <f t="shared" si="58"/>
        <v>96.428137390000003</v>
      </c>
      <c r="AO946" s="2">
        <f t="shared" si="59"/>
        <v>57140000</v>
      </c>
      <c r="AP946" s="2">
        <f>gpw_3[[#This Row],[M]]/(gpw_3[[#This Row],[Mb]]*gpw_3[[#This Row],[K]])*gpw_3[[#This Row],[Wb]]</f>
        <v>0</v>
      </c>
      <c r="AQ946" s="2">
        <f>gpw_3[[#This Row],[kurs_zamkniecia]]-AE476</f>
        <v>0</v>
      </c>
      <c r="AR946" s="2" t="str">
        <f>IF(gpw_3[[#This Row],[Kolumna1]]&gt;0,"r",IF(gpw_3[[#This Row],[Kolumna1]]=0,"n","m"))</f>
        <v>n</v>
      </c>
    </row>
    <row r="947" spans="1:44" x14ac:dyDescent="0.25">
      <c r="A947" s="1">
        <v>42027</v>
      </c>
      <c r="B947" s="2" t="s">
        <v>17</v>
      </c>
      <c r="C947" s="2" t="s">
        <v>18</v>
      </c>
      <c r="D947">
        <v>35.479999999999997</v>
      </c>
      <c r="E947">
        <v>5781</v>
      </c>
      <c r="F947">
        <v>199340</v>
      </c>
      <c r="G947">
        <v>13122000</v>
      </c>
      <c r="H947" s="2">
        <f>IF(AND(gpw[[#This Row],[wolumen]]=0,gpw[[#This Row],[obrot]]=0),gpw[[#This Row],[kurs_zamkniecia]],gpw[[#This Row],[obrot]]/gpw[[#This Row],[wolumen]])</f>
        <v>34.481923542639684</v>
      </c>
      <c r="I947">
        <f>(gpw[[#This Row],[kurs_zamkniecia]]/D477-1)*100</f>
        <v>1.4004001143183675</v>
      </c>
      <c r="J947" t="str">
        <f>LEFT(gpw[[#This Row],[ISIN]],2)</f>
        <v>PL</v>
      </c>
      <c r="K947">
        <f>gpw[[#This Row],[kurs_zamkniecia]]*gpw[[#This Row],[pakiet_wig]]</f>
        <v>465568559.99999994</v>
      </c>
      <c r="L947" s="2">
        <f>1000</f>
        <v>1000</v>
      </c>
      <c r="M947" s="2">
        <f t="shared" si="56"/>
        <v>96.428137390000003</v>
      </c>
      <c r="N947" s="2">
        <f t="shared" si="57"/>
        <v>57140000</v>
      </c>
      <c r="O947" s="2">
        <f>gpw[[#This Row],[M]]/(gpw[[#This Row],[Mb]]*gpw[[#This Row],[K]])*gpw[[#This Row],[Wb]]</f>
        <v>84.496677146276681</v>
      </c>
      <c r="P947" s="2">
        <f>gpw[[#This Row],[kurs_zamkniecia]]-D477</f>
        <v>0.48999999999999488</v>
      </c>
      <c r="Q947" s="2" t="str">
        <f>IF(gpw[[#This Row],[Kolumna1]]&gt;0,"r",IF(gpw[[#This Row],[Kolumna1]]=0,"n","m"))</f>
        <v>r</v>
      </c>
      <c r="AB947" s="1">
        <v>42027</v>
      </c>
      <c r="AC947" s="2" t="s">
        <v>17</v>
      </c>
      <c r="AD947" s="2" t="s">
        <v>18</v>
      </c>
      <c r="AE947">
        <v>35.479999999999997</v>
      </c>
      <c r="AF947">
        <v>5781</v>
      </c>
      <c r="AG947">
        <v>199340</v>
      </c>
      <c r="AH947">
        <v>13122000</v>
      </c>
      <c r="AI947" s="2">
        <f>IF(AND(gpw_3[[#This Row],[wolumen]]=0,gpw_3[[#This Row],[obrot]]=0),gpw_3[[#This Row],[kurs_zamkniecia]],gpw_3[[#This Row],[obrot]]/gpw_3[[#This Row],[wolumen]])</f>
        <v>34.481923542639684</v>
      </c>
      <c r="AJ947">
        <f>(gpw_3[[#This Row],[kurs_zamkniecia]]/AE477-1)*100</f>
        <v>1.4004001143183675</v>
      </c>
      <c r="AK947" t="str">
        <f>LEFT(gpw_3[[#This Row],[ISIN]],2)</f>
        <v>PL</v>
      </c>
      <c r="AL947">
        <f>gpw_3[[#This Row],[kurs_zamkniecia]]*gpw_3[[#This Row],[pakiet_wig]]</f>
        <v>465568559.99999994</v>
      </c>
      <c r="AM947" s="2">
        <f>1000</f>
        <v>1000</v>
      </c>
      <c r="AN947" s="2">
        <f t="shared" si="58"/>
        <v>96.428137390000003</v>
      </c>
      <c r="AO947" s="2">
        <f t="shared" si="59"/>
        <v>57140000</v>
      </c>
      <c r="AP947" s="2">
        <f>gpw_3[[#This Row],[M]]/(gpw_3[[#This Row],[Mb]]*gpw_3[[#This Row],[K]])*gpw_3[[#This Row],[Wb]]</f>
        <v>84.496677146276681</v>
      </c>
      <c r="AQ947" s="2">
        <f>gpw_3[[#This Row],[kurs_zamkniecia]]-AE477</f>
        <v>0.48999999999999488</v>
      </c>
      <c r="AR947" s="2" t="str">
        <f>IF(gpw_3[[#This Row],[Kolumna1]]&gt;0,"r",IF(gpw_3[[#This Row],[Kolumna1]]=0,"n","m"))</f>
        <v>r</v>
      </c>
    </row>
    <row r="948" spans="1:44" x14ac:dyDescent="0.25">
      <c r="A948" s="1">
        <v>42027</v>
      </c>
      <c r="B948" s="2" t="s">
        <v>19</v>
      </c>
      <c r="C948" s="2" t="s">
        <v>20</v>
      </c>
      <c r="D948">
        <v>27.6</v>
      </c>
      <c r="E948">
        <v>70</v>
      </c>
      <c r="F948">
        <v>1930</v>
      </c>
      <c r="G948">
        <v>8143000</v>
      </c>
      <c r="H948" s="2">
        <f>IF(AND(gpw[[#This Row],[wolumen]]=0,gpw[[#This Row],[obrot]]=0),gpw[[#This Row],[kurs_zamkniecia]],gpw[[#This Row],[obrot]]/gpw[[#This Row],[wolumen]])</f>
        <v>27.571428571428573</v>
      </c>
      <c r="I948">
        <f>(gpw[[#This Row],[kurs_zamkniecia]]/D478-1)*100</f>
        <v>0.32715376226826187</v>
      </c>
      <c r="J948" t="str">
        <f>LEFT(gpw[[#This Row],[ISIN]],2)</f>
        <v>PL</v>
      </c>
      <c r="K948">
        <f>gpw[[#This Row],[kurs_zamkniecia]]*gpw[[#This Row],[pakiet_wig]]</f>
        <v>224746800</v>
      </c>
      <c r="L948" s="2">
        <f>1000</f>
        <v>1000</v>
      </c>
      <c r="M948" s="2">
        <f t="shared" si="56"/>
        <v>96.428137390000003</v>
      </c>
      <c r="N948" s="2">
        <f t="shared" si="57"/>
        <v>57140000</v>
      </c>
      <c r="O948" s="2">
        <f>gpw[[#This Row],[M]]/(gpw[[#This Row],[Mb]]*gpw[[#This Row],[K]])*gpw[[#This Row],[Wb]]</f>
        <v>40.789605293061065</v>
      </c>
      <c r="P948" s="2">
        <f>gpw[[#This Row],[kurs_zamkniecia]]-D478</f>
        <v>8.9999999999999858E-2</v>
      </c>
      <c r="Q948" s="2" t="str">
        <f>IF(gpw[[#This Row],[Kolumna1]]&gt;0,"r",IF(gpw[[#This Row],[Kolumna1]]=0,"n","m"))</f>
        <v>r</v>
      </c>
      <c r="AB948" s="1">
        <v>42027</v>
      </c>
      <c r="AC948" s="2" t="s">
        <v>19</v>
      </c>
      <c r="AD948" s="2" t="s">
        <v>20</v>
      </c>
      <c r="AE948">
        <v>27.6</v>
      </c>
      <c r="AF948">
        <v>70</v>
      </c>
      <c r="AG948">
        <v>1930</v>
      </c>
      <c r="AH948">
        <v>8143000</v>
      </c>
      <c r="AI948" s="2">
        <f>IF(AND(gpw_3[[#This Row],[wolumen]]=0,gpw_3[[#This Row],[obrot]]=0),gpw_3[[#This Row],[kurs_zamkniecia]],gpw_3[[#This Row],[obrot]]/gpw_3[[#This Row],[wolumen]])</f>
        <v>27.571428571428573</v>
      </c>
      <c r="AJ948">
        <f>(gpw_3[[#This Row],[kurs_zamkniecia]]/AE478-1)*100</f>
        <v>0.32715376226826187</v>
      </c>
      <c r="AK948" t="str">
        <f>LEFT(gpw_3[[#This Row],[ISIN]],2)</f>
        <v>PL</v>
      </c>
      <c r="AL948">
        <f>gpw_3[[#This Row],[kurs_zamkniecia]]*gpw_3[[#This Row],[pakiet_wig]]</f>
        <v>224746800</v>
      </c>
      <c r="AM948" s="2">
        <f>1000</f>
        <v>1000</v>
      </c>
      <c r="AN948" s="2">
        <f t="shared" si="58"/>
        <v>96.428137390000003</v>
      </c>
      <c r="AO948" s="2">
        <f t="shared" si="59"/>
        <v>57140000</v>
      </c>
      <c r="AP948" s="2">
        <f>gpw_3[[#This Row],[M]]/(gpw_3[[#This Row],[Mb]]*gpw_3[[#This Row],[K]])*gpw_3[[#This Row],[Wb]]</f>
        <v>40.789605293061065</v>
      </c>
      <c r="AQ948" s="2">
        <f>gpw_3[[#This Row],[kurs_zamkniecia]]-AE478</f>
        <v>8.9999999999999858E-2</v>
      </c>
      <c r="AR948" s="2" t="str">
        <f>IF(gpw_3[[#This Row],[Kolumna1]]&gt;0,"r",IF(gpw_3[[#This Row],[Kolumna1]]=0,"n","m"))</f>
        <v>r</v>
      </c>
    </row>
    <row r="949" spans="1:44" x14ac:dyDescent="0.25">
      <c r="A949" s="1">
        <v>42027</v>
      </c>
      <c r="B949" s="2" t="s">
        <v>21</v>
      </c>
      <c r="C949" s="2" t="s">
        <v>22</v>
      </c>
      <c r="D949">
        <v>8.7899999999999991</v>
      </c>
      <c r="E949">
        <v>302553</v>
      </c>
      <c r="F949">
        <v>2500660</v>
      </c>
      <c r="G949">
        <v>17461000</v>
      </c>
      <c r="H949" s="2">
        <f>IF(AND(gpw[[#This Row],[wolumen]]=0,gpw[[#This Row],[obrot]]=0),gpw[[#This Row],[kurs_zamkniecia]],gpw[[#This Row],[obrot]]/gpw[[#This Row],[wolumen]])</f>
        <v>8.2651965110245147</v>
      </c>
      <c r="I949">
        <f>(gpw[[#This Row],[kurs_zamkniecia]]/D479-1)*100</f>
        <v>9.8749999999999893</v>
      </c>
      <c r="J949" t="str">
        <f>LEFT(gpw[[#This Row],[ISIN]],2)</f>
        <v>LU</v>
      </c>
      <c r="K949">
        <f>gpw[[#This Row],[kurs_zamkniecia]]*gpw[[#This Row],[pakiet_wig]]</f>
        <v>153482190</v>
      </c>
      <c r="L949" s="2">
        <f>1000</f>
        <v>1000</v>
      </c>
      <c r="M949" s="2">
        <f t="shared" si="56"/>
        <v>96.428137390000003</v>
      </c>
      <c r="N949" s="2">
        <f t="shared" si="57"/>
        <v>57140000</v>
      </c>
      <c r="O949" s="2">
        <f>gpw[[#This Row],[M]]/(gpw[[#This Row],[Mb]]*gpw[[#This Row],[K]])*gpw[[#This Row],[Wb]]</f>
        <v>27.855693383018597</v>
      </c>
      <c r="P949" s="2">
        <f>gpw[[#This Row],[kurs_zamkniecia]]-D479</f>
        <v>0.78999999999999915</v>
      </c>
      <c r="Q949" s="2" t="str">
        <f>IF(gpw[[#This Row],[Kolumna1]]&gt;0,"r",IF(gpw[[#This Row],[Kolumna1]]=0,"n","m"))</f>
        <v>r</v>
      </c>
      <c r="AB949" s="1">
        <v>42027</v>
      </c>
      <c r="AC949" s="2" t="s">
        <v>21</v>
      </c>
      <c r="AD949" s="2" t="s">
        <v>22</v>
      </c>
      <c r="AE949">
        <v>8.7899999999999991</v>
      </c>
      <c r="AF949">
        <v>302553</v>
      </c>
      <c r="AG949">
        <v>2500660</v>
      </c>
      <c r="AH949">
        <v>17461000</v>
      </c>
      <c r="AI949" s="2">
        <f>IF(AND(gpw_3[[#This Row],[wolumen]]=0,gpw_3[[#This Row],[obrot]]=0),gpw_3[[#This Row],[kurs_zamkniecia]],gpw_3[[#This Row],[obrot]]/gpw_3[[#This Row],[wolumen]])</f>
        <v>8.2651965110245147</v>
      </c>
      <c r="AJ949">
        <f>(gpw_3[[#This Row],[kurs_zamkniecia]]/AE479-1)*100</f>
        <v>9.8749999999999893</v>
      </c>
      <c r="AK949" t="str">
        <f>LEFT(gpw_3[[#This Row],[ISIN]],2)</f>
        <v>LU</v>
      </c>
      <c r="AL949">
        <f>gpw_3[[#This Row],[kurs_zamkniecia]]*gpw_3[[#This Row],[pakiet_wig]]</f>
        <v>153482190</v>
      </c>
      <c r="AM949" s="2">
        <f>1000</f>
        <v>1000</v>
      </c>
      <c r="AN949" s="2">
        <f t="shared" si="58"/>
        <v>96.428137390000003</v>
      </c>
      <c r="AO949" s="2">
        <f t="shared" si="59"/>
        <v>57140000</v>
      </c>
      <c r="AP949" s="2">
        <f>gpw_3[[#This Row],[M]]/(gpw_3[[#This Row],[Mb]]*gpw_3[[#This Row],[K]])*gpw_3[[#This Row],[Wb]]</f>
        <v>27.855693383018597</v>
      </c>
      <c r="AQ949" s="2">
        <f>gpw_3[[#This Row],[kurs_zamkniecia]]-AE479</f>
        <v>0.78999999999999915</v>
      </c>
      <c r="AR949" s="2" t="str">
        <f>IF(gpw_3[[#This Row],[Kolumna1]]&gt;0,"r",IF(gpw_3[[#This Row],[Kolumna1]]=0,"n","m"))</f>
        <v>r</v>
      </c>
    </row>
    <row r="950" spans="1:44" x14ac:dyDescent="0.25">
      <c r="A950" s="1">
        <v>42027</v>
      </c>
      <c r="B950" s="2" t="s">
        <v>23</v>
      </c>
      <c r="C950" s="2" t="s">
        <v>24</v>
      </c>
      <c r="D950">
        <v>45.2</v>
      </c>
      <c r="E950">
        <v>23374</v>
      </c>
      <c r="F950">
        <v>1060560</v>
      </c>
      <c r="G950">
        <v>8852000</v>
      </c>
      <c r="H950" s="2">
        <f>IF(AND(gpw[[#This Row],[wolumen]]=0,gpw[[#This Row],[obrot]]=0),gpw[[#This Row],[kurs_zamkniecia]],gpw[[#This Row],[obrot]]/gpw[[#This Row],[wolumen]])</f>
        <v>45.373491914092583</v>
      </c>
      <c r="I950">
        <f>(gpw[[#This Row],[kurs_zamkniecia]]/D480-1)*100</f>
        <v>-1.4176663031624792</v>
      </c>
      <c r="J950" t="str">
        <f>LEFT(gpw[[#This Row],[ISIN]],2)</f>
        <v>PL</v>
      </c>
      <c r="K950">
        <f>gpw[[#This Row],[kurs_zamkniecia]]*gpw[[#This Row],[pakiet_wig]]</f>
        <v>400110400</v>
      </c>
      <c r="L950" s="2">
        <f>1000</f>
        <v>1000</v>
      </c>
      <c r="M950" s="2">
        <f t="shared" si="56"/>
        <v>96.428137390000003</v>
      </c>
      <c r="N950" s="2">
        <f t="shared" si="57"/>
        <v>57140000</v>
      </c>
      <c r="O950" s="2">
        <f>gpw[[#This Row],[M]]/(gpw[[#This Row],[Mb]]*gpw[[#This Row],[K]])*gpw[[#This Row],[Wb]]</f>
        <v>72.616585818569078</v>
      </c>
      <c r="P950" s="2">
        <f>gpw[[#This Row],[kurs_zamkniecia]]-D480</f>
        <v>-0.64999999999999858</v>
      </c>
      <c r="Q950" s="2" t="str">
        <f>IF(gpw[[#This Row],[Kolumna1]]&gt;0,"r",IF(gpw[[#This Row],[Kolumna1]]=0,"n","m"))</f>
        <v>m</v>
      </c>
      <c r="AB950" s="1">
        <v>42027</v>
      </c>
      <c r="AC950" s="2" t="s">
        <v>23</v>
      </c>
      <c r="AD950" s="2" t="s">
        <v>24</v>
      </c>
      <c r="AE950">
        <v>45.2</v>
      </c>
      <c r="AF950">
        <v>23374</v>
      </c>
      <c r="AG950">
        <v>1060560</v>
      </c>
      <c r="AH950">
        <v>8852000</v>
      </c>
      <c r="AI950" s="2">
        <f>IF(AND(gpw_3[[#This Row],[wolumen]]=0,gpw_3[[#This Row],[obrot]]=0),gpw_3[[#This Row],[kurs_zamkniecia]],gpw_3[[#This Row],[obrot]]/gpw_3[[#This Row],[wolumen]])</f>
        <v>45.373491914092583</v>
      </c>
      <c r="AJ950">
        <f>(gpw_3[[#This Row],[kurs_zamkniecia]]/AE480-1)*100</f>
        <v>-1.4176663031624792</v>
      </c>
      <c r="AK950" t="str">
        <f>LEFT(gpw_3[[#This Row],[ISIN]],2)</f>
        <v>PL</v>
      </c>
      <c r="AL950">
        <f>gpw_3[[#This Row],[kurs_zamkniecia]]*gpw_3[[#This Row],[pakiet_wig]]</f>
        <v>400110400</v>
      </c>
      <c r="AM950" s="2">
        <f>1000</f>
        <v>1000</v>
      </c>
      <c r="AN950" s="2">
        <f t="shared" si="58"/>
        <v>96.428137390000003</v>
      </c>
      <c r="AO950" s="2">
        <f t="shared" si="59"/>
        <v>57140000</v>
      </c>
      <c r="AP950" s="2">
        <f>gpw_3[[#This Row],[M]]/(gpw_3[[#This Row],[Mb]]*gpw_3[[#This Row],[K]])*gpw_3[[#This Row],[Wb]]</f>
        <v>72.616585818569078</v>
      </c>
      <c r="AQ950" s="2">
        <f>gpw_3[[#This Row],[kurs_zamkniecia]]-AE480</f>
        <v>-0.64999999999999858</v>
      </c>
      <c r="AR950" s="2" t="str">
        <f>IF(gpw_3[[#This Row],[Kolumna1]]&gt;0,"r",IF(gpw_3[[#This Row],[Kolumna1]]=0,"n","m"))</f>
        <v>m</v>
      </c>
    </row>
    <row r="951" spans="1:44" x14ac:dyDescent="0.25">
      <c r="A951" s="1">
        <v>42027</v>
      </c>
      <c r="B951" s="2" t="s">
        <v>25</v>
      </c>
      <c r="C951" s="2" t="s">
        <v>26</v>
      </c>
      <c r="D951">
        <v>0.01</v>
      </c>
      <c r="E951">
        <v>0</v>
      </c>
      <c r="F951">
        <v>0</v>
      </c>
      <c r="G951">
        <v>0</v>
      </c>
      <c r="H951" s="2">
        <f>IF(AND(gpw[[#This Row],[wolumen]]=0,gpw[[#This Row],[obrot]]=0),gpw[[#This Row],[kurs_zamkniecia]],gpw[[#This Row],[obrot]]/gpw[[#This Row],[wolumen]])</f>
        <v>0.01</v>
      </c>
      <c r="I951">
        <f>(gpw[[#This Row],[kurs_zamkniecia]]/D481-1)*100</f>
        <v>0</v>
      </c>
      <c r="J951" t="str">
        <f>LEFT(gpw[[#This Row],[ISIN]],2)</f>
        <v>PL</v>
      </c>
      <c r="K951">
        <f>gpw[[#This Row],[kurs_zamkniecia]]*gpw[[#This Row],[pakiet_wig]]</f>
        <v>0</v>
      </c>
      <c r="L951" s="2">
        <f>1000</f>
        <v>1000</v>
      </c>
      <c r="M951" s="2">
        <f t="shared" si="56"/>
        <v>96.428137390000003</v>
      </c>
      <c r="N951" s="2">
        <f t="shared" si="57"/>
        <v>57140000</v>
      </c>
      <c r="O951" s="2">
        <f>gpw[[#This Row],[M]]/(gpw[[#This Row],[Mb]]*gpw[[#This Row],[K]])*gpw[[#This Row],[Wb]]</f>
        <v>0</v>
      </c>
      <c r="P951" s="2">
        <f>gpw[[#This Row],[kurs_zamkniecia]]-D481</f>
        <v>0</v>
      </c>
      <c r="Q951" s="2" t="str">
        <f>IF(gpw[[#This Row],[Kolumna1]]&gt;0,"r",IF(gpw[[#This Row],[Kolumna1]]=0,"n","m"))</f>
        <v>n</v>
      </c>
      <c r="AB951" s="1">
        <v>42027</v>
      </c>
      <c r="AC951" s="2" t="s">
        <v>25</v>
      </c>
      <c r="AD951" s="2" t="s">
        <v>26</v>
      </c>
      <c r="AE951">
        <v>0.01</v>
      </c>
      <c r="AF951">
        <v>0</v>
      </c>
      <c r="AG951">
        <v>0</v>
      </c>
      <c r="AH951">
        <v>0</v>
      </c>
      <c r="AI951" s="2">
        <f>IF(AND(gpw_3[[#This Row],[wolumen]]=0,gpw_3[[#This Row],[obrot]]=0),gpw_3[[#This Row],[kurs_zamkniecia]],gpw_3[[#This Row],[obrot]]/gpw_3[[#This Row],[wolumen]])</f>
        <v>0.01</v>
      </c>
      <c r="AJ951">
        <f>(gpw_3[[#This Row],[kurs_zamkniecia]]/AE481-1)*100</f>
        <v>0</v>
      </c>
      <c r="AK951" t="str">
        <f>LEFT(gpw_3[[#This Row],[ISIN]],2)</f>
        <v>PL</v>
      </c>
      <c r="AL951">
        <f>gpw_3[[#This Row],[kurs_zamkniecia]]*gpw_3[[#This Row],[pakiet_wig]]</f>
        <v>0</v>
      </c>
      <c r="AM951" s="2">
        <f>1000</f>
        <v>1000</v>
      </c>
      <c r="AN951" s="2">
        <f t="shared" si="58"/>
        <v>96.428137390000003</v>
      </c>
      <c r="AO951" s="2">
        <f t="shared" si="59"/>
        <v>57140000</v>
      </c>
      <c r="AP951" s="2">
        <f>gpw_3[[#This Row],[M]]/(gpw_3[[#This Row],[Mb]]*gpw_3[[#This Row],[K]])*gpw_3[[#This Row],[Wb]]</f>
        <v>0</v>
      </c>
      <c r="AQ951" s="2">
        <f>gpw_3[[#This Row],[kurs_zamkniecia]]-AE481</f>
        <v>0</v>
      </c>
      <c r="AR951" s="2" t="str">
        <f>IF(gpw_3[[#This Row],[Kolumna1]]&gt;0,"r",IF(gpw_3[[#This Row],[Kolumna1]]=0,"n","m"))</f>
        <v>n</v>
      </c>
    </row>
    <row r="952" spans="1:44" x14ac:dyDescent="0.25">
      <c r="A952" s="1">
        <v>42027</v>
      </c>
      <c r="B952" s="2" t="s">
        <v>27</v>
      </c>
      <c r="C952" s="2" t="s">
        <v>28</v>
      </c>
      <c r="D952">
        <v>8.35</v>
      </c>
      <c r="E952">
        <v>40541</v>
      </c>
      <c r="F952">
        <v>334400</v>
      </c>
      <c r="G952">
        <v>43035000</v>
      </c>
      <c r="H952" s="2">
        <f>IF(AND(gpw[[#This Row],[wolumen]]=0,gpw[[#This Row],[obrot]]=0),gpw[[#This Row],[kurs_zamkniecia]],gpw[[#This Row],[obrot]]/gpw[[#This Row],[wolumen]])</f>
        <v>8.2484398510150214</v>
      </c>
      <c r="I952">
        <f>(gpw[[#This Row],[kurs_zamkniecia]]/D482-1)*100</f>
        <v>3.0864197530864113</v>
      </c>
      <c r="J952" t="str">
        <f>LEFT(gpw[[#This Row],[ISIN]],2)</f>
        <v>PL</v>
      </c>
      <c r="K952">
        <f>gpw[[#This Row],[kurs_zamkniecia]]*gpw[[#This Row],[pakiet_wig]]</f>
        <v>359342250</v>
      </c>
      <c r="L952" s="2">
        <f>1000</f>
        <v>1000</v>
      </c>
      <c r="M952" s="2">
        <f t="shared" si="56"/>
        <v>96.428137390000003</v>
      </c>
      <c r="N952" s="2">
        <f t="shared" si="57"/>
        <v>57140000</v>
      </c>
      <c r="O952" s="2">
        <f>gpw[[#This Row],[M]]/(gpw[[#This Row],[Mb]]*gpw[[#This Row],[K]])*gpw[[#This Row],[Wb]]</f>
        <v>65.217518303355035</v>
      </c>
      <c r="P952" s="2">
        <f>gpw[[#This Row],[kurs_zamkniecia]]-D482</f>
        <v>0.25</v>
      </c>
      <c r="Q952" s="2" t="str">
        <f>IF(gpw[[#This Row],[Kolumna1]]&gt;0,"r",IF(gpw[[#This Row],[Kolumna1]]=0,"n","m"))</f>
        <v>r</v>
      </c>
      <c r="AB952" s="1">
        <v>42027</v>
      </c>
      <c r="AC952" s="2" t="s">
        <v>27</v>
      </c>
      <c r="AD952" s="2" t="s">
        <v>28</v>
      </c>
      <c r="AE952">
        <v>8.35</v>
      </c>
      <c r="AF952">
        <v>40541</v>
      </c>
      <c r="AG952">
        <v>334400</v>
      </c>
      <c r="AH952">
        <v>43035000</v>
      </c>
      <c r="AI952" s="2">
        <f>IF(AND(gpw_3[[#This Row],[wolumen]]=0,gpw_3[[#This Row],[obrot]]=0),gpw_3[[#This Row],[kurs_zamkniecia]],gpw_3[[#This Row],[obrot]]/gpw_3[[#This Row],[wolumen]])</f>
        <v>8.2484398510150214</v>
      </c>
      <c r="AJ952">
        <f>(gpw_3[[#This Row],[kurs_zamkniecia]]/AE482-1)*100</f>
        <v>3.0864197530864113</v>
      </c>
      <c r="AK952" t="str">
        <f>LEFT(gpw_3[[#This Row],[ISIN]],2)</f>
        <v>PL</v>
      </c>
      <c r="AL952">
        <f>gpw_3[[#This Row],[kurs_zamkniecia]]*gpw_3[[#This Row],[pakiet_wig]]</f>
        <v>359342250</v>
      </c>
      <c r="AM952" s="2">
        <f>1000</f>
        <v>1000</v>
      </c>
      <c r="AN952" s="2">
        <f t="shared" si="58"/>
        <v>96.428137390000003</v>
      </c>
      <c r="AO952" s="2">
        <f t="shared" si="59"/>
        <v>57140000</v>
      </c>
      <c r="AP952" s="2">
        <f>gpw_3[[#This Row],[M]]/(gpw_3[[#This Row],[Mb]]*gpw_3[[#This Row],[K]])*gpw_3[[#This Row],[Wb]]</f>
        <v>65.217518303355035</v>
      </c>
      <c r="AQ952" s="2">
        <f>gpw_3[[#This Row],[kurs_zamkniecia]]-AE482</f>
        <v>0.25</v>
      </c>
      <c r="AR952" s="2" t="str">
        <f>IF(gpw_3[[#This Row],[Kolumna1]]&gt;0,"r",IF(gpw_3[[#This Row],[Kolumna1]]=0,"n","m"))</f>
        <v>r</v>
      </c>
    </row>
    <row r="953" spans="1:44" x14ac:dyDescent="0.25">
      <c r="A953" s="1">
        <v>42027</v>
      </c>
      <c r="B953" s="2" t="s">
        <v>29</v>
      </c>
      <c r="C953" s="2" t="s">
        <v>30</v>
      </c>
      <c r="D953">
        <v>1.43</v>
      </c>
      <c r="E953">
        <v>36350</v>
      </c>
      <c r="F953">
        <v>51250</v>
      </c>
      <c r="G953">
        <v>0</v>
      </c>
      <c r="H953" s="2">
        <f>IF(AND(gpw[[#This Row],[wolumen]]=0,gpw[[#This Row],[obrot]]=0),gpw[[#This Row],[kurs_zamkniecia]],gpw[[#This Row],[obrot]]/gpw[[#This Row],[wolumen]])</f>
        <v>1.4099037138927097</v>
      </c>
      <c r="I953">
        <f>(gpw[[#This Row],[kurs_zamkniecia]]/D483-1)*100</f>
        <v>1.4184397163120588</v>
      </c>
      <c r="J953" t="str">
        <f>LEFT(gpw[[#This Row],[ISIN]],2)</f>
        <v>CY</v>
      </c>
      <c r="K953">
        <f>gpw[[#This Row],[kurs_zamkniecia]]*gpw[[#This Row],[pakiet_wig]]</f>
        <v>0</v>
      </c>
      <c r="L953" s="2">
        <f>1000</f>
        <v>1000</v>
      </c>
      <c r="M953" s="2">
        <f t="shared" si="56"/>
        <v>96.428137390000003</v>
      </c>
      <c r="N953" s="2">
        <f t="shared" si="57"/>
        <v>57140000</v>
      </c>
      <c r="O953" s="2">
        <f>gpw[[#This Row],[M]]/(gpw[[#This Row],[Mb]]*gpw[[#This Row],[K]])*gpw[[#This Row],[Wb]]</f>
        <v>0</v>
      </c>
      <c r="P953" s="2">
        <f>gpw[[#This Row],[kurs_zamkniecia]]-D483</f>
        <v>2.0000000000000018E-2</v>
      </c>
      <c r="Q953" s="2" t="str">
        <f>IF(gpw[[#This Row],[Kolumna1]]&gt;0,"r",IF(gpw[[#This Row],[Kolumna1]]=0,"n","m"))</f>
        <v>r</v>
      </c>
      <c r="AB953" s="1">
        <v>42027</v>
      </c>
      <c r="AC953" s="2" t="s">
        <v>29</v>
      </c>
      <c r="AD953" s="2" t="s">
        <v>30</v>
      </c>
      <c r="AE953">
        <v>1.43</v>
      </c>
      <c r="AF953">
        <v>36350</v>
      </c>
      <c r="AG953">
        <v>51250</v>
      </c>
      <c r="AH953">
        <v>0</v>
      </c>
      <c r="AI953" s="2">
        <f>IF(AND(gpw_3[[#This Row],[wolumen]]=0,gpw_3[[#This Row],[obrot]]=0),gpw_3[[#This Row],[kurs_zamkniecia]],gpw_3[[#This Row],[obrot]]/gpw_3[[#This Row],[wolumen]])</f>
        <v>1.4099037138927097</v>
      </c>
      <c r="AJ953">
        <f>(gpw_3[[#This Row],[kurs_zamkniecia]]/AE483-1)*100</f>
        <v>1.4184397163120588</v>
      </c>
      <c r="AK953" t="str">
        <f>LEFT(gpw_3[[#This Row],[ISIN]],2)</f>
        <v>CY</v>
      </c>
      <c r="AL953">
        <f>gpw_3[[#This Row],[kurs_zamkniecia]]*gpw_3[[#This Row],[pakiet_wig]]</f>
        <v>0</v>
      </c>
      <c r="AM953" s="2">
        <f>1000</f>
        <v>1000</v>
      </c>
      <c r="AN953" s="2">
        <f t="shared" si="58"/>
        <v>96.428137390000003</v>
      </c>
      <c r="AO953" s="2">
        <f t="shared" si="59"/>
        <v>57140000</v>
      </c>
      <c r="AP953" s="2">
        <f>gpw_3[[#This Row],[M]]/(gpw_3[[#This Row],[Mb]]*gpw_3[[#This Row],[K]])*gpw_3[[#This Row],[Wb]]</f>
        <v>0</v>
      </c>
      <c r="AQ953" s="2">
        <f>gpw_3[[#This Row],[kurs_zamkniecia]]-AE483</f>
        <v>2.0000000000000018E-2</v>
      </c>
      <c r="AR953" s="2" t="str">
        <f>IF(gpw_3[[#This Row],[Kolumna1]]&gt;0,"r",IF(gpw_3[[#This Row],[Kolumna1]]=0,"n","m"))</f>
        <v>r</v>
      </c>
    </row>
    <row r="954" spans="1:44" x14ac:dyDescent="0.25">
      <c r="A954" s="1">
        <v>42027</v>
      </c>
      <c r="B954" s="2" t="s">
        <v>31</v>
      </c>
      <c r="C954" s="2" t="s">
        <v>32</v>
      </c>
      <c r="D954">
        <v>1</v>
      </c>
      <c r="E954">
        <v>0</v>
      </c>
      <c r="F954">
        <v>0</v>
      </c>
      <c r="G954">
        <v>0</v>
      </c>
      <c r="H954" s="2">
        <f>IF(AND(gpw[[#This Row],[wolumen]]=0,gpw[[#This Row],[obrot]]=0),gpw[[#This Row],[kurs_zamkniecia]],gpw[[#This Row],[obrot]]/gpw[[#This Row],[wolumen]])</f>
        <v>1</v>
      </c>
      <c r="I954">
        <f>(gpw[[#This Row],[kurs_zamkniecia]]/D484-1)*100</f>
        <v>0</v>
      </c>
      <c r="J954" t="str">
        <f>LEFT(gpw[[#This Row],[ISIN]],2)</f>
        <v>LT</v>
      </c>
      <c r="K954">
        <f>gpw[[#This Row],[kurs_zamkniecia]]*gpw[[#This Row],[pakiet_wig]]</f>
        <v>0</v>
      </c>
      <c r="L954" s="2">
        <f>1000</f>
        <v>1000</v>
      </c>
      <c r="M954" s="2">
        <f t="shared" si="56"/>
        <v>96.428137390000003</v>
      </c>
      <c r="N954" s="2">
        <f t="shared" si="57"/>
        <v>57140000</v>
      </c>
      <c r="O954" s="2">
        <f>gpw[[#This Row],[M]]/(gpw[[#This Row],[Mb]]*gpw[[#This Row],[K]])*gpw[[#This Row],[Wb]]</f>
        <v>0</v>
      </c>
      <c r="P954" s="2">
        <f>gpw[[#This Row],[kurs_zamkniecia]]-D484</f>
        <v>0</v>
      </c>
      <c r="Q954" s="2" t="str">
        <f>IF(gpw[[#This Row],[Kolumna1]]&gt;0,"r",IF(gpw[[#This Row],[Kolumna1]]=0,"n","m"))</f>
        <v>n</v>
      </c>
      <c r="AB954" s="1">
        <v>42027</v>
      </c>
      <c r="AC954" s="2" t="s">
        <v>31</v>
      </c>
      <c r="AD954" s="2" t="s">
        <v>32</v>
      </c>
      <c r="AE954">
        <v>1</v>
      </c>
      <c r="AF954">
        <v>0</v>
      </c>
      <c r="AG954">
        <v>0</v>
      </c>
      <c r="AH954">
        <v>0</v>
      </c>
      <c r="AI954" s="2">
        <f>IF(AND(gpw_3[[#This Row],[wolumen]]=0,gpw_3[[#This Row],[obrot]]=0),gpw_3[[#This Row],[kurs_zamkniecia]],gpw_3[[#This Row],[obrot]]/gpw_3[[#This Row],[wolumen]])</f>
        <v>1</v>
      </c>
      <c r="AJ954">
        <f>(gpw_3[[#This Row],[kurs_zamkniecia]]/AE484-1)*100</f>
        <v>0</v>
      </c>
      <c r="AK954" t="str">
        <f>LEFT(gpw_3[[#This Row],[ISIN]],2)</f>
        <v>LT</v>
      </c>
      <c r="AL954">
        <f>gpw_3[[#This Row],[kurs_zamkniecia]]*gpw_3[[#This Row],[pakiet_wig]]</f>
        <v>0</v>
      </c>
      <c r="AM954" s="2">
        <f>1000</f>
        <v>1000</v>
      </c>
      <c r="AN954" s="2">
        <f t="shared" si="58"/>
        <v>96.428137390000003</v>
      </c>
      <c r="AO954" s="2">
        <f t="shared" si="59"/>
        <v>57140000</v>
      </c>
      <c r="AP954" s="2">
        <f>gpw_3[[#This Row],[M]]/(gpw_3[[#This Row],[Mb]]*gpw_3[[#This Row],[K]])*gpw_3[[#This Row],[Wb]]</f>
        <v>0</v>
      </c>
      <c r="AQ954" s="2">
        <f>gpw_3[[#This Row],[kurs_zamkniecia]]-AE484</f>
        <v>0</v>
      </c>
      <c r="AR954" s="2" t="str">
        <f>IF(gpw_3[[#This Row],[Kolumna1]]&gt;0,"r",IF(gpw_3[[#This Row],[Kolumna1]]=0,"n","m"))</f>
        <v>n</v>
      </c>
    </row>
    <row r="955" spans="1:44" x14ac:dyDescent="0.25">
      <c r="A955" s="1">
        <v>42027</v>
      </c>
      <c r="B955" s="2" t="s">
        <v>33</v>
      </c>
      <c r="C955" s="2" t="s">
        <v>34</v>
      </c>
      <c r="D955">
        <v>5.05</v>
      </c>
      <c r="E955">
        <v>1205700</v>
      </c>
      <c r="F955">
        <v>6090840</v>
      </c>
      <c r="G955">
        <v>29399000</v>
      </c>
      <c r="H955" s="2">
        <f>IF(AND(gpw[[#This Row],[wolumen]]=0,gpw[[#This Row],[obrot]]=0),gpw[[#This Row],[kurs_zamkniecia]],gpw[[#This Row],[obrot]]/gpw[[#This Row],[wolumen]])</f>
        <v>5.0517044040806169</v>
      </c>
      <c r="I955">
        <f>(gpw[[#This Row],[kurs_zamkniecia]]/D485-1)*100</f>
        <v>-0.59055118110237226</v>
      </c>
      <c r="J955" t="str">
        <f>LEFT(gpw[[#This Row],[ISIN]],2)</f>
        <v>PL</v>
      </c>
      <c r="K955">
        <f>gpw[[#This Row],[kurs_zamkniecia]]*gpw[[#This Row],[pakiet_wig]]</f>
        <v>148464950</v>
      </c>
      <c r="L955" s="2">
        <f>1000</f>
        <v>1000</v>
      </c>
      <c r="M955" s="2">
        <f t="shared" si="56"/>
        <v>96.428137390000003</v>
      </c>
      <c r="N955" s="2">
        <f t="shared" si="57"/>
        <v>57140000</v>
      </c>
      <c r="O955" s="2">
        <f>gpw[[#This Row],[M]]/(gpw[[#This Row],[Mb]]*gpw[[#This Row],[K]])*gpw[[#This Row],[Wb]]</f>
        <v>26.945107607111854</v>
      </c>
      <c r="P955" s="2">
        <f>gpw[[#This Row],[kurs_zamkniecia]]-D485</f>
        <v>-3.0000000000000249E-2</v>
      </c>
      <c r="Q955" s="2" t="str">
        <f>IF(gpw[[#This Row],[Kolumna1]]&gt;0,"r",IF(gpw[[#This Row],[Kolumna1]]=0,"n","m"))</f>
        <v>m</v>
      </c>
      <c r="AB955" s="1">
        <v>42027</v>
      </c>
      <c r="AC955" s="2" t="s">
        <v>33</v>
      </c>
      <c r="AD955" s="2" t="s">
        <v>34</v>
      </c>
      <c r="AE955">
        <v>5.05</v>
      </c>
      <c r="AF955">
        <v>1205700</v>
      </c>
      <c r="AG955">
        <v>6090840</v>
      </c>
      <c r="AH955">
        <v>29399000</v>
      </c>
      <c r="AI955" s="2">
        <f>IF(AND(gpw_3[[#This Row],[wolumen]]=0,gpw_3[[#This Row],[obrot]]=0),gpw_3[[#This Row],[kurs_zamkniecia]],gpw_3[[#This Row],[obrot]]/gpw_3[[#This Row],[wolumen]])</f>
        <v>5.0517044040806169</v>
      </c>
      <c r="AJ955">
        <f>(gpw_3[[#This Row],[kurs_zamkniecia]]/AE485-1)*100</f>
        <v>-0.59055118110237226</v>
      </c>
      <c r="AK955" t="str">
        <f>LEFT(gpw_3[[#This Row],[ISIN]],2)</f>
        <v>PL</v>
      </c>
      <c r="AL955">
        <f>gpw_3[[#This Row],[kurs_zamkniecia]]*gpw_3[[#This Row],[pakiet_wig]]</f>
        <v>148464950</v>
      </c>
      <c r="AM955" s="2">
        <f>1000</f>
        <v>1000</v>
      </c>
      <c r="AN955" s="2">
        <f t="shared" si="58"/>
        <v>96.428137390000003</v>
      </c>
      <c r="AO955" s="2">
        <f t="shared" si="59"/>
        <v>57140000</v>
      </c>
      <c r="AP955" s="2">
        <f>gpw_3[[#This Row],[M]]/(gpw_3[[#This Row],[Mb]]*gpw_3[[#This Row],[K]])*gpw_3[[#This Row],[Wb]]</f>
        <v>26.945107607111854</v>
      </c>
      <c r="AQ955" s="2">
        <f>gpw_3[[#This Row],[kurs_zamkniecia]]-AE485</f>
        <v>-3.0000000000000249E-2</v>
      </c>
      <c r="AR955" s="2" t="str">
        <f>IF(gpw_3[[#This Row],[Kolumna1]]&gt;0,"r",IF(gpw_3[[#This Row],[Kolumna1]]=0,"n","m"))</f>
        <v>m</v>
      </c>
    </row>
    <row r="956" spans="1:44" x14ac:dyDescent="0.25">
      <c r="A956" s="1">
        <v>42027</v>
      </c>
      <c r="B956" s="2" t="s">
        <v>35</v>
      </c>
      <c r="C956" s="2" t="s">
        <v>36</v>
      </c>
      <c r="D956">
        <v>84.77</v>
      </c>
      <c r="E956">
        <v>559043</v>
      </c>
      <c r="F956">
        <v>47275020</v>
      </c>
      <c r="G956">
        <v>43097000</v>
      </c>
      <c r="H956" s="2">
        <f>IF(AND(gpw[[#This Row],[wolumen]]=0,gpw[[#This Row],[obrot]]=0),gpw[[#This Row],[kurs_zamkniecia]],gpw[[#This Row],[obrot]]/gpw[[#This Row],[wolumen]])</f>
        <v>84.564192736515793</v>
      </c>
      <c r="I956">
        <f>(gpw[[#This Row],[kurs_zamkniecia]]/D486-1)*100</f>
        <v>0.91666666666665453</v>
      </c>
      <c r="J956" t="str">
        <f>LEFT(gpw[[#This Row],[ISIN]],2)</f>
        <v>PL</v>
      </c>
      <c r="K956">
        <f>gpw[[#This Row],[kurs_zamkniecia]]*gpw[[#This Row],[pakiet_wig]]</f>
        <v>3653332690</v>
      </c>
      <c r="L956" s="2">
        <f>1000</f>
        <v>1000</v>
      </c>
      <c r="M956" s="2">
        <f t="shared" si="56"/>
        <v>96.428137390000003</v>
      </c>
      <c r="N956" s="2">
        <f t="shared" si="57"/>
        <v>57140000</v>
      </c>
      <c r="O956" s="2">
        <f>gpw[[#This Row],[M]]/(gpw[[#This Row],[Mb]]*gpw[[#This Row],[K]])*gpw[[#This Row],[Wb]]</f>
        <v>663.04836566899735</v>
      </c>
      <c r="P956" s="2">
        <f>gpw[[#This Row],[kurs_zamkniecia]]-D486</f>
        <v>0.76999999999999602</v>
      </c>
      <c r="Q956" s="2" t="str">
        <f>IF(gpw[[#This Row],[Kolumna1]]&gt;0,"r",IF(gpw[[#This Row],[Kolumna1]]=0,"n","m"))</f>
        <v>r</v>
      </c>
      <c r="AB956" s="1">
        <v>42027</v>
      </c>
      <c r="AC956" s="2" t="s">
        <v>35</v>
      </c>
      <c r="AD956" s="2" t="s">
        <v>36</v>
      </c>
      <c r="AE956">
        <v>84.77</v>
      </c>
      <c r="AF956">
        <v>559043</v>
      </c>
      <c r="AG956">
        <v>47275020</v>
      </c>
      <c r="AH956">
        <v>43097000</v>
      </c>
      <c r="AI956" s="2">
        <f>IF(AND(gpw_3[[#This Row],[wolumen]]=0,gpw_3[[#This Row],[obrot]]=0),gpw_3[[#This Row],[kurs_zamkniecia]],gpw_3[[#This Row],[obrot]]/gpw_3[[#This Row],[wolumen]])</f>
        <v>84.564192736515793</v>
      </c>
      <c r="AJ956">
        <f>(gpw_3[[#This Row],[kurs_zamkniecia]]/AE486-1)*100</f>
        <v>0.91666666666665453</v>
      </c>
      <c r="AK956" t="str">
        <f>LEFT(gpw_3[[#This Row],[ISIN]],2)</f>
        <v>PL</v>
      </c>
      <c r="AL956">
        <f>gpw_3[[#This Row],[kurs_zamkniecia]]*gpw_3[[#This Row],[pakiet_wig]]</f>
        <v>3653332690</v>
      </c>
      <c r="AM956" s="2">
        <f>1000</f>
        <v>1000</v>
      </c>
      <c r="AN956" s="2">
        <f t="shared" si="58"/>
        <v>96.428137390000003</v>
      </c>
      <c r="AO956" s="2">
        <f t="shared" si="59"/>
        <v>57140000</v>
      </c>
      <c r="AP956" s="2">
        <f>gpw_3[[#This Row],[M]]/(gpw_3[[#This Row],[Mb]]*gpw_3[[#This Row],[K]])*gpw_3[[#This Row],[Wb]]</f>
        <v>663.04836566899735</v>
      </c>
      <c r="AQ956" s="2">
        <f>gpw_3[[#This Row],[kurs_zamkniecia]]-AE486</f>
        <v>0.76999999999999602</v>
      </c>
      <c r="AR956" s="2" t="str">
        <f>IF(gpw_3[[#This Row],[Kolumna1]]&gt;0,"r",IF(gpw_3[[#This Row],[Kolumna1]]=0,"n","m"))</f>
        <v>r</v>
      </c>
    </row>
    <row r="957" spans="1:44" x14ac:dyDescent="0.25">
      <c r="A957" s="1">
        <v>42027</v>
      </c>
      <c r="B957" s="2" t="s">
        <v>37</v>
      </c>
      <c r="C957" s="2" t="s">
        <v>38</v>
      </c>
      <c r="D957">
        <v>14.65</v>
      </c>
      <c r="E957">
        <v>1108</v>
      </c>
      <c r="F957">
        <v>16070</v>
      </c>
      <c r="G957">
        <v>3975000</v>
      </c>
      <c r="H957" s="2">
        <f>IF(AND(gpw[[#This Row],[wolumen]]=0,gpw[[#This Row],[obrot]]=0),gpw[[#This Row],[kurs_zamkniecia]],gpw[[#This Row],[obrot]]/gpw[[#This Row],[wolumen]])</f>
        <v>14.503610108303249</v>
      </c>
      <c r="I957">
        <f>(gpw[[#This Row],[kurs_zamkniecia]]/D487-1)*100</f>
        <v>3.5335689045936425</v>
      </c>
      <c r="J957" t="str">
        <f>LEFT(gpw[[#This Row],[ISIN]],2)</f>
        <v>PL</v>
      </c>
      <c r="K957">
        <f>gpw[[#This Row],[kurs_zamkniecia]]*gpw[[#This Row],[pakiet_wig]]</f>
        <v>58233750</v>
      </c>
      <c r="L957" s="2">
        <f>1000</f>
        <v>1000</v>
      </c>
      <c r="M957" s="2">
        <f t="shared" si="56"/>
        <v>96.428137390000003</v>
      </c>
      <c r="N957" s="2">
        <f t="shared" si="57"/>
        <v>57140000</v>
      </c>
      <c r="O957" s="2">
        <f>gpw[[#This Row],[M]]/(gpw[[#This Row],[Mb]]*gpw[[#This Row],[K]])*gpw[[#This Row],[Wb]]</f>
        <v>10.568923238216493</v>
      </c>
      <c r="P957" s="2">
        <f>gpw[[#This Row],[kurs_zamkniecia]]-D487</f>
        <v>0.5</v>
      </c>
      <c r="Q957" s="2" t="str">
        <f>IF(gpw[[#This Row],[Kolumna1]]&gt;0,"r",IF(gpw[[#This Row],[Kolumna1]]=0,"n","m"))</f>
        <v>r</v>
      </c>
      <c r="AB957" s="1">
        <v>42027</v>
      </c>
      <c r="AC957" s="2" t="s">
        <v>37</v>
      </c>
      <c r="AD957" s="2" t="s">
        <v>38</v>
      </c>
      <c r="AE957">
        <v>14.65</v>
      </c>
      <c r="AF957">
        <v>1108</v>
      </c>
      <c r="AG957">
        <v>16070</v>
      </c>
      <c r="AH957">
        <v>3975000</v>
      </c>
      <c r="AI957" s="2">
        <f>IF(AND(gpw_3[[#This Row],[wolumen]]=0,gpw_3[[#This Row],[obrot]]=0),gpw_3[[#This Row],[kurs_zamkniecia]],gpw_3[[#This Row],[obrot]]/gpw_3[[#This Row],[wolumen]])</f>
        <v>14.503610108303249</v>
      </c>
      <c r="AJ957">
        <f>(gpw_3[[#This Row],[kurs_zamkniecia]]/AE487-1)*100</f>
        <v>3.5335689045936425</v>
      </c>
      <c r="AK957" t="str">
        <f>LEFT(gpw_3[[#This Row],[ISIN]],2)</f>
        <v>PL</v>
      </c>
      <c r="AL957">
        <f>gpw_3[[#This Row],[kurs_zamkniecia]]*gpw_3[[#This Row],[pakiet_wig]]</f>
        <v>58233750</v>
      </c>
      <c r="AM957" s="2">
        <f>1000</f>
        <v>1000</v>
      </c>
      <c r="AN957" s="2">
        <f t="shared" si="58"/>
        <v>96.428137390000003</v>
      </c>
      <c r="AO957" s="2">
        <f t="shared" si="59"/>
        <v>57140000</v>
      </c>
      <c r="AP957" s="2">
        <f>gpw_3[[#This Row],[M]]/(gpw_3[[#This Row],[Mb]]*gpw_3[[#This Row],[K]])*gpw_3[[#This Row],[Wb]]</f>
        <v>10.568923238216493</v>
      </c>
      <c r="AQ957" s="2">
        <f>gpw_3[[#This Row],[kurs_zamkniecia]]-AE487</f>
        <v>0.5</v>
      </c>
      <c r="AR957" s="2" t="str">
        <f>IF(gpw_3[[#This Row],[Kolumna1]]&gt;0,"r",IF(gpw_3[[#This Row],[Kolumna1]]=0,"n","m"))</f>
        <v>r</v>
      </c>
    </row>
    <row r="958" spans="1:44" x14ac:dyDescent="0.25">
      <c r="A958" s="1">
        <v>42027</v>
      </c>
      <c r="B958" s="2" t="s">
        <v>39</v>
      </c>
      <c r="C958" s="2" t="s">
        <v>40</v>
      </c>
      <c r="D958">
        <v>2.09</v>
      </c>
      <c r="E958">
        <v>770</v>
      </c>
      <c r="F958">
        <v>1600</v>
      </c>
      <c r="G958">
        <v>7353000</v>
      </c>
      <c r="H958" s="2">
        <f>IF(AND(gpw[[#This Row],[wolumen]]=0,gpw[[#This Row],[obrot]]=0),gpw[[#This Row],[kurs_zamkniecia]],gpw[[#This Row],[obrot]]/gpw[[#This Row],[wolumen]])</f>
        <v>2.0779220779220777</v>
      </c>
      <c r="I958">
        <f>(gpw[[#This Row],[kurs_zamkniecia]]/D488-1)*100</f>
        <v>0.48076923076922906</v>
      </c>
      <c r="J958" t="str">
        <f>LEFT(gpw[[#This Row],[ISIN]],2)</f>
        <v>PL</v>
      </c>
      <c r="K958">
        <f>gpw[[#This Row],[kurs_zamkniecia]]*gpw[[#This Row],[pakiet_wig]]</f>
        <v>15367769.999999998</v>
      </c>
      <c r="L958" s="2">
        <f>1000</f>
        <v>1000</v>
      </c>
      <c r="M958" s="2">
        <f t="shared" si="56"/>
        <v>96.428137390000003</v>
      </c>
      <c r="N958" s="2">
        <f t="shared" si="57"/>
        <v>57140000</v>
      </c>
      <c r="O958" s="2">
        <f>gpw[[#This Row],[M]]/(gpw[[#This Row],[Mb]]*gpw[[#This Row],[K]])*gpw[[#This Row],[Wb]]</f>
        <v>2.7891176761339649</v>
      </c>
      <c r="P958" s="2">
        <f>gpw[[#This Row],[kurs_zamkniecia]]-D488</f>
        <v>9.9999999999997868E-3</v>
      </c>
      <c r="Q958" s="2" t="str">
        <f>IF(gpw[[#This Row],[Kolumna1]]&gt;0,"r",IF(gpw[[#This Row],[Kolumna1]]=0,"n","m"))</f>
        <v>r</v>
      </c>
      <c r="AB958" s="1">
        <v>42027</v>
      </c>
      <c r="AC958" s="2" t="s">
        <v>39</v>
      </c>
      <c r="AD958" s="2" t="s">
        <v>40</v>
      </c>
      <c r="AE958">
        <v>2.09</v>
      </c>
      <c r="AF958">
        <v>770</v>
      </c>
      <c r="AG958">
        <v>1600</v>
      </c>
      <c r="AH958">
        <v>7353000</v>
      </c>
      <c r="AI958" s="2">
        <f>IF(AND(gpw_3[[#This Row],[wolumen]]=0,gpw_3[[#This Row],[obrot]]=0),gpw_3[[#This Row],[kurs_zamkniecia]],gpw_3[[#This Row],[obrot]]/gpw_3[[#This Row],[wolumen]])</f>
        <v>2.0779220779220777</v>
      </c>
      <c r="AJ958">
        <f>(gpw_3[[#This Row],[kurs_zamkniecia]]/AE488-1)*100</f>
        <v>0.48076923076922906</v>
      </c>
      <c r="AK958" t="str">
        <f>LEFT(gpw_3[[#This Row],[ISIN]],2)</f>
        <v>PL</v>
      </c>
      <c r="AL958">
        <f>gpw_3[[#This Row],[kurs_zamkniecia]]*gpw_3[[#This Row],[pakiet_wig]]</f>
        <v>15367769.999999998</v>
      </c>
      <c r="AM958" s="2">
        <f>1000</f>
        <v>1000</v>
      </c>
      <c r="AN958" s="2">
        <f t="shared" si="58"/>
        <v>96.428137390000003</v>
      </c>
      <c r="AO958" s="2">
        <f t="shared" si="59"/>
        <v>57140000</v>
      </c>
      <c r="AP958" s="2">
        <f>gpw_3[[#This Row],[M]]/(gpw_3[[#This Row],[Mb]]*gpw_3[[#This Row],[K]])*gpw_3[[#This Row],[Wb]]</f>
        <v>2.7891176761339649</v>
      </c>
      <c r="AQ958" s="2">
        <f>gpw_3[[#This Row],[kurs_zamkniecia]]-AE488</f>
        <v>9.9999999999997868E-3</v>
      </c>
      <c r="AR958" s="2" t="str">
        <f>IF(gpw_3[[#This Row],[Kolumna1]]&gt;0,"r",IF(gpw_3[[#This Row],[Kolumna1]]=0,"n","m"))</f>
        <v>r</v>
      </c>
    </row>
    <row r="959" spans="1:44" x14ac:dyDescent="0.25">
      <c r="A959" s="1">
        <v>42027</v>
      </c>
      <c r="B959" s="2" t="s">
        <v>41</v>
      </c>
      <c r="C959" s="2" t="s">
        <v>42</v>
      </c>
      <c r="D959">
        <v>0.64</v>
      </c>
      <c r="E959">
        <v>0</v>
      </c>
      <c r="F959">
        <v>0</v>
      </c>
      <c r="G959">
        <v>0</v>
      </c>
      <c r="H959" s="2">
        <f>IF(AND(gpw[[#This Row],[wolumen]]=0,gpw[[#This Row],[obrot]]=0),gpw[[#This Row],[kurs_zamkniecia]],gpw[[#This Row],[obrot]]/gpw[[#This Row],[wolumen]])</f>
        <v>0.64</v>
      </c>
      <c r="I959">
        <f>(gpw[[#This Row],[kurs_zamkniecia]]/D489-1)*100</f>
        <v>0</v>
      </c>
      <c r="J959" t="str">
        <f>LEFT(gpw[[#This Row],[ISIN]],2)</f>
        <v>PL</v>
      </c>
      <c r="K959">
        <f>gpw[[#This Row],[kurs_zamkniecia]]*gpw[[#This Row],[pakiet_wig]]</f>
        <v>0</v>
      </c>
      <c r="L959" s="2">
        <f>1000</f>
        <v>1000</v>
      </c>
      <c r="M959" s="2">
        <f t="shared" si="56"/>
        <v>96.428137390000003</v>
      </c>
      <c r="N959" s="2">
        <f t="shared" si="57"/>
        <v>57140000</v>
      </c>
      <c r="O959" s="2">
        <f>gpw[[#This Row],[M]]/(gpw[[#This Row],[Mb]]*gpw[[#This Row],[K]])*gpw[[#This Row],[Wb]]</f>
        <v>0</v>
      </c>
      <c r="P959" s="2">
        <f>gpw[[#This Row],[kurs_zamkniecia]]-D489</f>
        <v>0</v>
      </c>
      <c r="Q959" s="2" t="str">
        <f>IF(gpw[[#This Row],[Kolumna1]]&gt;0,"r",IF(gpw[[#This Row],[Kolumna1]]=0,"n","m"))</f>
        <v>n</v>
      </c>
      <c r="AB959" s="1">
        <v>42027</v>
      </c>
      <c r="AC959" s="2" t="s">
        <v>41</v>
      </c>
      <c r="AD959" s="2" t="s">
        <v>42</v>
      </c>
      <c r="AE959">
        <v>0.64</v>
      </c>
      <c r="AF959">
        <v>0</v>
      </c>
      <c r="AG959">
        <v>0</v>
      </c>
      <c r="AH959">
        <v>0</v>
      </c>
      <c r="AI959" s="2">
        <f>IF(AND(gpw_3[[#This Row],[wolumen]]=0,gpw_3[[#This Row],[obrot]]=0),gpw_3[[#This Row],[kurs_zamkniecia]],gpw_3[[#This Row],[obrot]]/gpw_3[[#This Row],[wolumen]])</f>
        <v>0.64</v>
      </c>
      <c r="AJ959">
        <f>(gpw_3[[#This Row],[kurs_zamkniecia]]/AE489-1)*100</f>
        <v>0</v>
      </c>
      <c r="AK959" t="str">
        <f>LEFT(gpw_3[[#This Row],[ISIN]],2)</f>
        <v>PL</v>
      </c>
      <c r="AL959">
        <f>gpw_3[[#This Row],[kurs_zamkniecia]]*gpw_3[[#This Row],[pakiet_wig]]</f>
        <v>0</v>
      </c>
      <c r="AM959" s="2">
        <f>1000</f>
        <v>1000</v>
      </c>
      <c r="AN959" s="2">
        <f t="shared" si="58"/>
        <v>96.428137390000003</v>
      </c>
      <c r="AO959" s="2">
        <f t="shared" si="59"/>
        <v>57140000</v>
      </c>
      <c r="AP959" s="2">
        <f>gpw_3[[#This Row],[M]]/(gpw_3[[#This Row],[Mb]]*gpw_3[[#This Row],[K]])*gpw_3[[#This Row],[Wb]]</f>
        <v>0</v>
      </c>
      <c r="AQ959" s="2">
        <f>gpw_3[[#This Row],[kurs_zamkniecia]]-AE489</f>
        <v>0</v>
      </c>
      <c r="AR959" s="2" t="str">
        <f>IF(gpw_3[[#This Row],[Kolumna1]]&gt;0,"r",IF(gpw_3[[#This Row],[Kolumna1]]=0,"n","m"))</f>
        <v>n</v>
      </c>
    </row>
    <row r="960" spans="1:44" x14ac:dyDescent="0.25">
      <c r="A960" s="1">
        <v>42027</v>
      </c>
      <c r="B960" s="2" t="s">
        <v>43</v>
      </c>
      <c r="C960" s="2" t="s">
        <v>44</v>
      </c>
      <c r="D960">
        <v>9.1</v>
      </c>
      <c r="E960">
        <v>8284</v>
      </c>
      <c r="F960">
        <v>75340</v>
      </c>
      <c r="G960">
        <v>24397000</v>
      </c>
      <c r="H960" s="2">
        <f>IF(AND(gpw[[#This Row],[wolumen]]=0,gpw[[#This Row],[obrot]]=0),gpw[[#This Row],[kurs_zamkniecia]],gpw[[#This Row],[obrot]]/gpw[[#This Row],[wolumen]])</f>
        <v>9.0946402704007721</v>
      </c>
      <c r="I960">
        <f>(gpw[[#This Row],[kurs_zamkniecia]]/D490-1)*100</f>
        <v>0</v>
      </c>
      <c r="J960" t="str">
        <f>LEFT(gpw[[#This Row],[ISIN]],2)</f>
        <v>PL</v>
      </c>
      <c r="K960">
        <f>gpw[[#This Row],[kurs_zamkniecia]]*gpw[[#This Row],[pakiet_wig]]</f>
        <v>222012700</v>
      </c>
      <c r="L960" s="2">
        <f>1000</f>
        <v>1000</v>
      </c>
      <c r="M960" s="2">
        <f t="shared" si="56"/>
        <v>96.428137390000003</v>
      </c>
      <c r="N960" s="2">
        <f t="shared" si="57"/>
        <v>57140000</v>
      </c>
      <c r="O960" s="2">
        <f>gpw[[#This Row],[M]]/(gpw[[#This Row],[Mb]]*gpw[[#This Row],[K]])*gpw[[#This Row],[Wb]]</f>
        <v>40.293389730340003</v>
      </c>
      <c r="P960" s="2">
        <f>gpw[[#This Row],[kurs_zamkniecia]]-D490</f>
        <v>0</v>
      </c>
      <c r="Q960" s="2" t="str">
        <f>IF(gpw[[#This Row],[Kolumna1]]&gt;0,"r",IF(gpw[[#This Row],[Kolumna1]]=0,"n","m"))</f>
        <v>n</v>
      </c>
      <c r="AB960" s="1">
        <v>42027</v>
      </c>
      <c r="AC960" s="2" t="s">
        <v>43</v>
      </c>
      <c r="AD960" s="2" t="s">
        <v>44</v>
      </c>
      <c r="AE960">
        <v>9.1</v>
      </c>
      <c r="AF960">
        <v>8284</v>
      </c>
      <c r="AG960">
        <v>75340</v>
      </c>
      <c r="AH960">
        <v>24397000</v>
      </c>
      <c r="AI960" s="2">
        <f>IF(AND(gpw_3[[#This Row],[wolumen]]=0,gpw_3[[#This Row],[obrot]]=0),gpw_3[[#This Row],[kurs_zamkniecia]],gpw_3[[#This Row],[obrot]]/gpw_3[[#This Row],[wolumen]])</f>
        <v>9.0946402704007721</v>
      </c>
      <c r="AJ960">
        <f>(gpw_3[[#This Row],[kurs_zamkniecia]]/AE490-1)*100</f>
        <v>0</v>
      </c>
      <c r="AK960" t="str">
        <f>LEFT(gpw_3[[#This Row],[ISIN]],2)</f>
        <v>PL</v>
      </c>
      <c r="AL960">
        <f>gpw_3[[#This Row],[kurs_zamkniecia]]*gpw_3[[#This Row],[pakiet_wig]]</f>
        <v>222012700</v>
      </c>
      <c r="AM960" s="2">
        <f>1000</f>
        <v>1000</v>
      </c>
      <c r="AN960" s="2">
        <f t="shared" si="58"/>
        <v>96.428137390000003</v>
      </c>
      <c r="AO960" s="2">
        <f t="shared" si="59"/>
        <v>57140000</v>
      </c>
      <c r="AP960" s="2">
        <f>gpw_3[[#This Row],[M]]/(gpw_3[[#This Row],[Mb]]*gpw_3[[#This Row],[K]])*gpw_3[[#This Row],[Wb]]</f>
        <v>40.293389730340003</v>
      </c>
      <c r="AQ960" s="2">
        <f>gpw_3[[#This Row],[kurs_zamkniecia]]-AE490</f>
        <v>0</v>
      </c>
      <c r="AR960" s="2" t="str">
        <f>IF(gpw_3[[#This Row],[Kolumna1]]&gt;0,"r",IF(gpw_3[[#This Row],[Kolumna1]]=0,"n","m"))</f>
        <v>n</v>
      </c>
    </row>
    <row r="961" spans="1:44" x14ac:dyDescent="0.25">
      <c r="A961" s="1">
        <v>42027</v>
      </c>
      <c r="B961" s="2" t="s">
        <v>45</v>
      </c>
      <c r="C961" s="2" t="s">
        <v>46</v>
      </c>
      <c r="D961">
        <v>46.19</v>
      </c>
      <c r="E961">
        <v>2635</v>
      </c>
      <c r="F961">
        <v>121140</v>
      </c>
      <c r="G961">
        <v>9046000</v>
      </c>
      <c r="H961" s="2">
        <f>IF(AND(gpw[[#This Row],[wolumen]]=0,gpw[[#This Row],[obrot]]=0),gpw[[#This Row],[kurs_zamkniecia]],gpw[[#This Row],[obrot]]/gpw[[#This Row],[wolumen]])</f>
        <v>45.973434535104367</v>
      </c>
      <c r="I961">
        <f>(gpw[[#This Row],[kurs_zamkniecia]]/D491-1)*100</f>
        <v>1.0722100656455069</v>
      </c>
      <c r="J961" t="str">
        <f>LEFT(gpw[[#This Row],[ISIN]],2)</f>
        <v>PL</v>
      </c>
      <c r="K961">
        <f>gpw[[#This Row],[kurs_zamkniecia]]*gpw[[#This Row],[pakiet_wig]]</f>
        <v>417834740</v>
      </c>
      <c r="L961" s="2">
        <f>1000</f>
        <v>1000</v>
      </c>
      <c r="M961" s="2">
        <f t="shared" si="56"/>
        <v>96.428137390000003</v>
      </c>
      <c r="N961" s="2">
        <f t="shared" si="57"/>
        <v>57140000</v>
      </c>
      <c r="O961" s="2">
        <f>gpw[[#This Row],[M]]/(gpw[[#This Row],[Mb]]*gpw[[#This Row],[K]])*gpw[[#This Row],[Wb]]</f>
        <v>75.833400619402795</v>
      </c>
      <c r="P961" s="2">
        <f>gpw[[#This Row],[kurs_zamkniecia]]-D491</f>
        <v>0.48999999999999488</v>
      </c>
      <c r="Q961" s="2" t="str">
        <f>IF(gpw[[#This Row],[Kolumna1]]&gt;0,"r",IF(gpw[[#This Row],[Kolumna1]]=0,"n","m"))</f>
        <v>r</v>
      </c>
      <c r="AB961" s="1">
        <v>42027</v>
      </c>
      <c r="AC961" s="2" t="s">
        <v>45</v>
      </c>
      <c r="AD961" s="2" t="s">
        <v>46</v>
      </c>
      <c r="AE961">
        <v>46.19</v>
      </c>
      <c r="AF961">
        <v>2635</v>
      </c>
      <c r="AG961">
        <v>121140</v>
      </c>
      <c r="AH961">
        <v>9046000</v>
      </c>
      <c r="AI961" s="2">
        <f>IF(AND(gpw_3[[#This Row],[wolumen]]=0,gpw_3[[#This Row],[obrot]]=0),gpw_3[[#This Row],[kurs_zamkniecia]],gpw_3[[#This Row],[obrot]]/gpw_3[[#This Row],[wolumen]])</f>
        <v>45.973434535104367</v>
      </c>
      <c r="AJ961">
        <f>(gpw_3[[#This Row],[kurs_zamkniecia]]/AE491-1)*100</f>
        <v>1.0722100656455069</v>
      </c>
      <c r="AK961" t="str">
        <f>LEFT(gpw_3[[#This Row],[ISIN]],2)</f>
        <v>PL</v>
      </c>
      <c r="AL961">
        <f>gpw_3[[#This Row],[kurs_zamkniecia]]*gpw_3[[#This Row],[pakiet_wig]]</f>
        <v>417834740</v>
      </c>
      <c r="AM961" s="2">
        <f>1000</f>
        <v>1000</v>
      </c>
      <c r="AN961" s="2">
        <f t="shared" si="58"/>
        <v>96.428137390000003</v>
      </c>
      <c r="AO961" s="2">
        <f t="shared" si="59"/>
        <v>57140000</v>
      </c>
      <c r="AP961" s="2">
        <f>gpw_3[[#This Row],[M]]/(gpw_3[[#This Row],[Mb]]*gpw_3[[#This Row],[K]])*gpw_3[[#This Row],[Wb]]</f>
        <v>75.833400619402795</v>
      </c>
      <c r="AQ961" s="2">
        <f>gpw_3[[#This Row],[kurs_zamkniecia]]-AE491</f>
        <v>0.48999999999999488</v>
      </c>
      <c r="AR961" s="2" t="str">
        <f>IF(gpw_3[[#This Row],[Kolumna1]]&gt;0,"r",IF(gpw_3[[#This Row],[Kolumna1]]=0,"n","m"))</f>
        <v>r</v>
      </c>
    </row>
    <row r="962" spans="1:44" x14ac:dyDescent="0.25">
      <c r="A962" s="1">
        <v>42027</v>
      </c>
      <c r="B962" s="2" t="s">
        <v>47</v>
      </c>
      <c r="C962" s="2" t="s">
        <v>48</v>
      </c>
      <c r="D962">
        <v>8.02</v>
      </c>
      <c r="E962">
        <v>1591</v>
      </c>
      <c r="F962">
        <v>12810</v>
      </c>
      <c r="G962">
        <v>9800000</v>
      </c>
      <c r="H962" s="2">
        <f>IF(AND(gpw[[#This Row],[wolumen]]=0,gpw[[#This Row],[obrot]]=0),gpw[[#This Row],[kurs_zamkniecia]],gpw[[#This Row],[obrot]]/gpw[[#This Row],[wolumen]])</f>
        <v>8.0515399120050279</v>
      </c>
      <c r="I962">
        <f>(gpw[[#This Row],[kurs_zamkniecia]]/D492-1)*100</f>
        <v>0</v>
      </c>
      <c r="J962" t="str">
        <f>LEFT(gpw[[#This Row],[ISIN]],2)</f>
        <v>PL</v>
      </c>
      <c r="K962">
        <f>gpw[[#This Row],[kurs_zamkniecia]]*gpw[[#This Row],[pakiet_wig]]</f>
        <v>78596000</v>
      </c>
      <c r="L962" s="2">
        <f>1000</f>
        <v>1000</v>
      </c>
      <c r="M962" s="2">
        <f t="shared" ref="M962:M1025" si="60">96.42813739</f>
        <v>96.428137390000003</v>
      </c>
      <c r="N962" s="2">
        <f t="shared" ref="N962:N1025" si="61">57140000</f>
        <v>57140000</v>
      </c>
      <c r="O962" s="2">
        <f>gpw[[#This Row],[M]]/(gpw[[#This Row],[Mb]]*gpw[[#This Row],[K]])*gpw[[#This Row],[Wb]]</f>
        <v>14.264495946609374</v>
      </c>
      <c r="P962" s="2">
        <f>gpw[[#This Row],[kurs_zamkniecia]]-D492</f>
        <v>0</v>
      </c>
      <c r="Q962" s="2" t="str">
        <f>IF(gpw[[#This Row],[Kolumna1]]&gt;0,"r",IF(gpw[[#This Row],[Kolumna1]]=0,"n","m"))</f>
        <v>n</v>
      </c>
      <c r="AB962" s="1">
        <v>42027</v>
      </c>
      <c r="AC962" s="2" t="s">
        <v>47</v>
      </c>
      <c r="AD962" s="2" t="s">
        <v>48</v>
      </c>
      <c r="AE962">
        <v>8.02</v>
      </c>
      <c r="AF962">
        <v>1591</v>
      </c>
      <c r="AG962">
        <v>12810</v>
      </c>
      <c r="AH962">
        <v>9800000</v>
      </c>
      <c r="AI962" s="2">
        <f>IF(AND(gpw_3[[#This Row],[wolumen]]=0,gpw_3[[#This Row],[obrot]]=0),gpw_3[[#This Row],[kurs_zamkniecia]],gpw_3[[#This Row],[obrot]]/gpw_3[[#This Row],[wolumen]])</f>
        <v>8.0515399120050279</v>
      </c>
      <c r="AJ962">
        <f>(gpw_3[[#This Row],[kurs_zamkniecia]]/AE492-1)*100</f>
        <v>0</v>
      </c>
      <c r="AK962" t="str">
        <f>LEFT(gpw_3[[#This Row],[ISIN]],2)</f>
        <v>PL</v>
      </c>
      <c r="AL962">
        <f>gpw_3[[#This Row],[kurs_zamkniecia]]*gpw_3[[#This Row],[pakiet_wig]]</f>
        <v>78596000</v>
      </c>
      <c r="AM962" s="2">
        <f>1000</f>
        <v>1000</v>
      </c>
      <c r="AN962" s="2">
        <f t="shared" ref="AN962:AN1025" si="62">96.42813739</f>
        <v>96.428137390000003</v>
      </c>
      <c r="AO962" s="2">
        <f t="shared" ref="AO962:AO1025" si="63">57140000</f>
        <v>57140000</v>
      </c>
      <c r="AP962" s="2">
        <f>gpw_3[[#This Row],[M]]/(gpw_3[[#This Row],[Mb]]*gpw_3[[#This Row],[K]])*gpw_3[[#This Row],[Wb]]</f>
        <v>14.264495946609374</v>
      </c>
      <c r="AQ962" s="2">
        <f>gpw_3[[#This Row],[kurs_zamkniecia]]-AE492</f>
        <v>0</v>
      </c>
      <c r="AR962" s="2" t="str">
        <f>IF(gpw_3[[#This Row],[Kolumna1]]&gt;0,"r",IF(gpw_3[[#This Row],[Kolumna1]]=0,"n","m"))</f>
        <v>n</v>
      </c>
    </row>
    <row r="963" spans="1:44" x14ac:dyDescent="0.25">
      <c r="A963" s="1">
        <v>42027</v>
      </c>
      <c r="B963" s="2" t="s">
        <v>49</v>
      </c>
      <c r="C963" s="2" t="s">
        <v>50</v>
      </c>
      <c r="D963">
        <v>105</v>
      </c>
      <c r="E963">
        <v>35257</v>
      </c>
      <c r="F963">
        <v>3532300</v>
      </c>
      <c r="G963">
        <v>4659000</v>
      </c>
      <c r="H963" s="2">
        <f>IF(AND(gpw[[#This Row],[wolumen]]=0,gpw[[#This Row],[obrot]]=0),gpw[[#This Row],[kurs_zamkniecia]],gpw[[#This Row],[obrot]]/gpw[[#This Row],[wolumen]])</f>
        <v>100.18719686870692</v>
      </c>
      <c r="I963">
        <f>(gpw[[#This Row],[kurs_zamkniecia]]/D493-1)*100</f>
        <v>5.5276381909547645</v>
      </c>
      <c r="J963" t="str">
        <f>LEFT(gpw[[#This Row],[ISIN]],2)</f>
        <v>PL</v>
      </c>
      <c r="K963">
        <f>gpw[[#This Row],[kurs_zamkniecia]]*gpw[[#This Row],[pakiet_wig]]</f>
        <v>489195000</v>
      </c>
      <c r="L963" s="2">
        <f>1000</f>
        <v>1000</v>
      </c>
      <c r="M963" s="2">
        <f t="shared" si="60"/>
        <v>96.428137390000003</v>
      </c>
      <c r="N963" s="2">
        <f t="shared" si="61"/>
        <v>57140000</v>
      </c>
      <c r="O963" s="2">
        <f>gpw[[#This Row],[M]]/(gpw[[#This Row],[Mb]]*gpw[[#This Row],[K]])*gpw[[#This Row],[Wb]]</f>
        <v>88.784672179265783</v>
      </c>
      <c r="P963" s="2">
        <f>gpw[[#This Row],[kurs_zamkniecia]]-D493</f>
        <v>5.5</v>
      </c>
      <c r="Q963" s="2" t="str">
        <f>IF(gpw[[#This Row],[Kolumna1]]&gt;0,"r",IF(gpw[[#This Row],[Kolumna1]]=0,"n","m"))</f>
        <v>r</v>
      </c>
      <c r="AB963" s="1">
        <v>42027</v>
      </c>
      <c r="AC963" s="2" t="s">
        <v>49</v>
      </c>
      <c r="AD963" s="2" t="s">
        <v>50</v>
      </c>
      <c r="AE963">
        <v>105</v>
      </c>
      <c r="AF963">
        <v>35257</v>
      </c>
      <c r="AG963">
        <v>3532300</v>
      </c>
      <c r="AH963">
        <v>4659000</v>
      </c>
      <c r="AI963" s="2">
        <f>IF(AND(gpw_3[[#This Row],[wolumen]]=0,gpw_3[[#This Row],[obrot]]=0),gpw_3[[#This Row],[kurs_zamkniecia]],gpw_3[[#This Row],[obrot]]/gpw_3[[#This Row],[wolumen]])</f>
        <v>100.18719686870692</v>
      </c>
      <c r="AJ963">
        <f>(gpw_3[[#This Row],[kurs_zamkniecia]]/AE493-1)*100</f>
        <v>5.5276381909547645</v>
      </c>
      <c r="AK963" t="str">
        <f>LEFT(gpw_3[[#This Row],[ISIN]],2)</f>
        <v>PL</v>
      </c>
      <c r="AL963">
        <f>gpw_3[[#This Row],[kurs_zamkniecia]]*gpw_3[[#This Row],[pakiet_wig]]</f>
        <v>489195000</v>
      </c>
      <c r="AM963" s="2">
        <f>1000</f>
        <v>1000</v>
      </c>
      <c r="AN963" s="2">
        <f t="shared" si="62"/>
        <v>96.428137390000003</v>
      </c>
      <c r="AO963" s="2">
        <f t="shared" si="63"/>
        <v>57140000</v>
      </c>
      <c r="AP963" s="2">
        <f>gpw_3[[#This Row],[M]]/(gpw_3[[#This Row],[Mb]]*gpw_3[[#This Row],[K]])*gpw_3[[#This Row],[Wb]]</f>
        <v>88.784672179265783</v>
      </c>
      <c r="AQ963" s="2">
        <f>gpw_3[[#This Row],[kurs_zamkniecia]]-AE493</f>
        <v>5.5</v>
      </c>
      <c r="AR963" s="2" t="str">
        <f>IF(gpw_3[[#This Row],[Kolumna1]]&gt;0,"r",IF(gpw_3[[#This Row],[Kolumna1]]=0,"n","m"))</f>
        <v>r</v>
      </c>
    </row>
    <row r="964" spans="1:44" x14ac:dyDescent="0.25">
      <c r="A964" s="1">
        <v>42027</v>
      </c>
      <c r="B964" s="2" t="s">
        <v>51</v>
      </c>
      <c r="C964" s="2" t="s">
        <v>52</v>
      </c>
      <c r="D964">
        <v>0.26</v>
      </c>
      <c r="E964">
        <v>0</v>
      </c>
      <c r="F964">
        <v>0</v>
      </c>
      <c r="G964">
        <v>0</v>
      </c>
      <c r="H964" s="2">
        <f>IF(AND(gpw[[#This Row],[wolumen]]=0,gpw[[#This Row],[obrot]]=0),gpw[[#This Row],[kurs_zamkniecia]],gpw[[#This Row],[obrot]]/gpw[[#This Row],[wolumen]])</f>
        <v>0.26</v>
      </c>
      <c r="I964">
        <f>(gpw[[#This Row],[kurs_zamkniecia]]/D494-1)*100</f>
        <v>0</v>
      </c>
      <c r="J964" t="str">
        <f>LEFT(gpw[[#This Row],[ISIN]],2)</f>
        <v>PL</v>
      </c>
      <c r="K964">
        <f>gpw[[#This Row],[kurs_zamkniecia]]*gpw[[#This Row],[pakiet_wig]]</f>
        <v>0</v>
      </c>
      <c r="L964" s="2">
        <f>1000</f>
        <v>1000</v>
      </c>
      <c r="M964" s="2">
        <f t="shared" si="60"/>
        <v>96.428137390000003</v>
      </c>
      <c r="N964" s="2">
        <f t="shared" si="61"/>
        <v>57140000</v>
      </c>
      <c r="O964" s="2">
        <f>gpw[[#This Row],[M]]/(gpw[[#This Row],[Mb]]*gpw[[#This Row],[K]])*gpw[[#This Row],[Wb]]</f>
        <v>0</v>
      </c>
      <c r="P964" s="2">
        <f>gpw[[#This Row],[kurs_zamkniecia]]-D494</f>
        <v>0</v>
      </c>
      <c r="Q964" s="2" t="str">
        <f>IF(gpw[[#This Row],[Kolumna1]]&gt;0,"r",IF(gpw[[#This Row],[Kolumna1]]=0,"n","m"))</f>
        <v>n</v>
      </c>
      <c r="AB964" s="1">
        <v>42027</v>
      </c>
      <c r="AC964" s="2" t="s">
        <v>51</v>
      </c>
      <c r="AD964" s="2" t="s">
        <v>52</v>
      </c>
      <c r="AE964">
        <v>0.26</v>
      </c>
      <c r="AF964">
        <v>0</v>
      </c>
      <c r="AG964">
        <v>0</v>
      </c>
      <c r="AH964">
        <v>0</v>
      </c>
      <c r="AI964" s="2">
        <f>IF(AND(gpw_3[[#This Row],[wolumen]]=0,gpw_3[[#This Row],[obrot]]=0),gpw_3[[#This Row],[kurs_zamkniecia]],gpw_3[[#This Row],[obrot]]/gpw_3[[#This Row],[wolumen]])</f>
        <v>0.26</v>
      </c>
      <c r="AJ964">
        <f>(gpw_3[[#This Row],[kurs_zamkniecia]]/AE494-1)*100</f>
        <v>0</v>
      </c>
      <c r="AK964" t="str">
        <f>LEFT(gpw_3[[#This Row],[ISIN]],2)</f>
        <v>PL</v>
      </c>
      <c r="AL964">
        <f>gpw_3[[#This Row],[kurs_zamkniecia]]*gpw_3[[#This Row],[pakiet_wig]]</f>
        <v>0</v>
      </c>
      <c r="AM964" s="2">
        <f>1000</f>
        <v>1000</v>
      </c>
      <c r="AN964" s="2">
        <f t="shared" si="62"/>
        <v>96.428137390000003</v>
      </c>
      <c r="AO964" s="2">
        <f t="shared" si="63"/>
        <v>57140000</v>
      </c>
      <c r="AP964" s="2">
        <f>gpw_3[[#This Row],[M]]/(gpw_3[[#This Row],[Mb]]*gpw_3[[#This Row],[K]])*gpw_3[[#This Row],[Wb]]</f>
        <v>0</v>
      </c>
      <c r="AQ964" s="2">
        <f>gpw_3[[#This Row],[kurs_zamkniecia]]-AE494</f>
        <v>0</v>
      </c>
      <c r="AR964" s="2" t="str">
        <f>IF(gpw_3[[#This Row],[Kolumna1]]&gt;0,"r",IF(gpw_3[[#This Row],[Kolumna1]]=0,"n","m"))</f>
        <v>n</v>
      </c>
    </row>
    <row r="965" spans="1:44" x14ac:dyDescent="0.25">
      <c r="A965" s="1">
        <v>42027</v>
      </c>
      <c r="B965" s="2" t="s">
        <v>53</v>
      </c>
      <c r="C965" s="2" t="s">
        <v>54</v>
      </c>
      <c r="D965">
        <v>108</v>
      </c>
      <c r="E965">
        <v>1478</v>
      </c>
      <c r="F965">
        <v>159510</v>
      </c>
      <c r="G965">
        <v>14487000</v>
      </c>
      <c r="H965" s="2">
        <f>IF(AND(gpw[[#This Row],[wolumen]]=0,gpw[[#This Row],[obrot]]=0),gpw[[#This Row],[kurs_zamkniecia]],gpw[[#This Row],[obrot]]/gpw[[#This Row],[wolumen]])</f>
        <v>107.92286874154263</v>
      </c>
      <c r="I965">
        <f>(gpw[[#This Row],[kurs_zamkniecia]]/D495-1)*100</f>
        <v>0</v>
      </c>
      <c r="J965" t="str">
        <f>LEFT(gpw[[#This Row],[ISIN]],2)</f>
        <v>NL</v>
      </c>
      <c r="K965">
        <f>gpw[[#This Row],[kurs_zamkniecia]]*gpw[[#This Row],[pakiet_wig]]</f>
        <v>1564596000</v>
      </c>
      <c r="L965" s="2">
        <f>1000</f>
        <v>1000</v>
      </c>
      <c r="M965" s="2">
        <f t="shared" si="60"/>
        <v>96.428137390000003</v>
      </c>
      <c r="N965" s="2">
        <f t="shared" si="61"/>
        <v>57140000</v>
      </c>
      <c r="O965" s="2">
        <f>gpw[[#This Row],[M]]/(gpw[[#This Row],[Mb]]*gpw[[#This Row],[K]])*gpw[[#This Row],[Wb]]</f>
        <v>283.96067611686647</v>
      </c>
      <c r="P965" s="2">
        <f>gpw[[#This Row],[kurs_zamkniecia]]-D495</f>
        <v>0</v>
      </c>
      <c r="Q965" s="2" t="str">
        <f>IF(gpw[[#This Row],[Kolumna1]]&gt;0,"r",IF(gpw[[#This Row],[Kolumna1]]=0,"n","m"))</f>
        <v>n</v>
      </c>
      <c r="AB965" s="1">
        <v>42027</v>
      </c>
      <c r="AC965" s="2" t="s">
        <v>53</v>
      </c>
      <c r="AD965" s="2" t="s">
        <v>54</v>
      </c>
      <c r="AE965">
        <v>108</v>
      </c>
      <c r="AF965">
        <v>1478</v>
      </c>
      <c r="AG965">
        <v>159510</v>
      </c>
      <c r="AH965">
        <v>14487000</v>
      </c>
      <c r="AI965" s="2">
        <f>IF(AND(gpw_3[[#This Row],[wolumen]]=0,gpw_3[[#This Row],[obrot]]=0),gpw_3[[#This Row],[kurs_zamkniecia]],gpw_3[[#This Row],[obrot]]/gpw_3[[#This Row],[wolumen]])</f>
        <v>107.92286874154263</v>
      </c>
      <c r="AJ965">
        <f>(gpw_3[[#This Row],[kurs_zamkniecia]]/AE495-1)*100</f>
        <v>0</v>
      </c>
      <c r="AK965" t="str">
        <f>LEFT(gpw_3[[#This Row],[ISIN]],2)</f>
        <v>NL</v>
      </c>
      <c r="AL965">
        <f>gpw_3[[#This Row],[kurs_zamkniecia]]*gpw_3[[#This Row],[pakiet_wig]]</f>
        <v>1564596000</v>
      </c>
      <c r="AM965" s="2">
        <f>1000</f>
        <v>1000</v>
      </c>
      <c r="AN965" s="2">
        <f t="shared" si="62"/>
        <v>96.428137390000003</v>
      </c>
      <c r="AO965" s="2">
        <f t="shared" si="63"/>
        <v>57140000</v>
      </c>
      <c r="AP965" s="2">
        <f>gpw_3[[#This Row],[M]]/(gpw_3[[#This Row],[Mb]]*gpw_3[[#This Row],[K]])*gpw_3[[#This Row],[Wb]]</f>
        <v>283.96067611686647</v>
      </c>
      <c r="AQ965" s="2">
        <f>gpw_3[[#This Row],[kurs_zamkniecia]]-AE495</f>
        <v>0</v>
      </c>
      <c r="AR965" s="2" t="str">
        <f>IF(gpw_3[[#This Row],[Kolumna1]]&gt;0,"r",IF(gpw_3[[#This Row],[Kolumna1]]=0,"n","m"))</f>
        <v>n</v>
      </c>
    </row>
    <row r="966" spans="1:44" x14ac:dyDescent="0.25">
      <c r="A966" s="1">
        <v>42027</v>
      </c>
      <c r="B966" s="2" t="s">
        <v>55</v>
      </c>
      <c r="C966" s="2" t="s">
        <v>56</v>
      </c>
      <c r="D966">
        <v>35.21</v>
      </c>
      <c r="E966">
        <v>1838</v>
      </c>
      <c r="F966">
        <v>64690</v>
      </c>
      <c r="G966">
        <v>25382000</v>
      </c>
      <c r="H966" s="2">
        <f>IF(AND(gpw[[#This Row],[wolumen]]=0,gpw[[#This Row],[obrot]]=0),gpw[[#This Row],[kurs_zamkniecia]],gpw[[#This Row],[obrot]]/gpw[[#This Row],[wolumen]])</f>
        <v>35.195865070729056</v>
      </c>
      <c r="I966">
        <f>(gpw[[#This Row],[kurs_zamkniecia]]/D496-1)*100</f>
        <v>0.11373329542223587</v>
      </c>
      <c r="J966" t="str">
        <f>LEFT(gpw[[#This Row],[ISIN]],2)</f>
        <v>PL</v>
      </c>
      <c r="K966">
        <f>gpw[[#This Row],[kurs_zamkniecia]]*gpw[[#This Row],[pakiet_wig]]</f>
        <v>893700220</v>
      </c>
      <c r="L966" s="2">
        <f>1000</f>
        <v>1000</v>
      </c>
      <c r="M966" s="2">
        <f t="shared" si="60"/>
        <v>96.428137390000003</v>
      </c>
      <c r="N966" s="2">
        <f t="shared" si="61"/>
        <v>57140000</v>
      </c>
      <c r="O966" s="2">
        <f>gpw[[#This Row],[M]]/(gpw[[#This Row],[Mb]]*gpw[[#This Row],[K]])*gpw[[#This Row],[Wb]]</f>
        <v>162.19887991340406</v>
      </c>
      <c r="P966" s="2">
        <f>gpw[[#This Row],[kurs_zamkniecia]]-D496</f>
        <v>3.9999999999999147E-2</v>
      </c>
      <c r="Q966" s="2" t="str">
        <f>IF(gpw[[#This Row],[Kolumna1]]&gt;0,"r",IF(gpw[[#This Row],[Kolumna1]]=0,"n","m"))</f>
        <v>r</v>
      </c>
      <c r="AB966" s="1">
        <v>42027</v>
      </c>
      <c r="AC966" s="2" t="s">
        <v>55</v>
      </c>
      <c r="AD966" s="2" t="s">
        <v>56</v>
      </c>
      <c r="AE966">
        <v>35.21</v>
      </c>
      <c r="AF966">
        <v>1838</v>
      </c>
      <c r="AG966">
        <v>64690</v>
      </c>
      <c r="AH966">
        <v>25382000</v>
      </c>
      <c r="AI966" s="2">
        <f>IF(AND(gpw_3[[#This Row],[wolumen]]=0,gpw_3[[#This Row],[obrot]]=0),gpw_3[[#This Row],[kurs_zamkniecia]],gpw_3[[#This Row],[obrot]]/gpw_3[[#This Row],[wolumen]])</f>
        <v>35.195865070729056</v>
      </c>
      <c r="AJ966">
        <f>(gpw_3[[#This Row],[kurs_zamkniecia]]/AE496-1)*100</f>
        <v>0.11373329542223587</v>
      </c>
      <c r="AK966" t="str">
        <f>LEFT(gpw_3[[#This Row],[ISIN]],2)</f>
        <v>PL</v>
      </c>
      <c r="AL966">
        <f>gpw_3[[#This Row],[kurs_zamkniecia]]*gpw_3[[#This Row],[pakiet_wig]]</f>
        <v>893700220</v>
      </c>
      <c r="AM966" s="2">
        <f>1000</f>
        <v>1000</v>
      </c>
      <c r="AN966" s="2">
        <f t="shared" si="62"/>
        <v>96.428137390000003</v>
      </c>
      <c r="AO966" s="2">
        <f t="shared" si="63"/>
        <v>57140000</v>
      </c>
      <c r="AP966" s="2">
        <f>gpw_3[[#This Row],[M]]/(gpw_3[[#This Row],[Mb]]*gpw_3[[#This Row],[K]])*gpw_3[[#This Row],[Wb]]</f>
        <v>162.19887991340406</v>
      </c>
      <c r="AQ966" s="2">
        <f>gpw_3[[#This Row],[kurs_zamkniecia]]-AE496</f>
        <v>3.9999999999999147E-2</v>
      </c>
      <c r="AR966" s="2" t="str">
        <f>IF(gpw_3[[#This Row],[Kolumna1]]&gt;0,"r",IF(gpw_3[[#This Row],[Kolumna1]]=0,"n","m"))</f>
        <v>r</v>
      </c>
    </row>
    <row r="967" spans="1:44" x14ac:dyDescent="0.25">
      <c r="A967" s="1">
        <v>42027</v>
      </c>
      <c r="B967" s="2" t="s">
        <v>57</v>
      </c>
      <c r="C967" s="2" t="s">
        <v>58</v>
      </c>
      <c r="D967">
        <v>12.29</v>
      </c>
      <c r="E967">
        <v>66</v>
      </c>
      <c r="F967">
        <v>810</v>
      </c>
      <c r="G967">
        <v>5540000</v>
      </c>
      <c r="H967" s="2">
        <f>IF(AND(gpw[[#This Row],[wolumen]]=0,gpw[[#This Row],[obrot]]=0),gpw[[#This Row],[kurs_zamkniecia]],gpw[[#This Row],[obrot]]/gpw[[#This Row],[wolumen]])</f>
        <v>12.272727272727273</v>
      </c>
      <c r="I967">
        <f>(gpw[[#This Row],[kurs_zamkniecia]]/D497-1)*100</f>
        <v>-8.1300813008144956E-2</v>
      </c>
      <c r="J967" t="str">
        <f>LEFT(gpw[[#This Row],[ISIN]],2)</f>
        <v>PL</v>
      </c>
      <c r="K967">
        <f>gpw[[#This Row],[kurs_zamkniecia]]*gpw[[#This Row],[pakiet_wig]]</f>
        <v>68086600</v>
      </c>
      <c r="L967" s="2">
        <f>1000</f>
        <v>1000</v>
      </c>
      <c r="M967" s="2">
        <f t="shared" si="60"/>
        <v>96.428137390000003</v>
      </c>
      <c r="N967" s="2">
        <f t="shared" si="61"/>
        <v>57140000</v>
      </c>
      <c r="O967" s="2">
        <f>gpw[[#This Row],[M]]/(gpw[[#This Row],[Mb]]*gpw[[#This Row],[K]])*gpw[[#This Row],[Wb]]</f>
        <v>12.35713051196516</v>
      </c>
      <c r="P967" s="2">
        <f>gpw[[#This Row],[kurs_zamkniecia]]-D497</f>
        <v>-1.0000000000001563E-2</v>
      </c>
      <c r="Q967" s="2" t="str">
        <f>IF(gpw[[#This Row],[Kolumna1]]&gt;0,"r",IF(gpw[[#This Row],[Kolumna1]]=0,"n","m"))</f>
        <v>m</v>
      </c>
      <c r="AB967" s="1">
        <v>42027</v>
      </c>
      <c r="AC967" s="2" t="s">
        <v>57</v>
      </c>
      <c r="AD967" s="2" t="s">
        <v>58</v>
      </c>
      <c r="AE967">
        <v>12.29</v>
      </c>
      <c r="AF967">
        <v>66</v>
      </c>
      <c r="AG967">
        <v>810</v>
      </c>
      <c r="AH967">
        <v>5540000</v>
      </c>
      <c r="AI967" s="2">
        <f>IF(AND(gpw_3[[#This Row],[wolumen]]=0,gpw_3[[#This Row],[obrot]]=0),gpw_3[[#This Row],[kurs_zamkniecia]],gpw_3[[#This Row],[obrot]]/gpw_3[[#This Row],[wolumen]])</f>
        <v>12.272727272727273</v>
      </c>
      <c r="AJ967">
        <f>(gpw_3[[#This Row],[kurs_zamkniecia]]/AE497-1)*100</f>
        <v>-8.1300813008144956E-2</v>
      </c>
      <c r="AK967" t="str">
        <f>LEFT(gpw_3[[#This Row],[ISIN]],2)</f>
        <v>PL</v>
      </c>
      <c r="AL967">
        <f>gpw_3[[#This Row],[kurs_zamkniecia]]*gpw_3[[#This Row],[pakiet_wig]]</f>
        <v>68086600</v>
      </c>
      <c r="AM967" s="2">
        <f>1000</f>
        <v>1000</v>
      </c>
      <c r="AN967" s="2">
        <f t="shared" si="62"/>
        <v>96.428137390000003</v>
      </c>
      <c r="AO967" s="2">
        <f t="shared" si="63"/>
        <v>57140000</v>
      </c>
      <c r="AP967" s="2">
        <f>gpw_3[[#This Row],[M]]/(gpw_3[[#This Row],[Mb]]*gpw_3[[#This Row],[K]])*gpw_3[[#This Row],[Wb]]</f>
        <v>12.35713051196516</v>
      </c>
      <c r="AQ967" s="2">
        <f>gpw_3[[#This Row],[kurs_zamkniecia]]-AE497</f>
        <v>-1.0000000000001563E-2</v>
      </c>
      <c r="AR967" s="2" t="str">
        <f>IF(gpw_3[[#This Row],[Kolumna1]]&gt;0,"r",IF(gpw_3[[#This Row],[Kolumna1]]=0,"n","m"))</f>
        <v>m</v>
      </c>
    </row>
    <row r="968" spans="1:44" x14ac:dyDescent="0.25">
      <c r="A968" s="1">
        <v>42027</v>
      </c>
      <c r="B968" s="2" t="s">
        <v>59</v>
      </c>
      <c r="C968" s="2" t="s">
        <v>60</v>
      </c>
      <c r="D968">
        <v>4.87</v>
      </c>
      <c r="E968">
        <v>85584</v>
      </c>
      <c r="F968">
        <v>413590</v>
      </c>
      <c r="G968">
        <v>22063000</v>
      </c>
      <c r="H968" s="2">
        <f>IF(AND(gpw[[#This Row],[wolumen]]=0,gpw[[#This Row],[obrot]]=0),gpw[[#This Row],[kurs_zamkniecia]],gpw[[#This Row],[obrot]]/gpw[[#This Row],[wolumen]])</f>
        <v>4.8325621611516167</v>
      </c>
      <c r="I968">
        <f>(gpw[[#This Row],[kurs_zamkniecia]]/D498-1)*100</f>
        <v>1.4583333333333393</v>
      </c>
      <c r="J968" t="str">
        <f>LEFT(gpw[[#This Row],[ISIN]],2)</f>
        <v>PL</v>
      </c>
      <c r="K968">
        <f>gpw[[#This Row],[kurs_zamkniecia]]*gpw[[#This Row],[pakiet_wig]]</f>
        <v>107446810</v>
      </c>
      <c r="L968" s="2">
        <f>1000</f>
        <v>1000</v>
      </c>
      <c r="M968" s="2">
        <f t="shared" si="60"/>
        <v>96.428137390000003</v>
      </c>
      <c r="N968" s="2">
        <f t="shared" si="61"/>
        <v>57140000</v>
      </c>
      <c r="O968" s="2">
        <f>gpw[[#This Row],[M]]/(gpw[[#This Row],[Mb]]*gpw[[#This Row],[K]])*gpw[[#This Row],[Wb]]</f>
        <v>19.500669063579668</v>
      </c>
      <c r="P968" s="2">
        <f>gpw[[#This Row],[kurs_zamkniecia]]-D498</f>
        <v>7.0000000000000284E-2</v>
      </c>
      <c r="Q968" s="2" t="str">
        <f>IF(gpw[[#This Row],[Kolumna1]]&gt;0,"r",IF(gpw[[#This Row],[Kolumna1]]=0,"n","m"))</f>
        <v>r</v>
      </c>
      <c r="AB968" s="1">
        <v>42027</v>
      </c>
      <c r="AC968" s="2" t="s">
        <v>59</v>
      </c>
      <c r="AD968" s="2" t="s">
        <v>60</v>
      </c>
      <c r="AE968">
        <v>4.87</v>
      </c>
      <c r="AF968">
        <v>85584</v>
      </c>
      <c r="AG968">
        <v>413590</v>
      </c>
      <c r="AH968">
        <v>22063000</v>
      </c>
      <c r="AI968" s="2">
        <f>IF(AND(gpw_3[[#This Row],[wolumen]]=0,gpw_3[[#This Row],[obrot]]=0),gpw_3[[#This Row],[kurs_zamkniecia]],gpw_3[[#This Row],[obrot]]/gpw_3[[#This Row],[wolumen]])</f>
        <v>4.8325621611516167</v>
      </c>
      <c r="AJ968">
        <f>(gpw_3[[#This Row],[kurs_zamkniecia]]/AE498-1)*100</f>
        <v>1.4583333333333393</v>
      </c>
      <c r="AK968" t="str">
        <f>LEFT(gpw_3[[#This Row],[ISIN]],2)</f>
        <v>PL</v>
      </c>
      <c r="AL968">
        <f>gpw_3[[#This Row],[kurs_zamkniecia]]*gpw_3[[#This Row],[pakiet_wig]]</f>
        <v>107446810</v>
      </c>
      <c r="AM968" s="2">
        <f>1000</f>
        <v>1000</v>
      </c>
      <c r="AN968" s="2">
        <f t="shared" si="62"/>
        <v>96.428137390000003</v>
      </c>
      <c r="AO968" s="2">
        <f t="shared" si="63"/>
        <v>57140000</v>
      </c>
      <c r="AP968" s="2">
        <f>gpw_3[[#This Row],[M]]/(gpw_3[[#This Row],[Mb]]*gpw_3[[#This Row],[K]])*gpw_3[[#This Row],[Wb]]</f>
        <v>19.500669063579668</v>
      </c>
      <c r="AQ968" s="2">
        <f>gpw_3[[#This Row],[kurs_zamkniecia]]-AE498</f>
        <v>7.0000000000000284E-2</v>
      </c>
      <c r="AR968" s="2" t="str">
        <f>IF(gpw_3[[#This Row],[Kolumna1]]&gt;0,"r",IF(gpw_3[[#This Row],[Kolumna1]]=0,"n","m"))</f>
        <v>r</v>
      </c>
    </row>
    <row r="969" spans="1:44" x14ac:dyDescent="0.25">
      <c r="A969" s="1">
        <v>42027</v>
      </c>
      <c r="B969" s="2" t="s">
        <v>61</v>
      </c>
      <c r="C969" s="2" t="s">
        <v>62</v>
      </c>
      <c r="D969">
        <v>1.47</v>
      </c>
      <c r="E969">
        <v>0</v>
      </c>
      <c r="F969">
        <v>0</v>
      </c>
      <c r="G969">
        <v>2520000</v>
      </c>
      <c r="H969" s="2">
        <f>IF(AND(gpw[[#This Row],[wolumen]]=0,gpw[[#This Row],[obrot]]=0),gpw[[#This Row],[kurs_zamkniecia]],gpw[[#This Row],[obrot]]/gpw[[#This Row],[wolumen]])</f>
        <v>1.47</v>
      </c>
      <c r="I969">
        <f>(gpw[[#This Row],[kurs_zamkniecia]]/D499-1)*100</f>
        <v>0</v>
      </c>
      <c r="J969" t="str">
        <f>LEFT(gpw[[#This Row],[ISIN]],2)</f>
        <v>PL</v>
      </c>
      <c r="K969">
        <f>gpw[[#This Row],[kurs_zamkniecia]]*gpw[[#This Row],[pakiet_wig]]</f>
        <v>3704400</v>
      </c>
      <c r="L969" s="2">
        <f>1000</f>
        <v>1000</v>
      </c>
      <c r="M969" s="2">
        <f t="shared" si="60"/>
        <v>96.428137390000003</v>
      </c>
      <c r="N969" s="2">
        <f t="shared" si="61"/>
        <v>57140000</v>
      </c>
      <c r="O969" s="2">
        <f>gpw[[#This Row],[M]]/(gpw[[#This Row],[Mb]]*gpw[[#This Row],[K]])*gpw[[#This Row],[Wb]]</f>
        <v>0.67231664187261131</v>
      </c>
      <c r="P969" s="2">
        <f>gpw[[#This Row],[kurs_zamkniecia]]-D499</f>
        <v>0</v>
      </c>
      <c r="Q969" s="2" t="str">
        <f>IF(gpw[[#This Row],[Kolumna1]]&gt;0,"r",IF(gpw[[#This Row],[Kolumna1]]=0,"n","m"))</f>
        <v>n</v>
      </c>
      <c r="AB969" s="1">
        <v>42027</v>
      </c>
      <c r="AC969" s="2" t="s">
        <v>61</v>
      </c>
      <c r="AD969" s="2" t="s">
        <v>62</v>
      </c>
      <c r="AE969">
        <v>1.47</v>
      </c>
      <c r="AF969">
        <v>0</v>
      </c>
      <c r="AG969">
        <v>0</v>
      </c>
      <c r="AH969">
        <v>2520000</v>
      </c>
      <c r="AI969" s="2">
        <f>IF(AND(gpw_3[[#This Row],[wolumen]]=0,gpw_3[[#This Row],[obrot]]=0),gpw_3[[#This Row],[kurs_zamkniecia]],gpw_3[[#This Row],[obrot]]/gpw_3[[#This Row],[wolumen]])</f>
        <v>1.47</v>
      </c>
      <c r="AJ969">
        <f>(gpw_3[[#This Row],[kurs_zamkniecia]]/AE499-1)*100</f>
        <v>0</v>
      </c>
      <c r="AK969" t="str">
        <f>LEFT(gpw_3[[#This Row],[ISIN]],2)</f>
        <v>PL</v>
      </c>
      <c r="AL969">
        <f>gpw_3[[#This Row],[kurs_zamkniecia]]*gpw_3[[#This Row],[pakiet_wig]]</f>
        <v>3704400</v>
      </c>
      <c r="AM969" s="2">
        <f>1000</f>
        <v>1000</v>
      </c>
      <c r="AN969" s="2">
        <f t="shared" si="62"/>
        <v>96.428137390000003</v>
      </c>
      <c r="AO969" s="2">
        <f t="shared" si="63"/>
        <v>57140000</v>
      </c>
      <c r="AP969" s="2">
        <f>gpw_3[[#This Row],[M]]/(gpw_3[[#This Row],[Mb]]*gpw_3[[#This Row],[K]])*gpw_3[[#This Row],[Wb]]</f>
        <v>0.67231664187261131</v>
      </c>
      <c r="AQ969" s="2">
        <f>gpw_3[[#This Row],[kurs_zamkniecia]]-AE499</f>
        <v>0</v>
      </c>
      <c r="AR969" s="2" t="str">
        <f>IF(gpw_3[[#This Row],[Kolumna1]]&gt;0,"r",IF(gpw_3[[#This Row],[Kolumna1]]=0,"n","m"))</f>
        <v>n</v>
      </c>
    </row>
    <row r="970" spans="1:44" x14ac:dyDescent="0.25">
      <c r="A970" s="1">
        <v>42027</v>
      </c>
      <c r="B970" s="2" t="s">
        <v>63</v>
      </c>
      <c r="C970" s="2" t="s">
        <v>64</v>
      </c>
      <c r="D970">
        <v>14.9</v>
      </c>
      <c r="E970">
        <v>97730</v>
      </c>
      <c r="F970">
        <v>1456170</v>
      </c>
      <c r="G970">
        <v>3286000</v>
      </c>
      <c r="H970" s="2">
        <f>IF(AND(gpw[[#This Row],[wolumen]]=0,gpw[[#This Row],[obrot]]=0),gpw[[#This Row],[kurs_zamkniecia]],gpw[[#This Row],[obrot]]/gpw[[#This Row],[wolumen]])</f>
        <v>14.899928374091886</v>
      </c>
      <c r="I970">
        <f>(gpw[[#This Row],[kurs_zamkniecia]]/D500-1)*100</f>
        <v>6.7159167226327199E-2</v>
      </c>
      <c r="J970" t="str">
        <f>LEFT(gpw[[#This Row],[ISIN]],2)</f>
        <v>PL</v>
      </c>
      <c r="K970">
        <f>gpw[[#This Row],[kurs_zamkniecia]]*gpw[[#This Row],[pakiet_wig]]</f>
        <v>48961400</v>
      </c>
      <c r="L970" s="2">
        <f>1000</f>
        <v>1000</v>
      </c>
      <c r="M970" s="2">
        <f t="shared" si="60"/>
        <v>96.428137390000003</v>
      </c>
      <c r="N970" s="2">
        <f t="shared" si="61"/>
        <v>57140000</v>
      </c>
      <c r="O970" s="2">
        <f>gpw[[#This Row],[M]]/(gpw[[#This Row],[Mb]]*gpw[[#This Row],[K]])*gpw[[#This Row],[Wb]]</f>
        <v>8.8860717064522401</v>
      </c>
      <c r="P970" s="2">
        <f>gpw[[#This Row],[kurs_zamkniecia]]-D500</f>
        <v>9.9999999999997868E-3</v>
      </c>
      <c r="Q970" s="2" t="str">
        <f>IF(gpw[[#This Row],[Kolumna1]]&gt;0,"r",IF(gpw[[#This Row],[Kolumna1]]=0,"n","m"))</f>
        <v>r</v>
      </c>
      <c r="AB970" s="1">
        <v>42027</v>
      </c>
      <c r="AC970" s="2" t="s">
        <v>63</v>
      </c>
      <c r="AD970" s="2" t="s">
        <v>64</v>
      </c>
      <c r="AE970">
        <v>14.9</v>
      </c>
      <c r="AF970">
        <v>97730</v>
      </c>
      <c r="AG970">
        <v>1456170</v>
      </c>
      <c r="AH970">
        <v>3286000</v>
      </c>
      <c r="AI970" s="2">
        <f>IF(AND(gpw_3[[#This Row],[wolumen]]=0,gpw_3[[#This Row],[obrot]]=0),gpw_3[[#This Row],[kurs_zamkniecia]],gpw_3[[#This Row],[obrot]]/gpw_3[[#This Row],[wolumen]])</f>
        <v>14.899928374091886</v>
      </c>
      <c r="AJ970">
        <f>(gpw_3[[#This Row],[kurs_zamkniecia]]/AE500-1)*100</f>
        <v>6.7159167226327199E-2</v>
      </c>
      <c r="AK970" t="str">
        <f>LEFT(gpw_3[[#This Row],[ISIN]],2)</f>
        <v>PL</v>
      </c>
      <c r="AL970">
        <f>gpw_3[[#This Row],[kurs_zamkniecia]]*gpw_3[[#This Row],[pakiet_wig]]</f>
        <v>48961400</v>
      </c>
      <c r="AM970" s="2">
        <f>1000</f>
        <v>1000</v>
      </c>
      <c r="AN970" s="2">
        <f t="shared" si="62"/>
        <v>96.428137390000003</v>
      </c>
      <c r="AO970" s="2">
        <f t="shared" si="63"/>
        <v>57140000</v>
      </c>
      <c r="AP970" s="2">
        <f>gpw_3[[#This Row],[M]]/(gpw_3[[#This Row],[Mb]]*gpw_3[[#This Row],[K]])*gpw_3[[#This Row],[Wb]]</f>
        <v>8.8860717064522401</v>
      </c>
      <c r="AQ970" s="2">
        <f>gpw_3[[#This Row],[kurs_zamkniecia]]-AE500</f>
        <v>9.9999999999997868E-3</v>
      </c>
      <c r="AR970" s="2" t="str">
        <f>IF(gpw_3[[#This Row],[Kolumna1]]&gt;0,"r",IF(gpw_3[[#This Row],[Kolumna1]]=0,"n","m"))</f>
        <v>r</v>
      </c>
    </row>
    <row r="971" spans="1:44" x14ac:dyDescent="0.25">
      <c r="A971" s="1">
        <v>42027</v>
      </c>
      <c r="B971" s="2" t="s">
        <v>65</v>
      </c>
      <c r="C971" s="2" t="s">
        <v>66</v>
      </c>
      <c r="D971">
        <v>1.98</v>
      </c>
      <c r="E971">
        <v>480355</v>
      </c>
      <c r="F971">
        <v>939510</v>
      </c>
      <c r="G971">
        <v>32823000</v>
      </c>
      <c r="H971" s="2">
        <f>IF(AND(gpw[[#This Row],[wolumen]]=0,gpw[[#This Row],[obrot]]=0),gpw[[#This Row],[kurs_zamkniecia]],gpw[[#This Row],[obrot]]/gpw[[#This Row],[wolumen]])</f>
        <v>1.9558659741233047</v>
      </c>
      <c r="I971">
        <f>(gpw[[#This Row],[kurs_zamkniecia]]/D501-1)*100</f>
        <v>1.538461538461533</v>
      </c>
      <c r="J971" t="str">
        <f>LEFT(gpw[[#This Row],[ISIN]],2)</f>
        <v>CY</v>
      </c>
      <c r="K971">
        <f>gpw[[#This Row],[kurs_zamkniecia]]*gpw[[#This Row],[pakiet_wig]]</f>
        <v>64989540</v>
      </c>
      <c r="L971" s="2">
        <f>1000</f>
        <v>1000</v>
      </c>
      <c r="M971" s="2">
        <f t="shared" si="60"/>
        <v>96.428137390000003</v>
      </c>
      <c r="N971" s="2">
        <f t="shared" si="61"/>
        <v>57140000</v>
      </c>
      <c r="O971" s="2">
        <f>gpw[[#This Row],[M]]/(gpw[[#This Row],[Mb]]*gpw[[#This Row],[K]])*gpw[[#This Row],[Wb]]</f>
        <v>11.795040840526333</v>
      </c>
      <c r="P971" s="2">
        <f>gpw[[#This Row],[kurs_zamkniecia]]-D501</f>
        <v>3.0000000000000027E-2</v>
      </c>
      <c r="Q971" s="2" t="str">
        <f>IF(gpw[[#This Row],[Kolumna1]]&gt;0,"r",IF(gpw[[#This Row],[Kolumna1]]=0,"n","m"))</f>
        <v>r</v>
      </c>
      <c r="AB971" s="1">
        <v>42027</v>
      </c>
      <c r="AC971" s="2" t="s">
        <v>65</v>
      </c>
      <c r="AD971" s="2" t="s">
        <v>66</v>
      </c>
      <c r="AE971">
        <v>1.98</v>
      </c>
      <c r="AF971">
        <v>480355</v>
      </c>
      <c r="AG971">
        <v>939510</v>
      </c>
      <c r="AH971">
        <v>32823000</v>
      </c>
      <c r="AI971" s="2">
        <f>IF(AND(gpw_3[[#This Row],[wolumen]]=0,gpw_3[[#This Row],[obrot]]=0),gpw_3[[#This Row],[kurs_zamkniecia]],gpw_3[[#This Row],[obrot]]/gpw_3[[#This Row],[wolumen]])</f>
        <v>1.9558659741233047</v>
      </c>
      <c r="AJ971">
        <f>(gpw_3[[#This Row],[kurs_zamkniecia]]/AE501-1)*100</f>
        <v>1.538461538461533</v>
      </c>
      <c r="AK971" t="str">
        <f>LEFT(gpw_3[[#This Row],[ISIN]],2)</f>
        <v>CY</v>
      </c>
      <c r="AL971">
        <f>gpw_3[[#This Row],[kurs_zamkniecia]]*gpw_3[[#This Row],[pakiet_wig]]</f>
        <v>64989540</v>
      </c>
      <c r="AM971" s="2">
        <f>1000</f>
        <v>1000</v>
      </c>
      <c r="AN971" s="2">
        <f t="shared" si="62"/>
        <v>96.428137390000003</v>
      </c>
      <c r="AO971" s="2">
        <f t="shared" si="63"/>
        <v>57140000</v>
      </c>
      <c r="AP971" s="2">
        <f>gpw_3[[#This Row],[M]]/(gpw_3[[#This Row],[Mb]]*gpw_3[[#This Row],[K]])*gpw_3[[#This Row],[Wb]]</f>
        <v>11.795040840526333</v>
      </c>
      <c r="AQ971" s="2">
        <f>gpw_3[[#This Row],[kurs_zamkniecia]]-AE501</f>
        <v>3.0000000000000027E-2</v>
      </c>
      <c r="AR971" s="2" t="str">
        <f>IF(gpw_3[[#This Row],[Kolumna1]]&gt;0,"r",IF(gpw_3[[#This Row],[Kolumna1]]=0,"n","m"))</f>
        <v>r</v>
      </c>
    </row>
    <row r="972" spans="1:44" x14ac:dyDescent="0.25">
      <c r="A972" s="1">
        <v>42027</v>
      </c>
      <c r="B972" s="2" t="s">
        <v>67</v>
      </c>
      <c r="C972" s="2" t="s">
        <v>68</v>
      </c>
      <c r="D972">
        <v>13.4</v>
      </c>
      <c r="E972">
        <v>15132</v>
      </c>
      <c r="F972">
        <v>201250</v>
      </c>
      <c r="G972">
        <v>17889000</v>
      </c>
      <c r="H972" s="2">
        <f>IF(AND(gpw[[#This Row],[wolumen]]=0,gpw[[#This Row],[obrot]]=0),gpw[[#This Row],[kurs_zamkniecia]],gpw[[#This Row],[obrot]]/gpw[[#This Row],[wolumen]])</f>
        <v>13.299629923341264</v>
      </c>
      <c r="I972">
        <f>(gpw[[#This Row],[kurs_zamkniecia]]/D502-1)*100</f>
        <v>1.5151515151515138</v>
      </c>
      <c r="J972" t="str">
        <f>LEFT(gpw[[#This Row],[ISIN]],2)</f>
        <v>PL</v>
      </c>
      <c r="K972">
        <f>gpw[[#This Row],[kurs_zamkniecia]]*gpw[[#This Row],[pakiet_wig]]</f>
        <v>239712600</v>
      </c>
      <c r="L972" s="2">
        <f>1000</f>
        <v>1000</v>
      </c>
      <c r="M972" s="2">
        <f t="shared" si="60"/>
        <v>96.428137390000003</v>
      </c>
      <c r="N972" s="2">
        <f t="shared" si="61"/>
        <v>57140000</v>
      </c>
      <c r="O972" s="2">
        <f>gpw[[#This Row],[M]]/(gpw[[#This Row],[Mb]]*gpw[[#This Row],[K]])*gpw[[#This Row],[Wb]]</f>
        <v>43.505768882019368</v>
      </c>
      <c r="P972" s="2">
        <f>gpw[[#This Row],[kurs_zamkniecia]]-D502</f>
        <v>0.20000000000000107</v>
      </c>
      <c r="Q972" s="2" t="str">
        <f>IF(gpw[[#This Row],[Kolumna1]]&gt;0,"r",IF(gpw[[#This Row],[Kolumna1]]=0,"n","m"))</f>
        <v>r</v>
      </c>
      <c r="AB972" s="1">
        <v>42027</v>
      </c>
      <c r="AC972" s="2" t="s">
        <v>67</v>
      </c>
      <c r="AD972" s="2" t="s">
        <v>68</v>
      </c>
      <c r="AE972">
        <v>13.4</v>
      </c>
      <c r="AF972">
        <v>15132</v>
      </c>
      <c r="AG972">
        <v>201250</v>
      </c>
      <c r="AH972">
        <v>17889000</v>
      </c>
      <c r="AI972" s="2">
        <f>IF(AND(gpw_3[[#This Row],[wolumen]]=0,gpw_3[[#This Row],[obrot]]=0),gpw_3[[#This Row],[kurs_zamkniecia]],gpw_3[[#This Row],[obrot]]/gpw_3[[#This Row],[wolumen]])</f>
        <v>13.299629923341264</v>
      </c>
      <c r="AJ972">
        <f>(gpw_3[[#This Row],[kurs_zamkniecia]]/AE502-1)*100</f>
        <v>1.5151515151515138</v>
      </c>
      <c r="AK972" t="str">
        <f>LEFT(gpw_3[[#This Row],[ISIN]],2)</f>
        <v>PL</v>
      </c>
      <c r="AL972">
        <f>gpw_3[[#This Row],[kurs_zamkniecia]]*gpw_3[[#This Row],[pakiet_wig]]</f>
        <v>239712600</v>
      </c>
      <c r="AM972" s="2">
        <f>1000</f>
        <v>1000</v>
      </c>
      <c r="AN972" s="2">
        <f t="shared" si="62"/>
        <v>96.428137390000003</v>
      </c>
      <c r="AO972" s="2">
        <f t="shared" si="63"/>
        <v>57140000</v>
      </c>
      <c r="AP972" s="2">
        <f>gpw_3[[#This Row],[M]]/(gpw_3[[#This Row],[Mb]]*gpw_3[[#This Row],[K]])*gpw_3[[#This Row],[Wb]]</f>
        <v>43.505768882019368</v>
      </c>
      <c r="AQ972" s="2">
        <f>gpw_3[[#This Row],[kurs_zamkniecia]]-AE502</f>
        <v>0.20000000000000107</v>
      </c>
      <c r="AR972" s="2" t="str">
        <f>IF(gpw_3[[#This Row],[Kolumna1]]&gt;0,"r",IF(gpw_3[[#This Row],[Kolumna1]]=0,"n","m"))</f>
        <v>r</v>
      </c>
    </row>
    <row r="973" spans="1:44" x14ac:dyDescent="0.25">
      <c r="A973" s="1">
        <v>42027</v>
      </c>
      <c r="B973" s="2" t="s">
        <v>69</v>
      </c>
      <c r="C973" s="2" t="s">
        <v>70</v>
      </c>
      <c r="D973">
        <v>53.8</v>
      </c>
      <c r="E973">
        <v>92256</v>
      </c>
      <c r="F973">
        <v>4996710</v>
      </c>
      <c r="G973">
        <v>74917000</v>
      </c>
      <c r="H973" s="2">
        <f>IF(AND(gpw[[#This Row],[wolumen]]=0,gpw[[#This Row],[obrot]]=0),gpw[[#This Row],[kurs_zamkniecia]],gpw[[#This Row],[obrot]]/gpw[[#This Row],[wolumen]])</f>
        <v>54.161355359001043</v>
      </c>
      <c r="I973">
        <f>(gpw[[#This Row],[kurs_zamkniecia]]/D503-1)*100</f>
        <v>-0.37037037037037646</v>
      </c>
      <c r="J973" t="str">
        <f>LEFT(gpw[[#This Row],[ISIN]],2)</f>
        <v>PL</v>
      </c>
      <c r="K973">
        <f>gpw[[#This Row],[kurs_zamkniecia]]*gpw[[#This Row],[pakiet_wig]]</f>
        <v>4030534600</v>
      </c>
      <c r="L973" s="2">
        <f>1000</f>
        <v>1000</v>
      </c>
      <c r="M973" s="2">
        <f t="shared" si="60"/>
        <v>96.428137390000003</v>
      </c>
      <c r="N973" s="2">
        <f t="shared" si="61"/>
        <v>57140000</v>
      </c>
      <c r="O973" s="2">
        <f>gpw[[#This Row],[M]]/(gpw[[#This Row],[Mb]]*gpw[[#This Row],[K]])*gpw[[#This Row],[Wb]]</f>
        <v>731.50725818577064</v>
      </c>
      <c r="P973" s="2">
        <f>gpw[[#This Row],[kurs_zamkniecia]]-D503</f>
        <v>-0.20000000000000284</v>
      </c>
      <c r="Q973" s="2" t="str">
        <f>IF(gpw[[#This Row],[Kolumna1]]&gt;0,"r",IF(gpw[[#This Row],[Kolumna1]]=0,"n","m"))</f>
        <v>m</v>
      </c>
      <c r="AB973" s="1">
        <v>42027</v>
      </c>
      <c r="AC973" s="2" t="s">
        <v>69</v>
      </c>
      <c r="AD973" s="2" t="s">
        <v>70</v>
      </c>
      <c r="AE973">
        <v>53.8</v>
      </c>
      <c r="AF973">
        <v>92256</v>
      </c>
      <c r="AG973">
        <v>4996710</v>
      </c>
      <c r="AH973">
        <v>74917000</v>
      </c>
      <c r="AI973" s="2">
        <f>IF(AND(gpw_3[[#This Row],[wolumen]]=0,gpw_3[[#This Row],[obrot]]=0),gpw_3[[#This Row],[kurs_zamkniecia]],gpw_3[[#This Row],[obrot]]/gpw_3[[#This Row],[wolumen]])</f>
        <v>54.161355359001043</v>
      </c>
      <c r="AJ973">
        <f>(gpw_3[[#This Row],[kurs_zamkniecia]]/AE503-1)*100</f>
        <v>-0.37037037037037646</v>
      </c>
      <c r="AK973" t="str">
        <f>LEFT(gpw_3[[#This Row],[ISIN]],2)</f>
        <v>PL</v>
      </c>
      <c r="AL973">
        <f>gpw_3[[#This Row],[kurs_zamkniecia]]*gpw_3[[#This Row],[pakiet_wig]]</f>
        <v>4030534600</v>
      </c>
      <c r="AM973" s="2">
        <f>1000</f>
        <v>1000</v>
      </c>
      <c r="AN973" s="2">
        <f t="shared" si="62"/>
        <v>96.428137390000003</v>
      </c>
      <c r="AO973" s="2">
        <f t="shared" si="63"/>
        <v>57140000</v>
      </c>
      <c r="AP973" s="2">
        <f>gpw_3[[#This Row],[M]]/(gpw_3[[#This Row],[Mb]]*gpw_3[[#This Row],[K]])*gpw_3[[#This Row],[Wb]]</f>
        <v>731.50725818577064</v>
      </c>
      <c r="AQ973" s="2">
        <f>gpw_3[[#This Row],[kurs_zamkniecia]]-AE503</f>
        <v>-0.20000000000000284</v>
      </c>
      <c r="AR973" s="2" t="str">
        <f>IF(gpw_3[[#This Row],[Kolumna1]]&gt;0,"r",IF(gpw_3[[#This Row],[Kolumna1]]=0,"n","m"))</f>
        <v>m</v>
      </c>
    </row>
    <row r="974" spans="1:44" x14ac:dyDescent="0.25">
      <c r="A974" s="1">
        <v>42027</v>
      </c>
      <c r="B974" s="2" t="s">
        <v>71</v>
      </c>
      <c r="C974" s="2" t="s">
        <v>72</v>
      </c>
      <c r="D974">
        <v>8.3000000000000007</v>
      </c>
      <c r="E974">
        <v>2302</v>
      </c>
      <c r="F974">
        <v>19100</v>
      </c>
      <c r="G974">
        <v>16750000</v>
      </c>
      <c r="H974" s="2">
        <f>IF(AND(gpw[[#This Row],[wolumen]]=0,gpw[[#This Row],[obrot]]=0),gpw[[#This Row],[kurs_zamkniecia]],gpw[[#This Row],[obrot]]/gpw[[#This Row],[wolumen]])</f>
        <v>8.2971329278887929</v>
      </c>
      <c r="I974">
        <f>(gpw[[#This Row],[kurs_zamkniecia]]/D504-1)*100</f>
        <v>0</v>
      </c>
      <c r="J974" t="str">
        <f>LEFT(gpw[[#This Row],[ISIN]],2)</f>
        <v>PL</v>
      </c>
      <c r="K974">
        <f>gpw[[#This Row],[kurs_zamkniecia]]*gpw[[#This Row],[pakiet_wig]]</f>
        <v>139025000</v>
      </c>
      <c r="L974" s="2">
        <f>1000</f>
        <v>1000</v>
      </c>
      <c r="M974" s="2">
        <f t="shared" si="60"/>
        <v>96.428137390000003</v>
      </c>
      <c r="N974" s="2">
        <f t="shared" si="61"/>
        <v>57140000</v>
      </c>
      <c r="O974" s="2">
        <f>gpw[[#This Row],[M]]/(gpw[[#This Row],[Mb]]*gpw[[#This Row],[K]])*gpw[[#This Row],[Wb]]</f>
        <v>25.231838121244952</v>
      </c>
      <c r="P974" s="2">
        <f>gpw[[#This Row],[kurs_zamkniecia]]-D504</f>
        <v>0</v>
      </c>
      <c r="Q974" s="2" t="str">
        <f>IF(gpw[[#This Row],[Kolumna1]]&gt;0,"r",IF(gpw[[#This Row],[Kolumna1]]=0,"n","m"))</f>
        <v>n</v>
      </c>
      <c r="AB974" s="1">
        <v>42027</v>
      </c>
      <c r="AC974" s="2" t="s">
        <v>71</v>
      </c>
      <c r="AD974" s="2" t="s">
        <v>72</v>
      </c>
      <c r="AE974">
        <v>8.3000000000000007</v>
      </c>
      <c r="AF974">
        <v>2302</v>
      </c>
      <c r="AG974">
        <v>19100</v>
      </c>
      <c r="AH974">
        <v>16750000</v>
      </c>
      <c r="AI974" s="2">
        <f>IF(AND(gpw_3[[#This Row],[wolumen]]=0,gpw_3[[#This Row],[obrot]]=0),gpw_3[[#This Row],[kurs_zamkniecia]],gpw_3[[#This Row],[obrot]]/gpw_3[[#This Row],[wolumen]])</f>
        <v>8.2971329278887929</v>
      </c>
      <c r="AJ974">
        <f>(gpw_3[[#This Row],[kurs_zamkniecia]]/AE504-1)*100</f>
        <v>0</v>
      </c>
      <c r="AK974" t="str">
        <f>LEFT(gpw_3[[#This Row],[ISIN]],2)</f>
        <v>PL</v>
      </c>
      <c r="AL974">
        <f>gpw_3[[#This Row],[kurs_zamkniecia]]*gpw_3[[#This Row],[pakiet_wig]]</f>
        <v>139025000</v>
      </c>
      <c r="AM974" s="2">
        <f>1000</f>
        <v>1000</v>
      </c>
      <c r="AN974" s="2">
        <f t="shared" si="62"/>
        <v>96.428137390000003</v>
      </c>
      <c r="AO974" s="2">
        <f t="shared" si="63"/>
        <v>57140000</v>
      </c>
      <c r="AP974" s="2">
        <f>gpw_3[[#This Row],[M]]/(gpw_3[[#This Row],[Mb]]*gpw_3[[#This Row],[K]])*gpw_3[[#This Row],[Wb]]</f>
        <v>25.231838121244952</v>
      </c>
      <c r="AQ974" s="2">
        <f>gpw_3[[#This Row],[kurs_zamkniecia]]-AE504</f>
        <v>0</v>
      </c>
      <c r="AR974" s="2" t="str">
        <f>IF(gpw_3[[#This Row],[Kolumna1]]&gt;0,"r",IF(gpw_3[[#This Row],[Kolumna1]]=0,"n","m"))</f>
        <v>n</v>
      </c>
    </row>
    <row r="975" spans="1:44" x14ac:dyDescent="0.25">
      <c r="A975" s="1">
        <v>42027</v>
      </c>
      <c r="B975" s="2" t="s">
        <v>73</v>
      </c>
      <c r="C975" s="2" t="s">
        <v>74</v>
      </c>
      <c r="D975">
        <v>16.02</v>
      </c>
      <c r="E975">
        <v>10</v>
      </c>
      <c r="F975">
        <v>160</v>
      </c>
      <c r="G975">
        <v>0</v>
      </c>
      <c r="H975" s="2">
        <f>IF(AND(gpw[[#This Row],[wolumen]]=0,gpw[[#This Row],[obrot]]=0),gpw[[#This Row],[kurs_zamkniecia]],gpw[[#This Row],[obrot]]/gpw[[#This Row],[wolumen]])</f>
        <v>16</v>
      </c>
      <c r="I975">
        <f>(gpw[[#This Row],[kurs_zamkniecia]]/D505-1)*100</f>
        <v>0</v>
      </c>
      <c r="J975" t="str">
        <f>LEFT(gpw[[#This Row],[ISIN]],2)</f>
        <v>SK</v>
      </c>
      <c r="K975">
        <f>gpw[[#This Row],[kurs_zamkniecia]]*gpw[[#This Row],[pakiet_wig]]</f>
        <v>0</v>
      </c>
      <c r="L975" s="2">
        <f>1000</f>
        <v>1000</v>
      </c>
      <c r="M975" s="2">
        <f t="shared" si="60"/>
        <v>96.428137390000003</v>
      </c>
      <c r="N975" s="2">
        <f t="shared" si="61"/>
        <v>57140000</v>
      </c>
      <c r="O975" s="2">
        <f>gpw[[#This Row],[M]]/(gpw[[#This Row],[Mb]]*gpw[[#This Row],[K]])*gpw[[#This Row],[Wb]]</f>
        <v>0</v>
      </c>
      <c r="P975" s="2">
        <f>gpw[[#This Row],[kurs_zamkniecia]]-D505</f>
        <v>0</v>
      </c>
      <c r="Q975" s="2" t="str">
        <f>IF(gpw[[#This Row],[Kolumna1]]&gt;0,"r",IF(gpw[[#This Row],[Kolumna1]]=0,"n","m"))</f>
        <v>n</v>
      </c>
      <c r="AB975" s="1">
        <v>42027</v>
      </c>
      <c r="AC975" s="2" t="s">
        <v>73</v>
      </c>
      <c r="AD975" s="2" t="s">
        <v>74</v>
      </c>
      <c r="AE975">
        <v>16.02</v>
      </c>
      <c r="AF975">
        <v>10</v>
      </c>
      <c r="AG975">
        <v>160</v>
      </c>
      <c r="AH975">
        <v>0</v>
      </c>
      <c r="AI975" s="2">
        <f>IF(AND(gpw_3[[#This Row],[wolumen]]=0,gpw_3[[#This Row],[obrot]]=0),gpw_3[[#This Row],[kurs_zamkniecia]],gpw_3[[#This Row],[obrot]]/gpw_3[[#This Row],[wolumen]])</f>
        <v>16</v>
      </c>
      <c r="AJ975">
        <f>(gpw_3[[#This Row],[kurs_zamkniecia]]/AE505-1)*100</f>
        <v>0</v>
      </c>
      <c r="AK975" t="str">
        <f>LEFT(gpw_3[[#This Row],[ISIN]],2)</f>
        <v>SK</v>
      </c>
      <c r="AL975">
        <f>gpw_3[[#This Row],[kurs_zamkniecia]]*gpw_3[[#This Row],[pakiet_wig]]</f>
        <v>0</v>
      </c>
      <c r="AM975" s="2">
        <f>1000</f>
        <v>1000</v>
      </c>
      <c r="AN975" s="2">
        <f t="shared" si="62"/>
        <v>96.428137390000003</v>
      </c>
      <c r="AO975" s="2">
        <f t="shared" si="63"/>
        <v>57140000</v>
      </c>
      <c r="AP975" s="2">
        <f>gpw_3[[#This Row],[M]]/(gpw_3[[#This Row],[Mb]]*gpw_3[[#This Row],[K]])*gpw_3[[#This Row],[Wb]]</f>
        <v>0</v>
      </c>
      <c r="AQ975" s="2">
        <f>gpw_3[[#This Row],[kurs_zamkniecia]]-AE505</f>
        <v>0</v>
      </c>
      <c r="AR975" s="2" t="str">
        <f>IF(gpw_3[[#This Row],[Kolumna1]]&gt;0,"r",IF(gpw_3[[#This Row],[Kolumna1]]=0,"n","m"))</f>
        <v>n</v>
      </c>
    </row>
    <row r="976" spans="1:44" x14ac:dyDescent="0.25">
      <c r="A976" s="1">
        <v>42027</v>
      </c>
      <c r="B976" s="2" t="s">
        <v>75</v>
      </c>
      <c r="C976" s="2" t="s">
        <v>76</v>
      </c>
      <c r="D976">
        <v>26.67</v>
      </c>
      <c r="E976">
        <v>3989</v>
      </c>
      <c r="F976">
        <v>106360</v>
      </c>
      <c r="G976">
        <v>9253000</v>
      </c>
      <c r="H976" s="2">
        <f>IF(AND(gpw[[#This Row],[wolumen]]=0,gpw[[#This Row],[obrot]]=0),gpw[[#This Row],[kurs_zamkniecia]],gpw[[#This Row],[obrot]]/gpw[[#This Row],[wolumen]])</f>
        <v>26.66332414138882</v>
      </c>
      <c r="I976">
        <f>(gpw[[#This Row],[kurs_zamkniecia]]/D506-1)*100</f>
        <v>0.64150943396226179</v>
      </c>
      <c r="J976" t="str">
        <f>LEFT(gpw[[#This Row],[ISIN]],2)</f>
        <v>NL</v>
      </c>
      <c r="K976">
        <f>gpw[[#This Row],[kurs_zamkniecia]]*gpw[[#This Row],[pakiet_wig]]</f>
        <v>246777510.00000003</v>
      </c>
      <c r="L976" s="2">
        <f>1000</f>
        <v>1000</v>
      </c>
      <c r="M976" s="2">
        <f t="shared" si="60"/>
        <v>96.428137390000003</v>
      </c>
      <c r="N976" s="2">
        <f t="shared" si="61"/>
        <v>57140000</v>
      </c>
      <c r="O976" s="2">
        <f>gpw[[#This Row],[M]]/(gpw[[#This Row],[Mb]]*gpw[[#This Row],[K]])*gpw[[#This Row],[Wb]]</f>
        <v>44.787989097528559</v>
      </c>
      <c r="P976" s="2">
        <f>gpw[[#This Row],[kurs_zamkniecia]]-D506</f>
        <v>0.17000000000000171</v>
      </c>
      <c r="Q976" s="2" t="str">
        <f>IF(gpw[[#This Row],[Kolumna1]]&gt;0,"r",IF(gpw[[#This Row],[Kolumna1]]=0,"n","m"))</f>
        <v>r</v>
      </c>
      <c r="AB976" s="1">
        <v>42027</v>
      </c>
      <c r="AC976" s="2" t="s">
        <v>75</v>
      </c>
      <c r="AD976" s="2" t="s">
        <v>76</v>
      </c>
      <c r="AE976">
        <v>26.67</v>
      </c>
      <c r="AF976">
        <v>3989</v>
      </c>
      <c r="AG976">
        <v>106360</v>
      </c>
      <c r="AH976">
        <v>9253000</v>
      </c>
      <c r="AI976" s="2">
        <f>IF(AND(gpw_3[[#This Row],[wolumen]]=0,gpw_3[[#This Row],[obrot]]=0),gpw_3[[#This Row],[kurs_zamkniecia]],gpw_3[[#This Row],[obrot]]/gpw_3[[#This Row],[wolumen]])</f>
        <v>26.66332414138882</v>
      </c>
      <c r="AJ976">
        <f>(gpw_3[[#This Row],[kurs_zamkniecia]]/AE506-1)*100</f>
        <v>0.64150943396226179</v>
      </c>
      <c r="AK976" t="str">
        <f>LEFT(gpw_3[[#This Row],[ISIN]],2)</f>
        <v>NL</v>
      </c>
      <c r="AL976">
        <f>gpw_3[[#This Row],[kurs_zamkniecia]]*gpw_3[[#This Row],[pakiet_wig]]</f>
        <v>246777510.00000003</v>
      </c>
      <c r="AM976" s="2">
        <f>1000</f>
        <v>1000</v>
      </c>
      <c r="AN976" s="2">
        <f t="shared" si="62"/>
        <v>96.428137390000003</v>
      </c>
      <c r="AO976" s="2">
        <f t="shared" si="63"/>
        <v>57140000</v>
      </c>
      <c r="AP976" s="2">
        <f>gpw_3[[#This Row],[M]]/(gpw_3[[#This Row],[Mb]]*gpw_3[[#This Row],[K]])*gpw_3[[#This Row],[Wb]]</f>
        <v>44.787989097528559</v>
      </c>
      <c r="AQ976" s="2">
        <f>gpw_3[[#This Row],[kurs_zamkniecia]]-AE506</f>
        <v>0.17000000000000171</v>
      </c>
      <c r="AR976" s="2" t="str">
        <f>IF(gpw_3[[#This Row],[Kolumna1]]&gt;0,"r",IF(gpw_3[[#This Row],[Kolumna1]]=0,"n","m"))</f>
        <v>r</v>
      </c>
    </row>
    <row r="977" spans="1:44" x14ac:dyDescent="0.25">
      <c r="A977" s="1">
        <v>42027</v>
      </c>
      <c r="B977" s="2" t="s">
        <v>77</v>
      </c>
      <c r="C977" s="2" t="s">
        <v>78</v>
      </c>
      <c r="D977">
        <v>2.44</v>
      </c>
      <c r="E977">
        <v>1954</v>
      </c>
      <c r="F977">
        <v>4820</v>
      </c>
      <c r="G977">
        <v>24386000</v>
      </c>
      <c r="H977" s="2">
        <f>IF(AND(gpw[[#This Row],[wolumen]]=0,gpw[[#This Row],[obrot]]=0),gpw[[#This Row],[kurs_zamkniecia]],gpw[[#This Row],[obrot]]/gpw[[#This Row],[wolumen]])</f>
        <v>2.4667349027635619</v>
      </c>
      <c r="I977">
        <f>(gpw[[#This Row],[kurs_zamkniecia]]/D507-1)*100</f>
        <v>-2.4000000000000021</v>
      </c>
      <c r="J977" t="str">
        <f>LEFT(gpw[[#This Row],[ISIN]],2)</f>
        <v>PL</v>
      </c>
      <c r="K977">
        <f>gpw[[#This Row],[kurs_zamkniecia]]*gpw[[#This Row],[pakiet_wig]]</f>
        <v>59501840</v>
      </c>
      <c r="L977" s="2">
        <f>1000</f>
        <v>1000</v>
      </c>
      <c r="M977" s="2">
        <f t="shared" si="60"/>
        <v>96.428137390000003</v>
      </c>
      <c r="N977" s="2">
        <f t="shared" si="61"/>
        <v>57140000</v>
      </c>
      <c r="O977" s="2">
        <f>gpw[[#This Row],[M]]/(gpw[[#This Row],[Mb]]*gpw[[#This Row],[K]])*gpw[[#This Row],[Wb]]</f>
        <v>10.799070633312121</v>
      </c>
      <c r="P977" s="2">
        <f>gpw[[#This Row],[kurs_zamkniecia]]-D507</f>
        <v>-6.0000000000000053E-2</v>
      </c>
      <c r="Q977" s="2" t="str">
        <f>IF(gpw[[#This Row],[Kolumna1]]&gt;0,"r",IF(gpw[[#This Row],[Kolumna1]]=0,"n","m"))</f>
        <v>m</v>
      </c>
      <c r="AB977" s="1">
        <v>42027</v>
      </c>
      <c r="AC977" s="2" t="s">
        <v>77</v>
      </c>
      <c r="AD977" s="2" t="s">
        <v>78</v>
      </c>
      <c r="AE977">
        <v>2.44</v>
      </c>
      <c r="AF977">
        <v>1954</v>
      </c>
      <c r="AG977">
        <v>4820</v>
      </c>
      <c r="AH977">
        <v>24386000</v>
      </c>
      <c r="AI977" s="2">
        <f>IF(AND(gpw_3[[#This Row],[wolumen]]=0,gpw_3[[#This Row],[obrot]]=0),gpw_3[[#This Row],[kurs_zamkniecia]],gpw_3[[#This Row],[obrot]]/gpw_3[[#This Row],[wolumen]])</f>
        <v>2.4667349027635619</v>
      </c>
      <c r="AJ977">
        <f>(gpw_3[[#This Row],[kurs_zamkniecia]]/AE507-1)*100</f>
        <v>-2.4000000000000021</v>
      </c>
      <c r="AK977" t="str">
        <f>LEFT(gpw_3[[#This Row],[ISIN]],2)</f>
        <v>PL</v>
      </c>
      <c r="AL977">
        <f>gpw_3[[#This Row],[kurs_zamkniecia]]*gpw_3[[#This Row],[pakiet_wig]]</f>
        <v>59501840</v>
      </c>
      <c r="AM977" s="2">
        <f>1000</f>
        <v>1000</v>
      </c>
      <c r="AN977" s="2">
        <f t="shared" si="62"/>
        <v>96.428137390000003</v>
      </c>
      <c r="AO977" s="2">
        <f t="shared" si="63"/>
        <v>57140000</v>
      </c>
      <c r="AP977" s="2">
        <f>gpw_3[[#This Row],[M]]/(gpw_3[[#This Row],[Mb]]*gpw_3[[#This Row],[K]])*gpw_3[[#This Row],[Wb]]</f>
        <v>10.799070633312121</v>
      </c>
      <c r="AQ977" s="2">
        <f>gpw_3[[#This Row],[kurs_zamkniecia]]-AE507</f>
        <v>-6.0000000000000053E-2</v>
      </c>
      <c r="AR977" s="2" t="str">
        <f>IF(gpw_3[[#This Row],[Kolumna1]]&gt;0,"r",IF(gpw_3[[#This Row],[Kolumna1]]=0,"n","m"))</f>
        <v>m</v>
      </c>
    </row>
    <row r="978" spans="1:44" x14ac:dyDescent="0.25">
      <c r="A978" s="1">
        <v>42027</v>
      </c>
      <c r="B978" s="2" t="s">
        <v>79</v>
      </c>
      <c r="C978" s="2" t="s">
        <v>80</v>
      </c>
      <c r="D978">
        <v>6.78</v>
      </c>
      <c r="E978">
        <v>25236</v>
      </c>
      <c r="F978">
        <v>171660</v>
      </c>
      <c r="G978">
        <v>2464000</v>
      </c>
      <c r="H978" s="2">
        <f>IF(AND(gpw[[#This Row],[wolumen]]=0,gpw[[#This Row],[obrot]]=0),gpw[[#This Row],[kurs_zamkniecia]],gpw[[#This Row],[obrot]]/gpw[[#This Row],[wolumen]])</f>
        <v>6.8021873514027575</v>
      </c>
      <c r="I978">
        <f>(gpw[[#This Row],[kurs_zamkniecia]]/D508-1)*100</f>
        <v>-1.3100436681222738</v>
      </c>
      <c r="J978" t="str">
        <f>LEFT(gpw[[#This Row],[ISIN]],2)</f>
        <v>PL</v>
      </c>
      <c r="K978">
        <f>gpw[[#This Row],[kurs_zamkniecia]]*gpw[[#This Row],[pakiet_wig]]</f>
        <v>16705920</v>
      </c>
      <c r="L978" s="2">
        <f>1000</f>
        <v>1000</v>
      </c>
      <c r="M978" s="2">
        <f t="shared" si="60"/>
        <v>96.428137390000003</v>
      </c>
      <c r="N978" s="2">
        <f t="shared" si="61"/>
        <v>57140000</v>
      </c>
      <c r="O978" s="2">
        <f>gpw[[#This Row],[M]]/(gpw[[#This Row],[Mb]]*gpw[[#This Row],[K]])*gpw[[#This Row],[Wb]]</f>
        <v>3.0319803568168924</v>
      </c>
      <c r="P978" s="2">
        <f>gpw[[#This Row],[kurs_zamkniecia]]-D508</f>
        <v>-8.9999999999999858E-2</v>
      </c>
      <c r="Q978" s="2" t="str">
        <f>IF(gpw[[#This Row],[Kolumna1]]&gt;0,"r",IF(gpw[[#This Row],[Kolumna1]]=0,"n","m"))</f>
        <v>m</v>
      </c>
      <c r="AB978" s="1">
        <v>42027</v>
      </c>
      <c r="AC978" s="2" t="s">
        <v>79</v>
      </c>
      <c r="AD978" s="2" t="s">
        <v>80</v>
      </c>
      <c r="AE978">
        <v>6.78</v>
      </c>
      <c r="AF978">
        <v>25236</v>
      </c>
      <c r="AG978">
        <v>171660</v>
      </c>
      <c r="AH978">
        <v>2464000</v>
      </c>
      <c r="AI978" s="2">
        <f>IF(AND(gpw_3[[#This Row],[wolumen]]=0,gpw_3[[#This Row],[obrot]]=0),gpw_3[[#This Row],[kurs_zamkniecia]],gpw_3[[#This Row],[obrot]]/gpw_3[[#This Row],[wolumen]])</f>
        <v>6.8021873514027575</v>
      </c>
      <c r="AJ978">
        <f>(gpw_3[[#This Row],[kurs_zamkniecia]]/AE508-1)*100</f>
        <v>-1.3100436681222738</v>
      </c>
      <c r="AK978" t="str">
        <f>LEFT(gpw_3[[#This Row],[ISIN]],2)</f>
        <v>PL</v>
      </c>
      <c r="AL978">
        <f>gpw_3[[#This Row],[kurs_zamkniecia]]*gpw_3[[#This Row],[pakiet_wig]]</f>
        <v>16705920</v>
      </c>
      <c r="AM978" s="2">
        <f>1000</f>
        <v>1000</v>
      </c>
      <c r="AN978" s="2">
        <f t="shared" si="62"/>
        <v>96.428137390000003</v>
      </c>
      <c r="AO978" s="2">
        <f t="shared" si="63"/>
        <v>57140000</v>
      </c>
      <c r="AP978" s="2">
        <f>gpw_3[[#This Row],[M]]/(gpw_3[[#This Row],[Mb]]*gpw_3[[#This Row],[K]])*gpw_3[[#This Row],[Wb]]</f>
        <v>3.0319803568168924</v>
      </c>
      <c r="AQ978" s="2">
        <f>gpw_3[[#This Row],[kurs_zamkniecia]]-AE508</f>
        <v>-8.9999999999999858E-2</v>
      </c>
      <c r="AR978" s="2" t="str">
        <f>IF(gpw_3[[#This Row],[Kolumna1]]&gt;0,"r",IF(gpw_3[[#This Row],[Kolumna1]]=0,"n","m"))</f>
        <v>m</v>
      </c>
    </row>
    <row r="979" spans="1:44" x14ac:dyDescent="0.25">
      <c r="A979" s="1">
        <v>42027</v>
      </c>
      <c r="B979" s="2" t="s">
        <v>81</v>
      </c>
      <c r="C979" s="2" t="s">
        <v>82</v>
      </c>
      <c r="D979">
        <v>1</v>
      </c>
      <c r="E979">
        <v>68895</v>
      </c>
      <c r="F979">
        <v>68810</v>
      </c>
      <c r="G979">
        <v>11698000</v>
      </c>
      <c r="H979" s="2">
        <f>IF(AND(gpw[[#This Row],[wolumen]]=0,gpw[[#This Row],[obrot]]=0),gpw[[#This Row],[kurs_zamkniecia]],gpw[[#This Row],[obrot]]/gpw[[#This Row],[wolumen]])</f>
        <v>0.9987662384788446</v>
      </c>
      <c r="I979">
        <f>(gpw[[#This Row],[kurs_zamkniecia]]/D509-1)*100</f>
        <v>1.0101010101010166</v>
      </c>
      <c r="J979" t="str">
        <f>LEFT(gpw[[#This Row],[ISIN]],2)</f>
        <v>PL</v>
      </c>
      <c r="K979">
        <f>gpw[[#This Row],[kurs_zamkniecia]]*gpw[[#This Row],[pakiet_wig]]</f>
        <v>11698000</v>
      </c>
      <c r="L979" s="2">
        <f>1000</f>
        <v>1000</v>
      </c>
      <c r="M979" s="2">
        <f t="shared" si="60"/>
        <v>96.428137390000003</v>
      </c>
      <c r="N979" s="2">
        <f t="shared" si="61"/>
        <v>57140000</v>
      </c>
      <c r="O979" s="2">
        <f>gpw[[#This Row],[M]]/(gpw[[#This Row],[Mb]]*gpw[[#This Row],[K]])*gpw[[#This Row],[Wb]]</f>
        <v>2.1230860805058329</v>
      </c>
      <c r="P979" s="2">
        <f>gpw[[#This Row],[kurs_zamkniecia]]-D509</f>
        <v>1.0000000000000009E-2</v>
      </c>
      <c r="Q979" s="2" t="str">
        <f>IF(gpw[[#This Row],[Kolumna1]]&gt;0,"r",IF(gpw[[#This Row],[Kolumna1]]=0,"n","m"))</f>
        <v>r</v>
      </c>
      <c r="AB979" s="1">
        <v>42027</v>
      </c>
      <c r="AC979" s="2" t="s">
        <v>81</v>
      </c>
      <c r="AD979" s="2" t="s">
        <v>82</v>
      </c>
      <c r="AE979">
        <v>1</v>
      </c>
      <c r="AF979">
        <v>68895</v>
      </c>
      <c r="AG979">
        <v>68810</v>
      </c>
      <c r="AH979">
        <v>11698000</v>
      </c>
      <c r="AI979" s="2">
        <f>IF(AND(gpw_3[[#This Row],[wolumen]]=0,gpw_3[[#This Row],[obrot]]=0),gpw_3[[#This Row],[kurs_zamkniecia]],gpw_3[[#This Row],[obrot]]/gpw_3[[#This Row],[wolumen]])</f>
        <v>0.9987662384788446</v>
      </c>
      <c r="AJ979">
        <f>(gpw_3[[#This Row],[kurs_zamkniecia]]/AE509-1)*100</f>
        <v>1.0101010101010166</v>
      </c>
      <c r="AK979" t="str">
        <f>LEFT(gpw_3[[#This Row],[ISIN]],2)</f>
        <v>PL</v>
      </c>
      <c r="AL979">
        <f>gpw_3[[#This Row],[kurs_zamkniecia]]*gpw_3[[#This Row],[pakiet_wig]]</f>
        <v>11698000</v>
      </c>
      <c r="AM979" s="2">
        <f>1000</f>
        <v>1000</v>
      </c>
      <c r="AN979" s="2">
        <f t="shared" si="62"/>
        <v>96.428137390000003</v>
      </c>
      <c r="AO979" s="2">
        <f t="shared" si="63"/>
        <v>57140000</v>
      </c>
      <c r="AP979" s="2">
        <f>gpw_3[[#This Row],[M]]/(gpw_3[[#This Row],[Mb]]*gpw_3[[#This Row],[K]])*gpw_3[[#This Row],[Wb]]</f>
        <v>2.1230860805058329</v>
      </c>
      <c r="AQ979" s="2">
        <f>gpw_3[[#This Row],[kurs_zamkniecia]]-AE509</f>
        <v>1.0000000000000009E-2</v>
      </c>
      <c r="AR979" s="2" t="str">
        <f>IF(gpw_3[[#This Row],[Kolumna1]]&gt;0,"r",IF(gpw_3[[#This Row],[Kolumna1]]=0,"n","m"))</f>
        <v>r</v>
      </c>
    </row>
    <row r="980" spans="1:44" x14ac:dyDescent="0.25">
      <c r="A980" s="1">
        <v>42027</v>
      </c>
      <c r="B980" s="2" t="s">
        <v>83</v>
      </c>
      <c r="C980" s="2" t="s">
        <v>84</v>
      </c>
      <c r="D980">
        <v>1.05</v>
      </c>
      <c r="E980">
        <v>4600</v>
      </c>
      <c r="F980">
        <v>4830</v>
      </c>
      <c r="G980">
        <v>0</v>
      </c>
      <c r="H980" s="2">
        <f>IF(AND(gpw[[#This Row],[wolumen]]=0,gpw[[#This Row],[obrot]]=0),gpw[[#This Row],[kurs_zamkniecia]],gpw[[#This Row],[obrot]]/gpw[[#This Row],[wolumen]])</f>
        <v>1.05</v>
      </c>
      <c r="I980">
        <f>(gpw[[#This Row],[kurs_zamkniecia]]/D510-1)*100</f>
        <v>0</v>
      </c>
      <c r="J980" t="str">
        <f>LEFT(gpw[[#This Row],[ISIN]],2)</f>
        <v>GB</v>
      </c>
      <c r="K980">
        <f>gpw[[#This Row],[kurs_zamkniecia]]*gpw[[#This Row],[pakiet_wig]]</f>
        <v>0</v>
      </c>
      <c r="L980" s="2">
        <f>1000</f>
        <v>1000</v>
      </c>
      <c r="M980" s="2">
        <f t="shared" si="60"/>
        <v>96.428137390000003</v>
      </c>
      <c r="N980" s="2">
        <f t="shared" si="61"/>
        <v>57140000</v>
      </c>
      <c r="O980" s="2">
        <f>gpw[[#This Row],[M]]/(gpw[[#This Row],[Mb]]*gpw[[#This Row],[K]])*gpw[[#This Row],[Wb]]</f>
        <v>0</v>
      </c>
      <c r="P980" s="2">
        <f>gpw[[#This Row],[kurs_zamkniecia]]-D510</f>
        <v>0</v>
      </c>
      <c r="Q980" s="2" t="str">
        <f>IF(gpw[[#This Row],[Kolumna1]]&gt;0,"r",IF(gpw[[#This Row],[Kolumna1]]=0,"n","m"))</f>
        <v>n</v>
      </c>
      <c r="AB980" s="1">
        <v>42027</v>
      </c>
      <c r="AC980" s="2" t="s">
        <v>83</v>
      </c>
      <c r="AD980" s="2" t="s">
        <v>84</v>
      </c>
      <c r="AE980">
        <v>1.05</v>
      </c>
      <c r="AF980">
        <v>4600</v>
      </c>
      <c r="AG980">
        <v>4830</v>
      </c>
      <c r="AH980">
        <v>0</v>
      </c>
      <c r="AI980" s="2">
        <f>IF(AND(gpw_3[[#This Row],[wolumen]]=0,gpw_3[[#This Row],[obrot]]=0),gpw_3[[#This Row],[kurs_zamkniecia]],gpw_3[[#This Row],[obrot]]/gpw_3[[#This Row],[wolumen]])</f>
        <v>1.05</v>
      </c>
      <c r="AJ980">
        <f>(gpw_3[[#This Row],[kurs_zamkniecia]]/AE510-1)*100</f>
        <v>0</v>
      </c>
      <c r="AK980" t="str">
        <f>LEFT(gpw_3[[#This Row],[ISIN]],2)</f>
        <v>GB</v>
      </c>
      <c r="AL980">
        <f>gpw_3[[#This Row],[kurs_zamkniecia]]*gpw_3[[#This Row],[pakiet_wig]]</f>
        <v>0</v>
      </c>
      <c r="AM980" s="2">
        <f>1000</f>
        <v>1000</v>
      </c>
      <c r="AN980" s="2">
        <f t="shared" si="62"/>
        <v>96.428137390000003</v>
      </c>
      <c r="AO980" s="2">
        <f t="shared" si="63"/>
        <v>57140000</v>
      </c>
      <c r="AP980" s="2">
        <f>gpw_3[[#This Row],[M]]/(gpw_3[[#This Row],[Mb]]*gpw_3[[#This Row],[K]])*gpw_3[[#This Row],[Wb]]</f>
        <v>0</v>
      </c>
      <c r="AQ980" s="2">
        <f>gpw_3[[#This Row],[kurs_zamkniecia]]-AE510</f>
        <v>0</v>
      </c>
      <c r="AR980" s="2" t="str">
        <f>IF(gpw_3[[#This Row],[Kolumna1]]&gt;0,"r",IF(gpw_3[[#This Row],[Kolumna1]]=0,"n","m"))</f>
        <v>n</v>
      </c>
    </row>
    <row r="981" spans="1:44" x14ac:dyDescent="0.25">
      <c r="A981" s="1">
        <v>42027</v>
      </c>
      <c r="B981" s="2" t="s">
        <v>85</v>
      </c>
      <c r="C981" s="2" t="s">
        <v>86</v>
      </c>
      <c r="D981">
        <v>11.4</v>
      </c>
      <c r="E981">
        <v>4285</v>
      </c>
      <c r="F981">
        <v>48030</v>
      </c>
      <c r="G981">
        <v>24981000</v>
      </c>
      <c r="H981" s="2">
        <f>IF(AND(gpw[[#This Row],[wolumen]]=0,gpw[[#This Row],[obrot]]=0),gpw[[#This Row],[kurs_zamkniecia]],gpw[[#This Row],[obrot]]/gpw[[#This Row],[wolumen]])</f>
        <v>11.208868144690781</v>
      </c>
      <c r="I981">
        <f>(gpw[[#This Row],[kurs_zamkniecia]]/D511-1)*100</f>
        <v>1.8766756032171594</v>
      </c>
      <c r="J981" t="str">
        <f>LEFT(gpw[[#This Row],[ISIN]],2)</f>
        <v>PL</v>
      </c>
      <c r="K981">
        <f>gpw[[#This Row],[kurs_zamkniecia]]*gpw[[#This Row],[pakiet_wig]]</f>
        <v>284783400</v>
      </c>
      <c r="L981" s="2">
        <f>1000</f>
        <v>1000</v>
      </c>
      <c r="M981" s="2">
        <f t="shared" si="60"/>
        <v>96.428137390000003</v>
      </c>
      <c r="N981" s="2">
        <f t="shared" si="61"/>
        <v>57140000</v>
      </c>
      <c r="O981" s="2">
        <f>gpw[[#This Row],[M]]/(gpw[[#This Row],[Mb]]*gpw[[#This Row],[K]])*gpw[[#This Row],[Wb]]</f>
        <v>51.685730252959893</v>
      </c>
      <c r="P981" s="2">
        <f>gpw[[#This Row],[kurs_zamkniecia]]-D511</f>
        <v>0.21000000000000085</v>
      </c>
      <c r="Q981" s="2" t="str">
        <f>IF(gpw[[#This Row],[Kolumna1]]&gt;0,"r",IF(gpw[[#This Row],[Kolumna1]]=0,"n","m"))</f>
        <v>r</v>
      </c>
      <c r="AB981" s="1">
        <v>42027</v>
      </c>
      <c r="AC981" s="2" t="s">
        <v>85</v>
      </c>
      <c r="AD981" s="2" t="s">
        <v>86</v>
      </c>
      <c r="AE981">
        <v>11.4</v>
      </c>
      <c r="AF981">
        <v>4285</v>
      </c>
      <c r="AG981">
        <v>48030</v>
      </c>
      <c r="AH981">
        <v>24981000</v>
      </c>
      <c r="AI981" s="2">
        <f>IF(AND(gpw_3[[#This Row],[wolumen]]=0,gpw_3[[#This Row],[obrot]]=0),gpw_3[[#This Row],[kurs_zamkniecia]],gpw_3[[#This Row],[obrot]]/gpw_3[[#This Row],[wolumen]])</f>
        <v>11.208868144690781</v>
      </c>
      <c r="AJ981">
        <f>(gpw_3[[#This Row],[kurs_zamkniecia]]/AE511-1)*100</f>
        <v>1.8766756032171594</v>
      </c>
      <c r="AK981" t="str">
        <f>LEFT(gpw_3[[#This Row],[ISIN]],2)</f>
        <v>PL</v>
      </c>
      <c r="AL981">
        <f>gpw_3[[#This Row],[kurs_zamkniecia]]*gpw_3[[#This Row],[pakiet_wig]]</f>
        <v>284783400</v>
      </c>
      <c r="AM981" s="2">
        <f>1000</f>
        <v>1000</v>
      </c>
      <c r="AN981" s="2">
        <f t="shared" si="62"/>
        <v>96.428137390000003</v>
      </c>
      <c r="AO981" s="2">
        <f t="shared" si="63"/>
        <v>57140000</v>
      </c>
      <c r="AP981" s="2">
        <f>gpw_3[[#This Row],[M]]/(gpw_3[[#This Row],[Mb]]*gpw_3[[#This Row],[K]])*gpw_3[[#This Row],[Wb]]</f>
        <v>51.685730252959893</v>
      </c>
      <c r="AQ981" s="2">
        <f>gpw_3[[#This Row],[kurs_zamkniecia]]-AE511</f>
        <v>0.21000000000000085</v>
      </c>
      <c r="AR981" s="2" t="str">
        <f>IF(gpw_3[[#This Row],[Kolumna1]]&gt;0,"r",IF(gpw_3[[#This Row],[Kolumna1]]=0,"n","m"))</f>
        <v>r</v>
      </c>
    </row>
    <row r="982" spans="1:44" x14ac:dyDescent="0.25">
      <c r="A982" s="1">
        <v>42027</v>
      </c>
      <c r="B982" s="2" t="s">
        <v>87</v>
      </c>
      <c r="C982" s="2" t="s">
        <v>88</v>
      </c>
      <c r="D982">
        <v>3.23</v>
      </c>
      <c r="E982">
        <v>1600</v>
      </c>
      <c r="F982">
        <v>5140</v>
      </c>
      <c r="G982">
        <v>39722000</v>
      </c>
      <c r="H982" s="2">
        <f>IF(AND(gpw[[#This Row],[wolumen]]=0,gpw[[#This Row],[obrot]]=0),gpw[[#This Row],[kurs_zamkniecia]],gpw[[#This Row],[obrot]]/gpw[[#This Row],[wolumen]])</f>
        <v>3.2124999999999999</v>
      </c>
      <c r="I982">
        <f>(gpw[[#This Row],[kurs_zamkniecia]]/D512-1)*100</f>
        <v>0</v>
      </c>
      <c r="J982" t="str">
        <f>LEFT(gpw[[#This Row],[ISIN]],2)</f>
        <v>PL</v>
      </c>
      <c r="K982">
        <f>gpw[[#This Row],[kurs_zamkniecia]]*gpw[[#This Row],[pakiet_wig]]</f>
        <v>128302060</v>
      </c>
      <c r="L982" s="2">
        <f>1000</f>
        <v>1000</v>
      </c>
      <c r="M982" s="2">
        <f t="shared" si="60"/>
        <v>96.428137390000003</v>
      </c>
      <c r="N982" s="2">
        <f t="shared" si="61"/>
        <v>57140000</v>
      </c>
      <c r="O982" s="2">
        <f>gpw[[#This Row],[M]]/(gpw[[#This Row],[Mb]]*gpw[[#This Row],[K]])*gpw[[#This Row],[Wb]]</f>
        <v>23.2857170188258</v>
      </c>
      <c r="P982" s="2">
        <f>gpw[[#This Row],[kurs_zamkniecia]]-D512</f>
        <v>0</v>
      </c>
      <c r="Q982" s="2" t="str">
        <f>IF(gpw[[#This Row],[Kolumna1]]&gt;0,"r",IF(gpw[[#This Row],[Kolumna1]]=0,"n","m"))</f>
        <v>n</v>
      </c>
      <c r="AB982" s="1">
        <v>42027</v>
      </c>
      <c r="AC982" s="2" t="s">
        <v>87</v>
      </c>
      <c r="AD982" s="2" t="s">
        <v>88</v>
      </c>
      <c r="AE982">
        <v>3.23</v>
      </c>
      <c r="AF982">
        <v>1600</v>
      </c>
      <c r="AG982">
        <v>5140</v>
      </c>
      <c r="AH982">
        <v>39722000</v>
      </c>
      <c r="AI982" s="2">
        <f>IF(AND(gpw_3[[#This Row],[wolumen]]=0,gpw_3[[#This Row],[obrot]]=0),gpw_3[[#This Row],[kurs_zamkniecia]],gpw_3[[#This Row],[obrot]]/gpw_3[[#This Row],[wolumen]])</f>
        <v>3.2124999999999999</v>
      </c>
      <c r="AJ982">
        <f>(gpw_3[[#This Row],[kurs_zamkniecia]]/AE512-1)*100</f>
        <v>0</v>
      </c>
      <c r="AK982" t="str">
        <f>LEFT(gpw_3[[#This Row],[ISIN]],2)</f>
        <v>PL</v>
      </c>
      <c r="AL982">
        <f>gpw_3[[#This Row],[kurs_zamkniecia]]*gpw_3[[#This Row],[pakiet_wig]]</f>
        <v>128302060</v>
      </c>
      <c r="AM982" s="2">
        <f>1000</f>
        <v>1000</v>
      </c>
      <c r="AN982" s="2">
        <f t="shared" si="62"/>
        <v>96.428137390000003</v>
      </c>
      <c r="AO982" s="2">
        <f t="shared" si="63"/>
        <v>57140000</v>
      </c>
      <c r="AP982" s="2">
        <f>gpw_3[[#This Row],[M]]/(gpw_3[[#This Row],[Mb]]*gpw_3[[#This Row],[K]])*gpw_3[[#This Row],[Wb]]</f>
        <v>23.2857170188258</v>
      </c>
      <c r="AQ982" s="2">
        <f>gpw_3[[#This Row],[kurs_zamkniecia]]-AE512</f>
        <v>0</v>
      </c>
      <c r="AR982" s="2" t="str">
        <f>IF(gpw_3[[#This Row],[Kolumna1]]&gt;0,"r",IF(gpw_3[[#This Row],[Kolumna1]]=0,"n","m"))</f>
        <v>n</v>
      </c>
    </row>
    <row r="983" spans="1:44" x14ac:dyDescent="0.25">
      <c r="A983" s="1">
        <v>42027</v>
      </c>
      <c r="B983" s="2" t="s">
        <v>89</v>
      </c>
      <c r="C983" s="2" t="s">
        <v>90</v>
      </c>
      <c r="D983">
        <v>4.3</v>
      </c>
      <c r="E983">
        <v>2300</v>
      </c>
      <c r="F983">
        <v>9960</v>
      </c>
      <c r="G983">
        <v>3999000</v>
      </c>
      <c r="H983" s="2">
        <f>IF(AND(gpw[[#This Row],[wolumen]]=0,gpw[[#This Row],[obrot]]=0),gpw[[#This Row],[kurs_zamkniecia]],gpw[[#This Row],[obrot]]/gpw[[#This Row],[wolumen]])</f>
        <v>4.3304347826086955</v>
      </c>
      <c r="I983">
        <f>(gpw[[#This Row],[kurs_zamkniecia]]/D513-1)*100</f>
        <v>-0.69284064665127154</v>
      </c>
      <c r="J983" t="str">
        <f>LEFT(gpw[[#This Row],[ISIN]],2)</f>
        <v>PL</v>
      </c>
      <c r="K983">
        <f>gpw[[#This Row],[kurs_zamkniecia]]*gpw[[#This Row],[pakiet_wig]]</f>
        <v>17195700</v>
      </c>
      <c r="L983" s="2">
        <f>1000</f>
        <v>1000</v>
      </c>
      <c r="M983" s="2">
        <f t="shared" si="60"/>
        <v>96.428137390000003</v>
      </c>
      <c r="N983" s="2">
        <f t="shared" si="61"/>
        <v>57140000</v>
      </c>
      <c r="O983" s="2">
        <f>gpw[[#This Row],[M]]/(gpw[[#This Row],[Mb]]*gpw[[#This Row],[K]])*gpw[[#This Row],[Wb]]</f>
        <v>3.1208712014493205</v>
      </c>
      <c r="P983" s="2">
        <f>gpw[[#This Row],[kurs_zamkniecia]]-D513</f>
        <v>-3.0000000000000249E-2</v>
      </c>
      <c r="Q983" s="2" t="str">
        <f>IF(gpw[[#This Row],[Kolumna1]]&gt;0,"r",IF(gpw[[#This Row],[Kolumna1]]=0,"n","m"))</f>
        <v>m</v>
      </c>
      <c r="AB983" s="1">
        <v>42027</v>
      </c>
      <c r="AC983" s="2" t="s">
        <v>89</v>
      </c>
      <c r="AD983" s="2" t="s">
        <v>90</v>
      </c>
      <c r="AE983">
        <v>4.3</v>
      </c>
      <c r="AF983">
        <v>2300</v>
      </c>
      <c r="AG983">
        <v>9960</v>
      </c>
      <c r="AH983">
        <v>3999000</v>
      </c>
      <c r="AI983" s="2">
        <f>IF(AND(gpw_3[[#This Row],[wolumen]]=0,gpw_3[[#This Row],[obrot]]=0),gpw_3[[#This Row],[kurs_zamkniecia]],gpw_3[[#This Row],[obrot]]/gpw_3[[#This Row],[wolumen]])</f>
        <v>4.3304347826086955</v>
      </c>
      <c r="AJ983">
        <f>(gpw_3[[#This Row],[kurs_zamkniecia]]/AE513-1)*100</f>
        <v>-0.69284064665127154</v>
      </c>
      <c r="AK983" t="str">
        <f>LEFT(gpw_3[[#This Row],[ISIN]],2)</f>
        <v>PL</v>
      </c>
      <c r="AL983">
        <f>gpw_3[[#This Row],[kurs_zamkniecia]]*gpw_3[[#This Row],[pakiet_wig]]</f>
        <v>17195700</v>
      </c>
      <c r="AM983" s="2">
        <f>1000</f>
        <v>1000</v>
      </c>
      <c r="AN983" s="2">
        <f t="shared" si="62"/>
        <v>96.428137390000003</v>
      </c>
      <c r="AO983" s="2">
        <f t="shared" si="63"/>
        <v>57140000</v>
      </c>
      <c r="AP983" s="2">
        <f>gpw_3[[#This Row],[M]]/(gpw_3[[#This Row],[Mb]]*gpw_3[[#This Row],[K]])*gpw_3[[#This Row],[Wb]]</f>
        <v>3.1208712014493205</v>
      </c>
      <c r="AQ983" s="2">
        <f>gpw_3[[#This Row],[kurs_zamkniecia]]-AE513</f>
        <v>-3.0000000000000249E-2</v>
      </c>
      <c r="AR983" s="2" t="str">
        <f>IF(gpw_3[[#This Row],[Kolumna1]]&gt;0,"r",IF(gpw_3[[#This Row],[Kolumna1]]=0,"n","m"))</f>
        <v>m</v>
      </c>
    </row>
    <row r="984" spans="1:44" x14ac:dyDescent="0.25">
      <c r="A984" s="1">
        <v>42027</v>
      </c>
      <c r="B984" s="2" t="s">
        <v>91</v>
      </c>
      <c r="C984" s="2" t="s">
        <v>92</v>
      </c>
      <c r="D984">
        <v>7.18</v>
      </c>
      <c r="E984">
        <v>22</v>
      </c>
      <c r="F984">
        <v>160</v>
      </c>
      <c r="G984">
        <v>15327000</v>
      </c>
      <c r="H984" s="2">
        <f>IF(AND(gpw[[#This Row],[wolumen]]=0,gpw[[#This Row],[obrot]]=0),gpw[[#This Row],[kurs_zamkniecia]],gpw[[#This Row],[obrot]]/gpw[[#This Row],[wolumen]])</f>
        <v>7.2727272727272725</v>
      </c>
      <c r="I984">
        <f>(gpw[[#This Row],[kurs_zamkniecia]]/D514-1)*100</f>
        <v>-0.82872928176795924</v>
      </c>
      <c r="J984" t="str">
        <f>LEFT(gpw[[#This Row],[ISIN]],2)</f>
        <v>LT</v>
      </c>
      <c r="K984">
        <f>gpw[[#This Row],[kurs_zamkniecia]]*gpw[[#This Row],[pakiet_wig]]</f>
        <v>110047860</v>
      </c>
      <c r="L984" s="2">
        <f>1000</f>
        <v>1000</v>
      </c>
      <c r="M984" s="2">
        <f t="shared" si="60"/>
        <v>96.428137390000003</v>
      </c>
      <c r="N984" s="2">
        <f t="shared" si="61"/>
        <v>57140000</v>
      </c>
      <c r="O984" s="2">
        <f>gpw[[#This Row],[M]]/(gpw[[#This Row],[Mb]]*gpw[[#This Row],[K]])*gpw[[#This Row],[Wb]]</f>
        <v>19.97273719913273</v>
      </c>
      <c r="P984" s="2">
        <f>gpw[[#This Row],[kurs_zamkniecia]]-D514</f>
        <v>-6.0000000000000497E-2</v>
      </c>
      <c r="Q984" s="2" t="str">
        <f>IF(gpw[[#This Row],[Kolumna1]]&gt;0,"r",IF(gpw[[#This Row],[Kolumna1]]=0,"n","m"))</f>
        <v>m</v>
      </c>
      <c r="AB984" s="1">
        <v>42027</v>
      </c>
      <c r="AC984" s="2" t="s">
        <v>91</v>
      </c>
      <c r="AD984" s="2" t="s">
        <v>92</v>
      </c>
      <c r="AE984">
        <v>7.18</v>
      </c>
      <c r="AF984">
        <v>22</v>
      </c>
      <c r="AG984">
        <v>160</v>
      </c>
      <c r="AH984">
        <v>15327000</v>
      </c>
      <c r="AI984" s="2">
        <f>IF(AND(gpw_3[[#This Row],[wolumen]]=0,gpw_3[[#This Row],[obrot]]=0),gpw_3[[#This Row],[kurs_zamkniecia]],gpw_3[[#This Row],[obrot]]/gpw_3[[#This Row],[wolumen]])</f>
        <v>7.2727272727272725</v>
      </c>
      <c r="AJ984">
        <f>(gpw_3[[#This Row],[kurs_zamkniecia]]/AE514-1)*100</f>
        <v>-0.82872928176795924</v>
      </c>
      <c r="AK984" t="str">
        <f>LEFT(gpw_3[[#This Row],[ISIN]],2)</f>
        <v>LT</v>
      </c>
      <c r="AL984">
        <f>gpw_3[[#This Row],[kurs_zamkniecia]]*gpw_3[[#This Row],[pakiet_wig]]</f>
        <v>110047860</v>
      </c>
      <c r="AM984" s="2">
        <f>1000</f>
        <v>1000</v>
      </c>
      <c r="AN984" s="2">
        <f t="shared" si="62"/>
        <v>96.428137390000003</v>
      </c>
      <c r="AO984" s="2">
        <f t="shared" si="63"/>
        <v>57140000</v>
      </c>
      <c r="AP984" s="2">
        <f>gpw_3[[#This Row],[M]]/(gpw_3[[#This Row],[Mb]]*gpw_3[[#This Row],[K]])*gpw_3[[#This Row],[Wb]]</f>
        <v>19.97273719913273</v>
      </c>
      <c r="AQ984" s="2">
        <f>gpw_3[[#This Row],[kurs_zamkniecia]]-AE514</f>
        <v>-6.0000000000000497E-2</v>
      </c>
      <c r="AR984" s="2" t="str">
        <f>IF(gpw_3[[#This Row],[Kolumna1]]&gt;0,"r",IF(gpw_3[[#This Row],[Kolumna1]]=0,"n","m"))</f>
        <v>m</v>
      </c>
    </row>
    <row r="985" spans="1:44" x14ac:dyDescent="0.25">
      <c r="A985" s="1">
        <v>42027</v>
      </c>
      <c r="B985" s="2" t="s">
        <v>93</v>
      </c>
      <c r="C985" s="2" t="s">
        <v>94</v>
      </c>
      <c r="D985">
        <v>20.51</v>
      </c>
      <c r="E985">
        <v>233</v>
      </c>
      <c r="F985">
        <v>4680</v>
      </c>
      <c r="G985">
        <v>2322000</v>
      </c>
      <c r="H985" s="2">
        <f>IF(AND(gpw[[#This Row],[wolumen]]=0,gpw[[#This Row],[obrot]]=0),gpw[[#This Row],[kurs_zamkniecia]],gpw[[#This Row],[obrot]]/gpw[[#This Row],[wolumen]])</f>
        <v>20.085836909871244</v>
      </c>
      <c r="I985">
        <f>(gpw[[#This Row],[kurs_zamkniecia]]/D515-1)*100</f>
        <v>-0.91787439613525423</v>
      </c>
      <c r="J985" t="str">
        <f>LEFT(gpw[[#This Row],[ISIN]],2)</f>
        <v>LT</v>
      </c>
      <c r="K985">
        <f>gpw[[#This Row],[kurs_zamkniecia]]*gpw[[#This Row],[pakiet_wig]]</f>
        <v>47624220</v>
      </c>
      <c r="L985" s="2">
        <f>1000</f>
        <v>1000</v>
      </c>
      <c r="M985" s="2">
        <f t="shared" si="60"/>
        <v>96.428137390000003</v>
      </c>
      <c r="N985" s="2">
        <f t="shared" si="61"/>
        <v>57140000</v>
      </c>
      <c r="O985" s="2">
        <f>gpw[[#This Row],[M]]/(gpw[[#This Row],[Mb]]*gpw[[#This Row],[K]])*gpw[[#This Row],[Wb]]</f>
        <v>8.6433850724010526</v>
      </c>
      <c r="P985" s="2">
        <f>gpw[[#This Row],[kurs_zamkniecia]]-D515</f>
        <v>-0.18999999999999773</v>
      </c>
      <c r="Q985" s="2" t="str">
        <f>IF(gpw[[#This Row],[Kolumna1]]&gt;0,"r",IF(gpw[[#This Row],[Kolumna1]]=0,"n","m"))</f>
        <v>m</v>
      </c>
      <c r="AB985" s="1">
        <v>42027</v>
      </c>
      <c r="AC985" s="2" t="s">
        <v>93</v>
      </c>
      <c r="AD985" s="2" t="s">
        <v>94</v>
      </c>
      <c r="AE985">
        <v>20.51</v>
      </c>
      <c r="AF985">
        <v>233</v>
      </c>
      <c r="AG985">
        <v>4680</v>
      </c>
      <c r="AH985">
        <v>2322000</v>
      </c>
      <c r="AI985" s="2">
        <f>IF(AND(gpw_3[[#This Row],[wolumen]]=0,gpw_3[[#This Row],[obrot]]=0),gpw_3[[#This Row],[kurs_zamkniecia]],gpw_3[[#This Row],[obrot]]/gpw_3[[#This Row],[wolumen]])</f>
        <v>20.085836909871244</v>
      </c>
      <c r="AJ985">
        <f>(gpw_3[[#This Row],[kurs_zamkniecia]]/AE515-1)*100</f>
        <v>-0.91787439613525423</v>
      </c>
      <c r="AK985" t="str">
        <f>LEFT(gpw_3[[#This Row],[ISIN]],2)</f>
        <v>LT</v>
      </c>
      <c r="AL985">
        <f>gpw_3[[#This Row],[kurs_zamkniecia]]*gpw_3[[#This Row],[pakiet_wig]]</f>
        <v>47624220</v>
      </c>
      <c r="AM985" s="2">
        <f>1000</f>
        <v>1000</v>
      </c>
      <c r="AN985" s="2">
        <f t="shared" si="62"/>
        <v>96.428137390000003</v>
      </c>
      <c r="AO985" s="2">
        <f t="shared" si="63"/>
        <v>57140000</v>
      </c>
      <c r="AP985" s="2">
        <f>gpw_3[[#This Row],[M]]/(gpw_3[[#This Row],[Mb]]*gpw_3[[#This Row],[K]])*gpw_3[[#This Row],[Wb]]</f>
        <v>8.6433850724010526</v>
      </c>
      <c r="AQ985" s="2">
        <f>gpw_3[[#This Row],[kurs_zamkniecia]]-AE515</f>
        <v>-0.18999999999999773</v>
      </c>
      <c r="AR985" s="2" t="str">
        <f>IF(gpw_3[[#This Row],[Kolumna1]]&gt;0,"r",IF(gpw_3[[#This Row],[Kolumna1]]=0,"n","m"))</f>
        <v>m</v>
      </c>
    </row>
    <row r="986" spans="1:44" x14ac:dyDescent="0.25">
      <c r="A986" s="1">
        <v>42027</v>
      </c>
      <c r="B986" s="2" t="s">
        <v>95</v>
      </c>
      <c r="C986" s="2" t="s">
        <v>96</v>
      </c>
      <c r="D986">
        <v>2.99</v>
      </c>
      <c r="E986">
        <v>941</v>
      </c>
      <c r="F986">
        <v>2660</v>
      </c>
      <c r="G986">
        <v>0</v>
      </c>
      <c r="H986" s="2">
        <f>IF(AND(gpw[[#This Row],[wolumen]]=0,gpw[[#This Row],[obrot]]=0),gpw[[#This Row],[kurs_zamkniecia]],gpw[[#This Row],[obrot]]/gpw[[#This Row],[wolumen]])</f>
        <v>2.8267800212539851</v>
      </c>
      <c r="I986">
        <f>(gpw[[#This Row],[kurs_zamkniecia]]/D516-1)*100</f>
        <v>-0.33333333333332993</v>
      </c>
      <c r="J986" t="str">
        <f>LEFT(gpw[[#This Row],[ISIN]],2)</f>
        <v>PL</v>
      </c>
      <c r="K986">
        <f>gpw[[#This Row],[kurs_zamkniecia]]*gpw[[#This Row],[pakiet_wig]]</f>
        <v>0</v>
      </c>
      <c r="L986" s="2">
        <f>1000</f>
        <v>1000</v>
      </c>
      <c r="M986" s="2">
        <f t="shared" si="60"/>
        <v>96.428137390000003</v>
      </c>
      <c r="N986" s="2">
        <f t="shared" si="61"/>
        <v>57140000</v>
      </c>
      <c r="O986" s="2">
        <f>gpw[[#This Row],[M]]/(gpw[[#This Row],[Mb]]*gpw[[#This Row],[K]])*gpw[[#This Row],[Wb]]</f>
        <v>0</v>
      </c>
      <c r="P986" s="2">
        <f>gpw[[#This Row],[kurs_zamkniecia]]-D516</f>
        <v>-9.9999999999997868E-3</v>
      </c>
      <c r="Q986" s="2" t="str">
        <f>IF(gpw[[#This Row],[Kolumna1]]&gt;0,"r",IF(gpw[[#This Row],[Kolumna1]]=0,"n","m"))</f>
        <v>m</v>
      </c>
      <c r="AB986" s="1">
        <v>42027</v>
      </c>
      <c r="AC986" s="2" t="s">
        <v>95</v>
      </c>
      <c r="AD986" s="2" t="s">
        <v>96</v>
      </c>
      <c r="AE986">
        <v>2.99</v>
      </c>
      <c r="AF986">
        <v>941</v>
      </c>
      <c r="AG986">
        <v>2660</v>
      </c>
      <c r="AH986">
        <v>0</v>
      </c>
      <c r="AI986" s="2">
        <f>IF(AND(gpw_3[[#This Row],[wolumen]]=0,gpw_3[[#This Row],[obrot]]=0),gpw_3[[#This Row],[kurs_zamkniecia]],gpw_3[[#This Row],[obrot]]/gpw_3[[#This Row],[wolumen]])</f>
        <v>2.8267800212539851</v>
      </c>
      <c r="AJ986">
        <f>(gpw_3[[#This Row],[kurs_zamkniecia]]/AE516-1)*100</f>
        <v>-0.33333333333332993</v>
      </c>
      <c r="AK986" t="str">
        <f>LEFT(gpw_3[[#This Row],[ISIN]],2)</f>
        <v>PL</v>
      </c>
      <c r="AL986">
        <f>gpw_3[[#This Row],[kurs_zamkniecia]]*gpw_3[[#This Row],[pakiet_wig]]</f>
        <v>0</v>
      </c>
      <c r="AM986" s="2">
        <f>1000</f>
        <v>1000</v>
      </c>
      <c r="AN986" s="2">
        <f t="shared" si="62"/>
        <v>96.428137390000003</v>
      </c>
      <c r="AO986" s="2">
        <f t="shared" si="63"/>
        <v>57140000</v>
      </c>
      <c r="AP986" s="2">
        <f>gpw_3[[#This Row],[M]]/(gpw_3[[#This Row],[Mb]]*gpw_3[[#This Row],[K]])*gpw_3[[#This Row],[Wb]]</f>
        <v>0</v>
      </c>
      <c r="AQ986" s="2">
        <f>gpw_3[[#This Row],[kurs_zamkniecia]]-AE516</f>
        <v>-9.9999999999997868E-3</v>
      </c>
      <c r="AR986" s="2" t="str">
        <f>IF(gpw_3[[#This Row],[Kolumna1]]&gt;0,"r",IF(gpw_3[[#This Row],[Kolumna1]]=0,"n","m"))</f>
        <v>m</v>
      </c>
    </row>
    <row r="987" spans="1:44" x14ac:dyDescent="0.25">
      <c r="A987" s="1">
        <v>42027</v>
      </c>
      <c r="B987" s="2" t="s">
        <v>97</v>
      </c>
      <c r="C987" s="2" t="s">
        <v>98</v>
      </c>
      <c r="D987">
        <v>2.5299999999999998</v>
      </c>
      <c r="E987">
        <v>339</v>
      </c>
      <c r="F987">
        <v>800</v>
      </c>
      <c r="G987">
        <v>0</v>
      </c>
      <c r="H987" s="2">
        <f>IF(AND(gpw[[#This Row],[wolumen]]=0,gpw[[#This Row],[obrot]]=0),gpw[[#This Row],[kurs_zamkniecia]],gpw[[#This Row],[obrot]]/gpw[[#This Row],[wolumen]])</f>
        <v>2.359882005899705</v>
      </c>
      <c r="I987">
        <f>(gpw[[#This Row],[kurs_zamkniecia]]/D517-1)*100</f>
        <v>-0.78431372549019329</v>
      </c>
      <c r="J987" t="str">
        <f>LEFT(gpw[[#This Row],[ISIN]],2)</f>
        <v>PL</v>
      </c>
      <c r="K987">
        <f>gpw[[#This Row],[kurs_zamkniecia]]*gpw[[#This Row],[pakiet_wig]]</f>
        <v>0</v>
      </c>
      <c r="L987" s="2">
        <f>1000</f>
        <v>1000</v>
      </c>
      <c r="M987" s="2">
        <f t="shared" si="60"/>
        <v>96.428137390000003</v>
      </c>
      <c r="N987" s="2">
        <f t="shared" si="61"/>
        <v>57140000</v>
      </c>
      <c r="O987" s="2">
        <f>gpw[[#This Row],[M]]/(gpw[[#This Row],[Mb]]*gpw[[#This Row],[K]])*gpw[[#This Row],[Wb]]</f>
        <v>0</v>
      </c>
      <c r="P987" s="2">
        <f>gpw[[#This Row],[kurs_zamkniecia]]-D517</f>
        <v>-2.0000000000000018E-2</v>
      </c>
      <c r="Q987" s="2" t="str">
        <f>IF(gpw[[#This Row],[Kolumna1]]&gt;0,"r",IF(gpw[[#This Row],[Kolumna1]]=0,"n","m"))</f>
        <v>m</v>
      </c>
      <c r="AB987" s="1">
        <v>42027</v>
      </c>
      <c r="AC987" s="2" t="s">
        <v>97</v>
      </c>
      <c r="AD987" s="2" t="s">
        <v>98</v>
      </c>
      <c r="AE987">
        <v>2.5299999999999998</v>
      </c>
      <c r="AF987">
        <v>339</v>
      </c>
      <c r="AG987">
        <v>800</v>
      </c>
      <c r="AH987">
        <v>0</v>
      </c>
      <c r="AI987" s="2">
        <f>IF(AND(gpw_3[[#This Row],[wolumen]]=0,gpw_3[[#This Row],[obrot]]=0),gpw_3[[#This Row],[kurs_zamkniecia]],gpw_3[[#This Row],[obrot]]/gpw_3[[#This Row],[wolumen]])</f>
        <v>2.359882005899705</v>
      </c>
      <c r="AJ987">
        <f>(gpw_3[[#This Row],[kurs_zamkniecia]]/AE517-1)*100</f>
        <v>-0.78431372549019329</v>
      </c>
      <c r="AK987" t="str">
        <f>LEFT(gpw_3[[#This Row],[ISIN]],2)</f>
        <v>PL</v>
      </c>
      <c r="AL987">
        <f>gpw_3[[#This Row],[kurs_zamkniecia]]*gpw_3[[#This Row],[pakiet_wig]]</f>
        <v>0</v>
      </c>
      <c r="AM987" s="2">
        <f>1000</f>
        <v>1000</v>
      </c>
      <c r="AN987" s="2">
        <f t="shared" si="62"/>
        <v>96.428137390000003</v>
      </c>
      <c r="AO987" s="2">
        <f t="shared" si="63"/>
        <v>57140000</v>
      </c>
      <c r="AP987" s="2">
        <f>gpw_3[[#This Row],[M]]/(gpw_3[[#This Row],[Mb]]*gpw_3[[#This Row],[K]])*gpw_3[[#This Row],[Wb]]</f>
        <v>0</v>
      </c>
      <c r="AQ987" s="2">
        <f>gpw_3[[#This Row],[kurs_zamkniecia]]-AE517</f>
        <v>-2.0000000000000018E-2</v>
      </c>
      <c r="AR987" s="2" t="str">
        <f>IF(gpw_3[[#This Row],[Kolumna1]]&gt;0,"r",IF(gpw_3[[#This Row],[Kolumna1]]=0,"n","m"))</f>
        <v>m</v>
      </c>
    </row>
    <row r="988" spans="1:44" x14ac:dyDescent="0.25">
      <c r="A988" s="1">
        <v>42027</v>
      </c>
      <c r="B988" s="2" t="s">
        <v>99</v>
      </c>
      <c r="C988" s="2" t="s">
        <v>100</v>
      </c>
      <c r="D988">
        <v>2.77</v>
      </c>
      <c r="E988">
        <v>0</v>
      </c>
      <c r="F988">
        <v>0</v>
      </c>
      <c r="G988">
        <v>0</v>
      </c>
      <c r="H988" s="2">
        <f>IF(AND(gpw[[#This Row],[wolumen]]=0,gpw[[#This Row],[obrot]]=0),gpw[[#This Row],[kurs_zamkniecia]],gpw[[#This Row],[obrot]]/gpw[[#This Row],[wolumen]])</f>
        <v>2.77</v>
      </c>
      <c r="I988">
        <f>(gpw[[#This Row],[kurs_zamkniecia]]/D518-1)*100</f>
        <v>0</v>
      </c>
      <c r="J988" t="str">
        <f>LEFT(gpw[[#This Row],[ISIN]],2)</f>
        <v>PL</v>
      </c>
      <c r="K988">
        <f>gpw[[#This Row],[kurs_zamkniecia]]*gpw[[#This Row],[pakiet_wig]]</f>
        <v>0</v>
      </c>
      <c r="L988" s="2">
        <f>1000</f>
        <v>1000</v>
      </c>
      <c r="M988" s="2">
        <f t="shared" si="60"/>
        <v>96.428137390000003</v>
      </c>
      <c r="N988" s="2">
        <f t="shared" si="61"/>
        <v>57140000</v>
      </c>
      <c r="O988" s="2">
        <f>gpw[[#This Row],[M]]/(gpw[[#This Row],[Mb]]*gpw[[#This Row],[K]])*gpw[[#This Row],[Wb]]</f>
        <v>0</v>
      </c>
      <c r="P988" s="2">
        <f>gpw[[#This Row],[kurs_zamkniecia]]-D518</f>
        <v>0</v>
      </c>
      <c r="Q988" s="2" t="str">
        <f>IF(gpw[[#This Row],[Kolumna1]]&gt;0,"r",IF(gpw[[#This Row],[Kolumna1]]=0,"n","m"))</f>
        <v>n</v>
      </c>
      <c r="AB988" s="1">
        <v>42027</v>
      </c>
      <c r="AC988" s="2" t="s">
        <v>99</v>
      </c>
      <c r="AD988" s="2" t="s">
        <v>100</v>
      </c>
      <c r="AE988">
        <v>2.77</v>
      </c>
      <c r="AF988">
        <v>0</v>
      </c>
      <c r="AG988">
        <v>0</v>
      </c>
      <c r="AH988">
        <v>0</v>
      </c>
      <c r="AI988" s="2">
        <f>IF(AND(gpw_3[[#This Row],[wolumen]]=0,gpw_3[[#This Row],[obrot]]=0),gpw_3[[#This Row],[kurs_zamkniecia]],gpw_3[[#This Row],[obrot]]/gpw_3[[#This Row],[wolumen]])</f>
        <v>2.77</v>
      </c>
      <c r="AJ988">
        <f>(gpw_3[[#This Row],[kurs_zamkniecia]]/AE518-1)*100</f>
        <v>0</v>
      </c>
      <c r="AK988" t="str">
        <f>LEFT(gpw_3[[#This Row],[ISIN]],2)</f>
        <v>PL</v>
      </c>
      <c r="AL988">
        <f>gpw_3[[#This Row],[kurs_zamkniecia]]*gpw_3[[#This Row],[pakiet_wig]]</f>
        <v>0</v>
      </c>
      <c r="AM988" s="2">
        <f>1000</f>
        <v>1000</v>
      </c>
      <c r="AN988" s="2">
        <f t="shared" si="62"/>
        <v>96.428137390000003</v>
      </c>
      <c r="AO988" s="2">
        <f t="shared" si="63"/>
        <v>57140000</v>
      </c>
      <c r="AP988" s="2">
        <f>gpw_3[[#This Row],[M]]/(gpw_3[[#This Row],[Mb]]*gpw_3[[#This Row],[K]])*gpw_3[[#This Row],[Wb]]</f>
        <v>0</v>
      </c>
      <c r="AQ988" s="2">
        <f>gpw_3[[#This Row],[kurs_zamkniecia]]-AE518</f>
        <v>0</v>
      </c>
      <c r="AR988" s="2" t="str">
        <f>IF(gpw_3[[#This Row],[Kolumna1]]&gt;0,"r",IF(gpw_3[[#This Row],[Kolumna1]]=0,"n","m"))</f>
        <v>n</v>
      </c>
    </row>
    <row r="989" spans="1:44" x14ac:dyDescent="0.25">
      <c r="A989" s="1">
        <v>42027</v>
      </c>
      <c r="B989" s="2" t="s">
        <v>101</v>
      </c>
      <c r="C989" s="2" t="s">
        <v>102</v>
      </c>
      <c r="D989">
        <v>7</v>
      </c>
      <c r="E989">
        <v>262</v>
      </c>
      <c r="F989">
        <v>1830</v>
      </c>
      <c r="G989">
        <v>2174000</v>
      </c>
      <c r="H989" s="2">
        <f>IF(AND(gpw[[#This Row],[wolumen]]=0,gpw[[#This Row],[obrot]]=0),gpw[[#This Row],[kurs_zamkniecia]],gpw[[#This Row],[obrot]]/gpw[[#This Row],[wolumen]])</f>
        <v>6.9847328244274811</v>
      </c>
      <c r="I989">
        <f>(gpw[[#This Row],[kurs_zamkniecia]]/D519-1)*100</f>
        <v>-2.6425591098748313</v>
      </c>
      <c r="J989" t="str">
        <f>LEFT(gpw[[#This Row],[ISIN]],2)</f>
        <v>PL</v>
      </c>
      <c r="K989">
        <f>gpw[[#This Row],[kurs_zamkniecia]]*gpw[[#This Row],[pakiet_wig]]</f>
        <v>15218000</v>
      </c>
      <c r="L989" s="2">
        <f>1000</f>
        <v>1000</v>
      </c>
      <c r="M989" s="2">
        <f t="shared" si="60"/>
        <v>96.428137390000003</v>
      </c>
      <c r="N989" s="2">
        <f t="shared" si="61"/>
        <v>57140000</v>
      </c>
      <c r="O989" s="2">
        <f>gpw[[#This Row],[M]]/(gpw[[#This Row],[Mb]]*gpw[[#This Row],[K]])*gpw[[#This Row],[Wb]]</f>
        <v>2.7619357132106144</v>
      </c>
      <c r="P989" s="2">
        <f>gpw[[#This Row],[kurs_zamkniecia]]-D519</f>
        <v>-0.19000000000000039</v>
      </c>
      <c r="Q989" s="2" t="str">
        <f>IF(gpw[[#This Row],[Kolumna1]]&gt;0,"r",IF(gpw[[#This Row],[Kolumna1]]=0,"n","m"))</f>
        <v>m</v>
      </c>
      <c r="AB989" s="1">
        <v>42027</v>
      </c>
      <c r="AC989" s="2" t="s">
        <v>101</v>
      </c>
      <c r="AD989" s="2" t="s">
        <v>102</v>
      </c>
      <c r="AE989">
        <v>7</v>
      </c>
      <c r="AF989">
        <v>262</v>
      </c>
      <c r="AG989">
        <v>1830</v>
      </c>
      <c r="AH989">
        <v>2174000</v>
      </c>
      <c r="AI989" s="2">
        <f>IF(AND(gpw_3[[#This Row],[wolumen]]=0,gpw_3[[#This Row],[obrot]]=0),gpw_3[[#This Row],[kurs_zamkniecia]],gpw_3[[#This Row],[obrot]]/gpw_3[[#This Row],[wolumen]])</f>
        <v>6.9847328244274811</v>
      </c>
      <c r="AJ989">
        <f>(gpw_3[[#This Row],[kurs_zamkniecia]]/AE519-1)*100</f>
        <v>-2.6425591098748313</v>
      </c>
      <c r="AK989" t="str">
        <f>LEFT(gpw_3[[#This Row],[ISIN]],2)</f>
        <v>PL</v>
      </c>
      <c r="AL989">
        <f>gpw_3[[#This Row],[kurs_zamkniecia]]*gpw_3[[#This Row],[pakiet_wig]]</f>
        <v>15218000</v>
      </c>
      <c r="AM989" s="2">
        <f>1000</f>
        <v>1000</v>
      </c>
      <c r="AN989" s="2">
        <f t="shared" si="62"/>
        <v>96.428137390000003</v>
      </c>
      <c r="AO989" s="2">
        <f t="shared" si="63"/>
        <v>57140000</v>
      </c>
      <c r="AP989" s="2">
        <f>gpw_3[[#This Row],[M]]/(gpw_3[[#This Row],[Mb]]*gpw_3[[#This Row],[K]])*gpw_3[[#This Row],[Wb]]</f>
        <v>2.7619357132106144</v>
      </c>
      <c r="AQ989" s="2">
        <f>gpw_3[[#This Row],[kurs_zamkniecia]]-AE519</f>
        <v>-0.19000000000000039</v>
      </c>
      <c r="AR989" s="2" t="str">
        <f>IF(gpw_3[[#This Row],[Kolumna1]]&gt;0,"r",IF(gpw_3[[#This Row],[Kolumna1]]=0,"n","m"))</f>
        <v>m</v>
      </c>
    </row>
    <row r="990" spans="1:44" x14ac:dyDescent="0.25">
      <c r="A990" s="1">
        <v>42027</v>
      </c>
      <c r="B990" s="2" t="s">
        <v>103</v>
      </c>
      <c r="C990" s="2" t="s">
        <v>104</v>
      </c>
      <c r="D990">
        <v>43.95</v>
      </c>
      <c r="E990">
        <v>15934</v>
      </c>
      <c r="F990">
        <v>684960</v>
      </c>
      <c r="G990">
        <v>7788000</v>
      </c>
      <c r="H990" s="2">
        <f>IF(AND(gpw[[#This Row],[wolumen]]=0,gpw[[#This Row],[obrot]]=0),gpw[[#This Row],[kurs_zamkniecia]],gpw[[#This Row],[obrot]]/gpw[[#This Row],[wolumen]])</f>
        <v>42.987322706162921</v>
      </c>
      <c r="I990">
        <f>(gpw[[#This Row],[kurs_zamkniecia]]/D520-1)*100</f>
        <v>2.2093023255814082</v>
      </c>
      <c r="J990" t="str">
        <f>LEFT(gpw[[#This Row],[ISIN]],2)</f>
        <v>PL</v>
      </c>
      <c r="K990">
        <f>gpw[[#This Row],[kurs_zamkniecia]]*gpw[[#This Row],[pakiet_wig]]</f>
        <v>342282600</v>
      </c>
      <c r="L990" s="2">
        <f>1000</f>
        <v>1000</v>
      </c>
      <c r="M990" s="2">
        <f t="shared" si="60"/>
        <v>96.428137390000003</v>
      </c>
      <c r="N990" s="2">
        <f t="shared" si="61"/>
        <v>57140000</v>
      </c>
      <c r="O990" s="2">
        <f>gpw[[#This Row],[M]]/(gpw[[#This Row],[Mb]]*gpw[[#This Row],[K]])*gpw[[#This Row],[Wb]]</f>
        <v>62.121339003192503</v>
      </c>
      <c r="P990" s="2">
        <f>gpw[[#This Row],[kurs_zamkniecia]]-D520</f>
        <v>0.95000000000000284</v>
      </c>
      <c r="Q990" s="2" t="str">
        <f>IF(gpw[[#This Row],[Kolumna1]]&gt;0,"r",IF(gpw[[#This Row],[Kolumna1]]=0,"n","m"))</f>
        <v>r</v>
      </c>
      <c r="AB990" s="1">
        <v>42027</v>
      </c>
      <c r="AC990" s="2" t="s">
        <v>103</v>
      </c>
      <c r="AD990" s="2" t="s">
        <v>104</v>
      </c>
      <c r="AE990">
        <v>43.95</v>
      </c>
      <c r="AF990">
        <v>15934</v>
      </c>
      <c r="AG990">
        <v>684960</v>
      </c>
      <c r="AH990">
        <v>7788000</v>
      </c>
      <c r="AI990" s="2">
        <f>IF(AND(gpw_3[[#This Row],[wolumen]]=0,gpw_3[[#This Row],[obrot]]=0),gpw_3[[#This Row],[kurs_zamkniecia]],gpw_3[[#This Row],[obrot]]/gpw_3[[#This Row],[wolumen]])</f>
        <v>42.987322706162921</v>
      </c>
      <c r="AJ990">
        <f>(gpw_3[[#This Row],[kurs_zamkniecia]]/AE520-1)*100</f>
        <v>2.2093023255814082</v>
      </c>
      <c r="AK990" t="str">
        <f>LEFT(gpw_3[[#This Row],[ISIN]],2)</f>
        <v>PL</v>
      </c>
      <c r="AL990">
        <f>gpw_3[[#This Row],[kurs_zamkniecia]]*gpw_3[[#This Row],[pakiet_wig]]</f>
        <v>342282600</v>
      </c>
      <c r="AM990" s="2">
        <f>1000</f>
        <v>1000</v>
      </c>
      <c r="AN990" s="2">
        <f t="shared" si="62"/>
        <v>96.428137390000003</v>
      </c>
      <c r="AO990" s="2">
        <f t="shared" si="63"/>
        <v>57140000</v>
      </c>
      <c r="AP990" s="2">
        <f>gpw_3[[#This Row],[M]]/(gpw_3[[#This Row],[Mb]]*gpw_3[[#This Row],[K]])*gpw_3[[#This Row],[Wb]]</f>
        <v>62.121339003192503</v>
      </c>
      <c r="AQ990" s="2">
        <f>gpw_3[[#This Row],[kurs_zamkniecia]]-AE520</f>
        <v>0.95000000000000284</v>
      </c>
      <c r="AR990" s="2" t="str">
        <f>IF(gpw_3[[#This Row],[Kolumna1]]&gt;0,"r",IF(gpw_3[[#This Row],[Kolumna1]]=0,"n","m"))</f>
        <v>r</v>
      </c>
    </row>
    <row r="991" spans="1:44" x14ac:dyDescent="0.25">
      <c r="A991" s="1">
        <v>42027</v>
      </c>
      <c r="B991" s="2" t="s">
        <v>105</v>
      </c>
      <c r="C991" s="2" t="s">
        <v>106</v>
      </c>
      <c r="D991">
        <v>1.1200000000000001</v>
      </c>
      <c r="E991">
        <v>81484</v>
      </c>
      <c r="F991">
        <v>90930</v>
      </c>
      <c r="G991">
        <v>96494000</v>
      </c>
      <c r="H991" s="2">
        <f>IF(AND(gpw[[#This Row],[wolumen]]=0,gpw[[#This Row],[obrot]]=0),gpw[[#This Row],[kurs_zamkniecia]],gpw[[#This Row],[obrot]]/gpw[[#This Row],[wolumen]])</f>
        <v>1.1159245986942221</v>
      </c>
      <c r="I991">
        <f>(gpw[[#This Row],[kurs_zamkniecia]]/D521-1)*100</f>
        <v>-1.754385964912264</v>
      </c>
      <c r="J991" t="str">
        <f>LEFT(gpw[[#This Row],[ISIN]],2)</f>
        <v>PL</v>
      </c>
      <c r="K991">
        <f>gpw[[#This Row],[kurs_zamkniecia]]*gpw[[#This Row],[pakiet_wig]]</f>
        <v>108073280.00000001</v>
      </c>
      <c r="L991" s="2">
        <f>1000</f>
        <v>1000</v>
      </c>
      <c r="M991" s="2">
        <f t="shared" si="60"/>
        <v>96.428137390000003</v>
      </c>
      <c r="N991" s="2">
        <f t="shared" si="61"/>
        <v>57140000</v>
      </c>
      <c r="O991" s="2">
        <f>gpw[[#This Row],[M]]/(gpw[[#This Row],[Mb]]*gpw[[#This Row],[K]])*gpw[[#This Row],[Wb]]</f>
        <v>19.614367963977557</v>
      </c>
      <c r="P991" s="2">
        <f>gpw[[#This Row],[kurs_zamkniecia]]-D521</f>
        <v>-1.9999999999999796E-2</v>
      </c>
      <c r="Q991" s="2" t="str">
        <f>IF(gpw[[#This Row],[Kolumna1]]&gt;0,"r",IF(gpw[[#This Row],[Kolumna1]]=0,"n","m"))</f>
        <v>m</v>
      </c>
      <c r="AB991" s="1">
        <v>42027</v>
      </c>
      <c r="AC991" s="2" t="s">
        <v>105</v>
      </c>
      <c r="AD991" s="2" t="s">
        <v>106</v>
      </c>
      <c r="AE991">
        <v>1.1200000000000001</v>
      </c>
      <c r="AF991">
        <v>81484</v>
      </c>
      <c r="AG991">
        <v>90930</v>
      </c>
      <c r="AH991">
        <v>96494000</v>
      </c>
      <c r="AI991" s="2">
        <f>IF(AND(gpw_3[[#This Row],[wolumen]]=0,gpw_3[[#This Row],[obrot]]=0),gpw_3[[#This Row],[kurs_zamkniecia]],gpw_3[[#This Row],[obrot]]/gpw_3[[#This Row],[wolumen]])</f>
        <v>1.1159245986942221</v>
      </c>
      <c r="AJ991">
        <f>(gpw_3[[#This Row],[kurs_zamkniecia]]/AE521-1)*100</f>
        <v>-1.754385964912264</v>
      </c>
      <c r="AK991" t="str">
        <f>LEFT(gpw_3[[#This Row],[ISIN]],2)</f>
        <v>PL</v>
      </c>
      <c r="AL991">
        <f>gpw_3[[#This Row],[kurs_zamkniecia]]*gpw_3[[#This Row],[pakiet_wig]]</f>
        <v>108073280.00000001</v>
      </c>
      <c r="AM991" s="2">
        <f>1000</f>
        <v>1000</v>
      </c>
      <c r="AN991" s="2">
        <f t="shared" si="62"/>
        <v>96.428137390000003</v>
      </c>
      <c r="AO991" s="2">
        <f t="shared" si="63"/>
        <v>57140000</v>
      </c>
      <c r="AP991" s="2">
        <f>gpw_3[[#This Row],[M]]/(gpw_3[[#This Row],[Mb]]*gpw_3[[#This Row],[K]])*gpw_3[[#This Row],[Wb]]</f>
        <v>19.614367963977557</v>
      </c>
      <c r="AQ991" s="2">
        <f>gpw_3[[#This Row],[kurs_zamkniecia]]-AE521</f>
        <v>-1.9999999999999796E-2</v>
      </c>
      <c r="AR991" s="2" t="str">
        <f>IF(gpw_3[[#This Row],[Kolumna1]]&gt;0,"r",IF(gpw_3[[#This Row],[Kolumna1]]=0,"n","m"))</f>
        <v>m</v>
      </c>
    </row>
    <row r="992" spans="1:44" x14ac:dyDescent="0.25">
      <c r="A992" s="1">
        <v>42027</v>
      </c>
      <c r="B992" s="2" t="s">
        <v>107</v>
      </c>
      <c r="C992" s="2" t="s">
        <v>108</v>
      </c>
      <c r="D992">
        <v>13</v>
      </c>
      <c r="E992">
        <v>0</v>
      </c>
      <c r="F992">
        <v>0</v>
      </c>
      <c r="G992">
        <v>0</v>
      </c>
      <c r="H992" s="2">
        <f>IF(AND(gpw[[#This Row],[wolumen]]=0,gpw[[#This Row],[obrot]]=0),gpw[[#This Row],[kurs_zamkniecia]],gpw[[#This Row],[obrot]]/gpw[[#This Row],[wolumen]])</f>
        <v>13</v>
      </c>
      <c r="I992">
        <f>(gpw[[#This Row],[kurs_zamkniecia]]/D522-1)*100</f>
        <v>0</v>
      </c>
      <c r="J992" t="str">
        <f>LEFT(gpw[[#This Row],[ISIN]],2)</f>
        <v>PL</v>
      </c>
      <c r="K992">
        <f>gpw[[#This Row],[kurs_zamkniecia]]*gpw[[#This Row],[pakiet_wig]]</f>
        <v>0</v>
      </c>
      <c r="L992" s="2">
        <f>1000</f>
        <v>1000</v>
      </c>
      <c r="M992" s="2">
        <f t="shared" si="60"/>
        <v>96.428137390000003</v>
      </c>
      <c r="N992" s="2">
        <f t="shared" si="61"/>
        <v>57140000</v>
      </c>
      <c r="O992" s="2">
        <f>gpw[[#This Row],[M]]/(gpw[[#This Row],[Mb]]*gpw[[#This Row],[K]])*gpw[[#This Row],[Wb]]</f>
        <v>0</v>
      </c>
      <c r="P992" s="2">
        <f>gpw[[#This Row],[kurs_zamkniecia]]-D522</f>
        <v>0</v>
      </c>
      <c r="Q992" s="2" t="str">
        <f>IF(gpw[[#This Row],[Kolumna1]]&gt;0,"r",IF(gpw[[#This Row],[Kolumna1]]=0,"n","m"))</f>
        <v>n</v>
      </c>
      <c r="AB992" s="1">
        <v>42027</v>
      </c>
      <c r="AC992" s="2" t="s">
        <v>107</v>
      </c>
      <c r="AD992" s="2" t="s">
        <v>108</v>
      </c>
      <c r="AE992">
        <v>13</v>
      </c>
      <c r="AF992">
        <v>0</v>
      </c>
      <c r="AG992">
        <v>0</v>
      </c>
      <c r="AH992">
        <v>0</v>
      </c>
      <c r="AI992" s="2">
        <f>IF(AND(gpw_3[[#This Row],[wolumen]]=0,gpw_3[[#This Row],[obrot]]=0),gpw_3[[#This Row],[kurs_zamkniecia]],gpw_3[[#This Row],[obrot]]/gpw_3[[#This Row],[wolumen]])</f>
        <v>13</v>
      </c>
      <c r="AJ992">
        <f>(gpw_3[[#This Row],[kurs_zamkniecia]]/AE522-1)*100</f>
        <v>0</v>
      </c>
      <c r="AK992" t="str">
        <f>LEFT(gpw_3[[#This Row],[ISIN]],2)</f>
        <v>PL</v>
      </c>
      <c r="AL992">
        <f>gpw_3[[#This Row],[kurs_zamkniecia]]*gpw_3[[#This Row],[pakiet_wig]]</f>
        <v>0</v>
      </c>
      <c r="AM992" s="2">
        <f>1000</f>
        <v>1000</v>
      </c>
      <c r="AN992" s="2">
        <f t="shared" si="62"/>
        <v>96.428137390000003</v>
      </c>
      <c r="AO992" s="2">
        <f t="shared" si="63"/>
        <v>57140000</v>
      </c>
      <c r="AP992" s="2">
        <f>gpw_3[[#This Row],[M]]/(gpw_3[[#This Row],[Mb]]*gpw_3[[#This Row],[K]])*gpw_3[[#This Row],[Wb]]</f>
        <v>0</v>
      </c>
      <c r="AQ992" s="2">
        <f>gpw_3[[#This Row],[kurs_zamkniecia]]-AE522</f>
        <v>0</v>
      </c>
      <c r="AR992" s="2" t="str">
        <f>IF(gpw_3[[#This Row],[Kolumna1]]&gt;0,"r",IF(gpw_3[[#This Row],[Kolumna1]]=0,"n","m"))</f>
        <v>n</v>
      </c>
    </row>
    <row r="993" spans="1:44" x14ac:dyDescent="0.25">
      <c r="A993" s="1">
        <v>42027</v>
      </c>
      <c r="B993" s="2" t="s">
        <v>109</v>
      </c>
      <c r="C993" s="2" t="s">
        <v>110</v>
      </c>
      <c r="D993">
        <v>308.45</v>
      </c>
      <c r="E993">
        <v>12</v>
      </c>
      <c r="F993">
        <v>3730</v>
      </c>
      <c r="G993">
        <v>1075000</v>
      </c>
      <c r="H993" s="2">
        <f>IF(AND(gpw[[#This Row],[wolumen]]=0,gpw[[#This Row],[obrot]]=0),gpw[[#This Row],[kurs_zamkniecia]],gpw[[#This Row],[obrot]]/gpw[[#This Row],[wolumen]])</f>
        <v>310.83333333333331</v>
      </c>
      <c r="I993">
        <f>(gpw[[#This Row],[kurs_zamkniecia]]/D523-1)*100</f>
        <v>0.78418559058976989</v>
      </c>
      <c r="J993" t="str">
        <f>LEFT(gpw[[#This Row],[ISIN]],2)</f>
        <v>PL</v>
      </c>
      <c r="K993">
        <f>gpw[[#This Row],[kurs_zamkniecia]]*gpw[[#This Row],[pakiet_wig]]</f>
        <v>331583750</v>
      </c>
      <c r="L993" s="2">
        <f>1000</f>
        <v>1000</v>
      </c>
      <c r="M993" s="2">
        <f t="shared" si="60"/>
        <v>96.428137390000003</v>
      </c>
      <c r="N993" s="2">
        <f t="shared" si="61"/>
        <v>57140000</v>
      </c>
      <c r="O993" s="2">
        <f>gpw[[#This Row],[M]]/(gpw[[#This Row],[Mb]]*gpw[[#This Row],[K]])*gpw[[#This Row],[Wb]]</f>
        <v>60.179590027947171</v>
      </c>
      <c r="P993" s="2">
        <f>gpw[[#This Row],[kurs_zamkniecia]]-D523</f>
        <v>2.3999999999999773</v>
      </c>
      <c r="Q993" s="2" t="str">
        <f>IF(gpw[[#This Row],[Kolumna1]]&gt;0,"r",IF(gpw[[#This Row],[Kolumna1]]=0,"n","m"))</f>
        <v>r</v>
      </c>
      <c r="AB993" s="1">
        <v>42027</v>
      </c>
      <c r="AC993" s="2" t="s">
        <v>109</v>
      </c>
      <c r="AD993" s="2" t="s">
        <v>110</v>
      </c>
      <c r="AE993">
        <v>308.45</v>
      </c>
      <c r="AF993">
        <v>12</v>
      </c>
      <c r="AG993">
        <v>3730</v>
      </c>
      <c r="AH993">
        <v>1075000</v>
      </c>
      <c r="AI993" s="2">
        <f>IF(AND(gpw_3[[#This Row],[wolumen]]=0,gpw_3[[#This Row],[obrot]]=0),gpw_3[[#This Row],[kurs_zamkniecia]],gpw_3[[#This Row],[obrot]]/gpw_3[[#This Row],[wolumen]])</f>
        <v>310.83333333333331</v>
      </c>
      <c r="AJ993">
        <f>(gpw_3[[#This Row],[kurs_zamkniecia]]/AE523-1)*100</f>
        <v>0.78418559058976989</v>
      </c>
      <c r="AK993" t="str">
        <f>LEFT(gpw_3[[#This Row],[ISIN]],2)</f>
        <v>PL</v>
      </c>
      <c r="AL993">
        <f>gpw_3[[#This Row],[kurs_zamkniecia]]*gpw_3[[#This Row],[pakiet_wig]]</f>
        <v>331583750</v>
      </c>
      <c r="AM993" s="2">
        <f>1000</f>
        <v>1000</v>
      </c>
      <c r="AN993" s="2">
        <f t="shared" si="62"/>
        <v>96.428137390000003</v>
      </c>
      <c r="AO993" s="2">
        <f t="shared" si="63"/>
        <v>57140000</v>
      </c>
      <c r="AP993" s="2">
        <f>gpw_3[[#This Row],[M]]/(gpw_3[[#This Row],[Mb]]*gpw_3[[#This Row],[K]])*gpw_3[[#This Row],[Wb]]</f>
        <v>60.179590027947171</v>
      </c>
      <c r="AQ993" s="2">
        <f>gpw_3[[#This Row],[kurs_zamkniecia]]-AE523</f>
        <v>2.3999999999999773</v>
      </c>
      <c r="AR993" s="2" t="str">
        <f>IF(gpw_3[[#This Row],[Kolumna1]]&gt;0,"r",IF(gpw_3[[#This Row],[Kolumna1]]=0,"n","m"))</f>
        <v>r</v>
      </c>
    </row>
    <row r="994" spans="1:44" x14ac:dyDescent="0.25">
      <c r="A994" s="1">
        <v>42027</v>
      </c>
      <c r="B994" s="2" t="s">
        <v>111</v>
      </c>
      <c r="C994" s="2" t="s">
        <v>112</v>
      </c>
      <c r="D994">
        <v>3.79</v>
      </c>
      <c r="E994">
        <v>27132</v>
      </c>
      <c r="F994">
        <v>102830</v>
      </c>
      <c r="G994">
        <v>0</v>
      </c>
      <c r="H994" s="2">
        <f>IF(AND(gpw[[#This Row],[wolumen]]=0,gpw[[#This Row],[obrot]]=0),gpw[[#This Row],[kurs_zamkniecia]],gpw[[#This Row],[obrot]]/gpw[[#This Row],[wolumen]])</f>
        <v>3.7899896800825594</v>
      </c>
      <c r="I994">
        <f>(gpw[[#This Row],[kurs_zamkniecia]]/D524-1)*100</f>
        <v>0.53050397877985045</v>
      </c>
      <c r="J994" t="str">
        <f>LEFT(gpw[[#This Row],[ISIN]],2)</f>
        <v>PL</v>
      </c>
      <c r="K994">
        <f>gpw[[#This Row],[kurs_zamkniecia]]*gpw[[#This Row],[pakiet_wig]]</f>
        <v>0</v>
      </c>
      <c r="L994" s="2">
        <f>1000</f>
        <v>1000</v>
      </c>
      <c r="M994" s="2">
        <f t="shared" si="60"/>
        <v>96.428137390000003</v>
      </c>
      <c r="N994" s="2">
        <f t="shared" si="61"/>
        <v>57140000</v>
      </c>
      <c r="O994" s="2">
        <f>gpw[[#This Row],[M]]/(gpw[[#This Row],[Mb]]*gpw[[#This Row],[K]])*gpw[[#This Row],[Wb]]</f>
        <v>0</v>
      </c>
      <c r="P994" s="2">
        <f>gpw[[#This Row],[kurs_zamkniecia]]-D524</f>
        <v>2.0000000000000018E-2</v>
      </c>
      <c r="Q994" s="2" t="str">
        <f>IF(gpw[[#This Row],[Kolumna1]]&gt;0,"r",IF(gpw[[#This Row],[Kolumna1]]=0,"n","m"))</f>
        <v>r</v>
      </c>
      <c r="AB994" s="1">
        <v>42027</v>
      </c>
      <c r="AC994" s="2" t="s">
        <v>111</v>
      </c>
      <c r="AD994" s="2" t="s">
        <v>112</v>
      </c>
      <c r="AE994">
        <v>3.79</v>
      </c>
      <c r="AF994">
        <v>27132</v>
      </c>
      <c r="AG994">
        <v>102830</v>
      </c>
      <c r="AH994">
        <v>0</v>
      </c>
      <c r="AI994" s="2">
        <f>IF(AND(gpw_3[[#This Row],[wolumen]]=0,gpw_3[[#This Row],[obrot]]=0),gpw_3[[#This Row],[kurs_zamkniecia]],gpw_3[[#This Row],[obrot]]/gpw_3[[#This Row],[wolumen]])</f>
        <v>3.7899896800825594</v>
      </c>
      <c r="AJ994">
        <f>(gpw_3[[#This Row],[kurs_zamkniecia]]/AE524-1)*100</f>
        <v>0.53050397877985045</v>
      </c>
      <c r="AK994" t="str">
        <f>LEFT(gpw_3[[#This Row],[ISIN]],2)</f>
        <v>PL</v>
      </c>
      <c r="AL994">
        <f>gpw_3[[#This Row],[kurs_zamkniecia]]*gpw_3[[#This Row],[pakiet_wig]]</f>
        <v>0</v>
      </c>
      <c r="AM994" s="2">
        <f>1000</f>
        <v>1000</v>
      </c>
      <c r="AN994" s="2">
        <f t="shared" si="62"/>
        <v>96.428137390000003</v>
      </c>
      <c r="AO994" s="2">
        <f t="shared" si="63"/>
        <v>57140000</v>
      </c>
      <c r="AP994" s="2">
        <f>gpw_3[[#This Row],[M]]/(gpw_3[[#This Row],[Mb]]*gpw_3[[#This Row],[K]])*gpw_3[[#This Row],[Wb]]</f>
        <v>0</v>
      </c>
      <c r="AQ994" s="2">
        <f>gpw_3[[#This Row],[kurs_zamkniecia]]-AE524</f>
        <v>2.0000000000000018E-2</v>
      </c>
      <c r="AR994" s="2" t="str">
        <f>IF(gpw_3[[#This Row],[Kolumna1]]&gt;0,"r",IF(gpw_3[[#This Row],[Kolumna1]]=0,"n","m"))</f>
        <v>r</v>
      </c>
    </row>
    <row r="995" spans="1:44" x14ac:dyDescent="0.25">
      <c r="A995" s="1">
        <v>42027</v>
      </c>
      <c r="B995" s="2" t="s">
        <v>113</v>
      </c>
      <c r="C995" s="2" t="s">
        <v>114</v>
      </c>
      <c r="D995">
        <v>27.9</v>
      </c>
      <c r="E995">
        <v>0</v>
      </c>
      <c r="F995">
        <v>0</v>
      </c>
      <c r="G995">
        <v>0</v>
      </c>
      <c r="H995" s="2">
        <f>IF(AND(gpw[[#This Row],[wolumen]]=0,gpw[[#This Row],[obrot]]=0),gpw[[#This Row],[kurs_zamkniecia]],gpw[[#This Row],[obrot]]/gpw[[#This Row],[wolumen]])</f>
        <v>27.9</v>
      </c>
      <c r="I995">
        <f>(gpw[[#This Row],[kurs_zamkniecia]]/D525-1)*100</f>
        <v>0</v>
      </c>
      <c r="J995" t="str">
        <f>LEFT(gpw[[#This Row],[ISIN]],2)</f>
        <v>PL</v>
      </c>
      <c r="K995">
        <f>gpw[[#This Row],[kurs_zamkniecia]]*gpw[[#This Row],[pakiet_wig]]</f>
        <v>0</v>
      </c>
      <c r="L995" s="2">
        <f>1000</f>
        <v>1000</v>
      </c>
      <c r="M995" s="2">
        <f t="shared" si="60"/>
        <v>96.428137390000003</v>
      </c>
      <c r="N995" s="2">
        <f t="shared" si="61"/>
        <v>57140000</v>
      </c>
      <c r="O995" s="2">
        <f>gpw[[#This Row],[M]]/(gpw[[#This Row],[Mb]]*gpw[[#This Row],[K]])*gpw[[#This Row],[Wb]]</f>
        <v>0</v>
      </c>
      <c r="P995" s="2">
        <f>gpw[[#This Row],[kurs_zamkniecia]]-D525</f>
        <v>0</v>
      </c>
      <c r="Q995" s="2" t="str">
        <f>IF(gpw[[#This Row],[Kolumna1]]&gt;0,"r",IF(gpw[[#This Row],[Kolumna1]]=0,"n","m"))</f>
        <v>n</v>
      </c>
      <c r="AB995" s="1">
        <v>42027</v>
      </c>
      <c r="AC995" s="2" t="s">
        <v>113</v>
      </c>
      <c r="AD995" s="2" t="s">
        <v>114</v>
      </c>
      <c r="AE995">
        <v>27.9</v>
      </c>
      <c r="AF995">
        <v>0</v>
      </c>
      <c r="AG995">
        <v>0</v>
      </c>
      <c r="AH995">
        <v>0</v>
      </c>
      <c r="AI995" s="2">
        <f>IF(AND(gpw_3[[#This Row],[wolumen]]=0,gpw_3[[#This Row],[obrot]]=0),gpw_3[[#This Row],[kurs_zamkniecia]],gpw_3[[#This Row],[obrot]]/gpw_3[[#This Row],[wolumen]])</f>
        <v>27.9</v>
      </c>
      <c r="AJ995">
        <f>(gpw_3[[#This Row],[kurs_zamkniecia]]/AE525-1)*100</f>
        <v>0</v>
      </c>
      <c r="AK995" t="str">
        <f>LEFT(gpw_3[[#This Row],[ISIN]],2)</f>
        <v>PL</v>
      </c>
      <c r="AL995">
        <f>gpw_3[[#This Row],[kurs_zamkniecia]]*gpw_3[[#This Row],[pakiet_wig]]</f>
        <v>0</v>
      </c>
      <c r="AM995" s="2">
        <f>1000</f>
        <v>1000</v>
      </c>
      <c r="AN995" s="2">
        <f t="shared" si="62"/>
        <v>96.428137390000003</v>
      </c>
      <c r="AO995" s="2">
        <f t="shared" si="63"/>
        <v>57140000</v>
      </c>
      <c r="AP995" s="2">
        <f>gpw_3[[#This Row],[M]]/(gpw_3[[#This Row],[Mb]]*gpw_3[[#This Row],[K]])*gpw_3[[#This Row],[Wb]]</f>
        <v>0</v>
      </c>
      <c r="AQ995" s="2">
        <f>gpw_3[[#This Row],[kurs_zamkniecia]]-AE525</f>
        <v>0</v>
      </c>
      <c r="AR995" s="2" t="str">
        <f>IF(gpw_3[[#This Row],[Kolumna1]]&gt;0,"r",IF(gpw_3[[#This Row],[Kolumna1]]=0,"n","m"))</f>
        <v>n</v>
      </c>
    </row>
    <row r="996" spans="1:44" x14ac:dyDescent="0.25">
      <c r="A996" s="1">
        <v>42027</v>
      </c>
      <c r="B996" s="2" t="s">
        <v>115</v>
      </c>
      <c r="C996" s="2" t="s">
        <v>116</v>
      </c>
      <c r="D996">
        <v>11</v>
      </c>
      <c r="E996">
        <v>225</v>
      </c>
      <c r="F996">
        <v>2480</v>
      </c>
      <c r="G996">
        <v>911000</v>
      </c>
      <c r="H996" s="2">
        <f>IF(AND(gpw[[#This Row],[wolumen]]=0,gpw[[#This Row],[obrot]]=0),gpw[[#This Row],[kurs_zamkniecia]],gpw[[#This Row],[obrot]]/gpw[[#This Row],[wolumen]])</f>
        <v>11.022222222222222</v>
      </c>
      <c r="I996">
        <f>(gpw[[#This Row],[kurs_zamkniecia]]/D526-1)*100</f>
        <v>-0.18148820326678861</v>
      </c>
      <c r="J996" t="str">
        <f>LEFT(gpw[[#This Row],[ISIN]],2)</f>
        <v>PL</v>
      </c>
      <c r="K996">
        <f>gpw[[#This Row],[kurs_zamkniecia]]*gpw[[#This Row],[pakiet_wig]]</f>
        <v>10021000</v>
      </c>
      <c r="L996" s="2">
        <f>1000</f>
        <v>1000</v>
      </c>
      <c r="M996" s="2">
        <f t="shared" si="60"/>
        <v>96.428137390000003</v>
      </c>
      <c r="N996" s="2">
        <f t="shared" si="61"/>
        <v>57140000</v>
      </c>
      <c r="O996" s="2">
        <f>gpw[[#This Row],[M]]/(gpw[[#This Row],[Mb]]*gpw[[#This Row],[K]])*gpw[[#This Row],[Wb]]</f>
        <v>1.8187250481064243</v>
      </c>
      <c r="P996" s="2">
        <f>gpw[[#This Row],[kurs_zamkniecia]]-D526</f>
        <v>-1.9999999999999574E-2</v>
      </c>
      <c r="Q996" s="2" t="str">
        <f>IF(gpw[[#This Row],[Kolumna1]]&gt;0,"r",IF(gpw[[#This Row],[Kolumna1]]=0,"n","m"))</f>
        <v>m</v>
      </c>
      <c r="AB996" s="1">
        <v>42027</v>
      </c>
      <c r="AC996" s="2" t="s">
        <v>115</v>
      </c>
      <c r="AD996" s="2" t="s">
        <v>116</v>
      </c>
      <c r="AE996">
        <v>11</v>
      </c>
      <c r="AF996">
        <v>225</v>
      </c>
      <c r="AG996">
        <v>2480</v>
      </c>
      <c r="AH996">
        <v>911000</v>
      </c>
      <c r="AI996" s="2">
        <f>IF(AND(gpw_3[[#This Row],[wolumen]]=0,gpw_3[[#This Row],[obrot]]=0),gpw_3[[#This Row],[kurs_zamkniecia]],gpw_3[[#This Row],[obrot]]/gpw_3[[#This Row],[wolumen]])</f>
        <v>11.022222222222222</v>
      </c>
      <c r="AJ996">
        <f>(gpw_3[[#This Row],[kurs_zamkniecia]]/AE526-1)*100</f>
        <v>-0.18148820326678861</v>
      </c>
      <c r="AK996" t="str">
        <f>LEFT(gpw_3[[#This Row],[ISIN]],2)</f>
        <v>PL</v>
      </c>
      <c r="AL996">
        <f>gpw_3[[#This Row],[kurs_zamkniecia]]*gpw_3[[#This Row],[pakiet_wig]]</f>
        <v>10021000</v>
      </c>
      <c r="AM996" s="2">
        <f>1000</f>
        <v>1000</v>
      </c>
      <c r="AN996" s="2">
        <f t="shared" si="62"/>
        <v>96.428137390000003</v>
      </c>
      <c r="AO996" s="2">
        <f t="shared" si="63"/>
        <v>57140000</v>
      </c>
      <c r="AP996" s="2">
        <f>gpw_3[[#This Row],[M]]/(gpw_3[[#This Row],[Mb]]*gpw_3[[#This Row],[K]])*gpw_3[[#This Row],[Wb]]</f>
        <v>1.8187250481064243</v>
      </c>
      <c r="AQ996" s="2">
        <f>gpw_3[[#This Row],[kurs_zamkniecia]]-AE526</f>
        <v>-1.9999999999999574E-2</v>
      </c>
      <c r="AR996" s="2" t="str">
        <f>IF(gpw_3[[#This Row],[Kolumna1]]&gt;0,"r",IF(gpw_3[[#This Row],[Kolumna1]]=0,"n","m"))</f>
        <v>m</v>
      </c>
    </row>
    <row r="997" spans="1:44" x14ac:dyDescent="0.25">
      <c r="A997" s="1">
        <v>42027</v>
      </c>
      <c r="B997" s="2" t="s">
        <v>117</v>
      </c>
      <c r="C997" s="2" t="s">
        <v>118</v>
      </c>
      <c r="D997">
        <v>79.95</v>
      </c>
      <c r="E997">
        <v>0</v>
      </c>
      <c r="F997">
        <v>0</v>
      </c>
      <c r="G997">
        <v>0</v>
      </c>
      <c r="H997" s="2">
        <f>IF(AND(gpw[[#This Row],[wolumen]]=0,gpw[[#This Row],[obrot]]=0),gpw[[#This Row],[kurs_zamkniecia]],gpw[[#This Row],[obrot]]/gpw[[#This Row],[wolumen]])</f>
        <v>79.95</v>
      </c>
      <c r="I997">
        <f>(gpw[[#This Row],[kurs_zamkniecia]]/D527-1)*100</f>
        <v>0</v>
      </c>
      <c r="J997" t="str">
        <f>LEFT(gpw[[#This Row],[ISIN]],2)</f>
        <v>PL</v>
      </c>
      <c r="K997">
        <f>gpw[[#This Row],[kurs_zamkniecia]]*gpw[[#This Row],[pakiet_wig]]</f>
        <v>0</v>
      </c>
      <c r="L997" s="2">
        <f>1000</f>
        <v>1000</v>
      </c>
      <c r="M997" s="2">
        <f t="shared" si="60"/>
        <v>96.428137390000003</v>
      </c>
      <c r="N997" s="2">
        <f t="shared" si="61"/>
        <v>57140000</v>
      </c>
      <c r="O997" s="2">
        <f>gpw[[#This Row],[M]]/(gpw[[#This Row],[Mb]]*gpw[[#This Row],[K]])*gpw[[#This Row],[Wb]]</f>
        <v>0</v>
      </c>
      <c r="P997" s="2">
        <f>gpw[[#This Row],[kurs_zamkniecia]]-D527</f>
        <v>0</v>
      </c>
      <c r="Q997" s="2" t="str">
        <f>IF(gpw[[#This Row],[Kolumna1]]&gt;0,"r",IF(gpw[[#This Row],[Kolumna1]]=0,"n","m"))</f>
        <v>n</v>
      </c>
      <c r="AB997" s="1">
        <v>42027</v>
      </c>
      <c r="AC997" s="2" t="s">
        <v>117</v>
      </c>
      <c r="AD997" s="2" t="s">
        <v>118</v>
      </c>
      <c r="AE997">
        <v>79.95</v>
      </c>
      <c r="AF997">
        <v>0</v>
      </c>
      <c r="AG997">
        <v>0</v>
      </c>
      <c r="AH997">
        <v>0</v>
      </c>
      <c r="AI997" s="2">
        <f>IF(AND(gpw_3[[#This Row],[wolumen]]=0,gpw_3[[#This Row],[obrot]]=0),gpw_3[[#This Row],[kurs_zamkniecia]],gpw_3[[#This Row],[obrot]]/gpw_3[[#This Row],[wolumen]])</f>
        <v>79.95</v>
      </c>
      <c r="AJ997">
        <f>(gpw_3[[#This Row],[kurs_zamkniecia]]/AE527-1)*100</f>
        <v>0</v>
      </c>
      <c r="AK997" t="str">
        <f>LEFT(gpw_3[[#This Row],[ISIN]],2)</f>
        <v>PL</v>
      </c>
      <c r="AL997">
        <f>gpw_3[[#This Row],[kurs_zamkniecia]]*gpw_3[[#This Row],[pakiet_wig]]</f>
        <v>0</v>
      </c>
      <c r="AM997" s="2">
        <f>1000</f>
        <v>1000</v>
      </c>
      <c r="AN997" s="2">
        <f t="shared" si="62"/>
        <v>96.428137390000003</v>
      </c>
      <c r="AO997" s="2">
        <f t="shared" si="63"/>
        <v>57140000</v>
      </c>
      <c r="AP997" s="2">
        <f>gpw_3[[#This Row],[M]]/(gpw_3[[#This Row],[Mb]]*gpw_3[[#This Row],[K]])*gpw_3[[#This Row],[Wb]]</f>
        <v>0</v>
      </c>
      <c r="AQ997" s="2">
        <f>gpw_3[[#This Row],[kurs_zamkniecia]]-AE527</f>
        <v>0</v>
      </c>
      <c r="AR997" s="2" t="str">
        <f>IF(gpw_3[[#This Row],[Kolumna1]]&gt;0,"r",IF(gpw_3[[#This Row],[Kolumna1]]=0,"n","m"))</f>
        <v>n</v>
      </c>
    </row>
    <row r="998" spans="1:44" x14ac:dyDescent="0.25">
      <c r="A998" s="1">
        <v>42027</v>
      </c>
      <c r="B998" s="2" t="s">
        <v>119</v>
      </c>
      <c r="C998" s="2" t="s">
        <v>120</v>
      </c>
      <c r="D998">
        <v>4.07</v>
      </c>
      <c r="E998">
        <v>51373</v>
      </c>
      <c r="F998">
        <v>206650</v>
      </c>
      <c r="G998">
        <v>67191000</v>
      </c>
      <c r="H998" s="2">
        <f>IF(AND(gpw[[#This Row],[wolumen]]=0,gpw[[#This Row],[obrot]]=0),gpw[[#This Row],[kurs_zamkniecia]],gpw[[#This Row],[obrot]]/gpw[[#This Row],[wolumen]])</f>
        <v>4.0225410234948322</v>
      </c>
      <c r="I998">
        <f>(gpw[[#This Row],[kurs_zamkniecia]]/D528-1)*100</f>
        <v>1.7500000000000071</v>
      </c>
      <c r="J998" t="str">
        <f>LEFT(gpw[[#This Row],[ISIN]],2)</f>
        <v>PL</v>
      </c>
      <c r="K998">
        <f>gpw[[#This Row],[kurs_zamkniecia]]*gpw[[#This Row],[pakiet_wig]]</f>
        <v>273467370</v>
      </c>
      <c r="L998" s="2">
        <f>1000</f>
        <v>1000</v>
      </c>
      <c r="M998" s="2">
        <f t="shared" si="60"/>
        <v>96.428137390000003</v>
      </c>
      <c r="N998" s="2">
        <f t="shared" si="61"/>
        <v>57140000</v>
      </c>
      <c r="O998" s="2">
        <f>gpw[[#This Row],[M]]/(gpw[[#This Row],[Mb]]*gpw[[#This Row],[K]])*gpw[[#This Row],[Wb]]</f>
        <v>49.631968432171178</v>
      </c>
      <c r="P998" s="2">
        <f>gpw[[#This Row],[kurs_zamkniecia]]-D528</f>
        <v>7.0000000000000284E-2</v>
      </c>
      <c r="Q998" s="2" t="str">
        <f>IF(gpw[[#This Row],[Kolumna1]]&gt;0,"r",IF(gpw[[#This Row],[Kolumna1]]=0,"n","m"))</f>
        <v>r</v>
      </c>
      <c r="AB998" s="1">
        <v>42027</v>
      </c>
      <c r="AC998" s="2" t="s">
        <v>119</v>
      </c>
      <c r="AD998" s="2" t="s">
        <v>120</v>
      </c>
      <c r="AE998">
        <v>4.07</v>
      </c>
      <c r="AF998">
        <v>51373</v>
      </c>
      <c r="AG998">
        <v>206650</v>
      </c>
      <c r="AH998">
        <v>67191000</v>
      </c>
      <c r="AI998" s="2">
        <f>IF(AND(gpw_3[[#This Row],[wolumen]]=0,gpw_3[[#This Row],[obrot]]=0),gpw_3[[#This Row],[kurs_zamkniecia]],gpw_3[[#This Row],[obrot]]/gpw_3[[#This Row],[wolumen]])</f>
        <v>4.0225410234948322</v>
      </c>
      <c r="AJ998">
        <f>(gpw_3[[#This Row],[kurs_zamkniecia]]/AE528-1)*100</f>
        <v>1.7500000000000071</v>
      </c>
      <c r="AK998" t="str">
        <f>LEFT(gpw_3[[#This Row],[ISIN]],2)</f>
        <v>PL</v>
      </c>
      <c r="AL998">
        <f>gpw_3[[#This Row],[kurs_zamkniecia]]*gpw_3[[#This Row],[pakiet_wig]]</f>
        <v>273467370</v>
      </c>
      <c r="AM998" s="2">
        <f>1000</f>
        <v>1000</v>
      </c>
      <c r="AN998" s="2">
        <f t="shared" si="62"/>
        <v>96.428137390000003</v>
      </c>
      <c r="AO998" s="2">
        <f t="shared" si="63"/>
        <v>57140000</v>
      </c>
      <c r="AP998" s="2">
        <f>gpw_3[[#This Row],[M]]/(gpw_3[[#This Row],[Mb]]*gpw_3[[#This Row],[K]])*gpw_3[[#This Row],[Wb]]</f>
        <v>49.631968432171178</v>
      </c>
      <c r="AQ998" s="2">
        <f>gpw_3[[#This Row],[kurs_zamkniecia]]-AE528</f>
        <v>7.0000000000000284E-2</v>
      </c>
      <c r="AR998" s="2" t="str">
        <f>IF(gpw_3[[#This Row],[Kolumna1]]&gt;0,"r",IF(gpw_3[[#This Row],[Kolumna1]]=0,"n","m"))</f>
        <v>r</v>
      </c>
    </row>
    <row r="999" spans="1:44" x14ac:dyDescent="0.25">
      <c r="A999" s="1">
        <v>42027</v>
      </c>
      <c r="B999" s="2" t="s">
        <v>121</v>
      </c>
      <c r="C999" s="2" t="s">
        <v>122</v>
      </c>
      <c r="D999">
        <v>3.5</v>
      </c>
      <c r="E999">
        <v>742</v>
      </c>
      <c r="F999">
        <v>2530</v>
      </c>
      <c r="G999">
        <v>1797000</v>
      </c>
      <c r="H999" s="2">
        <f>IF(AND(gpw[[#This Row],[wolumen]]=0,gpw[[#This Row],[obrot]]=0),gpw[[#This Row],[kurs_zamkniecia]],gpw[[#This Row],[obrot]]/gpw[[#This Row],[wolumen]])</f>
        <v>3.4097035040431267</v>
      </c>
      <c r="I999">
        <f>(gpw[[#This Row],[kurs_zamkniecia]]/D529-1)*100</f>
        <v>0.28653295128939771</v>
      </c>
      <c r="J999" t="str">
        <f>LEFT(gpw[[#This Row],[ISIN]],2)</f>
        <v>PL</v>
      </c>
      <c r="K999">
        <f>gpw[[#This Row],[kurs_zamkniecia]]*gpw[[#This Row],[pakiet_wig]]</f>
        <v>6289500</v>
      </c>
      <c r="L999" s="2">
        <f>1000</f>
        <v>1000</v>
      </c>
      <c r="M999" s="2">
        <f t="shared" si="60"/>
        <v>96.428137390000003</v>
      </c>
      <c r="N999" s="2">
        <f t="shared" si="61"/>
        <v>57140000</v>
      </c>
      <c r="O999" s="2">
        <f>gpw[[#This Row],[M]]/(gpw[[#This Row],[Mb]]*gpw[[#This Row],[K]])*gpw[[#This Row],[Wb]]</f>
        <v>1.1414899900274778</v>
      </c>
      <c r="P999" s="2">
        <f>gpw[[#This Row],[kurs_zamkniecia]]-D529</f>
        <v>9.9999999999997868E-3</v>
      </c>
      <c r="Q999" s="2" t="str">
        <f>IF(gpw[[#This Row],[Kolumna1]]&gt;0,"r",IF(gpw[[#This Row],[Kolumna1]]=0,"n","m"))</f>
        <v>r</v>
      </c>
      <c r="AB999" s="1">
        <v>42027</v>
      </c>
      <c r="AC999" s="2" t="s">
        <v>121</v>
      </c>
      <c r="AD999" s="2" t="s">
        <v>122</v>
      </c>
      <c r="AE999">
        <v>3.5</v>
      </c>
      <c r="AF999">
        <v>742</v>
      </c>
      <c r="AG999">
        <v>2530</v>
      </c>
      <c r="AH999">
        <v>1797000</v>
      </c>
      <c r="AI999" s="2">
        <f>IF(AND(gpw_3[[#This Row],[wolumen]]=0,gpw_3[[#This Row],[obrot]]=0),gpw_3[[#This Row],[kurs_zamkniecia]],gpw_3[[#This Row],[obrot]]/gpw_3[[#This Row],[wolumen]])</f>
        <v>3.4097035040431267</v>
      </c>
      <c r="AJ999">
        <f>(gpw_3[[#This Row],[kurs_zamkniecia]]/AE529-1)*100</f>
        <v>0.28653295128939771</v>
      </c>
      <c r="AK999" t="str">
        <f>LEFT(gpw_3[[#This Row],[ISIN]],2)</f>
        <v>PL</v>
      </c>
      <c r="AL999">
        <f>gpw_3[[#This Row],[kurs_zamkniecia]]*gpw_3[[#This Row],[pakiet_wig]]</f>
        <v>6289500</v>
      </c>
      <c r="AM999" s="2">
        <f>1000</f>
        <v>1000</v>
      </c>
      <c r="AN999" s="2">
        <f t="shared" si="62"/>
        <v>96.428137390000003</v>
      </c>
      <c r="AO999" s="2">
        <f t="shared" si="63"/>
        <v>57140000</v>
      </c>
      <c r="AP999" s="2">
        <f>gpw_3[[#This Row],[M]]/(gpw_3[[#This Row],[Mb]]*gpw_3[[#This Row],[K]])*gpw_3[[#This Row],[Wb]]</f>
        <v>1.1414899900274778</v>
      </c>
      <c r="AQ999" s="2">
        <f>gpw_3[[#This Row],[kurs_zamkniecia]]-AE529</f>
        <v>9.9999999999997868E-3</v>
      </c>
      <c r="AR999" s="2" t="str">
        <f>IF(gpw_3[[#This Row],[Kolumna1]]&gt;0,"r",IF(gpw_3[[#This Row],[Kolumna1]]=0,"n","m"))</f>
        <v>r</v>
      </c>
    </row>
    <row r="1000" spans="1:44" x14ac:dyDescent="0.25">
      <c r="A1000" s="1">
        <v>42027</v>
      </c>
      <c r="B1000" s="2" t="s">
        <v>123</v>
      </c>
      <c r="C1000" s="2" t="s">
        <v>124</v>
      </c>
      <c r="D1000">
        <v>1.24</v>
      </c>
      <c r="E1000">
        <v>2217</v>
      </c>
      <c r="F1000">
        <v>2640</v>
      </c>
      <c r="G1000">
        <v>57095000</v>
      </c>
      <c r="H1000" s="2">
        <f>IF(AND(gpw[[#This Row],[wolumen]]=0,gpw[[#This Row],[obrot]]=0),gpw[[#This Row],[kurs_zamkniecia]],gpw[[#This Row],[obrot]]/gpw[[#This Row],[wolumen]])</f>
        <v>1.1907983761840324</v>
      </c>
      <c r="I1000">
        <f>(gpw[[#This Row],[kurs_zamkniecia]]/D530-1)*100</f>
        <v>0</v>
      </c>
      <c r="J1000" t="str">
        <f>LEFT(gpw[[#This Row],[ISIN]],2)</f>
        <v>PL</v>
      </c>
      <c r="K1000">
        <f>gpw[[#This Row],[kurs_zamkniecia]]*gpw[[#This Row],[pakiet_wig]]</f>
        <v>70797800</v>
      </c>
      <c r="L1000" s="2">
        <f>1000</f>
        <v>1000</v>
      </c>
      <c r="M1000" s="2">
        <f t="shared" si="60"/>
        <v>96.428137390000003</v>
      </c>
      <c r="N1000" s="2">
        <f t="shared" si="61"/>
        <v>57140000</v>
      </c>
      <c r="O1000" s="2">
        <f>gpw[[#This Row],[M]]/(gpw[[#This Row],[Mb]]*gpw[[#This Row],[K]])*gpw[[#This Row],[Wb]]</f>
        <v>12.849189922246184</v>
      </c>
      <c r="P1000" s="2">
        <f>gpw[[#This Row],[kurs_zamkniecia]]-D530</f>
        <v>0</v>
      </c>
      <c r="Q1000" s="2" t="str">
        <f>IF(gpw[[#This Row],[Kolumna1]]&gt;0,"r",IF(gpw[[#This Row],[Kolumna1]]=0,"n","m"))</f>
        <v>n</v>
      </c>
      <c r="AB1000" s="1">
        <v>42027</v>
      </c>
      <c r="AC1000" s="2" t="s">
        <v>123</v>
      </c>
      <c r="AD1000" s="2" t="s">
        <v>124</v>
      </c>
      <c r="AE1000">
        <v>1.24</v>
      </c>
      <c r="AF1000">
        <v>2217</v>
      </c>
      <c r="AG1000">
        <v>2640</v>
      </c>
      <c r="AH1000">
        <v>57095000</v>
      </c>
      <c r="AI1000" s="2">
        <f>IF(AND(gpw_3[[#This Row],[wolumen]]=0,gpw_3[[#This Row],[obrot]]=0),gpw_3[[#This Row],[kurs_zamkniecia]],gpw_3[[#This Row],[obrot]]/gpw_3[[#This Row],[wolumen]])</f>
        <v>1.1907983761840324</v>
      </c>
      <c r="AJ1000">
        <f>(gpw_3[[#This Row],[kurs_zamkniecia]]/AE530-1)*100</f>
        <v>0</v>
      </c>
      <c r="AK1000" t="str">
        <f>LEFT(gpw_3[[#This Row],[ISIN]],2)</f>
        <v>PL</v>
      </c>
      <c r="AL1000">
        <f>gpw_3[[#This Row],[kurs_zamkniecia]]*gpw_3[[#This Row],[pakiet_wig]]</f>
        <v>70797800</v>
      </c>
      <c r="AM1000" s="2">
        <f>1000</f>
        <v>1000</v>
      </c>
      <c r="AN1000" s="2">
        <f t="shared" si="62"/>
        <v>96.428137390000003</v>
      </c>
      <c r="AO1000" s="2">
        <f t="shared" si="63"/>
        <v>57140000</v>
      </c>
      <c r="AP1000" s="2">
        <f>gpw_3[[#This Row],[M]]/(gpw_3[[#This Row],[Mb]]*gpw_3[[#This Row],[K]])*gpw_3[[#This Row],[Wb]]</f>
        <v>12.849189922246184</v>
      </c>
      <c r="AQ1000" s="2">
        <f>gpw_3[[#This Row],[kurs_zamkniecia]]-AE530</f>
        <v>0</v>
      </c>
      <c r="AR1000" s="2" t="str">
        <f>IF(gpw_3[[#This Row],[Kolumna1]]&gt;0,"r",IF(gpw_3[[#This Row],[Kolumna1]]=0,"n","m"))</f>
        <v>n</v>
      </c>
    </row>
    <row r="1001" spans="1:44" x14ac:dyDescent="0.25">
      <c r="A1001" s="1">
        <v>42027</v>
      </c>
      <c r="B1001" s="2" t="s">
        <v>125</v>
      </c>
      <c r="C1001" s="2" t="s">
        <v>126</v>
      </c>
      <c r="D1001">
        <v>2.66</v>
      </c>
      <c r="E1001">
        <v>50</v>
      </c>
      <c r="F1001">
        <v>130</v>
      </c>
      <c r="G1001">
        <v>2181000</v>
      </c>
      <c r="H1001" s="2">
        <f>IF(AND(gpw[[#This Row],[wolumen]]=0,gpw[[#This Row],[obrot]]=0),gpw[[#This Row],[kurs_zamkniecia]],gpw[[#This Row],[obrot]]/gpw[[#This Row],[wolumen]])</f>
        <v>2.6</v>
      </c>
      <c r="I1001">
        <f>(gpw[[#This Row],[kurs_zamkniecia]]/D531-1)*100</f>
        <v>0.37735849056603765</v>
      </c>
      <c r="J1001" t="str">
        <f>LEFT(gpw[[#This Row],[ISIN]],2)</f>
        <v>DE</v>
      </c>
      <c r="K1001">
        <f>gpw[[#This Row],[kurs_zamkniecia]]*gpw[[#This Row],[pakiet_wig]]</f>
        <v>5801460</v>
      </c>
      <c r="L1001" s="2">
        <f>1000</f>
        <v>1000</v>
      </c>
      <c r="M1001" s="2">
        <f t="shared" si="60"/>
        <v>96.428137390000003</v>
      </c>
      <c r="N1001" s="2">
        <f t="shared" si="61"/>
        <v>57140000</v>
      </c>
      <c r="O1001" s="2">
        <f>gpw[[#This Row],[M]]/(gpw[[#This Row],[Mb]]*gpw[[#This Row],[K]])*gpw[[#This Row],[Wb]]</f>
        <v>1.0529149403839435</v>
      </c>
      <c r="P1001" s="2">
        <f>gpw[[#This Row],[kurs_zamkniecia]]-D531</f>
        <v>1.0000000000000231E-2</v>
      </c>
      <c r="Q1001" s="2" t="str">
        <f>IF(gpw[[#This Row],[Kolumna1]]&gt;0,"r",IF(gpw[[#This Row],[Kolumna1]]=0,"n","m"))</f>
        <v>r</v>
      </c>
      <c r="AB1001" s="1">
        <v>42027</v>
      </c>
      <c r="AC1001" s="2" t="s">
        <v>125</v>
      </c>
      <c r="AD1001" s="2" t="s">
        <v>126</v>
      </c>
      <c r="AE1001">
        <v>2.66</v>
      </c>
      <c r="AF1001">
        <v>50</v>
      </c>
      <c r="AG1001">
        <v>130</v>
      </c>
      <c r="AH1001">
        <v>2181000</v>
      </c>
      <c r="AI1001" s="2">
        <f>IF(AND(gpw_3[[#This Row],[wolumen]]=0,gpw_3[[#This Row],[obrot]]=0),gpw_3[[#This Row],[kurs_zamkniecia]],gpw_3[[#This Row],[obrot]]/gpw_3[[#This Row],[wolumen]])</f>
        <v>2.6</v>
      </c>
      <c r="AJ1001">
        <f>(gpw_3[[#This Row],[kurs_zamkniecia]]/AE531-1)*100</f>
        <v>0.37735849056603765</v>
      </c>
      <c r="AK1001" t="str">
        <f>LEFT(gpw_3[[#This Row],[ISIN]],2)</f>
        <v>DE</v>
      </c>
      <c r="AL1001">
        <f>gpw_3[[#This Row],[kurs_zamkniecia]]*gpw_3[[#This Row],[pakiet_wig]]</f>
        <v>5801460</v>
      </c>
      <c r="AM1001" s="2">
        <f>1000</f>
        <v>1000</v>
      </c>
      <c r="AN1001" s="2">
        <f t="shared" si="62"/>
        <v>96.428137390000003</v>
      </c>
      <c r="AO1001" s="2">
        <f t="shared" si="63"/>
        <v>57140000</v>
      </c>
      <c r="AP1001" s="2">
        <f>gpw_3[[#This Row],[M]]/(gpw_3[[#This Row],[Mb]]*gpw_3[[#This Row],[K]])*gpw_3[[#This Row],[Wb]]</f>
        <v>1.0529149403839435</v>
      </c>
      <c r="AQ1001" s="2">
        <f>gpw_3[[#This Row],[kurs_zamkniecia]]-AE531</f>
        <v>1.0000000000000231E-2</v>
      </c>
      <c r="AR1001" s="2" t="str">
        <f>IF(gpw_3[[#This Row],[Kolumna1]]&gt;0,"r",IF(gpw_3[[#This Row],[Kolumna1]]=0,"n","m"))</f>
        <v>r</v>
      </c>
    </row>
    <row r="1002" spans="1:44" x14ac:dyDescent="0.25">
      <c r="A1002" s="1">
        <v>42027</v>
      </c>
      <c r="B1002" s="2" t="s">
        <v>127</v>
      </c>
      <c r="C1002" s="2" t="s">
        <v>128</v>
      </c>
      <c r="D1002">
        <v>61.6</v>
      </c>
      <c r="E1002">
        <v>5663</v>
      </c>
      <c r="F1002">
        <v>348890</v>
      </c>
      <c r="G1002">
        <v>4735000</v>
      </c>
      <c r="H1002" s="2">
        <f>IF(AND(gpw[[#This Row],[wolumen]]=0,gpw[[#This Row],[obrot]]=0),gpw[[#This Row],[kurs_zamkniecia]],gpw[[#This Row],[obrot]]/gpw[[#This Row],[wolumen]])</f>
        <v>61.608687974571779</v>
      </c>
      <c r="I1002">
        <f>(gpw[[#This Row],[kurs_zamkniecia]]/D532-1)*100</f>
        <v>0.16260162601626771</v>
      </c>
      <c r="J1002" t="str">
        <f>LEFT(gpw[[#This Row],[ISIN]],2)</f>
        <v>PL</v>
      </c>
      <c r="K1002">
        <f>gpw[[#This Row],[kurs_zamkniecia]]*gpw[[#This Row],[pakiet_wig]]</f>
        <v>291676000</v>
      </c>
      <c r="L1002" s="2">
        <f>1000</f>
        <v>1000</v>
      </c>
      <c r="M1002" s="2">
        <f t="shared" si="60"/>
        <v>96.428137390000003</v>
      </c>
      <c r="N1002" s="2">
        <f t="shared" si="61"/>
        <v>57140000</v>
      </c>
      <c r="O1002" s="2">
        <f>gpw[[#This Row],[M]]/(gpw[[#This Row],[Mb]]*gpw[[#This Row],[K]])*gpw[[#This Row],[Wb]]</f>
        <v>52.936677689999946</v>
      </c>
      <c r="P1002" s="2">
        <f>gpw[[#This Row],[kurs_zamkniecia]]-D532</f>
        <v>0.10000000000000142</v>
      </c>
      <c r="Q1002" s="2" t="str">
        <f>IF(gpw[[#This Row],[Kolumna1]]&gt;0,"r",IF(gpw[[#This Row],[Kolumna1]]=0,"n","m"))</f>
        <v>r</v>
      </c>
      <c r="AB1002" s="1">
        <v>42027</v>
      </c>
      <c r="AC1002" s="2" t="s">
        <v>127</v>
      </c>
      <c r="AD1002" s="2" t="s">
        <v>128</v>
      </c>
      <c r="AE1002">
        <v>61.6</v>
      </c>
      <c r="AF1002">
        <v>5663</v>
      </c>
      <c r="AG1002">
        <v>348890</v>
      </c>
      <c r="AH1002">
        <v>4735000</v>
      </c>
      <c r="AI1002" s="2">
        <f>IF(AND(gpw_3[[#This Row],[wolumen]]=0,gpw_3[[#This Row],[obrot]]=0),gpw_3[[#This Row],[kurs_zamkniecia]],gpw_3[[#This Row],[obrot]]/gpw_3[[#This Row],[wolumen]])</f>
        <v>61.608687974571779</v>
      </c>
      <c r="AJ1002">
        <f>(gpw_3[[#This Row],[kurs_zamkniecia]]/AE532-1)*100</f>
        <v>0.16260162601626771</v>
      </c>
      <c r="AK1002" t="str">
        <f>LEFT(gpw_3[[#This Row],[ISIN]],2)</f>
        <v>PL</v>
      </c>
      <c r="AL1002">
        <f>gpw_3[[#This Row],[kurs_zamkniecia]]*gpw_3[[#This Row],[pakiet_wig]]</f>
        <v>291676000</v>
      </c>
      <c r="AM1002" s="2">
        <f>1000</f>
        <v>1000</v>
      </c>
      <c r="AN1002" s="2">
        <f t="shared" si="62"/>
        <v>96.428137390000003</v>
      </c>
      <c r="AO1002" s="2">
        <f t="shared" si="63"/>
        <v>57140000</v>
      </c>
      <c r="AP1002" s="2">
        <f>gpw_3[[#This Row],[M]]/(gpw_3[[#This Row],[Mb]]*gpw_3[[#This Row],[K]])*gpw_3[[#This Row],[Wb]]</f>
        <v>52.936677689999946</v>
      </c>
      <c r="AQ1002" s="2">
        <f>gpw_3[[#This Row],[kurs_zamkniecia]]-AE532</f>
        <v>0.10000000000000142</v>
      </c>
      <c r="AR1002" s="2" t="str">
        <f>IF(gpw_3[[#This Row],[Kolumna1]]&gt;0,"r",IF(gpw_3[[#This Row],[Kolumna1]]=0,"n","m"))</f>
        <v>r</v>
      </c>
    </row>
    <row r="1003" spans="1:44" x14ac:dyDescent="0.25">
      <c r="A1003" s="1">
        <v>42027</v>
      </c>
      <c r="B1003" s="2" t="s">
        <v>129</v>
      </c>
      <c r="C1003" s="2" t="s">
        <v>130</v>
      </c>
      <c r="D1003">
        <v>99</v>
      </c>
      <c r="E1003">
        <v>39403</v>
      </c>
      <c r="F1003">
        <v>3893500</v>
      </c>
      <c r="G1003">
        <v>34013000</v>
      </c>
      <c r="H1003" s="2">
        <f>IF(AND(gpw[[#This Row],[wolumen]]=0,gpw[[#This Row],[obrot]]=0),gpw[[#This Row],[kurs_zamkniecia]],gpw[[#This Row],[obrot]]/gpw[[#This Row],[wolumen]])</f>
        <v>98.812273177169246</v>
      </c>
      <c r="I1003">
        <f>(gpw[[#This Row],[kurs_zamkniecia]]/D533-1)*100</f>
        <v>0.30395136778114118</v>
      </c>
      <c r="J1003" t="str">
        <f>LEFT(gpw[[#This Row],[ISIN]],2)</f>
        <v>PL</v>
      </c>
      <c r="K1003">
        <f>gpw[[#This Row],[kurs_zamkniecia]]*gpw[[#This Row],[pakiet_wig]]</f>
        <v>3367287000</v>
      </c>
      <c r="L1003" s="2">
        <f>1000</f>
        <v>1000</v>
      </c>
      <c r="M1003" s="2">
        <f t="shared" si="60"/>
        <v>96.428137390000003</v>
      </c>
      <c r="N1003" s="2">
        <f t="shared" si="61"/>
        <v>57140000</v>
      </c>
      <c r="O1003" s="2">
        <f>gpw[[#This Row],[M]]/(gpw[[#This Row],[Mb]]*gpw[[#This Row],[K]])*gpw[[#This Row],[Wb]]</f>
        <v>611.13354067090484</v>
      </c>
      <c r="P1003" s="2">
        <f>gpw[[#This Row],[kurs_zamkniecia]]-D533</f>
        <v>0.29999999999999716</v>
      </c>
      <c r="Q1003" s="2" t="str">
        <f>IF(gpw[[#This Row],[Kolumna1]]&gt;0,"r",IF(gpw[[#This Row],[Kolumna1]]=0,"n","m"))</f>
        <v>r</v>
      </c>
      <c r="AB1003" s="1">
        <v>42027</v>
      </c>
      <c r="AC1003" s="2" t="s">
        <v>129</v>
      </c>
      <c r="AD1003" s="2" t="s">
        <v>130</v>
      </c>
      <c r="AE1003">
        <v>99</v>
      </c>
      <c r="AF1003">
        <v>39403</v>
      </c>
      <c r="AG1003">
        <v>3893500</v>
      </c>
      <c r="AH1003">
        <v>34013000</v>
      </c>
      <c r="AI1003" s="2">
        <f>IF(AND(gpw_3[[#This Row],[wolumen]]=0,gpw_3[[#This Row],[obrot]]=0),gpw_3[[#This Row],[kurs_zamkniecia]],gpw_3[[#This Row],[obrot]]/gpw_3[[#This Row],[wolumen]])</f>
        <v>98.812273177169246</v>
      </c>
      <c r="AJ1003">
        <f>(gpw_3[[#This Row],[kurs_zamkniecia]]/AE533-1)*100</f>
        <v>0.30395136778114118</v>
      </c>
      <c r="AK1003" t="str">
        <f>LEFT(gpw_3[[#This Row],[ISIN]],2)</f>
        <v>PL</v>
      </c>
      <c r="AL1003">
        <f>gpw_3[[#This Row],[kurs_zamkniecia]]*gpw_3[[#This Row],[pakiet_wig]]</f>
        <v>3367287000</v>
      </c>
      <c r="AM1003" s="2">
        <f>1000</f>
        <v>1000</v>
      </c>
      <c r="AN1003" s="2">
        <f t="shared" si="62"/>
        <v>96.428137390000003</v>
      </c>
      <c r="AO1003" s="2">
        <f t="shared" si="63"/>
        <v>57140000</v>
      </c>
      <c r="AP1003" s="2">
        <f>gpw_3[[#This Row],[M]]/(gpw_3[[#This Row],[Mb]]*gpw_3[[#This Row],[K]])*gpw_3[[#This Row],[Wb]]</f>
        <v>611.13354067090484</v>
      </c>
      <c r="AQ1003" s="2">
        <f>gpw_3[[#This Row],[kurs_zamkniecia]]-AE533</f>
        <v>0.29999999999999716</v>
      </c>
      <c r="AR1003" s="2" t="str">
        <f>IF(gpw_3[[#This Row],[Kolumna1]]&gt;0,"r",IF(gpw_3[[#This Row],[Kolumna1]]=0,"n","m"))</f>
        <v>r</v>
      </c>
    </row>
    <row r="1004" spans="1:44" x14ac:dyDescent="0.25">
      <c r="A1004" s="1">
        <v>42027</v>
      </c>
      <c r="B1004" s="2" t="s">
        <v>131</v>
      </c>
      <c r="C1004" s="2" t="s">
        <v>132</v>
      </c>
      <c r="D1004">
        <v>5.45</v>
      </c>
      <c r="E1004">
        <v>498769</v>
      </c>
      <c r="F1004">
        <v>2712060</v>
      </c>
      <c r="G1004">
        <v>95414000</v>
      </c>
      <c r="H1004" s="2">
        <f>IF(AND(gpw[[#This Row],[wolumen]]=0,gpw[[#This Row],[obrot]]=0),gpw[[#This Row],[kurs_zamkniecia]],gpw[[#This Row],[obrot]]/gpw[[#This Row],[wolumen]])</f>
        <v>5.4375071425850443</v>
      </c>
      <c r="I1004">
        <f>(gpw[[#This Row],[kurs_zamkniecia]]/D534-1)*100</f>
        <v>1.6791044776119479</v>
      </c>
      <c r="J1004" t="str">
        <f>LEFT(gpw[[#This Row],[ISIN]],2)</f>
        <v>PL</v>
      </c>
      <c r="K1004">
        <f>gpw[[#This Row],[kurs_zamkniecia]]*gpw[[#This Row],[pakiet_wig]]</f>
        <v>520006300</v>
      </c>
      <c r="L1004" s="2">
        <f>1000</f>
        <v>1000</v>
      </c>
      <c r="M1004" s="2">
        <f t="shared" si="60"/>
        <v>96.428137390000003</v>
      </c>
      <c r="N1004" s="2">
        <f t="shared" si="61"/>
        <v>57140000</v>
      </c>
      <c r="O1004" s="2">
        <f>gpw[[#This Row],[M]]/(gpw[[#This Row],[Mb]]*gpw[[#This Row],[K]])*gpw[[#This Row],[Wb]]</f>
        <v>94.37665731794668</v>
      </c>
      <c r="P1004" s="2">
        <f>gpw[[#This Row],[kurs_zamkniecia]]-D534</f>
        <v>8.9999999999999858E-2</v>
      </c>
      <c r="Q1004" s="2" t="str">
        <f>IF(gpw[[#This Row],[Kolumna1]]&gt;0,"r",IF(gpw[[#This Row],[Kolumna1]]=0,"n","m"))</f>
        <v>r</v>
      </c>
      <c r="AB1004" s="1">
        <v>42027</v>
      </c>
      <c r="AC1004" s="2" t="s">
        <v>131</v>
      </c>
      <c r="AD1004" s="2" t="s">
        <v>132</v>
      </c>
      <c r="AE1004">
        <v>5.45</v>
      </c>
      <c r="AF1004">
        <v>498769</v>
      </c>
      <c r="AG1004">
        <v>2712060</v>
      </c>
      <c r="AH1004">
        <v>95414000</v>
      </c>
      <c r="AI1004" s="2">
        <f>IF(AND(gpw_3[[#This Row],[wolumen]]=0,gpw_3[[#This Row],[obrot]]=0),gpw_3[[#This Row],[kurs_zamkniecia]],gpw_3[[#This Row],[obrot]]/gpw_3[[#This Row],[wolumen]])</f>
        <v>5.4375071425850443</v>
      </c>
      <c r="AJ1004">
        <f>(gpw_3[[#This Row],[kurs_zamkniecia]]/AE534-1)*100</f>
        <v>1.6791044776119479</v>
      </c>
      <c r="AK1004" t="str">
        <f>LEFT(gpw_3[[#This Row],[ISIN]],2)</f>
        <v>PL</v>
      </c>
      <c r="AL1004">
        <f>gpw_3[[#This Row],[kurs_zamkniecia]]*gpw_3[[#This Row],[pakiet_wig]]</f>
        <v>520006300</v>
      </c>
      <c r="AM1004" s="2">
        <f>1000</f>
        <v>1000</v>
      </c>
      <c r="AN1004" s="2">
        <f t="shared" si="62"/>
        <v>96.428137390000003</v>
      </c>
      <c r="AO1004" s="2">
        <f t="shared" si="63"/>
        <v>57140000</v>
      </c>
      <c r="AP1004" s="2">
        <f>gpw_3[[#This Row],[M]]/(gpw_3[[#This Row],[Mb]]*gpw_3[[#This Row],[K]])*gpw_3[[#This Row],[Wb]]</f>
        <v>94.37665731794668</v>
      </c>
      <c r="AQ1004" s="2">
        <f>gpw_3[[#This Row],[kurs_zamkniecia]]-AE534</f>
        <v>8.9999999999999858E-2</v>
      </c>
      <c r="AR1004" s="2" t="str">
        <f>IF(gpw_3[[#This Row],[Kolumna1]]&gt;0,"r",IF(gpw_3[[#This Row],[Kolumna1]]=0,"n","m"))</f>
        <v>r</v>
      </c>
    </row>
    <row r="1005" spans="1:44" x14ac:dyDescent="0.25">
      <c r="A1005" s="1">
        <v>42027</v>
      </c>
      <c r="B1005" s="2" t="s">
        <v>133</v>
      </c>
      <c r="C1005" s="2" t="s">
        <v>134</v>
      </c>
      <c r="D1005">
        <v>35.6</v>
      </c>
      <c r="E1005">
        <v>980</v>
      </c>
      <c r="F1005">
        <v>34970</v>
      </c>
      <c r="G1005">
        <v>9289000</v>
      </c>
      <c r="H1005" s="2">
        <f>IF(AND(gpw[[#This Row],[wolumen]]=0,gpw[[#This Row],[obrot]]=0),gpw[[#This Row],[kurs_zamkniecia]],gpw[[#This Row],[obrot]]/gpw[[#This Row],[wolumen]])</f>
        <v>35.683673469387756</v>
      </c>
      <c r="I1005">
        <f>(gpw[[#This Row],[kurs_zamkniecia]]/D535-1)*100</f>
        <v>0</v>
      </c>
      <c r="J1005" t="str">
        <f>LEFT(gpw[[#This Row],[ISIN]],2)</f>
        <v>PL</v>
      </c>
      <c r="K1005">
        <f>gpw[[#This Row],[kurs_zamkniecia]]*gpw[[#This Row],[pakiet_wig]]</f>
        <v>330688400</v>
      </c>
      <c r="L1005" s="2">
        <f>1000</f>
        <v>1000</v>
      </c>
      <c r="M1005" s="2">
        <f t="shared" si="60"/>
        <v>96.428137390000003</v>
      </c>
      <c r="N1005" s="2">
        <f t="shared" si="61"/>
        <v>57140000</v>
      </c>
      <c r="O1005" s="2">
        <f>gpw[[#This Row],[M]]/(gpw[[#This Row],[Mb]]*gpw[[#This Row],[K]])*gpw[[#This Row],[Wb]]</f>
        <v>60.017091727196544</v>
      </c>
      <c r="P1005" s="2">
        <f>gpw[[#This Row],[kurs_zamkniecia]]-D535</f>
        <v>0</v>
      </c>
      <c r="Q1005" s="2" t="str">
        <f>IF(gpw[[#This Row],[Kolumna1]]&gt;0,"r",IF(gpw[[#This Row],[Kolumna1]]=0,"n","m"))</f>
        <v>n</v>
      </c>
      <c r="AB1005" s="1">
        <v>42027</v>
      </c>
      <c r="AC1005" s="2" t="s">
        <v>133</v>
      </c>
      <c r="AD1005" s="2" t="s">
        <v>134</v>
      </c>
      <c r="AE1005">
        <v>35.6</v>
      </c>
      <c r="AF1005">
        <v>980</v>
      </c>
      <c r="AG1005">
        <v>34970</v>
      </c>
      <c r="AH1005">
        <v>9289000</v>
      </c>
      <c r="AI1005" s="2">
        <f>IF(AND(gpw_3[[#This Row],[wolumen]]=0,gpw_3[[#This Row],[obrot]]=0),gpw_3[[#This Row],[kurs_zamkniecia]],gpw_3[[#This Row],[obrot]]/gpw_3[[#This Row],[wolumen]])</f>
        <v>35.683673469387756</v>
      </c>
      <c r="AJ1005">
        <f>(gpw_3[[#This Row],[kurs_zamkniecia]]/AE535-1)*100</f>
        <v>0</v>
      </c>
      <c r="AK1005" t="str">
        <f>LEFT(gpw_3[[#This Row],[ISIN]],2)</f>
        <v>PL</v>
      </c>
      <c r="AL1005">
        <f>gpw_3[[#This Row],[kurs_zamkniecia]]*gpw_3[[#This Row],[pakiet_wig]]</f>
        <v>330688400</v>
      </c>
      <c r="AM1005" s="2">
        <f>1000</f>
        <v>1000</v>
      </c>
      <c r="AN1005" s="2">
        <f t="shared" si="62"/>
        <v>96.428137390000003</v>
      </c>
      <c r="AO1005" s="2">
        <f t="shared" si="63"/>
        <v>57140000</v>
      </c>
      <c r="AP1005" s="2">
        <f>gpw_3[[#This Row],[M]]/(gpw_3[[#This Row],[Mb]]*gpw_3[[#This Row],[K]])*gpw_3[[#This Row],[Wb]]</f>
        <v>60.017091727196544</v>
      </c>
      <c r="AQ1005" s="2">
        <f>gpw_3[[#This Row],[kurs_zamkniecia]]-AE535</f>
        <v>0</v>
      </c>
      <c r="AR1005" s="2" t="str">
        <f>IF(gpw_3[[#This Row],[Kolumna1]]&gt;0,"r",IF(gpw_3[[#This Row],[Kolumna1]]=0,"n","m"))</f>
        <v>n</v>
      </c>
    </row>
    <row r="1006" spans="1:44" x14ac:dyDescent="0.25">
      <c r="A1006" s="1">
        <v>42027</v>
      </c>
      <c r="B1006" s="2" t="s">
        <v>135</v>
      </c>
      <c r="C1006" s="2" t="s">
        <v>136</v>
      </c>
      <c r="D1006">
        <v>1.5</v>
      </c>
      <c r="E1006">
        <v>250</v>
      </c>
      <c r="F1006">
        <v>370</v>
      </c>
      <c r="G1006">
        <v>5226000</v>
      </c>
      <c r="H1006" s="2">
        <f>IF(AND(gpw[[#This Row],[wolumen]]=0,gpw[[#This Row],[obrot]]=0),gpw[[#This Row],[kurs_zamkniecia]],gpw[[#This Row],[obrot]]/gpw[[#This Row],[wolumen]])</f>
        <v>1.48</v>
      </c>
      <c r="I1006">
        <f>(gpw[[#This Row],[kurs_zamkniecia]]/D536-1)*100</f>
        <v>-1.3157894736842146</v>
      </c>
      <c r="J1006" t="str">
        <f>LEFT(gpw[[#This Row],[ISIN]],2)</f>
        <v>PL</v>
      </c>
      <c r="K1006">
        <f>gpw[[#This Row],[kurs_zamkniecia]]*gpw[[#This Row],[pakiet_wig]]</f>
        <v>7839000</v>
      </c>
      <c r="L1006" s="2">
        <f>1000</f>
        <v>1000</v>
      </c>
      <c r="M1006" s="2">
        <f t="shared" si="60"/>
        <v>96.428137390000003</v>
      </c>
      <c r="N1006" s="2">
        <f t="shared" si="61"/>
        <v>57140000</v>
      </c>
      <c r="O1006" s="2">
        <f>gpw[[#This Row],[M]]/(gpw[[#This Row],[Mb]]*gpw[[#This Row],[K]])*gpw[[#This Row],[Wb]]</f>
        <v>1.4227108723786308</v>
      </c>
      <c r="P1006" s="2">
        <f>gpw[[#This Row],[kurs_zamkniecia]]-D536</f>
        <v>-2.0000000000000018E-2</v>
      </c>
      <c r="Q1006" s="2" t="str">
        <f>IF(gpw[[#This Row],[Kolumna1]]&gt;0,"r",IF(gpw[[#This Row],[Kolumna1]]=0,"n","m"))</f>
        <v>m</v>
      </c>
      <c r="AB1006" s="1">
        <v>42027</v>
      </c>
      <c r="AC1006" s="2" t="s">
        <v>135</v>
      </c>
      <c r="AD1006" s="2" t="s">
        <v>136</v>
      </c>
      <c r="AE1006">
        <v>1.5</v>
      </c>
      <c r="AF1006">
        <v>250</v>
      </c>
      <c r="AG1006">
        <v>370</v>
      </c>
      <c r="AH1006">
        <v>5226000</v>
      </c>
      <c r="AI1006" s="2">
        <f>IF(AND(gpw_3[[#This Row],[wolumen]]=0,gpw_3[[#This Row],[obrot]]=0),gpw_3[[#This Row],[kurs_zamkniecia]],gpw_3[[#This Row],[obrot]]/gpw_3[[#This Row],[wolumen]])</f>
        <v>1.48</v>
      </c>
      <c r="AJ1006">
        <f>(gpw_3[[#This Row],[kurs_zamkniecia]]/AE536-1)*100</f>
        <v>-1.3157894736842146</v>
      </c>
      <c r="AK1006" t="str">
        <f>LEFT(gpw_3[[#This Row],[ISIN]],2)</f>
        <v>PL</v>
      </c>
      <c r="AL1006">
        <f>gpw_3[[#This Row],[kurs_zamkniecia]]*gpw_3[[#This Row],[pakiet_wig]]</f>
        <v>7839000</v>
      </c>
      <c r="AM1006" s="2">
        <f>1000</f>
        <v>1000</v>
      </c>
      <c r="AN1006" s="2">
        <f t="shared" si="62"/>
        <v>96.428137390000003</v>
      </c>
      <c r="AO1006" s="2">
        <f t="shared" si="63"/>
        <v>57140000</v>
      </c>
      <c r="AP1006" s="2">
        <f>gpw_3[[#This Row],[M]]/(gpw_3[[#This Row],[Mb]]*gpw_3[[#This Row],[K]])*gpw_3[[#This Row],[Wb]]</f>
        <v>1.4227108723786308</v>
      </c>
      <c r="AQ1006" s="2">
        <f>gpw_3[[#This Row],[kurs_zamkniecia]]-AE536</f>
        <v>-2.0000000000000018E-2</v>
      </c>
      <c r="AR1006" s="2" t="str">
        <f>IF(gpw_3[[#This Row],[Kolumna1]]&gt;0,"r",IF(gpw_3[[#This Row],[Kolumna1]]=0,"n","m"))</f>
        <v>m</v>
      </c>
    </row>
    <row r="1007" spans="1:44" x14ac:dyDescent="0.25">
      <c r="A1007" s="1">
        <v>42027</v>
      </c>
      <c r="B1007" s="2" t="s">
        <v>137</v>
      </c>
      <c r="C1007" s="2" t="s">
        <v>138</v>
      </c>
      <c r="D1007">
        <v>16.899999999999999</v>
      </c>
      <c r="E1007">
        <v>15722</v>
      </c>
      <c r="F1007">
        <v>263420</v>
      </c>
      <c r="G1007">
        <v>978000</v>
      </c>
      <c r="H1007" s="2">
        <f>IF(AND(gpw[[#This Row],[wolumen]]=0,gpw[[#This Row],[obrot]]=0),gpw[[#This Row],[kurs_zamkniecia]],gpw[[#This Row],[obrot]]/gpw[[#This Row],[wolumen]])</f>
        <v>16.754865793156085</v>
      </c>
      <c r="I1007">
        <f>(gpw[[#This Row],[kurs_zamkniecia]]/D537-1)*100</f>
        <v>6.2893081761006275</v>
      </c>
      <c r="J1007" t="str">
        <f>LEFT(gpw[[#This Row],[ISIN]],2)</f>
        <v>PL</v>
      </c>
      <c r="K1007">
        <f>gpw[[#This Row],[kurs_zamkniecia]]*gpw[[#This Row],[pakiet_wig]]</f>
        <v>16528199.999999998</v>
      </c>
      <c r="L1007" s="2">
        <f>1000</f>
        <v>1000</v>
      </c>
      <c r="M1007" s="2">
        <f t="shared" si="60"/>
        <v>96.428137390000003</v>
      </c>
      <c r="N1007" s="2">
        <f t="shared" si="61"/>
        <v>57140000</v>
      </c>
      <c r="O1007" s="2">
        <f>gpw[[#This Row],[M]]/(gpw[[#This Row],[Mb]]*gpw[[#This Row],[K]])*gpw[[#This Row],[Wb]]</f>
        <v>2.9997257100202175</v>
      </c>
      <c r="P1007" s="2">
        <f>gpw[[#This Row],[kurs_zamkniecia]]-D537</f>
        <v>0.99999999999999822</v>
      </c>
      <c r="Q1007" s="2" t="str">
        <f>IF(gpw[[#This Row],[Kolumna1]]&gt;0,"r",IF(gpw[[#This Row],[Kolumna1]]=0,"n","m"))</f>
        <v>r</v>
      </c>
      <c r="AB1007" s="1">
        <v>42027</v>
      </c>
      <c r="AC1007" s="2" t="s">
        <v>137</v>
      </c>
      <c r="AD1007" s="2" t="s">
        <v>138</v>
      </c>
      <c r="AE1007">
        <v>16.899999999999999</v>
      </c>
      <c r="AF1007">
        <v>15722</v>
      </c>
      <c r="AG1007">
        <v>263420</v>
      </c>
      <c r="AH1007">
        <v>978000</v>
      </c>
      <c r="AI1007" s="2">
        <f>IF(AND(gpw_3[[#This Row],[wolumen]]=0,gpw_3[[#This Row],[obrot]]=0),gpw_3[[#This Row],[kurs_zamkniecia]],gpw_3[[#This Row],[obrot]]/gpw_3[[#This Row],[wolumen]])</f>
        <v>16.754865793156085</v>
      </c>
      <c r="AJ1007">
        <f>(gpw_3[[#This Row],[kurs_zamkniecia]]/AE537-1)*100</f>
        <v>6.2893081761006275</v>
      </c>
      <c r="AK1007" t="str">
        <f>LEFT(gpw_3[[#This Row],[ISIN]],2)</f>
        <v>PL</v>
      </c>
      <c r="AL1007">
        <f>gpw_3[[#This Row],[kurs_zamkniecia]]*gpw_3[[#This Row],[pakiet_wig]]</f>
        <v>16528199.999999998</v>
      </c>
      <c r="AM1007" s="2">
        <f>1000</f>
        <v>1000</v>
      </c>
      <c r="AN1007" s="2">
        <f t="shared" si="62"/>
        <v>96.428137390000003</v>
      </c>
      <c r="AO1007" s="2">
        <f t="shared" si="63"/>
        <v>57140000</v>
      </c>
      <c r="AP1007" s="2">
        <f>gpw_3[[#This Row],[M]]/(gpw_3[[#This Row],[Mb]]*gpw_3[[#This Row],[K]])*gpw_3[[#This Row],[Wb]]</f>
        <v>2.9997257100202175</v>
      </c>
      <c r="AQ1007" s="2">
        <f>gpw_3[[#This Row],[kurs_zamkniecia]]-AE537</f>
        <v>0.99999999999999822</v>
      </c>
      <c r="AR1007" s="2" t="str">
        <f>IF(gpw_3[[#This Row],[Kolumna1]]&gt;0,"r",IF(gpw_3[[#This Row],[Kolumna1]]=0,"n","m"))</f>
        <v>r</v>
      </c>
    </row>
    <row r="1008" spans="1:44" x14ac:dyDescent="0.25">
      <c r="A1008" s="1">
        <v>42027</v>
      </c>
      <c r="B1008" s="2" t="s">
        <v>139</v>
      </c>
      <c r="C1008" s="2" t="s">
        <v>140</v>
      </c>
      <c r="D1008">
        <v>27.7</v>
      </c>
      <c r="E1008">
        <v>6496</v>
      </c>
      <c r="F1008">
        <v>176800</v>
      </c>
      <c r="G1008">
        <v>2468000</v>
      </c>
      <c r="H1008" s="2">
        <f>IF(AND(gpw[[#This Row],[wolumen]]=0,gpw[[#This Row],[obrot]]=0),gpw[[#This Row],[kurs_zamkniecia]],gpw[[#This Row],[obrot]]/gpw[[#This Row],[wolumen]])</f>
        <v>27.216748768472907</v>
      </c>
      <c r="I1008">
        <f>(gpw[[#This Row],[kurs_zamkniecia]]/D538-1)*100</f>
        <v>0</v>
      </c>
      <c r="J1008" t="str">
        <f>LEFT(gpw[[#This Row],[ISIN]],2)</f>
        <v>PL</v>
      </c>
      <c r="K1008">
        <f>gpw[[#This Row],[kurs_zamkniecia]]*gpw[[#This Row],[pakiet_wig]]</f>
        <v>68363600</v>
      </c>
      <c r="L1008" s="2">
        <f>1000</f>
        <v>1000</v>
      </c>
      <c r="M1008" s="2">
        <f t="shared" si="60"/>
        <v>96.428137390000003</v>
      </c>
      <c r="N1008" s="2">
        <f t="shared" si="61"/>
        <v>57140000</v>
      </c>
      <c r="O1008" s="2">
        <f>gpw[[#This Row],[M]]/(gpw[[#This Row],[Mb]]*gpw[[#This Row],[K]])*gpw[[#This Row],[Wb]]</f>
        <v>12.407403622266076</v>
      </c>
      <c r="P1008" s="2">
        <f>gpw[[#This Row],[kurs_zamkniecia]]-D538</f>
        <v>0</v>
      </c>
      <c r="Q1008" s="2" t="str">
        <f>IF(gpw[[#This Row],[Kolumna1]]&gt;0,"r",IF(gpw[[#This Row],[Kolumna1]]=0,"n","m"))</f>
        <v>n</v>
      </c>
      <c r="AB1008" s="1">
        <v>42027</v>
      </c>
      <c r="AC1008" s="2" t="s">
        <v>139</v>
      </c>
      <c r="AD1008" s="2" t="s">
        <v>140</v>
      </c>
      <c r="AE1008">
        <v>27.7</v>
      </c>
      <c r="AF1008">
        <v>6496</v>
      </c>
      <c r="AG1008">
        <v>176800</v>
      </c>
      <c r="AH1008">
        <v>2468000</v>
      </c>
      <c r="AI1008" s="2">
        <f>IF(AND(gpw_3[[#This Row],[wolumen]]=0,gpw_3[[#This Row],[obrot]]=0),gpw_3[[#This Row],[kurs_zamkniecia]],gpw_3[[#This Row],[obrot]]/gpw_3[[#This Row],[wolumen]])</f>
        <v>27.216748768472907</v>
      </c>
      <c r="AJ1008">
        <f>(gpw_3[[#This Row],[kurs_zamkniecia]]/AE538-1)*100</f>
        <v>0</v>
      </c>
      <c r="AK1008" t="str">
        <f>LEFT(gpw_3[[#This Row],[ISIN]],2)</f>
        <v>PL</v>
      </c>
      <c r="AL1008">
        <f>gpw_3[[#This Row],[kurs_zamkniecia]]*gpw_3[[#This Row],[pakiet_wig]]</f>
        <v>68363600</v>
      </c>
      <c r="AM1008" s="2">
        <f>1000</f>
        <v>1000</v>
      </c>
      <c r="AN1008" s="2">
        <f t="shared" si="62"/>
        <v>96.428137390000003</v>
      </c>
      <c r="AO1008" s="2">
        <f t="shared" si="63"/>
        <v>57140000</v>
      </c>
      <c r="AP1008" s="2">
        <f>gpw_3[[#This Row],[M]]/(gpw_3[[#This Row],[Mb]]*gpw_3[[#This Row],[K]])*gpw_3[[#This Row],[Wb]]</f>
        <v>12.407403622266076</v>
      </c>
      <c r="AQ1008" s="2">
        <f>gpw_3[[#This Row],[kurs_zamkniecia]]-AE538</f>
        <v>0</v>
      </c>
      <c r="AR1008" s="2" t="str">
        <f>IF(gpw_3[[#This Row],[Kolumna1]]&gt;0,"r",IF(gpw_3[[#This Row],[Kolumna1]]=0,"n","m"))</f>
        <v>n</v>
      </c>
    </row>
    <row r="1009" spans="1:44" x14ac:dyDescent="0.25">
      <c r="A1009" s="1">
        <v>42027</v>
      </c>
      <c r="B1009" s="2" t="s">
        <v>141</v>
      </c>
      <c r="C1009" s="2" t="s">
        <v>142</v>
      </c>
      <c r="D1009">
        <v>153.25</v>
      </c>
      <c r="E1009">
        <v>6822</v>
      </c>
      <c r="F1009">
        <v>1037790</v>
      </c>
      <c r="G1009">
        <v>10451000</v>
      </c>
      <c r="H1009" s="2">
        <f>IF(AND(gpw[[#This Row],[wolumen]]=0,gpw[[#This Row],[obrot]]=0),gpw[[#This Row],[kurs_zamkniecia]],gpw[[#This Row],[obrot]]/gpw[[#This Row],[wolumen]])</f>
        <v>152.12401055408972</v>
      </c>
      <c r="I1009">
        <f>(gpw[[#This Row],[kurs_zamkniecia]]/D539-1)*100</f>
        <v>2.1666666666666723</v>
      </c>
      <c r="J1009" t="str">
        <f>LEFT(gpw[[#This Row],[ISIN]],2)</f>
        <v>PL</v>
      </c>
      <c r="K1009">
        <f>gpw[[#This Row],[kurs_zamkniecia]]*gpw[[#This Row],[pakiet_wig]]</f>
        <v>1601615750</v>
      </c>
      <c r="L1009" s="2">
        <f>1000</f>
        <v>1000</v>
      </c>
      <c r="M1009" s="2">
        <f t="shared" si="60"/>
        <v>96.428137390000003</v>
      </c>
      <c r="N1009" s="2">
        <f t="shared" si="61"/>
        <v>57140000</v>
      </c>
      <c r="O1009" s="2">
        <f>gpw[[#This Row],[M]]/(gpw[[#This Row],[Mb]]*gpw[[#This Row],[K]])*gpw[[#This Row],[Wb]]</f>
        <v>290.67944136979912</v>
      </c>
      <c r="P1009" s="2">
        <f>gpw[[#This Row],[kurs_zamkniecia]]-D539</f>
        <v>3.25</v>
      </c>
      <c r="Q1009" s="2" t="str">
        <f>IF(gpw[[#This Row],[Kolumna1]]&gt;0,"r",IF(gpw[[#This Row],[Kolumna1]]=0,"n","m"))</f>
        <v>r</v>
      </c>
      <c r="AB1009" s="1">
        <v>42027</v>
      </c>
      <c r="AC1009" s="2" t="s">
        <v>141</v>
      </c>
      <c r="AD1009" s="2" t="s">
        <v>142</v>
      </c>
      <c r="AE1009">
        <v>153.25</v>
      </c>
      <c r="AF1009">
        <v>6822</v>
      </c>
      <c r="AG1009">
        <v>1037790</v>
      </c>
      <c r="AH1009">
        <v>10451000</v>
      </c>
      <c r="AI1009" s="2">
        <f>IF(AND(gpw_3[[#This Row],[wolumen]]=0,gpw_3[[#This Row],[obrot]]=0),gpw_3[[#This Row],[kurs_zamkniecia]],gpw_3[[#This Row],[obrot]]/gpw_3[[#This Row],[wolumen]])</f>
        <v>152.12401055408972</v>
      </c>
      <c r="AJ1009">
        <f>(gpw_3[[#This Row],[kurs_zamkniecia]]/AE539-1)*100</f>
        <v>2.1666666666666723</v>
      </c>
      <c r="AK1009" t="str">
        <f>LEFT(gpw_3[[#This Row],[ISIN]],2)</f>
        <v>PL</v>
      </c>
      <c r="AL1009">
        <f>gpw_3[[#This Row],[kurs_zamkniecia]]*gpw_3[[#This Row],[pakiet_wig]]</f>
        <v>1601615750</v>
      </c>
      <c r="AM1009" s="2">
        <f>1000</f>
        <v>1000</v>
      </c>
      <c r="AN1009" s="2">
        <f t="shared" si="62"/>
        <v>96.428137390000003</v>
      </c>
      <c r="AO1009" s="2">
        <f t="shared" si="63"/>
        <v>57140000</v>
      </c>
      <c r="AP1009" s="2">
        <f>gpw_3[[#This Row],[M]]/(gpw_3[[#This Row],[Mb]]*gpw_3[[#This Row],[K]])*gpw_3[[#This Row],[Wb]]</f>
        <v>290.67944136979912</v>
      </c>
      <c r="AQ1009" s="2">
        <f>gpw_3[[#This Row],[kurs_zamkniecia]]-AE539</f>
        <v>3.25</v>
      </c>
      <c r="AR1009" s="2" t="str">
        <f>IF(gpw_3[[#This Row],[Kolumna1]]&gt;0,"r",IF(gpw_3[[#This Row],[Kolumna1]]=0,"n","m"))</f>
        <v>r</v>
      </c>
    </row>
    <row r="1010" spans="1:44" x14ac:dyDescent="0.25">
      <c r="A1010" s="1">
        <v>42027</v>
      </c>
      <c r="B1010" s="2" t="s">
        <v>143</v>
      </c>
      <c r="C1010" s="2" t="s">
        <v>144</v>
      </c>
      <c r="D1010">
        <v>0.06</v>
      </c>
      <c r="E1010">
        <v>14660</v>
      </c>
      <c r="F1010">
        <v>880</v>
      </c>
      <c r="G1010">
        <v>0</v>
      </c>
      <c r="H1010" s="2">
        <f>IF(AND(gpw[[#This Row],[wolumen]]=0,gpw[[#This Row],[obrot]]=0),gpw[[#This Row],[kurs_zamkniecia]],gpw[[#This Row],[obrot]]/gpw[[#This Row],[wolumen]])</f>
        <v>6.0027285129604369E-2</v>
      </c>
      <c r="I1010">
        <f>(gpw[[#This Row],[kurs_zamkniecia]]/D540-1)*100</f>
        <v>0</v>
      </c>
      <c r="J1010" t="str">
        <f>LEFT(gpw[[#This Row],[ISIN]],2)</f>
        <v>PL</v>
      </c>
      <c r="K1010">
        <f>gpw[[#This Row],[kurs_zamkniecia]]*gpw[[#This Row],[pakiet_wig]]</f>
        <v>0</v>
      </c>
      <c r="L1010" s="2">
        <f>1000</f>
        <v>1000</v>
      </c>
      <c r="M1010" s="2">
        <f t="shared" si="60"/>
        <v>96.428137390000003</v>
      </c>
      <c r="N1010" s="2">
        <f t="shared" si="61"/>
        <v>57140000</v>
      </c>
      <c r="O1010" s="2">
        <f>gpw[[#This Row],[M]]/(gpw[[#This Row],[Mb]]*gpw[[#This Row],[K]])*gpw[[#This Row],[Wb]]</f>
        <v>0</v>
      </c>
      <c r="P1010" s="2">
        <f>gpw[[#This Row],[kurs_zamkniecia]]-D540</f>
        <v>0</v>
      </c>
      <c r="Q1010" s="2" t="str">
        <f>IF(gpw[[#This Row],[Kolumna1]]&gt;0,"r",IF(gpw[[#This Row],[Kolumna1]]=0,"n","m"))</f>
        <v>n</v>
      </c>
      <c r="AB1010" s="1">
        <v>42027</v>
      </c>
      <c r="AC1010" s="2" t="s">
        <v>143</v>
      </c>
      <c r="AD1010" s="2" t="s">
        <v>144</v>
      </c>
      <c r="AE1010">
        <v>0.06</v>
      </c>
      <c r="AF1010">
        <v>14660</v>
      </c>
      <c r="AG1010">
        <v>880</v>
      </c>
      <c r="AH1010">
        <v>0</v>
      </c>
      <c r="AI1010" s="2">
        <f>IF(AND(gpw_3[[#This Row],[wolumen]]=0,gpw_3[[#This Row],[obrot]]=0),gpw_3[[#This Row],[kurs_zamkniecia]],gpw_3[[#This Row],[obrot]]/gpw_3[[#This Row],[wolumen]])</f>
        <v>6.0027285129604369E-2</v>
      </c>
      <c r="AJ1010">
        <f>(gpw_3[[#This Row],[kurs_zamkniecia]]/AE540-1)*100</f>
        <v>0</v>
      </c>
      <c r="AK1010" t="str">
        <f>LEFT(gpw_3[[#This Row],[ISIN]],2)</f>
        <v>PL</v>
      </c>
      <c r="AL1010">
        <f>gpw_3[[#This Row],[kurs_zamkniecia]]*gpw_3[[#This Row],[pakiet_wig]]</f>
        <v>0</v>
      </c>
      <c r="AM1010" s="2">
        <f>1000</f>
        <v>1000</v>
      </c>
      <c r="AN1010" s="2">
        <f t="shared" si="62"/>
        <v>96.428137390000003</v>
      </c>
      <c r="AO1010" s="2">
        <f t="shared" si="63"/>
        <v>57140000</v>
      </c>
      <c r="AP1010" s="2">
        <f>gpw_3[[#This Row],[M]]/(gpw_3[[#This Row],[Mb]]*gpw_3[[#This Row],[K]])*gpw_3[[#This Row],[Wb]]</f>
        <v>0</v>
      </c>
      <c r="AQ1010" s="2">
        <f>gpw_3[[#This Row],[kurs_zamkniecia]]-AE540</f>
        <v>0</v>
      </c>
      <c r="AR1010" s="2" t="str">
        <f>IF(gpw_3[[#This Row],[Kolumna1]]&gt;0,"r",IF(gpw_3[[#This Row],[Kolumna1]]=0,"n","m"))</f>
        <v>n</v>
      </c>
    </row>
    <row r="1011" spans="1:44" x14ac:dyDescent="0.25">
      <c r="A1011" s="1">
        <v>42027</v>
      </c>
      <c r="B1011" s="2" t="s">
        <v>145</v>
      </c>
      <c r="C1011" s="2" t="s">
        <v>146</v>
      </c>
      <c r="D1011">
        <v>1.37</v>
      </c>
      <c r="E1011">
        <v>420197</v>
      </c>
      <c r="F1011">
        <v>557670</v>
      </c>
      <c r="G1011">
        <v>6078000</v>
      </c>
      <c r="H1011" s="2">
        <f>IF(AND(gpw[[#This Row],[wolumen]]=0,gpw[[#This Row],[obrot]]=0),gpw[[#This Row],[kurs_zamkniecia]],gpw[[#This Row],[obrot]]/gpw[[#This Row],[wolumen]])</f>
        <v>1.3271632115412533</v>
      </c>
      <c r="I1011">
        <f>(gpw[[#This Row],[kurs_zamkniecia]]/D541-1)*100</f>
        <v>3.007518796992481</v>
      </c>
      <c r="J1011" t="str">
        <f>LEFT(gpw[[#This Row],[ISIN]],2)</f>
        <v>PL</v>
      </c>
      <c r="K1011">
        <f>gpw[[#This Row],[kurs_zamkniecia]]*gpw[[#This Row],[pakiet_wig]]</f>
        <v>8326860.0000000009</v>
      </c>
      <c r="L1011" s="2">
        <f>1000</f>
        <v>1000</v>
      </c>
      <c r="M1011" s="2">
        <f t="shared" si="60"/>
        <v>96.428137390000003</v>
      </c>
      <c r="N1011" s="2">
        <f t="shared" si="61"/>
        <v>57140000</v>
      </c>
      <c r="O1011" s="2">
        <f>gpw[[#This Row],[M]]/(gpw[[#This Row],[Mb]]*gpw[[#This Row],[K]])*gpw[[#This Row],[Wb]]</f>
        <v>1.5112532535750387</v>
      </c>
      <c r="P1011" s="2">
        <f>gpw[[#This Row],[kurs_zamkniecia]]-D541</f>
        <v>4.0000000000000036E-2</v>
      </c>
      <c r="Q1011" s="2" t="str">
        <f>IF(gpw[[#This Row],[Kolumna1]]&gt;0,"r",IF(gpw[[#This Row],[Kolumna1]]=0,"n","m"))</f>
        <v>r</v>
      </c>
      <c r="AB1011" s="1">
        <v>42027</v>
      </c>
      <c r="AC1011" s="2" t="s">
        <v>145</v>
      </c>
      <c r="AD1011" s="2" t="s">
        <v>146</v>
      </c>
      <c r="AE1011">
        <v>1.37</v>
      </c>
      <c r="AF1011">
        <v>420197</v>
      </c>
      <c r="AG1011">
        <v>557670</v>
      </c>
      <c r="AH1011">
        <v>6078000</v>
      </c>
      <c r="AI1011" s="2">
        <f>IF(AND(gpw_3[[#This Row],[wolumen]]=0,gpw_3[[#This Row],[obrot]]=0),gpw_3[[#This Row],[kurs_zamkniecia]],gpw_3[[#This Row],[obrot]]/gpw_3[[#This Row],[wolumen]])</f>
        <v>1.3271632115412533</v>
      </c>
      <c r="AJ1011">
        <f>(gpw_3[[#This Row],[kurs_zamkniecia]]/AE541-1)*100</f>
        <v>3.007518796992481</v>
      </c>
      <c r="AK1011" t="str">
        <f>LEFT(gpw_3[[#This Row],[ISIN]],2)</f>
        <v>PL</v>
      </c>
      <c r="AL1011">
        <f>gpw_3[[#This Row],[kurs_zamkniecia]]*gpw_3[[#This Row],[pakiet_wig]]</f>
        <v>8326860.0000000009</v>
      </c>
      <c r="AM1011" s="2">
        <f>1000</f>
        <v>1000</v>
      </c>
      <c r="AN1011" s="2">
        <f t="shared" si="62"/>
        <v>96.428137390000003</v>
      </c>
      <c r="AO1011" s="2">
        <f t="shared" si="63"/>
        <v>57140000</v>
      </c>
      <c r="AP1011" s="2">
        <f>gpw_3[[#This Row],[M]]/(gpw_3[[#This Row],[Mb]]*gpw_3[[#This Row],[K]])*gpw_3[[#This Row],[Wb]]</f>
        <v>1.5112532535750387</v>
      </c>
      <c r="AQ1011" s="2">
        <f>gpw_3[[#This Row],[kurs_zamkniecia]]-AE541</f>
        <v>4.0000000000000036E-2</v>
      </c>
      <c r="AR1011" s="2" t="str">
        <f>IF(gpw_3[[#This Row],[Kolumna1]]&gt;0,"r",IF(gpw_3[[#This Row],[Kolumna1]]=0,"n","m"))</f>
        <v>r</v>
      </c>
    </row>
    <row r="1012" spans="1:44" x14ac:dyDescent="0.25">
      <c r="A1012" s="1">
        <v>42027</v>
      </c>
      <c r="B1012" s="2" t="s">
        <v>147</v>
      </c>
      <c r="C1012" s="2" t="s">
        <v>148</v>
      </c>
      <c r="D1012">
        <v>73.36</v>
      </c>
      <c r="E1012">
        <v>0</v>
      </c>
      <c r="F1012">
        <v>0</v>
      </c>
      <c r="G1012">
        <v>6034000</v>
      </c>
      <c r="H1012" s="2">
        <f>IF(AND(gpw[[#This Row],[wolumen]]=0,gpw[[#This Row],[obrot]]=0),gpw[[#This Row],[kurs_zamkniecia]],gpw[[#This Row],[obrot]]/gpw[[#This Row],[wolumen]])</f>
        <v>73.36</v>
      </c>
      <c r="I1012">
        <f>(gpw[[#This Row],[kurs_zamkniecia]]/D542-1)*100</f>
        <v>0</v>
      </c>
      <c r="J1012" t="str">
        <f>LEFT(gpw[[#This Row],[ISIN]],2)</f>
        <v>AT</v>
      </c>
      <c r="K1012">
        <f>gpw[[#This Row],[kurs_zamkniecia]]*gpw[[#This Row],[pakiet_wig]]</f>
        <v>442654240</v>
      </c>
      <c r="L1012" s="2">
        <f>1000</f>
        <v>1000</v>
      </c>
      <c r="M1012" s="2">
        <f t="shared" si="60"/>
        <v>96.428137390000003</v>
      </c>
      <c r="N1012" s="2">
        <f t="shared" si="61"/>
        <v>57140000</v>
      </c>
      <c r="O1012" s="2">
        <f>gpw[[#This Row],[M]]/(gpw[[#This Row],[Mb]]*gpw[[#This Row],[K]])*gpw[[#This Row],[Wb]]</f>
        <v>80.337925749776744</v>
      </c>
      <c r="P1012" s="2">
        <f>gpw[[#This Row],[kurs_zamkniecia]]-D542</f>
        <v>0</v>
      </c>
      <c r="Q1012" s="2" t="str">
        <f>IF(gpw[[#This Row],[Kolumna1]]&gt;0,"r",IF(gpw[[#This Row],[Kolumna1]]=0,"n","m"))</f>
        <v>n</v>
      </c>
      <c r="AB1012" s="1">
        <v>42027</v>
      </c>
      <c r="AC1012" s="2" t="s">
        <v>147</v>
      </c>
      <c r="AD1012" s="2" t="s">
        <v>148</v>
      </c>
      <c r="AE1012">
        <v>73.36</v>
      </c>
      <c r="AF1012">
        <v>0</v>
      </c>
      <c r="AG1012">
        <v>0</v>
      </c>
      <c r="AH1012">
        <v>6034000</v>
      </c>
      <c r="AI1012" s="2">
        <f>IF(AND(gpw_3[[#This Row],[wolumen]]=0,gpw_3[[#This Row],[obrot]]=0),gpw_3[[#This Row],[kurs_zamkniecia]],gpw_3[[#This Row],[obrot]]/gpw_3[[#This Row],[wolumen]])</f>
        <v>73.36</v>
      </c>
      <c r="AJ1012">
        <f>(gpw_3[[#This Row],[kurs_zamkniecia]]/AE542-1)*100</f>
        <v>0</v>
      </c>
      <c r="AK1012" t="str">
        <f>LEFT(gpw_3[[#This Row],[ISIN]],2)</f>
        <v>AT</v>
      </c>
      <c r="AL1012">
        <f>gpw_3[[#This Row],[kurs_zamkniecia]]*gpw_3[[#This Row],[pakiet_wig]]</f>
        <v>442654240</v>
      </c>
      <c r="AM1012" s="2">
        <f>1000</f>
        <v>1000</v>
      </c>
      <c r="AN1012" s="2">
        <f t="shared" si="62"/>
        <v>96.428137390000003</v>
      </c>
      <c r="AO1012" s="2">
        <f t="shared" si="63"/>
        <v>57140000</v>
      </c>
      <c r="AP1012" s="2">
        <f>gpw_3[[#This Row],[M]]/(gpw_3[[#This Row],[Mb]]*gpw_3[[#This Row],[K]])*gpw_3[[#This Row],[Wb]]</f>
        <v>80.337925749776744</v>
      </c>
      <c r="AQ1012" s="2">
        <f>gpw_3[[#This Row],[kurs_zamkniecia]]-AE542</f>
        <v>0</v>
      </c>
      <c r="AR1012" s="2" t="str">
        <f>IF(gpw_3[[#This Row],[Kolumna1]]&gt;0,"r",IF(gpw_3[[#This Row],[Kolumna1]]=0,"n","m"))</f>
        <v>n</v>
      </c>
    </row>
    <row r="1013" spans="1:44" x14ac:dyDescent="0.25">
      <c r="A1013" s="1">
        <v>42027</v>
      </c>
      <c r="B1013" s="2" t="s">
        <v>149</v>
      </c>
      <c r="C1013" s="2" t="s">
        <v>150</v>
      </c>
      <c r="D1013">
        <v>1.65</v>
      </c>
      <c r="E1013">
        <v>329392</v>
      </c>
      <c r="F1013">
        <v>552800</v>
      </c>
      <c r="G1013">
        <v>50108000</v>
      </c>
      <c r="H1013" s="2">
        <f>IF(AND(gpw[[#This Row],[wolumen]]=0,gpw[[#This Row],[obrot]]=0),gpw[[#This Row],[kurs_zamkniecia]],gpw[[#This Row],[obrot]]/gpw[[#This Row],[wolumen]])</f>
        <v>1.6782435517559624</v>
      </c>
      <c r="I1013">
        <f>(gpw[[#This Row],[kurs_zamkniecia]]/D543-1)*100</f>
        <v>-4.0697674418604723</v>
      </c>
      <c r="J1013" t="str">
        <f>LEFT(gpw[[#This Row],[ISIN]],2)</f>
        <v>PL</v>
      </c>
      <c r="K1013">
        <f>gpw[[#This Row],[kurs_zamkniecia]]*gpw[[#This Row],[pakiet_wig]]</f>
        <v>82678200</v>
      </c>
      <c r="L1013" s="2">
        <f>1000</f>
        <v>1000</v>
      </c>
      <c r="M1013" s="2">
        <f t="shared" si="60"/>
        <v>96.428137390000003</v>
      </c>
      <c r="N1013" s="2">
        <f t="shared" si="61"/>
        <v>57140000</v>
      </c>
      <c r="O1013" s="2">
        <f>gpw[[#This Row],[M]]/(gpw[[#This Row],[Mb]]*gpw[[#This Row],[K]])*gpw[[#This Row],[Wb]]</f>
        <v>15.005380029173992</v>
      </c>
      <c r="P1013" s="2">
        <f>gpw[[#This Row],[kurs_zamkniecia]]-D543</f>
        <v>-7.0000000000000062E-2</v>
      </c>
      <c r="Q1013" s="2" t="str">
        <f>IF(gpw[[#This Row],[Kolumna1]]&gt;0,"r",IF(gpw[[#This Row],[Kolumna1]]=0,"n","m"))</f>
        <v>m</v>
      </c>
      <c r="AB1013" s="1">
        <v>42027</v>
      </c>
      <c r="AC1013" s="2" t="s">
        <v>149</v>
      </c>
      <c r="AD1013" s="2" t="s">
        <v>150</v>
      </c>
      <c r="AE1013">
        <v>1.65</v>
      </c>
      <c r="AF1013">
        <v>329392</v>
      </c>
      <c r="AG1013">
        <v>552800</v>
      </c>
      <c r="AH1013">
        <v>50108000</v>
      </c>
      <c r="AI1013" s="2">
        <f>IF(AND(gpw_3[[#This Row],[wolumen]]=0,gpw_3[[#This Row],[obrot]]=0),gpw_3[[#This Row],[kurs_zamkniecia]],gpw_3[[#This Row],[obrot]]/gpw_3[[#This Row],[wolumen]])</f>
        <v>1.6782435517559624</v>
      </c>
      <c r="AJ1013">
        <f>(gpw_3[[#This Row],[kurs_zamkniecia]]/AE543-1)*100</f>
        <v>-4.0697674418604723</v>
      </c>
      <c r="AK1013" t="str">
        <f>LEFT(gpw_3[[#This Row],[ISIN]],2)</f>
        <v>PL</v>
      </c>
      <c r="AL1013">
        <f>gpw_3[[#This Row],[kurs_zamkniecia]]*gpw_3[[#This Row],[pakiet_wig]]</f>
        <v>82678200</v>
      </c>
      <c r="AM1013" s="2">
        <f>1000</f>
        <v>1000</v>
      </c>
      <c r="AN1013" s="2">
        <f t="shared" si="62"/>
        <v>96.428137390000003</v>
      </c>
      <c r="AO1013" s="2">
        <f t="shared" si="63"/>
        <v>57140000</v>
      </c>
      <c r="AP1013" s="2">
        <f>gpw_3[[#This Row],[M]]/(gpw_3[[#This Row],[Mb]]*gpw_3[[#This Row],[K]])*gpw_3[[#This Row],[Wb]]</f>
        <v>15.005380029173992</v>
      </c>
      <c r="AQ1013" s="2">
        <f>gpw_3[[#This Row],[kurs_zamkniecia]]-AE543</f>
        <v>-7.0000000000000062E-2</v>
      </c>
      <c r="AR1013" s="2" t="str">
        <f>IF(gpw_3[[#This Row],[Kolumna1]]&gt;0,"r",IF(gpw_3[[#This Row],[Kolumna1]]=0,"n","m"))</f>
        <v>m</v>
      </c>
    </row>
    <row r="1014" spans="1:44" x14ac:dyDescent="0.25">
      <c r="A1014" s="1">
        <v>42027</v>
      </c>
      <c r="B1014" s="2" t="s">
        <v>151</v>
      </c>
      <c r="C1014" s="2" t="s">
        <v>152</v>
      </c>
      <c r="D1014">
        <v>343.15</v>
      </c>
      <c r="E1014">
        <v>64293</v>
      </c>
      <c r="F1014">
        <v>21821440</v>
      </c>
      <c r="G1014">
        <v>28420000</v>
      </c>
      <c r="H1014" s="2">
        <f>IF(AND(gpw[[#This Row],[wolumen]]=0,gpw[[#This Row],[obrot]]=0),gpw[[#This Row],[kurs_zamkniecia]],gpw[[#This Row],[obrot]]/gpw[[#This Row],[wolumen]])</f>
        <v>339.40615619118722</v>
      </c>
      <c r="I1014">
        <f>(gpw[[#This Row],[kurs_zamkniecia]]/D544-1)*100</f>
        <v>3.2340553549939921</v>
      </c>
      <c r="J1014" t="str">
        <f>LEFT(gpw[[#This Row],[ISIN]],2)</f>
        <v>PL</v>
      </c>
      <c r="K1014">
        <f>gpw[[#This Row],[kurs_zamkniecia]]*gpw[[#This Row],[pakiet_wig]]</f>
        <v>9752323000</v>
      </c>
      <c r="L1014" s="2">
        <f>1000</f>
        <v>1000</v>
      </c>
      <c r="M1014" s="2">
        <f t="shared" si="60"/>
        <v>96.428137390000003</v>
      </c>
      <c r="N1014" s="2">
        <f t="shared" si="61"/>
        <v>57140000</v>
      </c>
      <c r="O1014" s="2">
        <f>gpw[[#This Row],[M]]/(gpw[[#This Row],[Mb]]*gpw[[#This Row],[K]])*gpw[[#This Row],[Wb]]</f>
        <v>1769.9624905023838</v>
      </c>
      <c r="P1014" s="2">
        <f>gpw[[#This Row],[kurs_zamkniecia]]-D544</f>
        <v>10.75</v>
      </c>
      <c r="Q1014" s="2" t="str">
        <f>IF(gpw[[#This Row],[Kolumna1]]&gt;0,"r",IF(gpw[[#This Row],[Kolumna1]]=0,"n","m"))</f>
        <v>r</v>
      </c>
      <c r="AB1014" s="1">
        <v>42027</v>
      </c>
      <c r="AC1014" s="2" t="s">
        <v>151</v>
      </c>
      <c r="AD1014" s="2" t="s">
        <v>152</v>
      </c>
      <c r="AE1014">
        <v>343.15</v>
      </c>
      <c r="AF1014">
        <v>64293</v>
      </c>
      <c r="AG1014">
        <v>21821440</v>
      </c>
      <c r="AH1014">
        <v>28420000</v>
      </c>
      <c r="AI1014" s="2">
        <f>IF(AND(gpw_3[[#This Row],[wolumen]]=0,gpw_3[[#This Row],[obrot]]=0),gpw_3[[#This Row],[kurs_zamkniecia]],gpw_3[[#This Row],[obrot]]/gpw_3[[#This Row],[wolumen]])</f>
        <v>339.40615619118722</v>
      </c>
      <c r="AJ1014">
        <f>(gpw_3[[#This Row],[kurs_zamkniecia]]/AE544-1)*100</f>
        <v>3.2340553549939921</v>
      </c>
      <c r="AK1014" t="str">
        <f>LEFT(gpw_3[[#This Row],[ISIN]],2)</f>
        <v>PL</v>
      </c>
      <c r="AL1014">
        <f>gpw_3[[#This Row],[kurs_zamkniecia]]*gpw_3[[#This Row],[pakiet_wig]]</f>
        <v>9752323000</v>
      </c>
      <c r="AM1014" s="2">
        <f>1000</f>
        <v>1000</v>
      </c>
      <c r="AN1014" s="2">
        <f t="shared" si="62"/>
        <v>96.428137390000003</v>
      </c>
      <c r="AO1014" s="2">
        <f t="shared" si="63"/>
        <v>57140000</v>
      </c>
      <c r="AP1014" s="2">
        <f>gpw_3[[#This Row],[M]]/(gpw_3[[#This Row],[Mb]]*gpw_3[[#This Row],[K]])*gpw_3[[#This Row],[Wb]]</f>
        <v>1769.9624905023838</v>
      </c>
      <c r="AQ1014" s="2">
        <f>gpw_3[[#This Row],[kurs_zamkniecia]]-AE544</f>
        <v>10.75</v>
      </c>
      <c r="AR1014" s="2" t="str">
        <f>IF(gpw_3[[#This Row],[Kolumna1]]&gt;0,"r",IF(gpw_3[[#This Row],[Kolumna1]]=0,"n","m"))</f>
        <v>r</v>
      </c>
    </row>
    <row r="1015" spans="1:44" x14ac:dyDescent="0.25">
      <c r="A1015" s="1">
        <v>42027</v>
      </c>
      <c r="B1015" s="2" t="s">
        <v>153</v>
      </c>
      <c r="C1015" s="2" t="s">
        <v>154</v>
      </c>
      <c r="D1015">
        <v>1.03</v>
      </c>
      <c r="E1015">
        <v>17340</v>
      </c>
      <c r="F1015">
        <v>17920</v>
      </c>
      <c r="G1015">
        <v>0</v>
      </c>
      <c r="H1015" s="2">
        <f>IF(AND(gpw[[#This Row],[wolumen]]=0,gpw[[#This Row],[obrot]]=0),gpw[[#This Row],[kurs_zamkniecia]],gpw[[#This Row],[obrot]]/gpw[[#This Row],[wolumen]])</f>
        <v>1.0334486735870818</v>
      </c>
      <c r="I1015">
        <f>(gpw[[#This Row],[kurs_zamkniecia]]/D545-1)*100</f>
        <v>-2.8301886792452824</v>
      </c>
      <c r="J1015" t="str">
        <f>LEFT(gpw[[#This Row],[ISIN]],2)</f>
        <v>PL</v>
      </c>
      <c r="K1015">
        <f>gpw[[#This Row],[kurs_zamkniecia]]*gpw[[#This Row],[pakiet_wig]]</f>
        <v>0</v>
      </c>
      <c r="L1015" s="2">
        <f>1000</f>
        <v>1000</v>
      </c>
      <c r="M1015" s="2">
        <f t="shared" si="60"/>
        <v>96.428137390000003</v>
      </c>
      <c r="N1015" s="2">
        <f t="shared" si="61"/>
        <v>57140000</v>
      </c>
      <c r="O1015" s="2">
        <f>gpw[[#This Row],[M]]/(gpw[[#This Row],[Mb]]*gpw[[#This Row],[K]])*gpw[[#This Row],[Wb]]</f>
        <v>0</v>
      </c>
      <c r="P1015" s="2">
        <f>gpw[[#This Row],[kurs_zamkniecia]]-D545</f>
        <v>-3.0000000000000027E-2</v>
      </c>
      <c r="Q1015" s="2" t="str">
        <f>IF(gpw[[#This Row],[Kolumna1]]&gt;0,"r",IF(gpw[[#This Row],[Kolumna1]]=0,"n","m"))</f>
        <v>m</v>
      </c>
      <c r="AB1015" s="1">
        <v>42027</v>
      </c>
      <c r="AC1015" s="2" t="s">
        <v>153</v>
      </c>
      <c r="AD1015" s="2" t="s">
        <v>154</v>
      </c>
      <c r="AE1015">
        <v>1.03</v>
      </c>
      <c r="AF1015">
        <v>17340</v>
      </c>
      <c r="AG1015">
        <v>17920</v>
      </c>
      <c r="AH1015">
        <v>0</v>
      </c>
      <c r="AI1015" s="2">
        <f>IF(AND(gpw_3[[#This Row],[wolumen]]=0,gpw_3[[#This Row],[obrot]]=0),gpw_3[[#This Row],[kurs_zamkniecia]],gpw_3[[#This Row],[obrot]]/gpw_3[[#This Row],[wolumen]])</f>
        <v>1.0334486735870818</v>
      </c>
      <c r="AJ1015">
        <f>(gpw_3[[#This Row],[kurs_zamkniecia]]/AE545-1)*100</f>
        <v>-2.8301886792452824</v>
      </c>
      <c r="AK1015" t="str">
        <f>LEFT(gpw_3[[#This Row],[ISIN]],2)</f>
        <v>PL</v>
      </c>
      <c r="AL1015">
        <f>gpw_3[[#This Row],[kurs_zamkniecia]]*gpw_3[[#This Row],[pakiet_wig]]</f>
        <v>0</v>
      </c>
      <c r="AM1015" s="2">
        <f>1000</f>
        <v>1000</v>
      </c>
      <c r="AN1015" s="2">
        <f t="shared" si="62"/>
        <v>96.428137390000003</v>
      </c>
      <c r="AO1015" s="2">
        <f t="shared" si="63"/>
        <v>57140000</v>
      </c>
      <c r="AP1015" s="2">
        <f>gpw_3[[#This Row],[M]]/(gpw_3[[#This Row],[Mb]]*gpw_3[[#This Row],[K]])*gpw_3[[#This Row],[Wb]]</f>
        <v>0</v>
      </c>
      <c r="AQ1015" s="2">
        <f>gpw_3[[#This Row],[kurs_zamkniecia]]-AE545</f>
        <v>-3.0000000000000027E-2</v>
      </c>
      <c r="AR1015" s="2" t="str">
        <f>IF(gpw_3[[#This Row],[Kolumna1]]&gt;0,"r",IF(gpw_3[[#This Row],[Kolumna1]]=0,"n","m"))</f>
        <v>m</v>
      </c>
    </row>
    <row r="1016" spans="1:44" x14ac:dyDescent="0.25">
      <c r="A1016" s="1">
        <v>42027</v>
      </c>
      <c r="B1016" s="2" t="s">
        <v>155</v>
      </c>
      <c r="C1016" s="2" t="s">
        <v>156</v>
      </c>
      <c r="D1016">
        <v>4</v>
      </c>
      <c r="E1016">
        <v>2050</v>
      </c>
      <c r="F1016">
        <v>8200</v>
      </c>
      <c r="G1016">
        <v>4262000</v>
      </c>
      <c r="H1016" s="2">
        <f>IF(AND(gpw[[#This Row],[wolumen]]=0,gpw[[#This Row],[obrot]]=0),gpw[[#This Row],[kurs_zamkniecia]],gpw[[#This Row],[obrot]]/gpw[[#This Row],[wolumen]])</f>
        <v>4</v>
      </c>
      <c r="I1016">
        <f>(gpw[[#This Row],[kurs_zamkniecia]]/D546-1)*100</f>
        <v>0</v>
      </c>
      <c r="J1016" t="str">
        <f>LEFT(gpw[[#This Row],[ISIN]],2)</f>
        <v>PL</v>
      </c>
      <c r="K1016">
        <f>gpw[[#This Row],[kurs_zamkniecia]]*gpw[[#This Row],[pakiet_wig]]</f>
        <v>17048000</v>
      </c>
      <c r="L1016" s="2">
        <f>1000</f>
        <v>1000</v>
      </c>
      <c r="M1016" s="2">
        <f t="shared" si="60"/>
        <v>96.428137390000003</v>
      </c>
      <c r="N1016" s="2">
        <f t="shared" si="61"/>
        <v>57140000</v>
      </c>
      <c r="O1016" s="2">
        <f>gpw[[#This Row],[M]]/(gpw[[#This Row],[Mb]]*gpw[[#This Row],[K]])*gpw[[#This Row],[Wb]]</f>
        <v>3.0940649256679293</v>
      </c>
      <c r="P1016" s="2">
        <f>gpw[[#This Row],[kurs_zamkniecia]]-D546</f>
        <v>0</v>
      </c>
      <c r="Q1016" s="2" t="str">
        <f>IF(gpw[[#This Row],[Kolumna1]]&gt;0,"r",IF(gpw[[#This Row],[Kolumna1]]=0,"n","m"))</f>
        <v>n</v>
      </c>
      <c r="AB1016" s="1">
        <v>42027</v>
      </c>
      <c r="AC1016" s="2" t="s">
        <v>155</v>
      </c>
      <c r="AD1016" s="2" t="s">
        <v>156</v>
      </c>
      <c r="AE1016">
        <v>4</v>
      </c>
      <c r="AF1016">
        <v>2050</v>
      </c>
      <c r="AG1016">
        <v>8200</v>
      </c>
      <c r="AH1016">
        <v>4262000</v>
      </c>
      <c r="AI1016" s="2">
        <f>IF(AND(gpw_3[[#This Row],[wolumen]]=0,gpw_3[[#This Row],[obrot]]=0),gpw_3[[#This Row],[kurs_zamkniecia]],gpw_3[[#This Row],[obrot]]/gpw_3[[#This Row],[wolumen]])</f>
        <v>4</v>
      </c>
      <c r="AJ1016">
        <f>(gpw_3[[#This Row],[kurs_zamkniecia]]/AE546-1)*100</f>
        <v>0</v>
      </c>
      <c r="AK1016" t="str">
        <f>LEFT(gpw_3[[#This Row],[ISIN]],2)</f>
        <v>PL</v>
      </c>
      <c r="AL1016">
        <f>gpw_3[[#This Row],[kurs_zamkniecia]]*gpw_3[[#This Row],[pakiet_wig]]</f>
        <v>17048000</v>
      </c>
      <c r="AM1016" s="2">
        <f>1000</f>
        <v>1000</v>
      </c>
      <c r="AN1016" s="2">
        <f t="shared" si="62"/>
        <v>96.428137390000003</v>
      </c>
      <c r="AO1016" s="2">
        <f t="shared" si="63"/>
        <v>57140000</v>
      </c>
      <c r="AP1016" s="2">
        <f>gpw_3[[#This Row],[M]]/(gpw_3[[#This Row],[Mb]]*gpw_3[[#This Row],[K]])*gpw_3[[#This Row],[Wb]]</f>
        <v>3.0940649256679293</v>
      </c>
      <c r="AQ1016" s="2">
        <f>gpw_3[[#This Row],[kurs_zamkniecia]]-AE546</f>
        <v>0</v>
      </c>
      <c r="AR1016" s="2" t="str">
        <f>IF(gpw_3[[#This Row],[Kolumna1]]&gt;0,"r",IF(gpw_3[[#This Row],[Kolumna1]]=0,"n","m"))</f>
        <v>n</v>
      </c>
    </row>
    <row r="1017" spans="1:44" x14ac:dyDescent="0.25">
      <c r="A1017" s="1">
        <v>42027</v>
      </c>
      <c r="B1017" s="2" t="s">
        <v>157</v>
      </c>
      <c r="C1017" s="2" t="s">
        <v>158</v>
      </c>
      <c r="D1017">
        <v>2.48</v>
      </c>
      <c r="E1017">
        <v>10895</v>
      </c>
      <c r="F1017">
        <v>27190</v>
      </c>
      <c r="G1017">
        <v>14368000</v>
      </c>
      <c r="H1017" s="2">
        <f>IF(AND(gpw[[#This Row],[wolumen]]=0,gpw[[#This Row],[obrot]]=0),gpw[[#This Row],[kurs_zamkniecia]],gpw[[#This Row],[obrot]]/gpw[[#This Row],[wolumen]])</f>
        <v>2.4956402019274897</v>
      </c>
      <c r="I1017">
        <f>(gpw[[#This Row],[kurs_zamkniecia]]/D547-1)*100</f>
        <v>-0.80000000000000071</v>
      </c>
      <c r="J1017" t="str">
        <f>LEFT(gpw[[#This Row],[ISIN]],2)</f>
        <v>PL</v>
      </c>
      <c r="K1017">
        <f>gpw[[#This Row],[kurs_zamkniecia]]*gpw[[#This Row],[pakiet_wig]]</f>
        <v>35632640</v>
      </c>
      <c r="L1017" s="2">
        <f>1000</f>
        <v>1000</v>
      </c>
      <c r="M1017" s="2">
        <f t="shared" si="60"/>
        <v>96.428137390000003</v>
      </c>
      <c r="N1017" s="2">
        <f t="shared" si="61"/>
        <v>57140000</v>
      </c>
      <c r="O1017" s="2">
        <f>gpw[[#This Row],[M]]/(gpw[[#This Row],[Mb]]*gpw[[#This Row],[K]])*gpw[[#This Row],[Wb]]</f>
        <v>6.4670167546311648</v>
      </c>
      <c r="P1017" s="2">
        <f>gpw[[#This Row],[kurs_zamkniecia]]-D547</f>
        <v>-2.0000000000000018E-2</v>
      </c>
      <c r="Q1017" s="2" t="str">
        <f>IF(gpw[[#This Row],[Kolumna1]]&gt;0,"r",IF(gpw[[#This Row],[Kolumna1]]=0,"n","m"))</f>
        <v>m</v>
      </c>
      <c r="AB1017" s="1">
        <v>42027</v>
      </c>
      <c r="AC1017" s="2" t="s">
        <v>157</v>
      </c>
      <c r="AD1017" s="2" t="s">
        <v>158</v>
      </c>
      <c r="AE1017">
        <v>2.48</v>
      </c>
      <c r="AF1017">
        <v>10895</v>
      </c>
      <c r="AG1017">
        <v>27190</v>
      </c>
      <c r="AH1017">
        <v>14368000</v>
      </c>
      <c r="AI1017" s="2">
        <f>IF(AND(gpw_3[[#This Row],[wolumen]]=0,gpw_3[[#This Row],[obrot]]=0),gpw_3[[#This Row],[kurs_zamkniecia]],gpw_3[[#This Row],[obrot]]/gpw_3[[#This Row],[wolumen]])</f>
        <v>2.4956402019274897</v>
      </c>
      <c r="AJ1017">
        <f>(gpw_3[[#This Row],[kurs_zamkniecia]]/AE547-1)*100</f>
        <v>-0.80000000000000071</v>
      </c>
      <c r="AK1017" t="str">
        <f>LEFT(gpw_3[[#This Row],[ISIN]],2)</f>
        <v>PL</v>
      </c>
      <c r="AL1017">
        <f>gpw_3[[#This Row],[kurs_zamkniecia]]*gpw_3[[#This Row],[pakiet_wig]]</f>
        <v>35632640</v>
      </c>
      <c r="AM1017" s="2">
        <f>1000</f>
        <v>1000</v>
      </c>
      <c r="AN1017" s="2">
        <f t="shared" si="62"/>
        <v>96.428137390000003</v>
      </c>
      <c r="AO1017" s="2">
        <f t="shared" si="63"/>
        <v>57140000</v>
      </c>
      <c r="AP1017" s="2">
        <f>gpw_3[[#This Row],[M]]/(gpw_3[[#This Row],[Mb]]*gpw_3[[#This Row],[K]])*gpw_3[[#This Row],[Wb]]</f>
        <v>6.4670167546311648</v>
      </c>
      <c r="AQ1017" s="2">
        <f>gpw_3[[#This Row],[kurs_zamkniecia]]-AE547</f>
        <v>-2.0000000000000018E-2</v>
      </c>
      <c r="AR1017" s="2" t="str">
        <f>IF(gpw_3[[#This Row],[Kolumna1]]&gt;0,"r",IF(gpw_3[[#This Row],[Kolumna1]]=0,"n","m"))</f>
        <v>m</v>
      </c>
    </row>
    <row r="1018" spans="1:44" x14ac:dyDescent="0.25">
      <c r="A1018" s="1">
        <v>42027</v>
      </c>
      <c r="B1018" s="2" t="s">
        <v>159</v>
      </c>
      <c r="C1018" s="2" t="s">
        <v>160</v>
      </c>
      <c r="D1018">
        <v>0.43</v>
      </c>
      <c r="E1018">
        <v>2000</v>
      </c>
      <c r="F1018">
        <v>860</v>
      </c>
      <c r="G1018">
        <v>0</v>
      </c>
      <c r="H1018" s="2">
        <f>IF(AND(gpw[[#This Row],[wolumen]]=0,gpw[[#This Row],[obrot]]=0),gpw[[#This Row],[kurs_zamkniecia]],gpw[[#This Row],[obrot]]/gpw[[#This Row],[wolumen]])</f>
        <v>0.43</v>
      </c>
      <c r="I1018">
        <f>(gpw[[#This Row],[kurs_zamkniecia]]/D548-1)*100</f>
        <v>0</v>
      </c>
      <c r="J1018" t="str">
        <f>LEFT(gpw[[#This Row],[ISIN]],2)</f>
        <v>PL</v>
      </c>
      <c r="K1018">
        <f>gpw[[#This Row],[kurs_zamkniecia]]*gpw[[#This Row],[pakiet_wig]]</f>
        <v>0</v>
      </c>
      <c r="L1018" s="2">
        <f>1000</f>
        <v>1000</v>
      </c>
      <c r="M1018" s="2">
        <f t="shared" si="60"/>
        <v>96.428137390000003</v>
      </c>
      <c r="N1018" s="2">
        <f t="shared" si="61"/>
        <v>57140000</v>
      </c>
      <c r="O1018" s="2">
        <f>gpw[[#This Row],[M]]/(gpw[[#This Row],[Mb]]*gpw[[#This Row],[K]])*gpw[[#This Row],[Wb]]</f>
        <v>0</v>
      </c>
      <c r="P1018" s="2">
        <f>gpw[[#This Row],[kurs_zamkniecia]]-D548</f>
        <v>0</v>
      </c>
      <c r="Q1018" s="2" t="str">
        <f>IF(gpw[[#This Row],[Kolumna1]]&gt;0,"r",IF(gpw[[#This Row],[Kolumna1]]=0,"n","m"))</f>
        <v>n</v>
      </c>
      <c r="AB1018" s="1">
        <v>42027</v>
      </c>
      <c r="AC1018" s="2" t="s">
        <v>159</v>
      </c>
      <c r="AD1018" s="2" t="s">
        <v>160</v>
      </c>
      <c r="AE1018">
        <v>0.43</v>
      </c>
      <c r="AF1018">
        <v>2000</v>
      </c>
      <c r="AG1018">
        <v>860</v>
      </c>
      <c r="AH1018">
        <v>0</v>
      </c>
      <c r="AI1018" s="2">
        <f>IF(AND(gpw_3[[#This Row],[wolumen]]=0,gpw_3[[#This Row],[obrot]]=0),gpw_3[[#This Row],[kurs_zamkniecia]],gpw_3[[#This Row],[obrot]]/gpw_3[[#This Row],[wolumen]])</f>
        <v>0.43</v>
      </c>
      <c r="AJ1018">
        <f>(gpw_3[[#This Row],[kurs_zamkniecia]]/AE548-1)*100</f>
        <v>0</v>
      </c>
      <c r="AK1018" t="str">
        <f>LEFT(gpw_3[[#This Row],[ISIN]],2)</f>
        <v>PL</v>
      </c>
      <c r="AL1018">
        <f>gpw_3[[#This Row],[kurs_zamkniecia]]*gpw_3[[#This Row],[pakiet_wig]]</f>
        <v>0</v>
      </c>
      <c r="AM1018" s="2">
        <f>1000</f>
        <v>1000</v>
      </c>
      <c r="AN1018" s="2">
        <f t="shared" si="62"/>
        <v>96.428137390000003</v>
      </c>
      <c r="AO1018" s="2">
        <f t="shared" si="63"/>
        <v>57140000</v>
      </c>
      <c r="AP1018" s="2">
        <f>gpw_3[[#This Row],[M]]/(gpw_3[[#This Row],[Mb]]*gpw_3[[#This Row],[K]])*gpw_3[[#This Row],[Wb]]</f>
        <v>0</v>
      </c>
      <c r="AQ1018" s="2">
        <f>gpw_3[[#This Row],[kurs_zamkniecia]]-AE548</f>
        <v>0</v>
      </c>
      <c r="AR1018" s="2" t="str">
        <f>IF(gpw_3[[#This Row],[Kolumna1]]&gt;0,"r",IF(gpw_3[[#This Row],[Kolumna1]]=0,"n","m"))</f>
        <v>n</v>
      </c>
    </row>
    <row r="1019" spans="1:44" x14ac:dyDescent="0.25">
      <c r="A1019" s="1">
        <v>42027</v>
      </c>
      <c r="B1019" s="2" t="s">
        <v>161</v>
      </c>
      <c r="C1019" s="2" t="s">
        <v>162</v>
      </c>
      <c r="D1019">
        <v>149.35</v>
      </c>
      <c r="E1019">
        <v>37862</v>
      </c>
      <c r="F1019">
        <v>5597250</v>
      </c>
      <c r="G1019">
        <v>22030000</v>
      </c>
      <c r="H1019" s="2">
        <f>IF(AND(gpw[[#This Row],[wolumen]]=0,gpw[[#This Row],[obrot]]=0),gpw[[#This Row],[kurs_zamkniecia]],gpw[[#This Row],[obrot]]/gpw[[#This Row],[wolumen]])</f>
        <v>147.83291954994453</v>
      </c>
      <c r="I1019">
        <f>(gpw[[#This Row],[kurs_zamkniecia]]/D549-1)*100</f>
        <v>2.2245037645448384</v>
      </c>
      <c r="J1019" t="str">
        <f>LEFT(gpw[[#This Row],[ISIN]],2)</f>
        <v>PL</v>
      </c>
      <c r="K1019">
        <f>gpw[[#This Row],[kurs_zamkniecia]]*gpw[[#This Row],[pakiet_wig]]</f>
        <v>3290180500</v>
      </c>
      <c r="L1019" s="2">
        <f>1000</f>
        <v>1000</v>
      </c>
      <c r="M1019" s="2">
        <f t="shared" si="60"/>
        <v>96.428137390000003</v>
      </c>
      <c r="N1019" s="2">
        <f t="shared" si="61"/>
        <v>57140000</v>
      </c>
      <c r="O1019" s="2">
        <f>gpw[[#This Row],[M]]/(gpw[[#This Row],[Mb]]*gpw[[#This Row],[K]])*gpw[[#This Row],[Wb]]</f>
        <v>597.13937612427105</v>
      </c>
      <c r="P1019" s="2">
        <f>gpw[[#This Row],[kurs_zamkniecia]]-D549</f>
        <v>3.25</v>
      </c>
      <c r="Q1019" s="2" t="str">
        <f>IF(gpw[[#This Row],[Kolumna1]]&gt;0,"r",IF(gpw[[#This Row],[Kolumna1]]=0,"n","m"))</f>
        <v>r</v>
      </c>
      <c r="AB1019" s="1">
        <v>42027</v>
      </c>
      <c r="AC1019" s="2" t="s">
        <v>161</v>
      </c>
      <c r="AD1019" s="2" t="s">
        <v>162</v>
      </c>
      <c r="AE1019">
        <v>149.35</v>
      </c>
      <c r="AF1019">
        <v>37862</v>
      </c>
      <c r="AG1019">
        <v>5597250</v>
      </c>
      <c r="AH1019">
        <v>22030000</v>
      </c>
      <c r="AI1019" s="2">
        <f>IF(AND(gpw_3[[#This Row],[wolumen]]=0,gpw_3[[#This Row],[obrot]]=0),gpw_3[[#This Row],[kurs_zamkniecia]],gpw_3[[#This Row],[obrot]]/gpw_3[[#This Row],[wolumen]])</f>
        <v>147.83291954994453</v>
      </c>
      <c r="AJ1019">
        <f>(gpw_3[[#This Row],[kurs_zamkniecia]]/AE549-1)*100</f>
        <v>2.2245037645448384</v>
      </c>
      <c r="AK1019" t="str">
        <f>LEFT(gpw_3[[#This Row],[ISIN]],2)</f>
        <v>PL</v>
      </c>
      <c r="AL1019">
        <f>gpw_3[[#This Row],[kurs_zamkniecia]]*gpw_3[[#This Row],[pakiet_wig]]</f>
        <v>3290180500</v>
      </c>
      <c r="AM1019" s="2">
        <f>1000</f>
        <v>1000</v>
      </c>
      <c r="AN1019" s="2">
        <f t="shared" si="62"/>
        <v>96.428137390000003</v>
      </c>
      <c r="AO1019" s="2">
        <f t="shared" si="63"/>
        <v>57140000</v>
      </c>
      <c r="AP1019" s="2">
        <f>gpw_3[[#This Row],[M]]/(gpw_3[[#This Row],[Mb]]*gpw_3[[#This Row],[K]])*gpw_3[[#This Row],[Wb]]</f>
        <v>597.13937612427105</v>
      </c>
      <c r="AQ1019" s="2">
        <f>gpw_3[[#This Row],[kurs_zamkniecia]]-AE549</f>
        <v>3.25</v>
      </c>
      <c r="AR1019" s="2" t="str">
        <f>IF(gpw_3[[#This Row],[Kolumna1]]&gt;0,"r",IF(gpw_3[[#This Row],[Kolumna1]]=0,"n","m"))</f>
        <v>r</v>
      </c>
    </row>
    <row r="1020" spans="1:44" x14ac:dyDescent="0.25">
      <c r="A1020" s="1">
        <v>42027</v>
      </c>
      <c r="B1020" s="2" t="s">
        <v>163</v>
      </c>
      <c r="C1020" s="2" t="s">
        <v>164</v>
      </c>
      <c r="D1020">
        <v>0.06</v>
      </c>
      <c r="E1020">
        <v>461</v>
      </c>
      <c r="F1020">
        <v>30</v>
      </c>
      <c r="G1020">
        <v>0</v>
      </c>
      <c r="H1020" s="2">
        <f>IF(AND(gpw[[#This Row],[wolumen]]=0,gpw[[#This Row],[obrot]]=0),gpw[[#This Row],[kurs_zamkniecia]],gpw[[#This Row],[obrot]]/gpw[[#This Row],[wolumen]])</f>
        <v>6.5075921908893705E-2</v>
      </c>
      <c r="I1020">
        <f>(gpw[[#This Row],[kurs_zamkniecia]]/D550-1)*100</f>
        <v>0</v>
      </c>
      <c r="J1020" t="str">
        <f>LEFT(gpw[[#This Row],[ISIN]],2)</f>
        <v>PL</v>
      </c>
      <c r="K1020">
        <f>gpw[[#This Row],[kurs_zamkniecia]]*gpw[[#This Row],[pakiet_wig]]</f>
        <v>0</v>
      </c>
      <c r="L1020" s="2">
        <f>1000</f>
        <v>1000</v>
      </c>
      <c r="M1020" s="2">
        <f t="shared" si="60"/>
        <v>96.428137390000003</v>
      </c>
      <c r="N1020" s="2">
        <f t="shared" si="61"/>
        <v>57140000</v>
      </c>
      <c r="O1020" s="2">
        <f>gpw[[#This Row],[M]]/(gpw[[#This Row],[Mb]]*gpw[[#This Row],[K]])*gpw[[#This Row],[Wb]]</f>
        <v>0</v>
      </c>
      <c r="P1020" s="2">
        <f>gpw[[#This Row],[kurs_zamkniecia]]-D550</f>
        <v>0</v>
      </c>
      <c r="Q1020" s="2" t="str">
        <f>IF(gpw[[#This Row],[Kolumna1]]&gt;0,"r",IF(gpw[[#This Row],[Kolumna1]]=0,"n","m"))</f>
        <v>n</v>
      </c>
      <c r="AB1020" s="1">
        <v>42027</v>
      </c>
      <c r="AC1020" s="2" t="s">
        <v>163</v>
      </c>
      <c r="AD1020" s="2" t="s">
        <v>164</v>
      </c>
      <c r="AE1020">
        <v>0.06</v>
      </c>
      <c r="AF1020">
        <v>461</v>
      </c>
      <c r="AG1020">
        <v>30</v>
      </c>
      <c r="AH1020">
        <v>0</v>
      </c>
      <c r="AI1020" s="2">
        <f>IF(AND(gpw_3[[#This Row],[wolumen]]=0,gpw_3[[#This Row],[obrot]]=0),gpw_3[[#This Row],[kurs_zamkniecia]],gpw_3[[#This Row],[obrot]]/gpw_3[[#This Row],[wolumen]])</f>
        <v>6.5075921908893705E-2</v>
      </c>
      <c r="AJ1020">
        <f>(gpw_3[[#This Row],[kurs_zamkniecia]]/AE550-1)*100</f>
        <v>0</v>
      </c>
      <c r="AK1020" t="str">
        <f>LEFT(gpw_3[[#This Row],[ISIN]],2)</f>
        <v>PL</v>
      </c>
      <c r="AL1020">
        <f>gpw_3[[#This Row],[kurs_zamkniecia]]*gpw_3[[#This Row],[pakiet_wig]]</f>
        <v>0</v>
      </c>
      <c r="AM1020" s="2">
        <f>1000</f>
        <v>1000</v>
      </c>
      <c r="AN1020" s="2">
        <f t="shared" si="62"/>
        <v>96.428137390000003</v>
      </c>
      <c r="AO1020" s="2">
        <f t="shared" si="63"/>
        <v>57140000</v>
      </c>
      <c r="AP1020" s="2">
        <f>gpw_3[[#This Row],[M]]/(gpw_3[[#This Row],[Mb]]*gpw_3[[#This Row],[K]])*gpw_3[[#This Row],[Wb]]</f>
        <v>0</v>
      </c>
      <c r="AQ1020" s="2">
        <f>gpw_3[[#This Row],[kurs_zamkniecia]]-AE550</f>
        <v>0</v>
      </c>
      <c r="AR1020" s="2" t="str">
        <f>IF(gpw_3[[#This Row],[Kolumna1]]&gt;0,"r",IF(gpw_3[[#This Row],[Kolumna1]]=0,"n","m"))</f>
        <v>n</v>
      </c>
    </row>
    <row r="1021" spans="1:44" x14ac:dyDescent="0.25">
      <c r="A1021" s="1">
        <v>42027</v>
      </c>
      <c r="B1021" s="2" t="s">
        <v>165</v>
      </c>
      <c r="C1021" s="2" t="s">
        <v>166</v>
      </c>
      <c r="D1021">
        <v>16.3</v>
      </c>
      <c r="E1021">
        <v>72778</v>
      </c>
      <c r="F1021">
        <v>1198540</v>
      </c>
      <c r="G1021">
        <v>60952000</v>
      </c>
      <c r="H1021" s="2">
        <f>IF(AND(gpw[[#This Row],[wolumen]]=0,gpw[[#This Row],[obrot]]=0),gpw[[#This Row],[kurs_zamkniecia]],gpw[[#This Row],[obrot]]/gpw[[#This Row],[wolumen]])</f>
        <v>16.468438264310642</v>
      </c>
      <c r="I1021">
        <f>(gpw[[#This Row],[kurs_zamkniecia]]/D551-1)*100</f>
        <v>0</v>
      </c>
      <c r="J1021" t="str">
        <f>LEFT(gpw[[#This Row],[ISIN]],2)</f>
        <v>PL</v>
      </c>
      <c r="K1021">
        <f>gpw[[#This Row],[kurs_zamkniecia]]*gpw[[#This Row],[pakiet_wig]]</f>
        <v>993517600</v>
      </c>
      <c r="L1021" s="2">
        <f>1000</f>
        <v>1000</v>
      </c>
      <c r="M1021" s="2">
        <f t="shared" si="60"/>
        <v>96.428137390000003</v>
      </c>
      <c r="N1021" s="2">
        <f t="shared" si="61"/>
        <v>57140000</v>
      </c>
      <c r="O1021" s="2">
        <f>gpw[[#This Row],[M]]/(gpw[[#This Row],[Mb]]*gpw[[#This Row],[K]])*gpw[[#This Row],[Wb]]</f>
        <v>180.31487325162951</v>
      </c>
      <c r="P1021" s="2">
        <f>gpw[[#This Row],[kurs_zamkniecia]]-D551</f>
        <v>0</v>
      </c>
      <c r="Q1021" s="2" t="str">
        <f>IF(gpw[[#This Row],[Kolumna1]]&gt;0,"r",IF(gpw[[#This Row],[Kolumna1]]=0,"n","m"))</f>
        <v>n</v>
      </c>
      <c r="AB1021" s="1">
        <v>42027</v>
      </c>
      <c r="AC1021" s="2" t="s">
        <v>165</v>
      </c>
      <c r="AD1021" s="2" t="s">
        <v>166</v>
      </c>
      <c r="AE1021">
        <v>16.3</v>
      </c>
      <c r="AF1021">
        <v>72778</v>
      </c>
      <c r="AG1021">
        <v>1198540</v>
      </c>
      <c r="AH1021">
        <v>60952000</v>
      </c>
      <c r="AI1021" s="2">
        <f>IF(AND(gpw_3[[#This Row],[wolumen]]=0,gpw_3[[#This Row],[obrot]]=0),gpw_3[[#This Row],[kurs_zamkniecia]],gpw_3[[#This Row],[obrot]]/gpw_3[[#This Row],[wolumen]])</f>
        <v>16.468438264310642</v>
      </c>
      <c r="AJ1021">
        <f>(gpw_3[[#This Row],[kurs_zamkniecia]]/AE551-1)*100</f>
        <v>0</v>
      </c>
      <c r="AK1021" t="str">
        <f>LEFT(gpw_3[[#This Row],[ISIN]],2)</f>
        <v>PL</v>
      </c>
      <c r="AL1021">
        <f>gpw_3[[#This Row],[kurs_zamkniecia]]*gpw_3[[#This Row],[pakiet_wig]]</f>
        <v>993517600</v>
      </c>
      <c r="AM1021" s="2">
        <f>1000</f>
        <v>1000</v>
      </c>
      <c r="AN1021" s="2">
        <f t="shared" si="62"/>
        <v>96.428137390000003</v>
      </c>
      <c r="AO1021" s="2">
        <f t="shared" si="63"/>
        <v>57140000</v>
      </c>
      <c r="AP1021" s="2">
        <f>gpw_3[[#This Row],[M]]/(gpw_3[[#This Row],[Mb]]*gpw_3[[#This Row],[K]])*gpw_3[[#This Row],[Wb]]</f>
        <v>180.31487325162951</v>
      </c>
      <c r="AQ1021" s="2">
        <f>gpw_3[[#This Row],[kurs_zamkniecia]]-AE551</f>
        <v>0</v>
      </c>
      <c r="AR1021" s="2" t="str">
        <f>IF(gpw_3[[#This Row],[Kolumna1]]&gt;0,"r",IF(gpw_3[[#This Row],[Kolumna1]]=0,"n","m"))</f>
        <v>n</v>
      </c>
    </row>
    <row r="1022" spans="1:44" x14ac:dyDescent="0.25">
      <c r="A1022" s="1">
        <v>42027</v>
      </c>
      <c r="B1022" s="2" t="s">
        <v>167</v>
      </c>
      <c r="C1022" s="2" t="s">
        <v>168</v>
      </c>
      <c r="D1022">
        <v>16.3</v>
      </c>
      <c r="E1022">
        <v>8712</v>
      </c>
      <c r="F1022">
        <v>143230</v>
      </c>
      <c r="G1022">
        <v>1050000</v>
      </c>
      <c r="H1022" s="2">
        <f>IF(AND(gpw[[#This Row],[wolumen]]=0,gpw[[#This Row],[obrot]]=0),gpw[[#This Row],[kurs_zamkniecia]],gpw[[#This Row],[obrot]]/gpw[[#This Row],[wolumen]])</f>
        <v>16.440541781450872</v>
      </c>
      <c r="I1022">
        <f>(gpw[[#This Row],[kurs_zamkniecia]]/D552-1)*100</f>
        <v>-4.1176470588235254</v>
      </c>
      <c r="J1022" t="str">
        <f>LEFT(gpw[[#This Row],[ISIN]],2)</f>
        <v>PL</v>
      </c>
      <c r="K1022">
        <f>gpw[[#This Row],[kurs_zamkniecia]]*gpw[[#This Row],[pakiet_wig]]</f>
        <v>17115000</v>
      </c>
      <c r="L1022" s="2">
        <f>1000</f>
        <v>1000</v>
      </c>
      <c r="M1022" s="2">
        <f t="shared" si="60"/>
        <v>96.428137390000003</v>
      </c>
      <c r="N1022" s="2">
        <f t="shared" si="61"/>
        <v>57140000</v>
      </c>
      <c r="O1022" s="2">
        <f>gpw[[#This Row],[M]]/(gpw[[#This Row],[Mb]]*gpw[[#This Row],[K]])*gpw[[#This Row],[Wb]]</f>
        <v>3.1062248476540719</v>
      </c>
      <c r="P1022" s="2">
        <f>gpw[[#This Row],[kurs_zamkniecia]]-D552</f>
        <v>-0.69999999999999929</v>
      </c>
      <c r="Q1022" s="2" t="str">
        <f>IF(gpw[[#This Row],[Kolumna1]]&gt;0,"r",IF(gpw[[#This Row],[Kolumna1]]=0,"n","m"))</f>
        <v>m</v>
      </c>
      <c r="AB1022" s="1">
        <v>42027</v>
      </c>
      <c r="AC1022" s="2" t="s">
        <v>167</v>
      </c>
      <c r="AD1022" s="2" t="s">
        <v>168</v>
      </c>
      <c r="AE1022">
        <v>16.3</v>
      </c>
      <c r="AF1022">
        <v>8712</v>
      </c>
      <c r="AG1022">
        <v>143230</v>
      </c>
      <c r="AH1022">
        <v>1050000</v>
      </c>
      <c r="AI1022" s="2">
        <f>IF(AND(gpw_3[[#This Row],[wolumen]]=0,gpw_3[[#This Row],[obrot]]=0),gpw_3[[#This Row],[kurs_zamkniecia]],gpw_3[[#This Row],[obrot]]/gpw_3[[#This Row],[wolumen]])</f>
        <v>16.440541781450872</v>
      </c>
      <c r="AJ1022">
        <f>(gpw_3[[#This Row],[kurs_zamkniecia]]/AE552-1)*100</f>
        <v>-4.1176470588235254</v>
      </c>
      <c r="AK1022" t="str">
        <f>LEFT(gpw_3[[#This Row],[ISIN]],2)</f>
        <v>PL</v>
      </c>
      <c r="AL1022">
        <f>gpw_3[[#This Row],[kurs_zamkniecia]]*gpw_3[[#This Row],[pakiet_wig]]</f>
        <v>17115000</v>
      </c>
      <c r="AM1022" s="2">
        <f>1000</f>
        <v>1000</v>
      </c>
      <c r="AN1022" s="2">
        <f t="shared" si="62"/>
        <v>96.428137390000003</v>
      </c>
      <c r="AO1022" s="2">
        <f t="shared" si="63"/>
        <v>57140000</v>
      </c>
      <c r="AP1022" s="2">
        <f>gpw_3[[#This Row],[M]]/(gpw_3[[#This Row],[Mb]]*gpw_3[[#This Row],[K]])*gpw_3[[#This Row],[Wb]]</f>
        <v>3.1062248476540719</v>
      </c>
      <c r="AQ1022" s="2">
        <f>gpw_3[[#This Row],[kurs_zamkniecia]]-AE552</f>
        <v>-0.69999999999999929</v>
      </c>
      <c r="AR1022" s="2" t="str">
        <f>IF(gpw_3[[#This Row],[Kolumna1]]&gt;0,"r",IF(gpw_3[[#This Row],[Kolumna1]]=0,"n","m"))</f>
        <v>m</v>
      </c>
    </row>
    <row r="1023" spans="1:44" x14ac:dyDescent="0.25">
      <c r="A1023" s="1">
        <v>42027</v>
      </c>
      <c r="B1023" s="2" t="s">
        <v>169</v>
      </c>
      <c r="C1023" s="2" t="s">
        <v>170</v>
      </c>
      <c r="D1023">
        <v>5</v>
      </c>
      <c r="E1023">
        <v>51</v>
      </c>
      <c r="F1023">
        <v>260</v>
      </c>
      <c r="G1023">
        <v>4916000</v>
      </c>
      <c r="H1023" s="2">
        <f>IF(AND(gpw[[#This Row],[wolumen]]=0,gpw[[#This Row],[obrot]]=0),gpw[[#This Row],[kurs_zamkniecia]],gpw[[#This Row],[obrot]]/gpw[[#This Row],[wolumen]])</f>
        <v>5.0980392156862742</v>
      </c>
      <c r="I1023">
        <f>(gpw[[#This Row],[kurs_zamkniecia]]/D553-1)*100</f>
        <v>5.2631578947368363</v>
      </c>
      <c r="J1023" t="str">
        <f>LEFT(gpw[[#This Row],[ISIN]],2)</f>
        <v>PL</v>
      </c>
      <c r="K1023">
        <f>gpw[[#This Row],[kurs_zamkniecia]]*gpw[[#This Row],[pakiet_wig]]</f>
        <v>24580000</v>
      </c>
      <c r="L1023" s="2">
        <f>1000</f>
        <v>1000</v>
      </c>
      <c r="M1023" s="2">
        <f t="shared" si="60"/>
        <v>96.428137390000003</v>
      </c>
      <c r="N1023" s="2">
        <f t="shared" si="61"/>
        <v>57140000</v>
      </c>
      <c r="O1023" s="2">
        <f>gpw[[#This Row],[M]]/(gpw[[#This Row],[Mb]]*gpw[[#This Row],[K]])*gpw[[#This Row],[Wb]]</f>
        <v>4.46105794655782</v>
      </c>
      <c r="P1023" s="2">
        <f>gpw[[#This Row],[kurs_zamkniecia]]-D553</f>
        <v>0.25</v>
      </c>
      <c r="Q1023" s="2" t="str">
        <f>IF(gpw[[#This Row],[Kolumna1]]&gt;0,"r",IF(gpw[[#This Row],[Kolumna1]]=0,"n","m"))</f>
        <v>r</v>
      </c>
      <c r="AB1023" s="1">
        <v>42027</v>
      </c>
      <c r="AC1023" s="2" t="s">
        <v>169</v>
      </c>
      <c r="AD1023" s="2" t="s">
        <v>170</v>
      </c>
      <c r="AE1023">
        <v>5</v>
      </c>
      <c r="AF1023">
        <v>51</v>
      </c>
      <c r="AG1023">
        <v>260</v>
      </c>
      <c r="AH1023">
        <v>4916000</v>
      </c>
      <c r="AI1023" s="2">
        <f>IF(AND(gpw_3[[#This Row],[wolumen]]=0,gpw_3[[#This Row],[obrot]]=0),gpw_3[[#This Row],[kurs_zamkniecia]],gpw_3[[#This Row],[obrot]]/gpw_3[[#This Row],[wolumen]])</f>
        <v>5.0980392156862742</v>
      </c>
      <c r="AJ1023">
        <f>(gpw_3[[#This Row],[kurs_zamkniecia]]/AE553-1)*100</f>
        <v>5.2631578947368363</v>
      </c>
      <c r="AK1023" t="str">
        <f>LEFT(gpw_3[[#This Row],[ISIN]],2)</f>
        <v>PL</v>
      </c>
      <c r="AL1023">
        <f>gpw_3[[#This Row],[kurs_zamkniecia]]*gpw_3[[#This Row],[pakiet_wig]]</f>
        <v>24580000</v>
      </c>
      <c r="AM1023" s="2">
        <f>1000</f>
        <v>1000</v>
      </c>
      <c r="AN1023" s="2">
        <f t="shared" si="62"/>
        <v>96.428137390000003</v>
      </c>
      <c r="AO1023" s="2">
        <f t="shared" si="63"/>
        <v>57140000</v>
      </c>
      <c r="AP1023" s="2">
        <f>gpw_3[[#This Row],[M]]/(gpw_3[[#This Row],[Mb]]*gpw_3[[#This Row],[K]])*gpw_3[[#This Row],[Wb]]</f>
        <v>4.46105794655782</v>
      </c>
      <c r="AQ1023" s="2">
        <f>gpw_3[[#This Row],[kurs_zamkniecia]]-AE553</f>
        <v>0.25</v>
      </c>
      <c r="AR1023" s="2" t="str">
        <f>IF(gpw_3[[#This Row],[Kolumna1]]&gt;0,"r",IF(gpw_3[[#This Row],[Kolumna1]]=0,"n","m"))</f>
        <v>r</v>
      </c>
    </row>
    <row r="1024" spans="1:44" x14ac:dyDescent="0.25">
      <c r="A1024" s="1">
        <v>42027</v>
      </c>
      <c r="B1024" s="2" t="s">
        <v>171</v>
      </c>
      <c r="C1024" s="2" t="s">
        <v>172</v>
      </c>
      <c r="D1024">
        <v>88.3</v>
      </c>
      <c r="E1024">
        <v>16223</v>
      </c>
      <c r="F1024">
        <v>1433530</v>
      </c>
      <c r="G1024">
        <v>22240000</v>
      </c>
      <c r="H1024" s="2">
        <f>IF(AND(gpw[[#This Row],[wolumen]]=0,gpw[[#This Row],[obrot]]=0),gpw[[#This Row],[kurs_zamkniecia]],gpw[[#This Row],[obrot]]/gpw[[#This Row],[wolumen]])</f>
        <v>88.364051038648839</v>
      </c>
      <c r="I1024">
        <f>(gpw[[#This Row],[kurs_zamkniecia]]/D554-1)*100</f>
        <v>-0.22598870056497189</v>
      </c>
      <c r="J1024" t="str">
        <f>LEFT(gpw[[#This Row],[ISIN]],2)</f>
        <v>CZ</v>
      </c>
      <c r="K1024">
        <f>gpw[[#This Row],[kurs_zamkniecia]]*gpw[[#This Row],[pakiet_wig]]</f>
        <v>1963792000</v>
      </c>
      <c r="L1024" s="2">
        <f>1000</f>
        <v>1000</v>
      </c>
      <c r="M1024" s="2">
        <f t="shared" si="60"/>
        <v>96.428137390000003</v>
      </c>
      <c r="N1024" s="2">
        <f t="shared" si="61"/>
        <v>57140000</v>
      </c>
      <c r="O1024" s="2">
        <f>gpw[[#This Row],[M]]/(gpw[[#This Row],[Mb]]*gpw[[#This Row],[K]])*gpw[[#This Row],[Wb]]</f>
        <v>356.41130622403068</v>
      </c>
      <c r="P1024" s="2">
        <f>gpw[[#This Row],[kurs_zamkniecia]]-D554</f>
        <v>-0.20000000000000284</v>
      </c>
      <c r="Q1024" s="2" t="str">
        <f>IF(gpw[[#This Row],[Kolumna1]]&gt;0,"r",IF(gpw[[#This Row],[Kolumna1]]=0,"n","m"))</f>
        <v>m</v>
      </c>
      <c r="AB1024" s="1">
        <v>42027</v>
      </c>
      <c r="AC1024" s="2" t="s">
        <v>171</v>
      </c>
      <c r="AD1024" s="2" t="s">
        <v>172</v>
      </c>
      <c r="AE1024">
        <v>88.3</v>
      </c>
      <c r="AF1024">
        <v>16223</v>
      </c>
      <c r="AG1024">
        <v>1433530</v>
      </c>
      <c r="AH1024">
        <v>22240000</v>
      </c>
      <c r="AI1024" s="2">
        <f>IF(AND(gpw_3[[#This Row],[wolumen]]=0,gpw_3[[#This Row],[obrot]]=0),gpw_3[[#This Row],[kurs_zamkniecia]],gpw_3[[#This Row],[obrot]]/gpw_3[[#This Row],[wolumen]])</f>
        <v>88.364051038648839</v>
      </c>
      <c r="AJ1024">
        <f>(gpw_3[[#This Row],[kurs_zamkniecia]]/AE554-1)*100</f>
        <v>-0.22598870056497189</v>
      </c>
      <c r="AK1024" t="str">
        <f>LEFT(gpw_3[[#This Row],[ISIN]],2)</f>
        <v>CZ</v>
      </c>
      <c r="AL1024">
        <f>gpw_3[[#This Row],[kurs_zamkniecia]]*gpw_3[[#This Row],[pakiet_wig]]</f>
        <v>1963792000</v>
      </c>
      <c r="AM1024" s="2">
        <f>1000</f>
        <v>1000</v>
      </c>
      <c r="AN1024" s="2">
        <f t="shared" si="62"/>
        <v>96.428137390000003</v>
      </c>
      <c r="AO1024" s="2">
        <f t="shared" si="63"/>
        <v>57140000</v>
      </c>
      <c r="AP1024" s="2">
        <f>gpw_3[[#This Row],[M]]/(gpw_3[[#This Row],[Mb]]*gpw_3[[#This Row],[K]])*gpw_3[[#This Row],[Wb]]</f>
        <v>356.41130622403068</v>
      </c>
      <c r="AQ1024" s="2">
        <f>gpw_3[[#This Row],[kurs_zamkniecia]]-AE554</f>
        <v>-0.20000000000000284</v>
      </c>
      <c r="AR1024" s="2" t="str">
        <f>IF(gpw_3[[#This Row],[Kolumna1]]&gt;0,"r",IF(gpw_3[[#This Row],[Kolumna1]]=0,"n","m"))</f>
        <v>m</v>
      </c>
    </row>
    <row r="1025" spans="1:44" x14ac:dyDescent="0.25">
      <c r="A1025" s="1">
        <v>42027</v>
      </c>
      <c r="B1025" s="2" t="s">
        <v>173</v>
      </c>
      <c r="C1025" s="2" t="s">
        <v>174</v>
      </c>
      <c r="D1025">
        <v>1.08</v>
      </c>
      <c r="E1025">
        <v>16389</v>
      </c>
      <c r="F1025">
        <v>17470</v>
      </c>
      <c r="G1025">
        <v>10109000</v>
      </c>
      <c r="H1025" s="2">
        <f>IF(AND(gpw[[#This Row],[wolumen]]=0,gpw[[#This Row],[obrot]]=0),gpw[[#This Row],[kurs_zamkniecia]],gpw[[#This Row],[obrot]]/gpw[[#This Row],[wolumen]])</f>
        <v>1.0659588748550857</v>
      </c>
      <c r="I1025">
        <f>(gpw[[#This Row],[kurs_zamkniecia]]/D555-1)*100</f>
        <v>4.8543689320388328</v>
      </c>
      <c r="J1025" t="str">
        <f>LEFT(gpw[[#This Row],[ISIN]],2)</f>
        <v>PL</v>
      </c>
      <c r="K1025">
        <f>gpw[[#This Row],[kurs_zamkniecia]]*gpw[[#This Row],[pakiet_wig]]</f>
        <v>10917720</v>
      </c>
      <c r="L1025" s="2">
        <f>1000</f>
        <v>1000</v>
      </c>
      <c r="M1025" s="2">
        <f t="shared" si="60"/>
        <v>96.428137390000003</v>
      </c>
      <c r="N1025" s="2">
        <f t="shared" si="61"/>
        <v>57140000</v>
      </c>
      <c r="O1025" s="2">
        <f>gpw[[#This Row],[M]]/(gpw[[#This Row],[Mb]]*gpw[[#This Row],[K]])*gpw[[#This Row],[Wb]]</f>
        <v>1.9814719920379678</v>
      </c>
      <c r="P1025" s="2">
        <f>gpw[[#This Row],[kurs_zamkniecia]]-D555</f>
        <v>5.0000000000000044E-2</v>
      </c>
      <c r="Q1025" s="2" t="str">
        <f>IF(gpw[[#This Row],[Kolumna1]]&gt;0,"r",IF(gpw[[#This Row],[Kolumna1]]=0,"n","m"))</f>
        <v>r</v>
      </c>
      <c r="AB1025" s="1">
        <v>42027</v>
      </c>
      <c r="AC1025" s="2" t="s">
        <v>173</v>
      </c>
      <c r="AD1025" s="2" t="s">
        <v>174</v>
      </c>
      <c r="AE1025">
        <v>1.08</v>
      </c>
      <c r="AF1025">
        <v>16389</v>
      </c>
      <c r="AG1025">
        <v>17470</v>
      </c>
      <c r="AH1025">
        <v>10109000</v>
      </c>
      <c r="AI1025" s="2">
        <f>IF(AND(gpw_3[[#This Row],[wolumen]]=0,gpw_3[[#This Row],[obrot]]=0),gpw_3[[#This Row],[kurs_zamkniecia]],gpw_3[[#This Row],[obrot]]/gpw_3[[#This Row],[wolumen]])</f>
        <v>1.0659588748550857</v>
      </c>
      <c r="AJ1025">
        <f>(gpw_3[[#This Row],[kurs_zamkniecia]]/AE555-1)*100</f>
        <v>4.8543689320388328</v>
      </c>
      <c r="AK1025" t="str">
        <f>LEFT(gpw_3[[#This Row],[ISIN]],2)</f>
        <v>PL</v>
      </c>
      <c r="AL1025">
        <f>gpw_3[[#This Row],[kurs_zamkniecia]]*gpw_3[[#This Row],[pakiet_wig]]</f>
        <v>10917720</v>
      </c>
      <c r="AM1025" s="2">
        <f>1000</f>
        <v>1000</v>
      </c>
      <c r="AN1025" s="2">
        <f t="shared" si="62"/>
        <v>96.428137390000003</v>
      </c>
      <c r="AO1025" s="2">
        <f t="shared" si="63"/>
        <v>57140000</v>
      </c>
      <c r="AP1025" s="2">
        <f>gpw_3[[#This Row],[M]]/(gpw_3[[#This Row],[Mb]]*gpw_3[[#This Row],[K]])*gpw_3[[#This Row],[Wb]]</f>
        <v>1.9814719920379678</v>
      </c>
      <c r="AQ1025" s="2">
        <f>gpw_3[[#This Row],[kurs_zamkniecia]]-AE555</f>
        <v>5.0000000000000044E-2</v>
      </c>
      <c r="AR1025" s="2" t="str">
        <f>IF(gpw_3[[#This Row],[Kolumna1]]&gt;0,"r",IF(gpw_3[[#This Row],[Kolumna1]]=0,"n","m"))</f>
        <v>r</v>
      </c>
    </row>
    <row r="1026" spans="1:44" x14ac:dyDescent="0.25">
      <c r="A1026" s="1">
        <v>42027</v>
      </c>
      <c r="B1026" s="2" t="s">
        <v>175</v>
      </c>
      <c r="C1026" s="2" t="s">
        <v>176</v>
      </c>
      <c r="D1026">
        <v>48.4</v>
      </c>
      <c r="E1026">
        <v>27353</v>
      </c>
      <c r="F1026">
        <v>1301110</v>
      </c>
      <c r="G1026">
        <v>25747000</v>
      </c>
      <c r="H1026" s="2">
        <f>IF(AND(gpw[[#This Row],[wolumen]]=0,gpw[[#This Row],[obrot]]=0),gpw[[#This Row],[kurs_zamkniecia]],gpw[[#This Row],[obrot]]/gpw[[#This Row],[wolumen]])</f>
        <v>47.567360070193395</v>
      </c>
      <c r="I1026">
        <f>(gpw[[#This Row],[kurs_zamkniecia]]/D556-1)*100</f>
        <v>1.8947368421052602</v>
      </c>
      <c r="J1026" t="str">
        <f>LEFT(gpw[[#This Row],[ISIN]],2)</f>
        <v>PL</v>
      </c>
      <c r="K1026">
        <f>gpw[[#This Row],[kurs_zamkniecia]]*gpw[[#This Row],[pakiet_wig]]</f>
        <v>1246154800</v>
      </c>
      <c r="L1026" s="2">
        <f>1000</f>
        <v>1000</v>
      </c>
      <c r="M1026" s="2">
        <f t="shared" ref="M1026:M1089" si="64">96.42813739</f>
        <v>96.428137390000003</v>
      </c>
      <c r="N1026" s="2">
        <f t="shared" ref="N1026:N1089" si="65">57140000</f>
        <v>57140000</v>
      </c>
      <c r="O1026" s="2">
        <f>gpw[[#This Row],[M]]/(gpw[[#This Row],[Mb]]*gpw[[#This Row],[K]])*gpw[[#This Row],[Wb]]</f>
        <v>226.16634553218759</v>
      </c>
      <c r="P1026" s="2">
        <f>gpw[[#This Row],[kurs_zamkniecia]]-D556</f>
        <v>0.89999999999999858</v>
      </c>
      <c r="Q1026" s="2" t="str">
        <f>IF(gpw[[#This Row],[Kolumna1]]&gt;0,"r",IF(gpw[[#This Row],[Kolumna1]]=0,"n","m"))</f>
        <v>r</v>
      </c>
      <c r="AB1026" s="1">
        <v>42027</v>
      </c>
      <c r="AC1026" s="2" t="s">
        <v>175</v>
      </c>
      <c r="AD1026" s="2" t="s">
        <v>176</v>
      </c>
      <c r="AE1026">
        <v>48.4</v>
      </c>
      <c r="AF1026">
        <v>27353</v>
      </c>
      <c r="AG1026">
        <v>1301110</v>
      </c>
      <c r="AH1026">
        <v>25747000</v>
      </c>
      <c r="AI1026" s="2">
        <f>IF(AND(gpw_3[[#This Row],[wolumen]]=0,gpw_3[[#This Row],[obrot]]=0),gpw_3[[#This Row],[kurs_zamkniecia]],gpw_3[[#This Row],[obrot]]/gpw_3[[#This Row],[wolumen]])</f>
        <v>47.567360070193395</v>
      </c>
      <c r="AJ1026">
        <f>(gpw_3[[#This Row],[kurs_zamkniecia]]/AE556-1)*100</f>
        <v>1.8947368421052602</v>
      </c>
      <c r="AK1026" t="str">
        <f>LEFT(gpw_3[[#This Row],[ISIN]],2)</f>
        <v>PL</v>
      </c>
      <c r="AL1026">
        <f>gpw_3[[#This Row],[kurs_zamkniecia]]*gpw_3[[#This Row],[pakiet_wig]]</f>
        <v>1246154800</v>
      </c>
      <c r="AM1026" s="2">
        <f>1000</f>
        <v>1000</v>
      </c>
      <c r="AN1026" s="2">
        <f t="shared" ref="AN1026:AN1089" si="66">96.42813739</f>
        <v>96.428137390000003</v>
      </c>
      <c r="AO1026" s="2">
        <f t="shared" ref="AO1026:AO1089" si="67">57140000</f>
        <v>57140000</v>
      </c>
      <c r="AP1026" s="2">
        <f>gpw_3[[#This Row],[M]]/(gpw_3[[#This Row],[Mb]]*gpw_3[[#This Row],[K]])*gpw_3[[#This Row],[Wb]]</f>
        <v>226.16634553218759</v>
      </c>
      <c r="AQ1026" s="2">
        <f>gpw_3[[#This Row],[kurs_zamkniecia]]-AE556</f>
        <v>0.89999999999999858</v>
      </c>
      <c r="AR1026" s="2" t="str">
        <f>IF(gpw_3[[#This Row],[Kolumna1]]&gt;0,"r",IF(gpw_3[[#This Row],[Kolumna1]]=0,"n","m"))</f>
        <v>r</v>
      </c>
    </row>
    <row r="1027" spans="1:44" x14ac:dyDescent="0.25">
      <c r="A1027" s="1">
        <v>42027</v>
      </c>
      <c r="B1027" s="2" t="s">
        <v>177</v>
      </c>
      <c r="C1027" s="2" t="s">
        <v>178</v>
      </c>
      <c r="D1027">
        <v>8.4499999999999993</v>
      </c>
      <c r="E1027">
        <v>34433</v>
      </c>
      <c r="F1027">
        <v>289570</v>
      </c>
      <c r="G1027">
        <v>7558000</v>
      </c>
      <c r="H1027" s="2">
        <f>IF(AND(gpw[[#This Row],[wolumen]]=0,gpw[[#This Row],[obrot]]=0),gpw[[#This Row],[kurs_zamkniecia]],gpw[[#This Row],[obrot]]/gpw[[#This Row],[wolumen]])</f>
        <v>8.4096651468068426</v>
      </c>
      <c r="I1027">
        <f>(gpw[[#This Row],[kurs_zamkniecia]]/D557-1)*100</f>
        <v>3.1746031746031633</v>
      </c>
      <c r="J1027" t="str">
        <f>LEFT(gpw[[#This Row],[ISIN]],2)</f>
        <v>PL</v>
      </c>
      <c r="K1027">
        <f>gpw[[#This Row],[kurs_zamkniecia]]*gpw[[#This Row],[pakiet_wig]]</f>
        <v>63865099.999999993</v>
      </c>
      <c r="L1027" s="2">
        <f>1000</f>
        <v>1000</v>
      </c>
      <c r="M1027" s="2">
        <f t="shared" si="64"/>
        <v>96.428137390000003</v>
      </c>
      <c r="N1027" s="2">
        <f t="shared" si="65"/>
        <v>57140000</v>
      </c>
      <c r="O1027" s="2">
        <f>gpw[[#This Row],[M]]/(gpw[[#This Row],[Mb]]*gpw[[#This Row],[K]])*gpw[[#This Row],[Wb]]</f>
        <v>11.590964681151741</v>
      </c>
      <c r="P1027" s="2">
        <f>gpw[[#This Row],[kurs_zamkniecia]]-D557</f>
        <v>0.25999999999999979</v>
      </c>
      <c r="Q1027" s="2" t="str">
        <f>IF(gpw[[#This Row],[Kolumna1]]&gt;0,"r",IF(gpw[[#This Row],[Kolumna1]]=0,"n","m"))</f>
        <v>r</v>
      </c>
      <c r="AB1027" s="1">
        <v>42027</v>
      </c>
      <c r="AC1027" s="2" t="s">
        <v>177</v>
      </c>
      <c r="AD1027" s="2" t="s">
        <v>178</v>
      </c>
      <c r="AE1027">
        <v>8.4499999999999993</v>
      </c>
      <c r="AF1027">
        <v>34433</v>
      </c>
      <c r="AG1027">
        <v>289570</v>
      </c>
      <c r="AH1027">
        <v>7558000</v>
      </c>
      <c r="AI1027" s="2">
        <f>IF(AND(gpw_3[[#This Row],[wolumen]]=0,gpw_3[[#This Row],[obrot]]=0),gpw_3[[#This Row],[kurs_zamkniecia]],gpw_3[[#This Row],[obrot]]/gpw_3[[#This Row],[wolumen]])</f>
        <v>8.4096651468068426</v>
      </c>
      <c r="AJ1027">
        <f>(gpw_3[[#This Row],[kurs_zamkniecia]]/AE557-1)*100</f>
        <v>3.1746031746031633</v>
      </c>
      <c r="AK1027" t="str">
        <f>LEFT(gpw_3[[#This Row],[ISIN]],2)</f>
        <v>PL</v>
      </c>
      <c r="AL1027">
        <f>gpw_3[[#This Row],[kurs_zamkniecia]]*gpw_3[[#This Row],[pakiet_wig]]</f>
        <v>63865099.999999993</v>
      </c>
      <c r="AM1027" s="2">
        <f>1000</f>
        <v>1000</v>
      </c>
      <c r="AN1027" s="2">
        <f t="shared" si="66"/>
        <v>96.428137390000003</v>
      </c>
      <c r="AO1027" s="2">
        <f t="shared" si="67"/>
        <v>57140000</v>
      </c>
      <c r="AP1027" s="2">
        <f>gpw_3[[#This Row],[M]]/(gpw_3[[#This Row],[Mb]]*gpw_3[[#This Row],[K]])*gpw_3[[#This Row],[Wb]]</f>
        <v>11.590964681151741</v>
      </c>
      <c r="AQ1027" s="2">
        <f>gpw_3[[#This Row],[kurs_zamkniecia]]-AE557</f>
        <v>0.25999999999999979</v>
      </c>
      <c r="AR1027" s="2" t="str">
        <f>IF(gpw_3[[#This Row],[Kolumna1]]&gt;0,"r",IF(gpw_3[[#This Row],[Kolumna1]]=0,"n","m"))</f>
        <v>r</v>
      </c>
    </row>
    <row r="1028" spans="1:44" x14ac:dyDescent="0.25">
      <c r="A1028" s="1">
        <v>42027</v>
      </c>
      <c r="B1028" s="2" t="s">
        <v>179</v>
      </c>
      <c r="C1028" s="2" t="s">
        <v>180</v>
      </c>
      <c r="D1028">
        <v>8.2899999999999991</v>
      </c>
      <c r="E1028">
        <v>4531</v>
      </c>
      <c r="F1028">
        <v>38010</v>
      </c>
      <c r="G1028">
        <v>3648000</v>
      </c>
      <c r="H1028" s="2">
        <f>IF(AND(gpw[[#This Row],[wolumen]]=0,gpw[[#This Row],[obrot]]=0),gpw[[#This Row],[kurs_zamkniecia]],gpw[[#This Row],[obrot]]/gpw[[#This Row],[wolumen]])</f>
        <v>8.3888766276760105</v>
      </c>
      <c r="I1028">
        <f>(gpw[[#This Row],[kurs_zamkniecia]]/D558-1)*100</f>
        <v>-2.1251475796930541</v>
      </c>
      <c r="J1028" t="str">
        <f>LEFT(gpw[[#This Row],[ISIN]],2)</f>
        <v>PL</v>
      </c>
      <c r="K1028">
        <f>gpw[[#This Row],[kurs_zamkniecia]]*gpw[[#This Row],[pakiet_wig]]</f>
        <v>30241919.999999996</v>
      </c>
      <c r="L1028" s="2">
        <f>1000</f>
        <v>1000</v>
      </c>
      <c r="M1028" s="2">
        <f t="shared" si="64"/>
        <v>96.428137390000003</v>
      </c>
      <c r="N1028" s="2">
        <f t="shared" si="65"/>
        <v>57140000</v>
      </c>
      <c r="O1028" s="2">
        <f>gpw[[#This Row],[M]]/(gpw[[#This Row],[Mb]]*gpw[[#This Row],[K]])*gpw[[#This Row],[Wb]]</f>
        <v>5.4886475807634598</v>
      </c>
      <c r="P1028" s="2">
        <f>gpw[[#This Row],[kurs_zamkniecia]]-D558</f>
        <v>-0.18000000000000149</v>
      </c>
      <c r="Q1028" s="2" t="str">
        <f>IF(gpw[[#This Row],[Kolumna1]]&gt;0,"r",IF(gpw[[#This Row],[Kolumna1]]=0,"n","m"))</f>
        <v>m</v>
      </c>
      <c r="AB1028" s="1">
        <v>42027</v>
      </c>
      <c r="AC1028" s="2" t="s">
        <v>179</v>
      </c>
      <c r="AD1028" s="2" t="s">
        <v>180</v>
      </c>
      <c r="AE1028">
        <v>8.2899999999999991</v>
      </c>
      <c r="AF1028">
        <v>4531</v>
      </c>
      <c r="AG1028">
        <v>38010</v>
      </c>
      <c r="AH1028">
        <v>3648000</v>
      </c>
      <c r="AI1028" s="2">
        <f>IF(AND(gpw_3[[#This Row],[wolumen]]=0,gpw_3[[#This Row],[obrot]]=0),gpw_3[[#This Row],[kurs_zamkniecia]],gpw_3[[#This Row],[obrot]]/gpw_3[[#This Row],[wolumen]])</f>
        <v>8.3888766276760105</v>
      </c>
      <c r="AJ1028">
        <f>(gpw_3[[#This Row],[kurs_zamkniecia]]/AE558-1)*100</f>
        <v>-2.1251475796930541</v>
      </c>
      <c r="AK1028" t="str">
        <f>LEFT(gpw_3[[#This Row],[ISIN]],2)</f>
        <v>PL</v>
      </c>
      <c r="AL1028">
        <f>gpw_3[[#This Row],[kurs_zamkniecia]]*gpw_3[[#This Row],[pakiet_wig]]</f>
        <v>30241919.999999996</v>
      </c>
      <c r="AM1028" s="2">
        <f>1000</f>
        <v>1000</v>
      </c>
      <c r="AN1028" s="2">
        <f t="shared" si="66"/>
        <v>96.428137390000003</v>
      </c>
      <c r="AO1028" s="2">
        <f t="shared" si="67"/>
        <v>57140000</v>
      </c>
      <c r="AP1028" s="2">
        <f>gpw_3[[#This Row],[M]]/(gpw_3[[#This Row],[Mb]]*gpw_3[[#This Row],[K]])*gpw_3[[#This Row],[Wb]]</f>
        <v>5.4886475807634598</v>
      </c>
      <c r="AQ1028" s="2">
        <f>gpw_3[[#This Row],[kurs_zamkniecia]]-AE558</f>
        <v>-0.18000000000000149</v>
      </c>
      <c r="AR1028" s="2" t="str">
        <f>IF(gpw_3[[#This Row],[Kolumna1]]&gt;0,"r",IF(gpw_3[[#This Row],[Kolumna1]]=0,"n","m"))</f>
        <v>m</v>
      </c>
    </row>
    <row r="1029" spans="1:44" x14ac:dyDescent="0.25">
      <c r="A1029" s="1">
        <v>42027</v>
      </c>
      <c r="B1029" s="2" t="s">
        <v>181</v>
      </c>
      <c r="C1029" s="2" t="s">
        <v>182</v>
      </c>
      <c r="D1029">
        <v>0.64</v>
      </c>
      <c r="E1029">
        <v>90233</v>
      </c>
      <c r="F1029">
        <v>58280</v>
      </c>
      <c r="G1029">
        <v>11252000</v>
      </c>
      <c r="H1029" s="2">
        <f>IF(AND(gpw[[#This Row],[wolumen]]=0,gpw[[#This Row],[obrot]]=0),gpw[[#This Row],[kurs_zamkniecia]],gpw[[#This Row],[obrot]]/gpw[[#This Row],[wolumen]])</f>
        <v>0.64588343510688995</v>
      </c>
      <c r="I1029">
        <f>(gpw[[#This Row],[kurs_zamkniecia]]/D559-1)*100</f>
        <v>-9.8591549295774623</v>
      </c>
      <c r="J1029" t="str">
        <f>LEFT(gpw[[#This Row],[ISIN]],2)</f>
        <v>LU</v>
      </c>
      <c r="K1029">
        <f>gpw[[#This Row],[kurs_zamkniecia]]*gpw[[#This Row],[pakiet_wig]]</f>
        <v>7201280</v>
      </c>
      <c r="L1029" s="2">
        <f>1000</f>
        <v>1000</v>
      </c>
      <c r="M1029" s="2">
        <f t="shared" si="64"/>
        <v>96.428137390000003</v>
      </c>
      <c r="N1029" s="2">
        <f t="shared" si="65"/>
        <v>57140000</v>
      </c>
      <c r="O1029" s="2">
        <f>gpw[[#This Row],[M]]/(gpw[[#This Row],[Mb]]*gpw[[#This Row],[K]])*gpw[[#This Row],[Wb]]</f>
        <v>1.3069701940353091</v>
      </c>
      <c r="P1029" s="2">
        <f>gpw[[#This Row],[kurs_zamkniecia]]-D559</f>
        <v>-6.9999999999999951E-2</v>
      </c>
      <c r="Q1029" s="2" t="str">
        <f>IF(gpw[[#This Row],[Kolumna1]]&gt;0,"r",IF(gpw[[#This Row],[Kolumna1]]=0,"n","m"))</f>
        <v>m</v>
      </c>
      <c r="AB1029" s="1">
        <v>42027</v>
      </c>
      <c r="AC1029" s="2" t="s">
        <v>181</v>
      </c>
      <c r="AD1029" s="2" t="s">
        <v>182</v>
      </c>
      <c r="AE1029">
        <v>0.64</v>
      </c>
      <c r="AF1029">
        <v>90233</v>
      </c>
      <c r="AG1029">
        <v>58280</v>
      </c>
      <c r="AH1029">
        <v>11252000</v>
      </c>
      <c r="AI1029" s="2">
        <f>IF(AND(gpw_3[[#This Row],[wolumen]]=0,gpw_3[[#This Row],[obrot]]=0),gpw_3[[#This Row],[kurs_zamkniecia]],gpw_3[[#This Row],[obrot]]/gpw_3[[#This Row],[wolumen]])</f>
        <v>0.64588343510688995</v>
      </c>
      <c r="AJ1029">
        <f>(gpw_3[[#This Row],[kurs_zamkniecia]]/AE559-1)*100</f>
        <v>-9.8591549295774623</v>
      </c>
      <c r="AK1029" t="str">
        <f>LEFT(gpw_3[[#This Row],[ISIN]],2)</f>
        <v>LU</v>
      </c>
      <c r="AL1029">
        <f>gpw_3[[#This Row],[kurs_zamkniecia]]*gpw_3[[#This Row],[pakiet_wig]]</f>
        <v>7201280</v>
      </c>
      <c r="AM1029" s="2">
        <f>1000</f>
        <v>1000</v>
      </c>
      <c r="AN1029" s="2">
        <f t="shared" si="66"/>
        <v>96.428137390000003</v>
      </c>
      <c r="AO1029" s="2">
        <f t="shared" si="67"/>
        <v>57140000</v>
      </c>
      <c r="AP1029" s="2">
        <f>gpw_3[[#This Row],[M]]/(gpw_3[[#This Row],[Mb]]*gpw_3[[#This Row],[K]])*gpw_3[[#This Row],[Wb]]</f>
        <v>1.3069701940353091</v>
      </c>
      <c r="AQ1029" s="2">
        <f>gpw_3[[#This Row],[kurs_zamkniecia]]-AE559</f>
        <v>-6.9999999999999951E-2</v>
      </c>
      <c r="AR1029" s="2" t="str">
        <f>IF(gpw_3[[#This Row],[Kolumna1]]&gt;0,"r",IF(gpw_3[[#This Row],[Kolumna1]]=0,"n","m"))</f>
        <v>m</v>
      </c>
    </row>
    <row r="1030" spans="1:44" x14ac:dyDescent="0.25">
      <c r="A1030" s="1">
        <v>42027</v>
      </c>
      <c r="B1030" s="2" t="s">
        <v>183</v>
      </c>
      <c r="C1030" s="2" t="s">
        <v>184</v>
      </c>
      <c r="D1030">
        <v>1.33</v>
      </c>
      <c r="E1030">
        <v>2756</v>
      </c>
      <c r="F1030">
        <v>3690</v>
      </c>
      <c r="G1030">
        <v>22530000</v>
      </c>
      <c r="H1030" s="2">
        <f>IF(AND(gpw[[#This Row],[wolumen]]=0,gpw[[#This Row],[obrot]]=0),gpw[[#This Row],[kurs_zamkniecia]],gpw[[#This Row],[obrot]]/gpw[[#This Row],[wolumen]])</f>
        <v>1.3388969521044993</v>
      </c>
      <c r="I1030">
        <f>(gpw[[#This Row],[kurs_zamkniecia]]/D560-1)*100</f>
        <v>-2.2058823529411797</v>
      </c>
      <c r="J1030" t="str">
        <f>LEFT(gpw[[#This Row],[ISIN]],2)</f>
        <v>PL</v>
      </c>
      <c r="K1030">
        <f>gpw[[#This Row],[kurs_zamkniecia]]*gpw[[#This Row],[pakiet_wig]]</f>
        <v>29964900</v>
      </c>
      <c r="L1030" s="2">
        <f>1000</f>
        <v>1000</v>
      </c>
      <c r="M1030" s="2">
        <f t="shared" si="64"/>
        <v>96.428137390000003</v>
      </c>
      <c r="N1030" s="2">
        <f t="shared" si="65"/>
        <v>57140000</v>
      </c>
      <c r="O1030" s="2">
        <f>gpw[[#This Row],[M]]/(gpw[[#This Row],[Mb]]*gpw[[#This Row],[K]])*gpw[[#This Row],[Wb]]</f>
        <v>5.4383708406350868</v>
      </c>
      <c r="P1030" s="2">
        <f>gpw[[#This Row],[kurs_zamkniecia]]-D560</f>
        <v>-3.0000000000000027E-2</v>
      </c>
      <c r="Q1030" s="2" t="str">
        <f>IF(gpw[[#This Row],[Kolumna1]]&gt;0,"r",IF(gpw[[#This Row],[Kolumna1]]=0,"n","m"))</f>
        <v>m</v>
      </c>
      <c r="AB1030" s="1">
        <v>42027</v>
      </c>
      <c r="AC1030" s="2" t="s">
        <v>183</v>
      </c>
      <c r="AD1030" s="2" t="s">
        <v>184</v>
      </c>
      <c r="AE1030">
        <v>1.33</v>
      </c>
      <c r="AF1030">
        <v>2756</v>
      </c>
      <c r="AG1030">
        <v>3690</v>
      </c>
      <c r="AH1030">
        <v>22530000</v>
      </c>
      <c r="AI1030" s="2">
        <f>IF(AND(gpw_3[[#This Row],[wolumen]]=0,gpw_3[[#This Row],[obrot]]=0),gpw_3[[#This Row],[kurs_zamkniecia]],gpw_3[[#This Row],[obrot]]/gpw_3[[#This Row],[wolumen]])</f>
        <v>1.3388969521044993</v>
      </c>
      <c r="AJ1030">
        <f>(gpw_3[[#This Row],[kurs_zamkniecia]]/AE560-1)*100</f>
        <v>-2.2058823529411797</v>
      </c>
      <c r="AK1030" t="str">
        <f>LEFT(gpw_3[[#This Row],[ISIN]],2)</f>
        <v>PL</v>
      </c>
      <c r="AL1030">
        <f>gpw_3[[#This Row],[kurs_zamkniecia]]*gpw_3[[#This Row],[pakiet_wig]]</f>
        <v>29964900</v>
      </c>
      <c r="AM1030" s="2">
        <f>1000</f>
        <v>1000</v>
      </c>
      <c r="AN1030" s="2">
        <f t="shared" si="66"/>
        <v>96.428137390000003</v>
      </c>
      <c r="AO1030" s="2">
        <f t="shared" si="67"/>
        <v>57140000</v>
      </c>
      <c r="AP1030" s="2">
        <f>gpw_3[[#This Row],[M]]/(gpw_3[[#This Row],[Mb]]*gpw_3[[#This Row],[K]])*gpw_3[[#This Row],[Wb]]</f>
        <v>5.4383708406350868</v>
      </c>
      <c r="AQ1030" s="2">
        <f>gpw_3[[#This Row],[kurs_zamkniecia]]-AE560</f>
        <v>-3.0000000000000027E-2</v>
      </c>
      <c r="AR1030" s="2" t="str">
        <f>IF(gpw_3[[#This Row],[Kolumna1]]&gt;0,"r",IF(gpw_3[[#This Row],[Kolumna1]]=0,"n","m"))</f>
        <v>m</v>
      </c>
    </row>
    <row r="1031" spans="1:44" x14ac:dyDescent="0.25">
      <c r="A1031" s="1">
        <v>42027</v>
      </c>
      <c r="B1031" s="2" t="s">
        <v>185</v>
      </c>
      <c r="C1031" s="2" t="s">
        <v>186</v>
      </c>
      <c r="D1031">
        <v>3.55</v>
      </c>
      <c r="E1031">
        <v>5867</v>
      </c>
      <c r="F1031">
        <v>20900</v>
      </c>
      <c r="G1031">
        <v>48753000</v>
      </c>
      <c r="H1031" s="2">
        <f>IF(AND(gpw[[#This Row],[wolumen]]=0,gpw[[#This Row],[obrot]]=0),gpw[[#This Row],[kurs_zamkniecia]],gpw[[#This Row],[obrot]]/gpw[[#This Row],[wolumen]])</f>
        <v>3.5622975967274586</v>
      </c>
      <c r="I1031">
        <f>(gpw[[#This Row],[kurs_zamkniecia]]/D561-1)*100</f>
        <v>-1.3888888888888951</v>
      </c>
      <c r="J1031" t="str">
        <f>LEFT(gpw[[#This Row],[ISIN]],2)</f>
        <v>PL</v>
      </c>
      <c r="K1031">
        <f>gpw[[#This Row],[kurs_zamkniecia]]*gpw[[#This Row],[pakiet_wig]]</f>
        <v>173073150</v>
      </c>
      <c r="L1031" s="2">
        <f>1000</f>
        <v>1000</v>
      </c>
      <c r="M1031" s="2">
        <f t="shared" si="64"/>
        <v>96.428137390000003</v>
      </c>
      <c r="N1031" s="2">
        <f t="shared" si="65"/>
        <v>57140000</v>
      </c>
      <c r="O1031" s="2">
        <f>gpw[[#This Row],[M]]/(gpw[[#This Row],[Mb]]*gpw[[#This Row],[K]])*gpw[[#This Row],[Wb]]</f>
        <v>31.411283610386231</v>
      </c>
      <c r="P1031" s="2">
        <f>gpw[[#This Row],[kurs_zamkniecia]]-D561</f>
        <v>-5.0000000000000266E-2</v>
      </c>
      <c r="Q1031" s="2" t="str">
        <f>IF(gpw[[#This Row],[Kolumna1]]&gt;0,"r",IF(gpw[[#This Row],[Kolumna1]]=0,"n","m"))</f>
        <v>m</v>
      </c>
      <c r="AB1031" s="1">
        <v>42027</v>
      </c>
      <c r="AC1031" s="2" t="s">
        <v>185</v>
      </c>
      <c r="AD1031" s="2" t="s">
        <v>186</v>
      </c>
      <c r="AE1031">
        <v>3.55</v>
      </c>
      <c r="AF1031">
        <v>5867</v>
      </c>
      <c r="AG1031">
        <v>20900</v>
      </c>
      <c r="AH1031">
        <v>48753000</v>
      </c>
      <c r="AI1031" s="2">
        <f>IF(AND(gpw_3[[#This Row],[wolumen]]=0,gpw_3[[#This Row],[obrot]]=0),gpw_3[[#This Row],[kurs_zamkniecia]],gpw_3[[#This Row],[obrot]]/gpw_3[[#This Row],[wolumen]])</f>
        <v>3.5622975967274586</v>
      </c>
      <c r="AJ1031">
        <f>(gpw_3[[#This Row],[kurs_zamkniecia]]/AE561-1)*100</f>
        <v>-1.3888888888888951</v>
      </c>
      <c r="AK1031" t="str">
        <f>LEFT(gpw_3[[#This Row],[ISIN]],2)</f>
        <v>PL</v>
      </c>
      <c r="AL1031">
        <f>gpw_3[[#This Row],[kurs_zamkniecia]]*gpw_3[[#This Row],[pakiet_wig]]</f>
        <v>173073150</v>
      </c>
      <c r="AM1031" s="2">
        <f>1000</f>
        <v>1000</v>
      </c>
      <c r="AN1031" s="2">
        <f t="shared" si="66"/>
        <v>96.428137390000003</v>
      </c>
      <c r="AO1031" s="2">
        <f t="shared" si="67"/>
        <v>57140000</v>
      </c>
      <c r="AP1031" s="2">
        <f>gpw_3[[#This Row],[M]]/(gpw_3[[#This Row],[Mb]]*gpw_3[[#This Row],[K]])*gpw_3[[#This Row],[Wb]]</f>
        <v>31.411283610386231</v>
      </c>
      <c r="AQ1031" s="2">
        <f>gpw_3[[#This Row],[kurs_zamkniecia]]-AE561</f>
        <v>-5.0000000000000266E-2</v>
      </c>
      <c r="AR1031" s="2" t="str">
        <f>IF(gpw_3[[#This Row],[Kolumna1]]&gt;0,"r",IF(gpw_3[[#This Row],[Kolumna1]]=0,"n","m"))</f>
        <v>m</v>
      </c>
    </row>
    <row r="1032" spans="1:44" x14ac:dyDescent="0.25">
      <c r="A1032" s="1">
        <v>42027</v>
      </c>
      <c r="B1032" s="2" t="s">
        <v>187</v>
      </c>
      <c r="C1032" s="2" t="s">
        <v>188</v>
      </c>
      <c r="D1032">
        <v>110</v>
      </c>
      <c r="E1032">
        <v>525</v>
      </c>
      <c r="F1032">
        <v>57030</v>
      </c>
      <c r="G1032">
        <v>4610000</v>
      </c>
      <c r="H1032" s="2">
        <f>IF(AND(gpw[[#This Row],[wolumen]]=0,gpw[[#This Row],[obrot]]=0),gpw[[#This Row],[kurs_zamkniecia]],gpw[[#This Row],[obrot]]/gpw[[#This Row],[wolumen]])</f>
        <v>108.62857142857143</v>
      </c>
      <c r="I1032">
        <f>(gpw[[#This Row],[kurs_zamkniecia]]/D562-1)*100</f>
        <v>3.9206424185167732</v>
      </c>
      <c r="J1032" t="str">
        <f>LEFT(gpw[[#This Row],[ISIN]],2)</f>
        <v>PL</v>
      </c>
      <c r="K1032">
        <f>gpw[[#This Row],[kurs_zamkniecia]]*gpw[[#This Row],[pakiet_wig]]</f>
        <v>507100000</v>
      </c>
      <c r="L1032" s="2">
        <f>1000</f>
        <v>1000</v>
      </c>
      <c r="M1032" s="2">
        <f t="shared" si="64"/>
        <v>96.428137390000003</v>
      </c>
      <c r="N1032" s="2">
        <f t="shared" si="65"/>
        <v>57140000</v>
      </c>
      <c r="O1032" s="2">
        <f>gpw[[#This Row],[M]]/(gpw[[#This Row],[Mb]]*gpw[[#This Row],[K]])*gpw[[#This Row],[Wb]]</f>
        <v>92.034275211532574</v>
      </c>
      <c r="P1032" s="2">
        <f>gpw[[#This Row],[kurs_zamkniecia]]-D562</f>
        <v>4.1500000000000057</v>
      </c>
      <c r="Q1032" s="2" t="str">
        <f>IF(gpw[[#This Row],[Kolumna1]]&gt;0,"r",IF(gpw[[#This Row],[Kolumna1]]=0,"n","m"))</f>
        <v>r</v>
      </c>
      <c r="AB1032" s="1">
        <v>42027</v>
      </c>
      <c r="AC1032" s="2" t="s">
        <v>187</v>
      </c>
      <c r="AD1032" s="2" t="s">
        <v>188</v>
      </c>
      <c r="AE1032">
        <v>110</v>
      </c>
      <c r="AF1032">
        <v>525</v>
      </c>
      <c r="AG1032">
        <v>57030</v>
      </c>
      <c r="AH1032">
        <v>4610000</v>
      </c>
      <c r="AI1032" s="2">
        <f>IF(AND(gpw_3[[#This Row],[wolumen]]=0,gpw_3[[#This Row],[obrot]]=0),gpw_3[[#This Row],[kurs_zamkniecia]],gpw_3[[#This Row],[obrot]]/gpw_3[[#This Row],[wolumen]])</f>
        <v>108.62857142857143</v>
      </c>
      <c r="AJ1032">
        <f>(gpw_3[[#This Row],[kurs_zamkniecia]]/AE562-1)*100</f>
        <v>3.9206424185167732</v>
      </c>
      <c r="AK1032" t="str">
        <f>LEFT(gpw_3[[#This Row],[ISIN]],2)</f>
        <v>PL</v>
      </c>
      <c r="AL1032">
        <f>gpw_3[[#This Row],[kurs_zamkniecia]]*gpw_3[[#This Row],[pakiet_wig]]</f>
        <v>507100000</v>
      </c>
      <c r="AM1032" s="2">
        <f>1000</f>
        <v>1000</v>
      </c>
      <c r="AN1032" s="2">
        <f t="shared" si="66"/>
        <v>96.428137390000003</v>
      </c>
      <c r="AO1032" s="2">
        <f t="shared" si="67"/>
        <v>57140000</v>
      </c>
      <c r="AP1032" s="2">
        <f>gpw_3[[#This Row],[M]]/(gpw_3[[#This Row],[Mb]]*gpw_3[[#This Row],[K]])*gpw_3[[#This Row],[Wb]]</f>
        <v>92.034275211532574</v>
      </c>
      <c r="AQ1032" s="2">
        <f>gpw_3[[#This Row],[kurs_zamkniecia]]-AE562</f>
        <v>4.1500000000000057</v>
      </c>
      <c r="AR1032" s="2" t="str">
        <f>IF(gpw_3[[#This Row],[Kolumna1]]&gt;0,"r",IF(gpw_3[[#This Row],[Kolumna1]]=0,"n","m"))</f>
        <v>r</v>
      </c>
    </row>
    <row r="1033" spans="1:44" x14ac:dyDescent="0.25">
      <c r="A1033" s="1">
        <v>42027</v>
      </c>
      <c r="B1033" s="2" t="s">
        <v>189</v>
      </c>
      <c r="C1033" s="2" t="s">
        <v>190</v>
      </c>
      <c r="D1033">
        <v>55.75</v>
      </c>
      <c r="E1033">
        <v>3716</v>
      </c>
      <c r="F1033">
        <v>204710</v>
      </c>
      <c r="G1033">
        <v>4122000</v>
      </c>
      <c r="H1033" s="2">
        <f>IF(AND(gpw[[#This Row],[wolumen]]=0,gpw[[#This Row],[obrot]]=0),gpw[[#This Row],[kurs_zamkniecia]],gpw[[#This Row],[obrot]]/gpw[[#This Row],[wolumen]])</f>
        <v>55.088805166846072</v>
      </c>
      <c r="I1033">
        <f>(gpw[[#This Row],[kurs_zamkniecia]]/D563-1)*100</f>
        <v>2.3875114784205564</v>
      </c>
      <c r="J1033" t="str">
        <f>LEFT(gpw[[#This Row],[ISIN]],2)</f>
        <v>PL</v>
      </c>
      <c r="K1033">
        <f>gpw[[#This Row],[kurs_zamkniecia]]*gpw[[#This Row],[pakiet_wig]]</f>
        <v>229801500</v>
      </c>
      <c r="L1033" s="2">
        <f>1000</f>
        <v>1000</v>
      </c>
      <c r="M1033" s="2">
        <f t="shared" si="64"/>
        <v>96.428137390000003</v>
      </c>
      <c r="N1033" s="2">
        <f t="shared" si="65"/>
        <v>57140000</v>
      </c>
      <c r="O1033" s="2">
        <f>gpw[[#This Row],[M]]/(gpw[[#This Row],[Mb]]*gpw[[#This Row],[K]])*gpw[[#This Row],[Wb]]</f>
        <v>41.70698973579767</v>
      </c>
      <c r="P1033" s="2">
        <f>gpw[[#This Row],[kurs_zamkniecia]]-D563</f>
        <v>1.2999999999999972</v>
      </c>
      <c r="Q1033" s="2" t="str">
        <f>IF(gpw[[#This Row],[Kolumna1]]&gt;0,"r",IF(gpw[[#This Row],[Kolumna1]]=0,"n","m"))</f>
        <v>r</v>
      </c>
      <c r="AB1033" s="1">
        <v>42027</v>
      </c>
      <c r="AC1033" s="2" t="s">
        <v>189</v>
      </c>
      <c r="AD1033" s="2" t="s">
        <v>190</v>
      </c>
      <c r="AE1033">
        <v>55.75</v>
      </c>
      <c r="AF1033">
        <v>3716</v>
      </c>
      <c r="AG1033">
        <v>204710</v>
      </c>
      <c r="AH1033">
        <v>4122000</v>
      </c>
      <c r="AI1033" s="2">
        <f>IF(AND(gpw_3[[#This Row],[wolumen]]=0,gpw_3[[#This Row],[obrot]]=0),gpw_3[[#This Row],[kurs_zamkniecia]],gpw_3[[#This Row],[obrot]]/gpw_3[[#This Row],[wolumen]])</f>
        <v>55.088805166846072</v>
      </c>
      <c r="AJ1033">
        <f>(gpw_3[[#This Row],[kurs_zamkniecia]]/AE563-1)*100</f>
        <v>2.3875114784205564</v>
      </c>
      <c r="AK1033" t="str">
        <f>LEFT(gpw_3[[#This Row],[ISIN]],2)</f>
        <v>PL</v>
      </c>
      <c r="AL1033">
        <f>gpw_3[[#This Row],[kurs_zamkniecia]]*gpw_3[[#This Row],[pakiet_wig]]</f>
        <v>229801500</v>
      </c>
      <c r="AM1033" s="2">
        <f>1000</f>
        <v>1000</v>
      </c>
      <c r="AN1033" s="2">
        <f t="shared" si="66"/>
        <v>96.428137390000003</v>
      </c>
      <c r="AO1033" s="2">
        <f t="shared" si="67"/>
        <v>57140000</v>
      </c>
      <c r="AP1033" s="2">
        <f>gpw_3[[#This Row],[M]]/(gpw_3[[#This Row],[Mb]]*gpw_3[[#This Row],[K]])*gpw_3[[#This Row],[Wb]]</f>
        <v>41.70698973579767</v>
      </c>
      <c r="AQ1033" s="2">
        <f>gpw_3[[#This Row],[kurs_zamkniecia]]-AE563</f>
        <v>1.2999999999999972</v>
      </c>
      <c r="AR1033" s="2" t="str">
        <f>IF(gpw_3[[#This Row],[Kolumna1]]&gt;0,"r",IF(gpw_3[[#This Row],[Kolumna1]]=0,"n","m"))</f>
        <v>r</v>
      </c>
    </row>
    <row r="1034" spans="1:44" x14ac:dyDescent="0.25">
      <c r="A1034" s="1">
        <v>42027</v>
      </c>
      <c r="B1034" s="2" t="s">
        <v>191</v>
      </c>
      <c r="C1034" s="2" t="s">
        <v>192</v>
      </c>
      <c r="D1034">
        <v>21.35</v>
      </c>
      <c r="E1034">
        <v>598</v>
      </c>
      <c r="F1034">
        <v>12530</v>
      </c>
      <c r="G1034">
        <v>1091000</v>
      </c>
      <c r="H1034" s="2">
        <f>IF(AND(gpw[[#This Row],[wolumen]]=0,gpw[[#This Row],[obrot]]=0),gpw[[#This Row],[kurs_zamkniecia]],gpw[[#This Row],[obrot]]/gpw[[#This Row],[wolumen]])</f>
        <v>20.953177257525084</v>
      </c>
      <c r="I1034">
        <f>(gpw[[#This Row],[kurs_zamkniecia]]/D564-1)*100</f>
        <v>2.1531100478469067</v>
      </c>
      <c r="J1034" t="str">
        <f>LEFT(gpw[[#This Row],[ISIN]],2)</f>
        <v>PL</v>
      </c>
      <c r="K1034">
        <f>gpw[[#This Row],[kurs_zamkniecia]]*gpw[[#This Row],[pakiet_wig]]</f>
        <v>23292850</v>
      </c>
      <c r="L1034" s="2">
        <f>1000</f>
        <v>1000</v>
      </c>
      <c r="M1034" s="2">
        <f t="shared" si="64"/>
        <v>96.428137390000003</v>
      </c>
      <c r="N1034" s="2">
        <f t="shared" si="65"/>
        <v>57140000</v>
      </c>
      <c r="O1034" s="2">
        <f>gpw[[#This Row],[M]]/(gpw[[#This Row],[Mb]]*gpw[[#This Row],[K]])*gpw[[#This Row],[Wb]]</f>
        <v>4.2274513258941955</v>
      </c>
      <c r="P1034" s="2">
        <f>gpw[[#This Row],[kurs_zamkniecia]]-D564</f>
        <v>0.45000000000000284</v>
      </c>
      <c r="Q1034" s="2" t="str">
        <f>IF(gpw[[#This Row],[Kolumna1]]&gt;0,"r",IF(gpw[[#This Row],[Kolumna1]]=0,"n","m"))</f>
        <v>r</v>
      </c>
      <c r="AB1034" s="1">
        <v>42027</v>
      </c>
      <c r="AC1034" s="2" t="s">
        <v>191</v>
      </c>
      <c r="AD1034" s="2" t="s">
        <v>192</v>
      </c>
      <c r="AE1034">
        <v>21.35</v>
      </c>
      <c r="AF1034">
        <v>598</v>
      </c>
      <c r="AG1034">
        <v>12530</v>
      </c>
      <c r="AH1034">
        <v>1091000</v>
      </c>
      <c r="AI1034" s="2">
        <f>IF(AND(gpw_3[[#This Row],[wolumen]]=0,gpw_3[[#This Row],[obrot]]=0),gpw_3[[#This Row],[kurs_zamkniecia]],gpw_3[[#This Row],[obrot]]/gpw_3[[#This Row],[wolumen]])</f>
        <v>20.953177257525084</v>
      </c>
      <c r="AJ1034">
        <f>(gpw_3[[#This Row],[kurs_zamkniecia]]/AE564-1)*100</f>
        <v>2.1531100478469067</v>
      </c>
      <c r="AK1034" t="str">
        <f>LEFT(gpw_3[[#This Row],[ISIN]],2)</f>
        <v>PL</v>
      </c>
      <c r="AL1034">
        <f>gpw_3[[#This Row],[kurs_zamkniecia]]*gpw_3[[#This Row],[pakiet_wig]]</f>
        <v>23292850</v>
      </c>
      <c r="AM1034" s="2">
        <f>1000</f>
        <v>1000</v>
      </c>
      <c r="AN1034" s="2">
        <f t="shared" si="66"/>
        <v>96.428137390000003</v>
      </c>
      <c r="AO1034" s="2">
        <f t="shared" si="67"/>
        <v>57140000</v>
      </c>
      <c r="AP1034" s="2">
        <f>gpw_3[[#This Row],[M]]/(gpw_3[[#This Row],[Mb]]*gpw_3[[#This Row],[K]])*gpw_3[[#This Row],[Wb]]</f>
        <v>4.2274513258941955</v>
      </c>
      <c r="AQ1034" s="2">
        <f>gpw_3[[#This Row],[kurs_zamkniecia]]-AE564</f>
        <v>0.45000000000000284</v>
      </c>
      <c r="AR1034" s="2" t="str">
        <f>IF(gpw_3[[#This Row],[Kolumna1]]&gt;0,"r",IF(gpw_3[[#This Row],[Kolumna1]]=0,"n","m"))</f>
        <v>r</v>
      </c>
    </row>
    <row r="1035" spans="1:44" x14ac:dyDescent="0.25">
      <c r="A1035" s="1">
        <v>42027</v>
      </c>
      <c r="B1035" s="2" t="s">
        <v>193</v>
      </c>
      <c r="C1035" s="2" t="s">
        <v>194</v>
      </c>
      <c r="D1035">
        <v>3.33</v>
      </c>
      <c r="E1035">
        <v>225988</v>
      </c>
      <c r="F1035">
        <v>777710</v>
      </c>
      <c r="G1035">
        <v>20455000</v>
      </c>
      <c r="H1035" s="2">
        <f>IF(AND(gpw[[#This Row],[wolumen]]=0,gpw[[#This Row],[obrot]]=0),gpw[[#This Row],[kurs_zamkniecia]],gpw[[#This Row],[obrot]]/gpw[[#This Row],[wolumen]])</f>
        <v>3.4413774182699965</v>
      </c>
      <c r="I1035">
        <f>(gpw[[#This Row],[kurs_zamkniecia]]/D565-1)*100</f>
        <v>-1.4792899408283988</v>
      </c>
      <c r="J1035" t="str">
        <f>LEFT(gpw[[#This Row],[ISIN]],2)</f>
        <v>PL</v>
      </c>
      <c r="K1035">
        <f>gpw[[#This Row],[kurs_zamkniecia]]*gpw[[#This Row],[pakiet_wig]]</f>
        <v>68115150</v>
      </c>
      <c r="L1035" s="2">
        <f>1000</f>
        <v>1000</v>
      </c>
      <c r="M1035" s="2">
        <f t="shared" si="64"/>
        <v>96.428137390000003</v>
      </c>
      <c r="N1035" s="2">
        <f t="shared" si="65"/>
        <v>57140000</v>
      </c>
      <c r="O1035" s="2">
        <f>gpw[[#This Row],[M]]/(gpw[[#This Row],[Mb]]*gpw[[#This Row],[K]])*gpw[[#This Row],[Wb]]</f>
        <v>12.36231209066224</v>
      </c>
      <c r="P1035" s="2">
        <f>gpw[[#This Row],[kurs_zamkniecia]]-D565</f>
        <v>-4.9999999999999822E-2</v>
      </c>
      <c r="Q1035" s="2" t="str">
        <f>IF(gpw[[#This Row],[Kolumna1]]&gt;0,"r",IF(gpw[[#This Row],[Kolumna1]]=0,"n","m"))</f>
        <v>m</v>
      </c>
      <c r="AB1035" s="1">
        <v>42027</v>
      </c>
      <c r="AC1035" s="2" t="s">
        <v>193</v>
      </c>
      <c r="AD1035" s="2" t="s">
        <v>194</v>
      </c>
      <c r="AE1035">
        <v>3.33</v>
      </c>
      <c r="AF1035">
        <v>225988</v>
      </c>
      <c r="AG1035">
        <v>777710</v>
      </c>
      <c r="AH1035">
        <v>20455000</v>
      </c>
      <c r="AI1035" s="2">
        <f>IF(AND(gpw_3[[#This Row],[wolumen]]=0,gpw_3[[#This Row],[obrot]]=0),gpw_3[[#This Row],[kurs_zamkniecia]],gpw_3[[#This Row],[obrot]]/gpw_3[[#This Row],[wolumen]])</f>
        <v>3.4413774182699965</v>
      </c>
      <c r="AJ1035">
        <f>(gpw_3[[#This Row],[kurs_zamkniecia]]/AE565-1)*100</f>
        <v>-1.4792899408283988</v>
      </c>
      <c r="AK1035" t="str">
        <f>LEFT(gpw_3[[#This Row],[ISIN]],2)</f>
        <v>PL</v>
      </c>
      <c r="AL1035">
        <f>gpw_3[[#This Row],[kurs_zamkniecia]]*gpw_3[[#This Row],[pakiet_wig]]</f>
        <v>68115150</v>
      </c>
      <c r="AM1035" s="2">
        <f>1000</f>
        <v>1000</v>
      </c>
      <c r="AN1035" s="2">
        <f t="shared" si="66"/>
        <v>96.428137390000003</v>
      </c>
      <c r="AO1035" s="2">
        <f t="shared" si="67"/>
        <v>57140000</v>
      </c>
      <c r="AP1035" s="2">
        <f>gpw_3[[#This Row],[M]]/(gpw_3[[#This Row],[Mb]]*gpw_3[[#This Row],[K]])*gpw_3[[#This Row],[Wb]]</f>
        <v>12.36231209066224</v>
      </c>
      <c r="AQ1035" s="2">
        <f>gpw_3[[#This Row],[kurs_zamkniecia]]-AE565</f>
        <v>-4.9999999999999822E-2</v>
      </c>
      <c r="AR1035" s="2" t="str">
        <f>IF(gpw_3[[#This Row],[Kolumna1]]&gt;0,"r",IF(gpw_3[[#This Row],[Kolumna1]]=0,"n","m"))</f>
        <v>m</v>
      </c>
    </row>
    <row r="1036" spans="1:44" x14ac:dyDescent="0.25">
      <c r="A1036" s="1">
        <v>42027</v>
      </c>
      <c r="B1036" s="2" t="s">
        <v>195</v>
      </c>
      <c r="C1036" s="2" t="s">
        <v>196</v>
      </c>
      <c r="D1036">
        <v>4.1500000000000004</v>
      </c>
      <c r="E1036">
        <v>840</v>
      </c>
      <c r="F1036">
        <v>3420</v>
      </c>
      <c r="G1036">
        <v>26984000</v>
      </c>
      <c r="H1036" s="2">
        <f>IF(AND(gpw[[#This Row],[wolumen]]=0,gpw[[#This Row],[obrot]]=0),gpw[[#This Row],[kurs_zamkniecia]],gpw[[#This Row],[obrot]]/gpw[[#This Row],[wolumen]])</f>
        <v>4.0714285714285712</v>
      </c>
      <c r="I1036">
        <f>(gpw[[#This Row],[kurs_zamkniecia]]/D566-1)*100</f>
        <v>1.2195121951219745</v>
      </c>
      <c r="J1036" t="str">
        <f>LEFT(gpw[[#This Row],[ISIN]],2)</f>
        <v>PL</v>
      </c>
      <c r="K1036">
        <f>gpw[[#This Row],[kurs_zamkniecia]]*gpw[[#This Row],[pakiet_wig]]</f>
        <v>111983600.00000001</v>
      </c>
      <c r="L1036" s="2">
        <f>1000</f>
        <v>1000</v>
      </c>
      <c r="M1036" s="2">
        <f t="shared" si="64"/>
        <v>96.428137390000003</v>
      </c>
      <c r="N1036" s="2">
        <f t="shared" si="65"/>
        <v>57140000</v>
      </c>
      <c r="O1036" s="2">
        <f>gpw[[#This Row],[M]]/(gpw[[#This Row],[Mb]]*gpw[[#This Row],[K]])*gpw[[#This Row],[Wb]]</f>
        <v>20.3240573093634</v>
      </c>
      <c r="P1036" s="2">
        <f>gpw[[#This Row],[kurs_zamkniecia]]-D566</f>
        <v>5.0000000000000711E-2</v>
      </c>
      <c r="Q1036" s="2" t="str">
        <f>IF(gpw[[#This Row],[Kolumna1]]&gt;0,"r",IF(gpw[[#This Row],[Kolumna1]]=0,"n","m"))</f>
        <v>r</v>
      </c>
      <c r="AB1036" s="1">
        <v>42027</v>
      </c>
      <c r="AC1036" s="2" t="s">
        <v>195</v>
      </c>
      <c r="AD1036" s="2" t="s">
        <v>196</v>
      </c>
      <c r="AE1036">
        <v>4.1500000000000004</v>
      </c>
      <c r="AF1036">
        <v>840</v>
      </c>
      <c r="AG1036">
        <v>3420</v>
      </c>
      <c r="AH1036">
        <v>26984000</v>
      </c>
      <c r="AI1036" s="2">
        <f>IF(AND(gpw_3[[#This Row],[wolumen]]=0,gpw_3[[#This Row],[obrot]]=0),gpw_3[[#This Row],[kurs_zamkniecia]],gpw_3[[#This Row],[obrot]]/gpw_3[[#This Row],[wolumen]])</f>
        <v>4.0714285714285712</v>
      </c>
      <c r="AJ1036">
        <f>(gpw_3[[#This Row],[kurs_zamkniecia]]/AE566-1)*100</f>
        <v>1.2195121951219745</v>
      </c>
      <c r="AK1036" t="str">
        <f>LEFT(gpw_3[[#This Row],[ISIN]],2)</f>
        <v>PL</v>
      </c>
      <c r="AL1036">
        <f>gpw_3[[#This Row],[kurs_zamkniecia]]*gpw_3[[#This Row],[pakiet_wig]]</f>
        <v>111983600.00000001</v>
      </c>
      <c r="AM1036" s="2">
        <f>1000</f>
        <v>1000</v>
      </c>
      <c r="AN1036" s="2">
        <f t="shared" si="66"/>
        <v>96.428137390000003</v>
      </c>
      <c r="AO1036" s="2">
        <f t="shared" si="67"/>
        <v>57140000</v>
      </c>
      <c r="AP1036" s="2">
        <f>gpw_3[[#This Row],[M]]/(gpw_3[[#This Row],[Mb]]*gpw_3[[#This Row],[K]])*gpw_3[[#This Row],[Wb]]</f>
        <v>20.3240573093634</v>
      </c>
      <c r="AQ1036" s="2">
        <f>gpw_3[[#This Row],[kurs_zamkniecia]]-AE566</f>
        <v>5.0000000000000711E-2</v>
      </c>
      <c r="AR1036" s="2" t="str">
        <f>IF(gpw_3[[#This Row],[Kolumna1]]&gt;0,"r",IF(gpw_3[[#This Row],[Kolumna1]]=0,"n","m"))</f>
        <v>r</v>
      </c>
    </row>
    <row r="1037" spans="1:44" x14ac:dyDescent="0.25">
      <c r="A1037" s="1">
        <v>42027</v>
      </c>
      <c r="B1037" s="2" t="s">
        <v>197</v>
      </c>
      <c r="C1037" s="2" t="s">
        <v>198</v>
      </c>
      <c r="D1037">
        <v>4.4000000000000004</v>
      </c>
      <c r="E1037">
        <v>587</v>
      </c>
      <c r="F1037">
        <v>2580</v>
      </c>
      <c r="G1037">
        <v>0</v>
      </c>
      <c r="H1037" s="2">
        <f>IF(AND(gpw[[#This Row],[wolumen]]=0,gpw[[#This Row],[obrot]]=0),gpw[[#This Row],[kurs_zamkniecia]],gpw[[#This Row],[obrot]]/gpw[[#This Row],[wolumen]])</f>
        <v>4.3952299829642252</v>
      </c>
      <c r="I1037">
        <f>(gpw[[#This Row],[kurs_zamkniecia]]/D567-1)*100</f>
        <v>-4.3478260869565073</v>
      </c>
      <c r="J1037" t="str">
        <f>LEFT(gpw[[#This Row],[ISIN]],2)</f>
        <v>PL</v>
      </c>
      <c r="K1037">
        <f>gpw[[#This Row],[kurs_zamkniecia]]*gpw[[#This Row],[pakiet_wig]]</f>
        <v>0</v>
      </c>
      <c r="L1037" s="2">
        <f>1000</f>
        <v>1000</v>
      </c>
      <c r="M1037" s="2">
        <f t="shared" si="64"/>
        <v>96.428137390000003</v>
      </c>
      <c r="N1037" s="2">
        <f t="shared" si="65"/>
        <v>57140000</v>
      </c>
      <c r="O1037" s="2">
        <f>gpw[[#This Row],[M]]/(gpw[[#This Row],[Mb]]*gpw[[#This Row],[K]])*gpw[[#This Row],[Wb]]</f>
        <v>0</v>
      </c>
      <c r="P1037" s="2">
        <f>gpw[[#This Row],[kurs_zamkniecia]]-D567</f>
        <v>-0.19999999999999929</v>
      </c>
      <c r="Q1037" s="2" t="str">
        <f>IF(gpw[[#This Row],[Kolumna1]]&gt;0,"r",IF(gpw[[#This Row],[Kolumna1]]=0,"n","m"))</f>
        <v>m</v>
      </c>
      <c r="AB1037" s="1">
        <v>42027</v>
      </c>
      <c r="AC1037" s="2" t="s">
        <v>197</v>
      </c>
      <c r="AD1037" s="2" t="s">
        <v>198</v>
      </c>
      <c r="AE1037">
        <v>4.4000000000000004</v>
      </c>
      <c r="AF1037">
        <v>587</v>
      </c>
      <c r="AG1037">
        <v>2580</v>
      </c>
      <c r="AH1037">
        <v>0</v>
      </c>
      <c r="AI1037" s="2">
        <f>IF(AND(gpw_3[[#This Row],[wolumen]]=0,gpw_3[[#This Row],[obrot]]=0),gpw_3[[#This Row],[kurs_zamkniecia]],gpw_3[[#This Row],[obrot]]/gpw_3[[#This Row],[wolumen]])</f>
        <v>4.3952299829642252</v>
      </c>
      <c r="AJ1037">
        <f>(gpw_3[[#This Row],[kurs_zamkniecia]]/AE567-1)*100</f>
        <v>-4.3478260869565073</v>
      </c>
      <c r="AK1037" t="str">
        <f>LEFT(gpw_3[[#This Row],[ISIN]],2)</f>
        <v>PL</v>
      </c>
      <c r="AL1037">
        <f>gpw_3[[#This Row],[kurs_zamkniecia]]*gpw_3[[#This Row],[pakiet_wig]]</f>
        <v>0</v>
      </c>
      <c r="AM1037" s="2">
        <f>1000</f>
        <v>1000</v>
      </c>
      <c r="AN1037" s="2">
        <f t="shared" si="66"/>
        <v>96.428137390000003</v>
      </c>
      <c r="AO1037" s="2">
        <f t="shared" si="67"/>
        <v>57140000</v>
      </c>
      <c r="AP1037" s="2">
        <f>gpw_3[[#This Row],[M]]/(gpw_3[[#This Row],[Mb]]*gpw_3[[#This Row],[K]])*gpw_3[[#This Row],[Wb]]</f>
        <v>0</v>
      </c>
      <c r="AQ1037" s="2">
        <f>gpw_3[[#This Row],[kurs_zamkniecia]]-AE567</f>
        <v>-0.19999999999999929</v>
      </c>
      <c r="AR1037" s="2" t="str">
        <f>IF(gpw_3[[#This Row],[Kolumna1]]&gt;0,"r",IF(gpw_3[[#This Row],[Kolumna1]]=0,"n","m"))</f>
        <v>m</v>
      </c>
    </row>
    <row r="1038" spans="1:44" x14ac:dyDescent="0.25">
      <c r="A1038" s="1">
        <v>42027</v>
      </c>
      <c r="B1038" s="2" t="s">
        <v>199</v>
      </c>
      <c r="C1038" s="2" t="s">
        <v>200</v>
      </c>
      <c r="D1038">
        <v>22.9</v>
      </c>
      <c r="E1038">
        <v>414489</v>
      </c>
      <c r="F1038">
        <v>9427410</v>
      </c>
      <c r="G1038">
        <v>214367000</v>
      </c>
      <c r="H1038" s="2">
        <f>IF(AND(gpw[[#This Row],[wolumen]]=0,gpw[[#This Row],[obrot]]=0),gpw[[#This Row],[kurs_zamkniecia]],gpw[[#This Row],[obrot]]/gpw[[#This Row],[wolumen]])</f>
        <v>22.744656673639106</v>
      </c>
      <c r="I1038">
        <f>(gpw[[#This Row],[kurs_zamkniecia]]/D568-1)*100</f>
        <v>1.9136626613262209</v>
      </c>
      <c r="J1038" t="str">
        <f>LEFT(gpw[[#This Row],[ISIN]],2)</f>
        <v>PL</v>
      </c>
      <c r="K1038">
        <f>gpw[[#This Row],[kurs_zamkniecia]]*gpw[[#This Row],[pakiet_wig]]</f>
        <v>4909004300</v>
      </c>
      <c r="L1038" s="2">
        <f>1000</f>
        <v>1000</v>
      </c>
      <c r="M1038" s="2">
        <f t="shared" si="64"/>
        <v>96.428137390000003</v>
      </c>
      <c r="N1038" s="2">
        <f t="shared" si="65"/>
        <v>57140000</v>
      </c>
      <c r="O1038" s="2">
        <f>gpw[[#This Row],[M]]/(gpw[[#This Row],[Mb]]*gpw[[#This Row],[K]])*gpw[[#This Row],[Wb]]</f>
        <v>890.94193011397499</v>
      </c>
      <c r="P1038" s="2">
        <f>gpw[[#This Row],[kurs_zamkniecia]]-D568</f>
        <v>0.42999999999999972</v>
      </c>
      <c r="Q1038" s="2" t="str">
        <f>IF(gpw[[#This Row],[Kolumna1]]&gt;0,"r",IF(gpw[[#This Row],[Kolumna1]]=0,"n","m"))</f>
        <v>r</v>
      </c>
      <c r="AB1038" s="1">
        <v>42027</v>
      </c>
      <c r="AC1038" s="2" t="s">
        <v>199</v>
      </c>
      <c r="AD1038" s="2" t="s">
        <v>200</v>
      </c>
      <c r="AE1038">
        <v>22.9</v>
      </c>
      <c r="AF1038">
        <v>414489</v>
      </c>
      <c r="AG1038">
        <v>9427410</v>
      </c>
      <c r="AH1038">
        <v>214367000</v>
      </c>
      <c r="AI1038" s="2">
        <f>IF(AND(gpw_3[[#This Row],[wolumen]]=0,gpw_3[[#This Row],[obrot]]=0),gpw_3[[#This Row],[kurs_zamkniecia]],gpw_3[[#This Row],[obrot]]/gpw_3[[#This Row],[wolumen]])</f>
        <v>22.744656673639106</v>
      </c>
      <c r="AJ1038">
        <f>(gpw_3[[#This Row],[kurs_zamkniecia]]/AE568-1)*100</f>
        <v>1.9136626613262209</v>
      </c>
      <c r="AK1038" t="str">
        <f>LEFT(gpw_3[[#This Row],[ISIN]],2)</f>
        <v>PL</v>
      </c>
      <c r="AL1038">
        <f>gpw_3[[#This Row],[kurs_zamkniecia]]*gpw_3[[#This Row],[pakiet_wig]]</f>
        <v>4909004300</v>
      </c>
      <c r="AM1038" s="2">
        <f>1000</f>
        <v>1000</v>
      </c>
      <c r="AN1038" s="2">
        <f t="shared" si="66"/>
        <v>96.428137390000003</v>
      </c>
      <c r="AO1038" s="2">
        <f t="shared" si="67"/>
        <v>57140000</v>
      </c>
      <c r="AP1038" s="2">
        <f>gpw_3[[#This Row],[M]]/(gpw_3[[#This Row],[Mb]]*gpw_3[[#This Row],[K]])*gpw_3[[#This Row],[Wb]]</f>
        <v>890.94193011397499</v>
      </c>
      <c r="AQ1038" s="2">
        <f>gpw_3[[#This Row],[kurs_zamkniecia]]-AE568</f>
        <v>0.42999999999999972</v>
      </c>
      <c r="AR1038" s="2" t="str">
        <f>IF(gpw_3[[#This Row],[Kolumna1]]&gt;0,"r",IF(gpw_3[[#This Row],[Kolumna1]]=0,"n","m"))</f>
        <v>r</v>
      </c>
    </row>
    <row r="1039" spans="1:44" x14ac:dyDescent="0.25">
      <c r="A1039" s="1">
        <v>42027</v>
      </c>
      <c r="B1039" s="2" t="s">
        <v>201</v>
      </c>
      <c r="C1039" s="2" t="s">
        <v>202</v>
      </c>
      <c r="D1039">
        <v>2.59</v>
      </c>
      <c r="E1039">
        <v>163690</v>
      </c>
      <c r="F1039">
        <v>421870</v>
      </c>
      <c r="G1039">
        <v>0</v>
      </c>
      <c r="H1039" s="2">
        <f>IF(AND(gpw[[#This Row],[wolumen]]=0,gpw[[#This Row],[obrot]]=0),gpw[[#This Row],[kurs_zamkniecia]],gpw[[#This Row],[obrot]]/gpw[[#This Row],[wolumen]])</f>
        <v>2.577249679271794</v>
      </c>
      <c r="I1039">
        <f>(gpw[[#This Row],[kurs_zamkniecia]]/D569-1)*100</f>
        <v>0</v>
      </c>
      <c r="J1039" t="str">
        <f>LEFT(gpw[[#This Row],[ISIN]],2)</f>
        <v>PL</v>
      </c>
      <c r="K1039">
        <f>gpw[[#This Row],[kurs_zamkniecia]]*gpw[[#This Row],[pakiet_wig]]</f>
        <v>0</v>
      </c>
      <c r="L1039" s="2">
        <f>1000</f>
        <v>1000</v>
      </c>
      <c r="M1039" s="2">
        <f t="shared" si="64"/>
        <v>96.428137390000003</v>
      </c>
      <c r="N1039" s="2">
        <f t="shared" si="65"/>
        <v>57140000</v>
      </c>
      <c r="O1039" s="2">
        <f>gpw[[#This Row],[M]]/(gpw[[#This Row],[Mb]]*gpw[[#This Row],[K]])*gpw[[#This Row],[Wb]]</f>
        <v>0</v>
      </c>
      <c r="P1039" s="2">
        <f>gpw[[#This Row],[kurs_zamkniecia]]-D569</f>
        <v>0</v>
      </c>
      <c r="Q1039" s="2" t="str">
        <f>IF(gpw[[#This Row],[Kolumna1]]&gt;0,"r",IF(gpw[[#This Row],[Kolumna1]]=0,"n","m"))</f>
        <v>n</v>
      </c>
      <c r="AB1039" s="1">
        <v>42027</v>
      </c>
      <c r="AC1039" s="2" t="s">
        <v>201</v>
      </c>
      <c r="AD1039" s="2" t="s">
        <v>202</v>
      </c>
      <c r="AE1039">
        <v>2.59</v>
      </c>
      <c r="AF1039">
        <v>163690</v>
      </c>
      <c r="AG1039">
        <v>421870</v>
      </c>
      <c r="AH1039">
        <v>0</v>
      </c>
      <c r="AI1039" s="2">
        <f>IF(AND(gpw_3[[#This Row],[wolumen]]=0,gpw_3[[#This Row],[obrot]]=0),gpw_3[[#This Row],[kurs_zamkniecia]],gpw_3[[#This Row],[obrot]]/gpw_3[[#This Row],[wolumen]])</f>
        <v>2.577249679271794</v>
      </c>
      <c r="AJ1039">
        <f>(gpw_3[[#This Row],[kurs_zamkniecia]]/AE569-1)*100</f>
        <v>0</v>
      </c>
      <c r="AK1039" t="str">
        <f>LEFT(gpw_3[[#This Row],[ISIN]],2)</f>
        <v>PL</v>
      </c>
      <c r="AL1039">
        <f>gpw_3[[#This Row],[kurs_zamkniecia]]*gpw_3[[#This Row],[pakiet_wig]]</f>
        <v>0</v>
      </c>
      <c r="AM1039" s="2">
        <f>1000</f>
        <v>1000</v>
      </c>
      <c r="AN1039" s="2">
        <f t="shared" si="66"/>
        <v>96.428137390000003</v>
      </c>
      <c r="AO1039" s="2">
        <f t="shared" si="67"/>
        <v>57140000</v>
      </c>
      <c r="AP1039" s="2">
        <f>gpw_3[[#This Row],[M]]/(gpw_3[[#This Row],[Mb]]*gpw_3[[#This Row],[K]])*gpw_3[[#This Row],[Wb]]</f>
        <v>0</v>
      </c>
      <c r="AQ1039" s="2">
        <f>gpw_3[[#This Row],[kurs_zamkniecia]]-AE569</f>
        <v>0</v>
      </c>
      <c r="AR1039" s="2" t="str">
        <f>IF(gpw_3[[#This Row],[Kolumna1]]&gt;0,"r",IF(gpw_3[[#This Row],[Kolumna1]]=0,"n","m"))</f>
        <v>n</v>
      </c>
    </row>
    <row r="1040" spans="1:44" x14ac:dyDescent="0.25">
      <c r="A1040" s="1">
        <v>42027</v>
      </c>
      <c r="B1040" s="2" t="s">
        <v>203</v>
      </c>
      <c r="C1040" s="2" t="s">
        <v>204</v>
      </c>
      <c r="D1040">
        <v>90.9</v>
      </c>
      <c r="E1040">
        <v>188</v>
      </c>
      <c r="F1040">
        <v>16960</v>
      </c>
      <c r="G1040">
        <v>2567000</v>
      </c>
      <c r="H1040" s="2">
        <f>IF(AND(gpw[[#This Row],[wolumen]]=0,gpw[[#This Row],[obrot]]=0),gpw[[#This Row],[kurs_zamkniecia]],gpw[[#This Row],[obrot]]/gpw[[#This Row],[wolumen]])</f>
        <v>90.212765957446805</v>
      </c>
      <c r="I1040">
        <f>(gpw[[#This Row],[kurs_zamkniecia]]/D570-1)*100</f>
        <v>1.3377926421404673</v>
      </c>
      <c r="J1040" t="str">
        <f>LEFT(gpw[[#This Row],[ISIN]],2)</f>
        <v>PL</v>
      </c>
      <c r="K1040">
        <f>gpw[[#This Row],[kurs_zamkniecia]]*gpw[[#This Row],[pakiet_wig]]</f>
        <v>233340300</v>
      </c>
      <c r="L1040" s="2">
        <f>1000</f>
        <v>1000</v>
      </c>
      <c r="M1040" s="2">
        <f t="shared" si="64"/>
        <v>96.428137390000003</v>
      </c>
      <c r="N1040" s="2">
        <f t="shared" si="65"/>
        <v>57140000</v>
      </c>
      <c r="O1040" s="2">
        <f>gpw[[#This Row],[M]]/(gpw[[#This Row],[Mb]]*gpw[[#This Row],[K]])*gpw[[#This Row],[Wb]]</f>
        <v>42.349251406313492</v>
      </c>
      <c r="P1040" s="2">
        <f>gpw[[#This Row],[kurs_zamkniecia]]-D570</f>
        <v>1.2000000000000028</v>
      </c>
      <c r="Q1040" s="2" t="str">
        <f>IF(gpw[[#This Row],[Kolumna1]]&gt;0,"r",IF(gpw[[#This Row],[Kolumna1]]=0,"n","m"))</f>
        <v>r</v>
      </c>
      <c r="AB1040" s="1">
        <v>42027</v>
      </c>
      <c r="AC1040" s="2" t="s">
        <v>203</v>
      </c>
      <c r="AD1040" s="2" t="s">
        <v>204</v>
      </c>
      <c r="AE1040">
        <v>90.9</v>
      </c>
      <c r="AF1040">
        <v>188</v>
      </c>
      <c r="AG1040">
        <v>16960</v>
      </c>
      <c r="AH1040">
        <v>2567000</v>
      </c>
      <c r="AI1040" s="2">
        <f>IF(AND(gpw_3[[#This Row],[wolumen]]=0,gpw_3[[#This Row],[obrot]]=0),gpw_3[[#This Row],[kurs_zamkniecia]],gpw_3[[#This Row],[obrot]]/gpw_3[[#This Row],[wolumen]])</f>
        <v>90.212765957446805</v>
      </c>
      <c r="AJ1040">
        <f>(gpw_3[[#This Row],[kurs_zamkniecia]]/AE570-1)*100</f>
        <v>1.3377926421404673</v>
      </c>
      <c r="AK1040" t="str">
        <f>LEFT(gpw_3[[#This Row],[ISIN]],2)</f>
        <v>PL</v>
      </c>
      <c r="AL1040">
        <f>gpw_3[[#This Row],[kurs_zamkniecia]]*gpw_3[[#This Row],[pakiet_wig]]</f>
        <v>233340300</v>
      </c>
      <c r="AM1040" s="2">
        <f>1000</f>
        <v>1000</v>
      </c>
      <c r="AN1040" s="2">
        <f t="shared" si="66"/>
        <v>96.428137390000003</v>
      </c>
      <c r="AO1040" s="2">
        <f t="shared" si="67"/>
        <v>57140000</v>
      </c>
      <c r="AP1040" s="2">
        <f>gpw_3[[#This Row],[M]]/(gpw_3[[#This Row],[Mb]]*gpw_3[[#This Row],[K]])*gpw_3[[#This Row],[Wb]]</f>
        <v>42.349251406313492</v>
      </c>
      <c r="AQ1040" s="2">
        <f>gpw_3[[#This Row],[kurs_zamkniecia]]-AE570</f>
        <v>1.2000000000000028</v>
      </c>
      <c r="AR1040" s="2" t="str">
        <f>IF(gpw_3[[#This Row],[Kolumna1]]&gt;0,"r",IF(gpw_3[[#This Row],[Kolumna1]]=0,"n","m"))</f>
        <v>r</v>
      </c>
    </row>
    <row r="1041" spans="1:44" x14ac:dyDescent="0.25">
      <c r="A1041" s="1">
        <v>42027</v>
      </c>
      <c r="B1041" s="2" t="s">
        <v>205</v>
      </c>
      <c r="C1041" s="2" t="s">
        <v>206</v>
      </c>
      <c r="D1041">
        <v>6.11</v>
      </c>
      <c r="E1041">
        <v>6147</v>
      </c>
      <c r="F1041">
        <v>38110</v>
      </c>
      <c r="G1041">
        <v>8556000</v>
      </c>
      <c r="H1041" s="2">
        <f>IF(AND(gpw[[#This Row],[wolumen]]=0,gpw[[#This Row],[obrot]]=0),gpw[[#This Row],[kurs_zamkniecia]],gpw[[#This Row],[obrot]]/gpw[[#This Row],[wolumen]])</f>
        <v>6.1997722466243692</v>
      </c>
      <c r="I1041">
        <f>(gpw[[#This Row],[kurs_zamkniecia]]/D571-1)*100</f>
        <v>-2.3961661341852958</v>
      </c>
      <c r="J1041" t="str">
        <f>LEFT(gpw[[#This Row],[ISIN]],2)</f>
        <v>PL</v>
      </c>
      <c r="K1041">
        <f>gpw[[#This Row],[kurs_zamkniecia]]*gpw[[#This Row],[pakiet_wig]]</f>
        <v>52277160</v>
      </c>
      <c r="L1041" s="2">
        <f>1000</f>
        <v>1000</v>
      </c>
      <c r="M1041" s="2">
        <f t="shared" si="64"/>
        <v>96.428137390000003</v>
      </c>
      <c r="N1041" s="2">
        <f t="shared" si="65"/>
        <v>57140000</v>
      </c>
      <c r="O1041" s="2">
        <f>gpw[[#This Row],[M]]/(gpw[[#This Row],[Mb]]*gpw[[#This Row],[K]])*gpw[[#This Row],[Wb]]</f>
        <v>9.4878535411503098</v>
      </c>
      <c r="P1041" s="2">
        <f>gpw[[#This Row],[kurs_zamkniecia]]-D571</f>
        <v>-0.14999999999999947</v>
      </c>
      <c r="Q1041" s="2" t="str">
        <f>IF(gpw[[#This Row],[Kolumna1]]&gt;0,"r",IF(gpw[[#This Row],[Kolumna1]]=0,"n","m"))</f>
        <v>m</v>
      </c>
      <c r="AB1041" s="1">
        <v>42027</v>
      </c>
      <c r="AC1041" s="2" t="s">
        <v>205</v>
      </c>
      <c r="AD1041" s="2" t="s">
        <v>206</v>
      </c>
      <c r="AE1041">
        <v>6.11</v>
      </c>
      <c r="AF1041">
        <v>6147</v>
      </c>
      <c r="AG1041">
        <v>38110</v>
      </c>
      <c r="AH1041">
        <v>8556000</v>
      </c>
      <c r="AI1041" s="2">
        <f>IF(AND(gpw_3[[#This Row],[wolumen]]=0,gpw_3[[#This Row],[obrot]]=0),gpw_3[[#This Row],[kurs_zamkniecia]],gpw_3[[#This Row],[obrot]]/gpw_3[[#This Row],[wolumen]])</f>
        <v>6.1997722466243692</v>
      </c>
      <c r="AJ1041">
        <f>(gpw_3[[#This Row],[kurs_zamkniecia]]/AE571-1)*100</f>
        <v>-2.3961661341852958</v>
      </c>
      <c r="AK1041" t="str">
        <f>LEFT(gpw_3[[#This Row],[ISIN]],2)</f>
        <v>PL</v>
      </c>
      <c r="AL1041">
        <f>gpw_3[[#This Row],[kurs_zamkniecia]]*gpw_3[[#This Row],[pakiet_wig]]</f>
        <v>52277160</v>
      </c>
      <c r="AM1041" s="2">
        <f>1000</f>
        <v>1000</v>
      </c>
      <c r="AN1041" s="2">
        <f t="shared" si="66"/>
        <v>96.428137390000003</v>
      </c>
      <c r="AO1041" s="2">
        <f t="shared" si="67"/>
        <v>57140000</v>
      </c>
      <c r="AP1041" s="2">
        <f>gpw_3[[#This Row],[M]]/(gpw_3[[#This Row],[Mb]]*gpw_3[[#This Row],[K]])*gpw_3[[#This Row],[Wb]]</f>
        <v>9.4878535411503098</v>
      </c>
      <c r="AQ1041" s="2">
        <f>gpw_3[[#This Row],[kurs_zamkniecia]]-AE571</f>
        <v>-0.14999999999999947</v>
      </c>
      <c r="AR1041" s="2" t="str">
        <f>IF(gpw_3[[#This Row],[Kolumna1]]&gt;0,"r",IF(gpw_3[[#This Row],[Kolumna1]]=0,"n","m"))</f>
        <v>m</v>
      </c>
    </row>
    <row r="1042" spans="1:44" x14ac:dyDescent="0.25">
      <c r="A1042" s="1">
        <v>42027</v>
      </c>
      <c r="B1042" s="2" t="s">
        <v>207</v>
      </c>
      <c r="C1042" s="2" t="s">
        <v>208</v>
      </c>
      <c r="D1042">
        <v>5.0599999999999996</v>
      </c>
      <c r="E1042">
        <v>0</v>
      </c>
      <c r="F1042">
        <v>0</v>
      </c>
      <c r="G1042">
        <v>2659000</v>
      </c>
      <c r="H1042" s="2">
        <f>IF(AND(gpw[[#This Row],[wolumen]]=0,gpw[[#This Row],[obrot]]=0),gpw[[#This Row],[kurs_zamkniecia]],gpw[[#This Row],[obrot]]/gpw[[#This Row],[wolumen]])</f>
        <v>5.0599999999999996</v>
      </c>
      <c r="I1042">
        <f>(gpw[[#This Row],[kurs_zamkniecia]]/D572-1)*100</f>
        <v>0</v>
      </c>
      <c r="J1042" t="str">
        <f>LEFT(gpw[[#This Row],[ISIN]],2)</f>
        <v>PL</v>
      </c>
      <c r="K1042">
        <f>gpw[[#This Row],[kurs_zamkniecia]]*gpw[[#This Row],[pakiet_wig]]</f>
        <v>13454539.999999998</v>
      </c>
      <c r="L1042" s="2">
        <f>1000</f>
        <v>1000</v>
      </c>
      <c r="M1042" s="2">
        <f t="shared" si="64"/>
        <v>96.428137390000003</v>
      </c>
      <c r="N1042" s="2">
        <f t="shared" si="65"/>
        <v>57140000</v>
      </c>
      <c r="O1042" s="2">
        <f>gpw[[#This Row],[M]]/(gpw[[#This Row],[Mb]]*gpw[[#This Row],[K]])*gpw[[#This Row],[Wb]]</f>
        <v>2.441882936707894</v>
      </c>
      <c r="P1042" s="2">
        <f>gpw[[#This Row],[kurs_zamkniecia]]-D572</f>
        <v>0</v>
      </c>
      <c r="Q1042" s="2" t="str">
        <f>IF(gpw[[#This Row],[Kolumna1]]&gt;0,"r",IF(gpw[[#This Row],[Kolumna1]]=0,"n","m"))</f>
        <v>n</v>
      </c>
      <c r="AB1042" s="1">
        <v>42027</v>
      </c>
      <c r="AC1042" s="2" t="s">
        <v>207</v>
      </c>
      <c r="AD1042" s="2" t="s">
        <v>208</v>
      </c>
      <c r="AE1042">
        <v>5.0599999999999996</v>
      </c>
      <c r="AF1042">
        <v>0</v>
      </c>
      <c r="AG1042">
        <v>0</v>
      </c>
      <c r="AH1042">
        <v>2659000</v>
      </c>
      <c r="AI1042" s="2">
        <f>IF(AND(gpw_3[[#This Row],[wolumen]]=0,gpw_3[[#This Row],[obrot]]=0),gpw_3[[#This Row],[kurs_zamkniecia]],gpw_3[[#This Row],[obrot]]/gpw_3[[#This Row],[wolumen]])</f>
        <v>5.0599999999999996</v>
      </c>
      <c r="AJ1042">
        <f>(gpw_3[[#This Row],[kurs_zamkniecia]]/AE572-1)*100</f>
        <v>0</v>
      </c>
      <c r="AK1042" t="str">
        <f>LEFT(gpw_3[[#This Row],[ISIN]],2)</f>
        <v>PL</v>
      </c>
      <c r="AL1042">
        <f>gpw_3[[#This Row],[kurs_zamkniecia]]*gpw_3[[#This Row],[pakiet_wig]]</f>
        <v>13454539.999999998</v>
      </c>
      <c r="AM1042" s="2">
        <f>1000</f>
        <v>1000</v>
      </c>
      <c r="AN1042" s="2">
        <f t="shared" si="66"/>
        <v>96.428137390000003</v>
      </c>
      <c r="AO1042" s="2">
        <f t="shared" si="67"/>
        <v>57140000</v>
      </c>
      <c r="AP1042" s="2">
        <f>gpw_3[[#This Row],[M]]/(gpw_3[[#This Row],[Mb]]*gpw_3[[#This Row],[K]])*gpw_3[[#This Row],[Wb]]</f>
        <v>2.441882936707894</v>
      </c>
      <c r="AQ1042" s="2">
        <f>gpw_3[[#This Row],[kurs_zamkniecia]]-AE572</f>
        <v>0</v>
      </c>
      <c r="AR1042" s="2" t="str">
        <f>IF(gpw_3[[#This Row],[Kolumna1]]&gt;0,"r",IF(gpw_3[[#This Row],[Kolumna1]]=0,"n","m"))</f>
        <v>n</v>
      </c>
    </row>
    <row r="1043" spans="1:44" x14ac:dyDescent="0.25">
      <c r="A1043" s="1">
        <v>42027</v>
      </c>
      <c r="B1043" s="2" t="s">
        <v>209</v>
      </c>
      <c r="C1043" s="2" t="s">
        <v>210</v>
      </c>
      <c r="D1043">
        <v>6.28</v>
      </c>
      <c r="E1043">
        <v>210</v>
      </c>
      <c r="F1043">
        <v>1320</v>
      </c>
      <c r="G1043">
        <v>0</v>
      </c>
      <c r="H1043" s="2">
        <f>IF(AND(gpw[[#This Row],[wolumen]]=0,gpw[[#This Row],[obrot]]=0),gpw[[#This Row],[kurs_zamkniecia]],gpw[[#This Row],[obrot]]/gpw[[#This Row],[wolumen]])</f>
        <v>6.2857142857142856</v>
      </c>
      <c r="I1043">
        <f>(gpw[[#This Row],[kurs_zamkniecia]]/D573-1)*100</f>
        <v>0</v>
      </c>
      <c r="J1043" t="str">
        <f>LEFT(gpw[[#This Row],[ISIN]],2)</f>
        <v>PL</v>
      </c>
      <c r="K1043">
        <f>gpw[[#This Row],[kurs_zamkniecia]]*gpw[[#This Row],[pakiet_wig]]</f>
        <v>0</v>
      </c>
      <c r="L1043" s="2">
        <f>1000</f>
        <v>1000</v>
      </c>
      <c r="M1043" s="2">
        <f t="shared" si="64"/>
        <v>96.428137390000003</v>
      </c>
      <c r="N1043" s="2">
        <f t="shared" si="65"/>
        <v>57140000</v>
      </c>
      <c r="O1043" s="2">
        <f>gpw[[#This Row],[M]]/(gpw[[#This Row],[Mb]]*gpw[[#This Row],[K]])*gpw[[#This Row],[Wb]]</f>
        <v>0</v>
      </c>
      <c r="P1043" s="2">
        <f>gpw[[#This Row],[kurs_zamkniecia]]-D573</f>
        <v>0</v>
      </c>
      <c r="Q1043" s="2" t="str">
        <f>IF(gpw[[#This Row],[Kolumna1]]&gt;0,"r",IF(gpw[[#This Row],[Kolumna1]]=0,"n","m"))</f>
        <v>n</v>
      </c>
      <c r="AB1043" s="1">
        <v>42027</v>
      </c>
      <c r="AC1043" s="2" t="s">
        <v>209</v>
      </c>
      <c r="AD1043" s="2" t="s">
        <v>210</v>
      </c>
      <c r="AE1043">
        <v>6.28</v>
      </c>
      <c r="AF1043">
        <v>210</v>
      </c>
      <c r="AG1043">
        <v>1320</v>
      </c>
      <c r="AH1043">
        <v>0</v>
      </c>
      <c r="AI1043" s="2">
        <f>IF(AND(gpw_3[[#This Row],[wolumen]]=0,gpw_3[[#This Row],[obrot]]=0),gpw_3[[#This Row],[kurs_zamkniecia]],gpw_3[[#This Row],[obrot]]/gpw_3[[#This Row],[wolumen]])</f>
        <v>6.2857142857142856</v>
      </c>
      <c r="AJ1043">
        <f>(gpw_3[[#This Row],[kurs_zamkniecia]]/AE573-1)*100</f>
        <v>0</v>
      </c>
      <c r="AK1043" t="str">
        <f>LEFT(gpw_3[[#This Row],[ISIN]],2)</f>
        <v>PL</v>
      </c>
      <c r="AL1043">
        <f>gpw_3[[#This Row],[kurs_zamkniecia]]*gpw_3[[#This Row],[pakiet_wig]]</f>
        <v>0</v>
      </c>
      <c r="AM1043" s="2">
        <f>1000</f>
        <v>1000</v>
      </c>
      <c r="AN1043" s="2">
        <f t="shared" si="66"/>
        <v>96.428137390000003</v>
      </c>
      <c r="AO1043" s="2">
        <f t="shared" si="67"/>
        <v>57140000</v>
      </c>
      <c r="AP1043" s="2">
        <f>gpw_3[[#This Row],[M]]/(gpw_3[[#This Row],[Mb]]*gpw_3[[#This Row],[K]])*gpw_3[[#This Row],[Wb]]</f>
        <v>0</v>
      </c>
      <c r="AQ1043" s="2">
        <f>gpw_3[[#This Row],[kurs_zamkniecia]]-AE573</f>
        <v>0</v>
      </c>
      <c r="AR1043" s="2" t="str">
        <f>IF(gpw_3[[#This Row],[Kolumna1]]&gt;0,"r",IF(gpw_3[[#This Row],[Kolumna1]]=0,"n","m"))</f>
        <v>n</v>
      </c>
    </row>
    <row r="1044" spans="1:44" x14ac:dyDescent="0.25">
      <c r="A1044" s="1">
        <v>42027</v>
      </c>
      <c r="B1044" s="2" t="s">
        <v>211</v>
      </c>
      <c r="C1044" s="2" t="s">
        <v>212</v>
      </c>
      <c r="D1044">
        <v>0.7</v>
      </c>
      <c r="E1044">
        <v>12862</v>
      </c>
      <c r="F1044">
        <v>9010</v>
      </c>
      <c r="G1044">
        <v>8257000</v>
      </c>
      <c r="H1044" s="2">
        <f>IF(AND(gpw[[#This Row],[wolumen]]=0,gpw[[#This Row],[obrot]]=0),gpw[[#This Row],[kurs_zamkniecia]],gpw[[#This Row],[obrot]]/gpw[[#This Row],[wolumen]])</f>
        <v>0.70051313948064065</v>
      </c>
      <c r="I1044">
        <f>(gpw[[#This Row],[kurs_zamkniecia]]/D574-1)*100</f>
        <v>-2.777777777777779</v>
      </c>
      <c r="J1044" t="str">
        <f>LEFT(gpw[[#This Row],[ISIN]],2)</f>
        <v>PL</v>
      </c>
      <c r="K1044">
        <f>gpw[[#This Row],[kurs_zamkniecia]]*gpw[[#This Row],[pakiet_wig]]</f>
        <v>5779900</v>
      </c>
      <c r="L1044" s="2">
        <f>1000</f>
        <v>1000</v>
      </c>
      <c r="M1044" s="2">
        <f t="shared" si="64"/>
        <v>96.428137390000003</v>
      </c>
      <c r="N1044" s="2">
        <f t="shared" si="65"/>
        <v>57140000</v>
      </c>
      <c r="O1044" s="2">
        <f>gpw[[#This Row],[M]]/(gpw[[#This Row],[Mb]]*gpw[[#This Row],[K]])*gpw[[#This Row],[Wb]]</f>
        <v>1.0490019863836266</v>
      </c>
      <c r="P1044" s="2">
        <f>gpw[[#This Row],[kurs_zamkniecia]]-D574</f>
        <v>-2.0000000000000018E-2</v>
      </c>
      <c r="Q1044" s="2" t="str">
        <f>IF(gpw[[#This Row],[Kolumna1]]&gt;0,"r",IF(gpw[[#This Row],[Kolumna1]]=0,"n","m"))</f>
        <v>m</v>
      </c>
      <c r="AB1044" s="1">
        <v>42027</v>
      </c>
      <c r="AC1044" s="2" t="s">
        <v>211</v>
      </c>
      <c r="AD1044" s="2" t="s">
        <v>212</v>
      </c>
      <c r="AE1044">
        <v>0.7</v>
      </c>
      <c r="AF1044">
        <v>12862</v>
      </c>
      <c r="AG1044">
        <v>9010</v>
      </c>
      <c r="AH1044">
        <v>8257000</v>
      </c>
      <c r="AI1044" s="2">
        <f>IF(AND(gpw_3[[#This Row],[wolumen]]=0,gpw_3[[#This Row],[obrot]]=0),gpw_3[[#This Row],[kurs_zamkniecia]],gpw_3[[#This Row],[obrot]]/gpw_3[[#This Row],[wolumen]])</f>
        <v>0.70051313948064065</v>
      </c>
      <c r="AJ1044">
        <f>(gpw_3[[#This Row],[kurs_zamkniecia]]/AE574-1)*100</f>
        <v>-2.777777777777779</v>
      </c>
      <c r="AK1044" t="str">
        <f>LEFT(gpw_3[[#This Row],[ISIN]],2)</f>
        <v>PL</v>
      </c>
      <c r="AL1044">
        <f>gpw_3[[#This Row],[kurs_zamkniecia]]*gpw_3[[#This Row],[pakiet_wig]]</f>
        <v>5779900</v>
      </c>
      <c r="AM1044" s="2">
        <f>1000</f>
        <v>1000</v>
      </c>
      <c r="AN1044" s="2">
        <f t="shared" si="66"/>
        <v>96.428137390000003</v>
      </c>
      <c r="AO1044" s="2">
        <f t="shared" si="67"/>
        <v>57140000</v>
      </c>
      <c r="AP1044" s="2">
        <f>gpw_3[[#This Row],[M]]/(gpw_3[[#This Row],[Mb]]*gpw_3[[#This Row],[K]])*gpw_3[[#This Row],[Wb]]</f>
        <v>1.0490019863836266</v>
      </c>
      <c r="AQ1044" s="2">
        <f>gpw_3[[#This Row],[kurs_zamkniecia]]-AE574</f>
        <v>-2.0000000000000018E-2</v>
      </c>
      <c r="AR1044" s="2" t="str">
        <f>IF(gpw_3[[#This Row],[Kolumna1]]&gt;0,"r",IF(gpw_3[[#This Row],[Kolumna1]]=0,"n","m"))</f>
        <v>m</v>
      </c>
    </row>
    <row r="1045" spans="1:44" x14ac:dyDescent="0.25">
      <c r="A1045" s="1">
        <v>42027</v>
      </c>
      <c r="B1045" s="2" t="s">
        <v>213</v>
      </c>
      <c r="C1045" s="2" t="s">
        <v>214</v>
      </c>
      <c r="D1045">
        <v>46.7</v>
      </c>
      <c r="E1045">
        <v>235</v>
      </c>
      <c r="F1045">
        <v>11060</v>
      </c>
      <c r="G1045">
        <v>7229000</v>
      </c>
      <c r="H1045" s="2">
        <f>IF(AND(gpw[[#This Row],[wolumen]]=0,gpw[[#This Row],[obrot]]=0),gpw[[#This Row],[kurs_zamkniecia]],gpw[[#This Row],[obrot]]/gpw[[#This Row],[wolumen]])</f>
        <v>47.063829787234042</v>
      </c>
      <c r="I1045">
        <f>(gpw[[#This Row],[kurs_zamkniecia]]/D575-1)*100</f>
        <v>0.1071811361200492</v>
      </c>
      <c r="J1045" t="str">
        <f>LEFT(gpw[[#This Row],[ISIN]],2)</f>
        <v>PL</v>
      </c>
      <c r="K1045">
        <f>gpw[[#This Row],[kurs_zamkniecia]]*gpw[[#This Row],[pakiet_wig]]</f>
        <v>337594300</v>
      </c>
      <c r="L1045" s="2">
        <f>1000</f>
        <v>1000</v>
      </c>
      <c r="M1045" s="2">
        <f t="shared" si="64"/>
        <v>96.428137390000003</v>
      </c>
      <c r="N1045" s="2">
        <f t="shared" si="65"/>
        <v>57140000</v>
      </c>
      <c r="O1045" s="2">
        <f>gpw[[#This Row],[M]]/(gpw[[#This Row],[Mb]]*gpw[[#This Row],[K]])*gpw[[#This Row],[Wb]]</f>
        <v>61.27045299949652</v>
      </c>
      <c r="P1045" s="2">
        <f>gpw[[#This Row],[kurs_zamkniecia]]-D575</f>
        <v>5.0000000000004263E-2</v>
      </c>
      <c r="Q1045" s="2" t="str">
        <f>IF(gpw[[#This Row],[Kolumna1]]&gt;0,"r",IF(gpw[[#This Row],[Kolumna1]]=0,"n","m"))</f>
        <v>r</v>
      </c>
      <c r="AB1045" s="1">
        <v>42027</v>
      </c>
      <c r="AC1045" s="2" t="s">
        <v>213</v>
      </c>
      <c r="AD1045" s="2" t="s">
        <v>214</v>
      </c>
      <c r="AE1045">
        <v>46.7</v>
      </c>
      <c r="AF1045">
        <v>235</v>
      </c>
      <c r="AG1045">
        <v>11060</v>
      </c>
      <c r="AH1045">
        <v>7229000</v>
      </c>
      <c r="AI1045" s="2">
        <f>IF(AND(gpw_3[[#This Row],[wolumen]]=0,gpw_3[[#This Row],[obrot]]=0),gpw_3[[#This Row],[kurs_zamkniecia]],gpw_3[[#This Row],[obrot]]/gpw_3[[#This Row],[wolumen]])</f>
        <v>47.063829787234042</v>
      </c>
      <c r="AJ1045">
        <f>(gpw_3[[#This Row],[kurs_zamkniecia]]/AE575-1)*100</f>
        <v>0.1071811361200492</v>
      </c>
      <c r="AK1045" t="str">
        <f>LEFT(gpw_3[[#This Row],[ISIN]],2)</f>
        <v>PL</v>
      </c>
      <c r="AL1045">
        <f>gpw_3[[#This Row],[kurs_zamkniecia]]*gpw_3[[#This Row],[pakiet_wig]]</f>
        <v>337594300</v>
      </c>
      <c r="AM1045" s="2">
        <f>1000</f>
        <v>1000</v>
      </c>
      <c r="AN1045" s="2">
        <f t="shared" si="66"/>
        <v>96.428137390000003</v>
      </c>
      <c r="AO1045" s="2">
        <f t="shared" si="67"/>
        <v>57140000</v>
      </c>
      <c r="AP1045" s="2">
        <f>gpw_3[[#This Row],[M]]/(gpw_3[[#This Row],[Mb]]*gpw_3[[#This Row],[K]])*gpw_3[[#This Row],[Wb]]</f>
        <v>61.27045299949652</v>
      </c>
      <c r="AQ1045" s="2">
        <f>gpw_3[[#This Row],[kurs_zamkniecia]]-AE575</f>
        <v>5.0000000000004263E-2</v>
      </c>
      <c r="AR1045" s="2" t="str">
        <f>IF(gpw_3[[#This Row],[Kolumna1]]&gt;0,"r",IF(gpw_3[[#This Row],[Kolumna1]]=0,"n","m"))</f>
        <v>r</v>
      </c>
    </row>
    <row r="1046" spans="1:44" x14ac:dyDescent="0.25">
      <c r="A1046" s="1">
        <v>42027</v>
      </c>
      <c r="B1046" s="2" t="s">
        <v>215</v>
      </c>
      <c r="C1046" s="2" t="s">
        <v>216</v>
      </c>
      <c r="D1046">
        <v>2.82</v>
      </c>
      <c r="E1046">
        <v>346</v>
      </c>
      <c r="F1046">
        <v>990</v>
      </c>
      <c r="G1046">
        <v>0</v>
      </c>
      <c r="H1046" s="2">
        <f>IF(AND(gpw[[#This Row],[wolumen]]=0,gpw[[#This Row],[obrot]]=0),gpw[[#This Row],[kurs_zamkniecia]],gpw[[#This Row],[obrot]]/gpw[[#This Row],[wolumen]])</f>
        <v>2.8612716763005781</v>
      </c>
      <c r="I1046">
        <f>(gpw[[#This Row],[kurs_zamkniecia]]/D576-1)*100</f>
        <v>-1.0526315789473717</v>
      </c>
      <c r="J1046" t="str">
        <f>LEFT(gpw[[#This Row],[ISIN]],2)</f>
        <v>PL</v>
      </c>
      <c r="K1046">
        <f>gpw[[#This Row],[kurs_zamkniecia]]*gpw[[#This Row],[pakiet_wig]]</f>
        <v>0</v>
      </c>
      <c r="L1046" s="2">
        <f>1000</f>
        <v>1000</v>
      </c>
      <c r="M1046" s="2">
        <f t="shared" si="64"/>
        <v>96.428137390000003</v>
      </c>
      <c r="N1046" s="2">
        <f t="shared" si="65"/>
        <v>57140000</v>
      </c>
      <c r="O1046" s="2">
        <f>gpw[[#This Row],[M]]/(gpw[[#This Row],[Mb]]*gpw[[#This Row],[K]])*gpw[[#This Row],[Wb]]</f>
        <v>0</v>
      </c>
      <c r="P1046" s="2">
        <f>gpw[[#This Row],[kurs_zamkniecia]]-D576</f>
        <v>-3.0000000000000249E-2</v>
      </c>
      <c r="Q1046" s="2" t="str">
        <f>IF(gpw[[#This Row],[Kolumna1]]&gt;0,"r",IF(gpw[[#This Row],[Kolumna1]]=0,"n","m"))</f>
        <v>m</v>
      </c>
      <c r="AB1046" s="1">
        <v>42027</v>
      </c>
      <c r="AC1046" s="2" t="s">
        <v>215</v>
      </c>
      <c r="AD1046" s="2" t="s">
        <v>216</v>
      </c>
      <c r="AE1046">
        <v>2.82</v>
      </c>
      <c r="AF1046">
        <v>346</v>
      </c>
      <c r="AG1046">
        <v>990</v>
      </c>
      <c r="AH1046">
        <v>0</v>
      </c>
      <c r="AI1046" s="2">
        <f>IF(AND(gpw_3[[#This Row],[wolumen]]=0,gpw_3[[#This Row],[obrot]]=0),gpw_3[[#This Row],[kurs_zamkniecia]],gpw_3[[#This Row],[obrot]]/gpw_3[[#This Row],[wolumen]])</f>
        <v>2.8612716763005781</v>
      </c>
      <c r="AJ1046">
        <f>(gpw_3[[#This Row],[kurs_zamkniecia]]/AE576-1)*100</f>
        <v>-1.0526315789473717</v>
      </c>
      <c r="AK1046" t="str">
        <f>LEFT(gpw_3[[#This Row],[ISIN]],2)</f>
        <v>PL</v>
      </c>
      <c r="AL1046">
        <f>gpw_3[[#This Row],[kurs_zamkniecia]]*gpw_3[[#This Row],[pakiet_wig]]</f>
        <v>0</v>
      </c>
      <c r="AM1046" s="2">
        <f>1000</f>
        <v>1000</v>
      </c>
      <c r="AN1046" s="2">
        <f t="shared" si="66"/>
        <v>96.428137390000003</v>
      </c>
      <c r="AO1046" s="2">
        <f t="shared" si="67"/>
        <v>57140000</v>
      </c>
      <c r="AP1046" s="2">
        <f>gpw_3[[#This Row],[M]]/(gpw_3[[#This Row],[Mb]]*gpw_3[[#This Row],[K]])*gpw_3[[#This Row],[Wb]]</f>
        <v>0</v>
      </c>
      <c r="AQ1046" s="2">
        <f>gpw_3[[#This Row],[kurs_zamkniecia]]-AE576</f>
        <v>-3.0000000000000249E-2</v>
      </c>
      <c r="AR1046" s="2" t="str">
        <f>IF(gpw_3[[#This Row],[Kolumna1]]&gt;0,"r",IF(gpw_3[[#This Row],[Kolumna1]]=0,"n","m"))</f>
        <v>m</v>
      </c>
    </row>
    <row r="1047" spans="1:44" x14ac:dyDescent="0.25">
      <c r="A1047" s="1">
        <v>42027</v>
      </c>
      <c r="B1047" s="2" t="s">
        <v>217</v>
      </c>
      <c r="C1047" s="2" t="s">
        <v>218</v>
      </c>
      <c r="D1047">
        <v>0.21</v>
      </c>
      <c r="E1047">
        <v>0</v>
      </c>
      <c r="F1047">
        <v>0</v>
      </c>
      <c r="G1047">
        <v>0</v>
      </c>
      <c r="H1047" s="2">
        <f>IF(AND(gpw[[#This Row],[wolumen]]=0,gpw[[#This Row],[obrot]]=0),gpw[[#This Row],[kurs_zamkniecia]],gpw[[#This Row],[obrot]]/gpw[[#This Row],[wolumen]])</f>
        <v>0.21</v>
      </c>
      <c r="I1047">
        <f>(gpw[[#This Row],[kurs_zamkniecia]]/D577-1)*100</f>
        <v>0</v>
      </c>
      <c r="J1047" t="str">
        <f>LEFT(gpw[[#This Row],[ISIN]],2)</f>
        <v>PL</v>
      </c>
      <c r="K1047">
        <f>gpw[[#This Row],[kurs_zamkniecia]]*gpw[[#This Row],[pakiet_wig]]</f>
        <v>0</v>
      </c>
      <c r="L1047" s="2">
        <f>1000</f>
        <v>1000</v>
      </c>
      <c r="M1047" s="2">
        <f t="shared" si="64"/>
        <v>96.428137390000003</v>
      </c>
      <c r="N1047" s="2">
        <f t="shared" si="65"/>
        <v>57140000</v>
      </c>
      <c r="O1047" s="2">
        <f>gpw[[#This Row],[M]]/(gpw[[#This Row],[Mb]]*gpw[[#This Row],[K]])*gpw[[#This Row],[Wb]]</f>
        <v>0</v>
      </c>
      <c r="P1047" s="2">
        <f>gpw[[#This Row],[kurs_zamkniecia]]-D577</f>
        <v>0</v>
      </c>
      <c r="Q1047" s="2" t="str">
        <f>IF(gpw[[#This Row],[Kolumna1]]&gt;0,"r",IF(gpw[[#This Row],[Kolumna1]]=0,"n","m"))</f>
        <v>n</v>
      </c>
      <c r="AB1047" s="1">
        <v>42027</v>
      </c>
      <c r="AC1047" s="2" t="s">
        <v>217</v>
      </c>
      <c r="AD1047" s="2" t="s">
        <v>218</v>
      </c>
      <c r="AE1047">
        <v>0.21</v>
      </c>
      <c r="AF1047">
        <v>0</v>
      </c>
      <c r="AG1047">
        <v>0</v>
      </c>
      <c r="AH1047">
        <v>0</v>
      </c>
      <c r="AI1047" s="2">
        <f>IF(AND(gpw_3[[#This Row],[wolumen]]=0,gpw_3[[#This Row],[obrot]]=0),gpw_3[[#This Row],[kurs_zamkniecia]],gpw_3[[#This Row],[obrot]]/gpw_3[[#This Row],[wolumen]])</f>
        <v>0.21</v>
      </c>
      <c r="AJ1047">
        <f>(gpw_3[[#This Row],[kurs_zamkniecia]]/AE577-1)*100</f>
        <v>0</v>
      </c>
      <c r="AK1047" t="str">
        <f>LEFT(gpw_3[[#This Row],[ISIN]],2)</f>
        <v>PL</v>
      </c>
      <c r="AL1047">
        <f>gpw_3[[#This Row],[kurs_zamkniecia]]*gpw_3[[#This Row],[pakiet_wig]]</f>
        <v>0</v>
      </c>
      <c r="AM1047" s="2">
        <f>1000</f>
        <v>1000</v>
      </c>
      <c r="AN1047" s="2">
        <f t="shared" si="66"/>
        <v>96.428137390000003</v>
      </c>
      <c r="AO1047" s="2">
        <f t="shared" si="67"/>
        <v>57140000</v>
      </c>
      <c r="AP1047" s="2">
        <f>gpw_3[[#This Row],[M]]/(gpw_3[[#This Row],[Mb]]*gpw_3[[#This Row],[K]])*gpw_3[[#This Row],[Wb]]</f>
        <v>0</v>
      </c>
      <c r="AQ1047" s="2">
        <f>gpw_3[[#This Row],[kurs_zamkniecia]]-AE577</f>
        <v>0</v>
      </c>
      <c r="AR1047" s="2" t="str">
        <f>IF(gpw_3[[#This Row],[Kolumna1]]&gt;0,"r",IF(gpw_3[[#This Row],[Kolumna1]]=0,"n","m"))</f>
        <v>n</v>
      </c>
    </row>
    <row r="1048" spans="1:44" x14ac:dyDescent="0.25">
      <c r="A1048" s="1">
        <v>42027</v>
      </c>
      <c r="B1048" s="2" t="s">
        <v>219</v>
      </c>
      <c r="C1048" s="2" t="s">
        <v>220</v>
      </c>
      <c r="D1048">
        <v>1.72</v>
      </c>
      <c r="E1048">
        <v>790</v>
      </c>
      <c r="F1048">
        <v>1360</v>
      </c>
      <c r="G1048">
        <v>0</v>
      </c>
      <c r="H1048" s="2">
        <f>IF(AND(gpw[[#This Row],[wolumen]]=0,gpw[[#This Row],[obrot]]=0),gpw[[#This Row],[kurs_zamkniecia]],gpw[[#This Row],[obrot]]/gpw[[#This Row],[wolumen]])</f>
        <v>1.7215189873417722</v>
      </c>
      <c r="I1048">
        <f>(gpw[[#This Row],[kurs_zamkniecia]]/D578-1)*100</f>
        <v>-5.4945054945054972</v>
      </c>
      <c r="J1048" t="str">
        <f>LEFT(gpw[[#This Row],[ISIN]],2)</f>
        <v>PL</v>
      </c>
      <c r="K1048">
        <f>gpw[[#This Row],[kurs_zamkniecia]]*gpw[[#This Row],[pakiet_wig]]</f>
        <v>0</v>
      </c>
      <c r="L1048" s="2">
        <f>1000</f>
        <v>1000</v>
      </c>
      <c r="M1048" s="2">
        <f t="shared" si="64"/>
        <v>96.428137390000003</v>
      </c>
      <c r="N1048" s="2">
        <f t="shared" si="65"/>
        <v>57140000</v>
      </c>
      <c r="O1048" s="2">
        <f>gpw[[#This Row],[M]]/(gpw[[#This Row],[Mb]]*gpw[[#This Row],[K]])*gpw[[#This Row],[Wb]]</f>
        <v>0</v>
      </c>
      <c r="P1048" s="2">
        <f>gpw[[#This Row],[kurs_zamkniecia]]-D578</f>
        <v>-0.10000000000000009</v>
      </c>
      <c r="Q1048" s="2" t="str">
        <f>IF(gpw[[#This Row],[Kolumna1]]&gt;0,"r",IF(gpw[[#This Row],[Kolumna1]]=0,"n","m"))</f>
        <v>m</v>
      </c>
      <c r="AB1048" s="1">
        <v>42027</v>
      </c>
      <c r="AC1048" s="2" t="s">
        <v>219</v>
      </c>
      <c r="AD1048" s="2" t="s">
        <v>220</v>
      </c>
      <c r="AE1048">
        <v>1.72</v>
      </c>
      <c r="AF1048">
        <v>790</v>
      </c>
      <c r="AG1048">
        <v>1360</v>
      </c>
      <c r="AH1048">
        <v>0</v>
      </c>
      <c r="AI1048" s="2">
        <f>IF(AND(gpw_3[[#This Row],[wolumen]]=0,gpw_3[[#This Row],[obrot]]=0),gpw_3[[#This Row],[kurs_zamkniecia]],gpw_3[[#This Row],[obrot]]/gpw_3[[#This Row],[wolumen]])</f>
        <v>1.7215189873417722</v>
      </c>
      <c r="AJ1048">
        <f>(gpw_3[[#This Row],[kurs_zamkniecia]]/AE578-1)*100</f>
        <v>-5.4945054945054972</v>
      </c>
      <c r="AK1048" t="str">
        <f>LEFT(gpw_3[[#This Row],[ISIN]],2)</f>
        <v>PL</v>
      </c>
      <c r="AL1048">
        <f>gpw_3[[#This Row],[kurs_zamkniecia]]*gpw_3[[#This Row],[pakiet_wig]]</f>
        <v>0</v>
      </c>
      <c r="AM1048" s="2">
        <f>1000</f>
        <v>1000</v>
      </c>
      <c r="AN1048" s="2">
        <f t="shared" si="66"/>
        <v>96.428137390000003</v>
      </c>
      <c r="AO1048" s="2">
        <f t="shared" si="67"/>
        <v>57140000</v>
      </c>
      <c r="AP1048" s="2">
        <f>gpw_3[[#This Row],[M]]/(gpw_3[[#This Row],[Mb]]*gpw_3[[#This Row],[K]])*gpw_3[[#This Row],[Wb]]</f>
        <v>0</v>
      </c>
      <c r="AQ1048" s="2">
        <f>gpw_3[[#This Row],[kurs_zamkniecia]]-AE578</f>
        <v>-0.10000000000000009</v>
      </c>
      <c r="AR1048" s="2" t="str">
        <f>IF(gpw_3[[#This Row],[Kolumna1]]&gt;0,"r",IF(gpw_3[[#This Row],[Kolumna1]]=0,"n","m"))</f>
        <v>m</v>
      </c>
    </row>
    <row r="1049" spans="1:44" x14ac:dyDescent="0.25">
      <c r="A1049" s="1">
        <v>42027</v>
      </c>
      <c r="B1049" s="2" t="s">
        <v>221</v>
      </c>
      <c r="C1049" s="2" t="s">
        <v>222</v>
      </c>
      <c r="D1049">
        <v>3.3</v>
      </c>
      <c r="E1049">
        <v>10</v>
      </c>
      <c r="F1049">
        <v>30</v>
      </c>
      <c r="G1049">
        <v>3196000</v>
      </c>
      <c r="H1049" s="2">
        <f>IF(AND(gpw[[#This Row],[wolumen]]=0,gpw[[#This Row],[obrot]]=0),gpw[[#This Row],[kurs_zamkniecia]],gpw[[#This Row],[obrot]]/gpw[[#This Row],[wolumen]])</f>
        <v>3</v>
      </c>
      <c r="I1049">
        <f>(gpw[[#This Row],[kurs_zamkniecia]]/D579-1)*100</f>
        <v>0</v>
      </c>
      <c r="J1049" t="str">
        <f>LEFT(gpw[[#This Row],[ISIN]],2)</f>
        <v>PL</v>
      </c>
      <c r="K1049">
        <f>gpw[[#This Row],[kurs_zamkniecia]]*gpw[[#This Row],[pakiet_wig]]</f>
        <v>10546800</v>
      </c>
      <c r="L1049" s="2">
        <f>1000</f>
        <v>1000</v>
      </c>
      <c r="M1049" s="2">
        <f t="shared" si="64"/>
        <v>96.428137390000003</v>
      </c>
      <c r="N1049" s="2">
        <f t="shared" si="65"/>
        <v>57140000</v>
      </c>
      <c r="O1049" s="2">
        <f>gpw[[#This Row],[M]]/(gpw[[#This Row],[Mb]]*gpw[[#This Row],[K]])*gpw[[#This Row],[Wb]]</f>
        <v>1.9141532119917011</v>
      </c>
      <c r="P1049" s="2">
        <f>gpw[[#This Row],[kurs_zamkniecia]]-D579</f>
        <v>0</v>
      </c>
      <c r="Q1049" s="2" t="str">
        <f>IF(gpw[[#This Row],[Kolumna1]]&gt;0,"r",IF(gpw[[#This Row],[Kolumna1]]=0,"n","m"))</f>
        <v>n</v>
      </c>
      <c r="AB1049" s="1">
        <v>42027</v>
      </c>
      <c r="AC1049" s="2" t="s">
        <v>221</v>
      </c>
      <c r="AD1049" s="2" t="s">
        <v>222</v>
      </c>
      <c r="AE1049">
        <v>3.3</v>
      </c>
      <c r="AF1049">
        <v>10</v>
      </c>
      <c r="AG1049">
        <v>30</v>
      </c>
      <c r="AH1049">
        <v>3196000</v>
      </c>
      <c r="AI1049" s="2">
        <f>IF(AND(gpw_3[[#This Row],[wolumen]]=0,gpw_3[[#This Row],[obrot]]=0),gpw_3[[#This Row],[kurs_zamkniecia]],gpw_3[[#This Row],[obrot]]/gpw_3[[#This Row],[wolumen]])</f>
        <v>3</v>
      </c>
      <c r="AJ1049">
        <f>(gpw_3[[#This Row],[kurs_zamkniecia]]/AE579-1)*100</f>
        <v>0</v>
      </c>
      <c r="AK1049" t="str">
        <f>LEFT(gpw_3[[#This Row],[ISIN]],2)</f>
        <v>PL</v>
      </c>
      <c r="AL1049">
        <f>gpw_3[[#This Row],[kurs_zamkniecia]]*gpw_3[[#This Row],[pakiet_wig]]</f>
        <v>10546800</v>
      </c>
      <c r="AM1049" s="2">
        <f>1000</f>
        <v>1000</v>
      </c>
      <c r="AN1049" s="2">
        <f t="shared" si="66"/>
        <v>96.428137390000003</v>
      </c>
      <c r="AO1049" s="2">
        <f t="shared" si="67"/>
        <v>57140000</v>
      </c>
      <c r="AP1049" s="2">
        <f>gpw_3[[#This Row],[M]]/(gpw_3[[#This Row],[Mb]]*gpw_3[[#This Row],[K]])*gpw_3[[#This Row],[Wb]]</f>
        <v>1.9141532119917011</v>
      </c>
      <c r="AQ1049" s="2">
        <f>gpw_3[[#This Row],[kurs_zamkniecia]]-AE579</f>
        <v>0</v>
      </c>
      <c r="AR1049" s="2" t="str">
        <f>IF(gpw_3[[#This Row],[Kolumna1]]&gt;0,"r",IF(gpw_3[[#This Row],[Kolumna1]]=0,"n","m"))</f>
        <v>n</v>
      </c>
    </row>
    <row r="1050" spans="1:44" x14ac:dyDescent="0.25">
      <c r="A1050" s="1">
        <v>42027</v>
      </c>
      <c r="B1050" s="2" t="s">
        <v>223</v>
      </c>
      <c r="C1050" s="2" t="s">
        <v>224</v>
      </c>
      <c r="D1050">
        <v>0.3</v>
      </c>
      <c r="E1050">
        <v>3760</v>
      </c>
      <c r="F1050">
        <v>1130</v>
      </c>
      <c r="G1050">
        <v>13003000</v>
      </c>
      <c r="H1050" s="2">
        <f>IF(AND(gpw[[#This Row],[wolumen]]=0,gpw[[#This Row],[obrot]]=0),gpw[[#This Row],[kurs_zamkniecia]],gpw[[#This Row],[obrot]]/gpw[[#This Row],[wolumen]])</f>
        <v>0.30053191489361702</v>
      </c>
      <c r="I1050">
        <f>(gpw[[#This Row],[kurs_zamkniecia]]/D580-1)*100</f>
        <v>7.1428571428571397</v>
      </c>
      <c r="J1050" t="str">
        <f>LEFT(gpw[[#This Row],[ISIN]],2)</f>
        <v>PL</v>
      </c>
      <c r="K1050">
        <f>gpw[[#This Row],[kurs_zamkniecia]]*gpw[[#This Row],[pakiet_wig]]</f>
        <v>3900900</v>
      </c>
      <c r="L1050" s="2">
        <f>1000</f>
        <v>1000</v>
      </c>
      <c r="M1050" s="2">
        <f t="shared" si="64"/>
        <v>96.428137390000003</v>
      </c>
      <c r="N1050" s="2">
        <f t="shared" si="65"/>
        <v>57140000</v>
      </c>
      <c r="O1050" s="2">
        <f>gpw[[#This Row],[M]]/(gpw[[#This Row],[Mb]]*gpw[[#This Row],[K]])*gpw[[#This Row],[Wb]]</f>
        <v>0.70797969665286409</v>
      </c>
      <c r="P1050" s="2">
        <f>gpw[[#This Row],[kurs_zamkniecia]]-D580</f>
        <v>1.9999999999999962E-2</v>
      </c>
      <c r="Q1050" s="2" t="str">
        <f>IF(gpw[[#This Row],[Kolumna1]]&gt;0,"r",IF(gpw[[#This Row],[Kolumna1]]=0,"n","m"))</f>
        <v>r</v>
      </c>
      <c r="AB1050" s="1">
        <v>42027</v>
      </c>
      <c r="AC1050" s="2" t="s">
        <v>223</v>
      </c>
      <c r="AD1050" s="2" t="s">
        <v>224</v>
      </c>
      <c r="AE1050">
        <v>0.3</v>
      </c>
      <c r="AF1050">
        <v>3760</v>
      </c>
      <c r="AG1050">
        <v>1130</v>
      </c>
      <c r="AH1050">
        <v>13003000</v>
      </c>
      <c r="AI1050" s="2">
        <f>IF(AND(gpw_3[[#This Row],[wolumen]]=0,gpw_3[[#This Row],[obrot]]=0),gpw_3[[#This Row],[kurs_zamkniecia]],gpw_3[[#This Row],[obrot]]/gpw_3[[#This Row],[wolumen]])</f>
        <v>0.30053191489361702</v>
      </c>
      <c r="AJ1050">
        <f>(gpw_3[[#This Row],[kurs_zamkniecia]]/AE580-1)*100</f>
        <v>7.1428571428571397</v>
      </c>
      <c r="AK1050" t="str">
        <f>LEFT(gpw_3[[#This Row],[ISIN]],2)</f>
        <v>PL</v>
      </c>
      <c r="AL1050">
        <f>gpw_3[[#This Row],[kurs_zamkniecia]]*gpw_3[[#This Row],[pakiet_wig]]</f>
        <v>3900900</v>
      </c>
      <c r="AM1050" s="2">
        <f>1000</f>
        <v>1000</v>
      </c>
      <c r="AN1050" s="2">
        <f t="shared" si="66"/>
        <v>96.428137390000003</v>
      </c>
      <c r="AO1050" s="2">
        <f t="shared" si="67"/>
        <v>57140000</v>
      </c>
      <c r="AP1050" s="2">
        <f>gpw_3[[#This Row],[M]]/(gpw_3[[#This Row],[Mb]]*gpw_3[[#This Row],[K]])*gpw_3[[#This Row],[Wb]]</f>
        <v>0.70797969665286409</v>
      </c>
      <c r="AQ1050" s="2">
        <f>gpw_3[[#This Row],[kurs_zamkniecia]]-AE580</f>
        <v>1.9999999999999962E-2</v>
      </c>
      <c r="AR1050" s="2" t="str">
        <f>IF(gpw_3[[#This Row],[Kolumna1]]&gt;0,"r",IF(gpw_3[[#This Row],[Kolumna1]]=0,"n","m"))</f>
        <v>r</v>
      </c>
    </row>
    <row r="1051" spans="1:44" x14ac:dyDescent="0.25">
      <c r="A1051" s="1">
        <v>42027</v>
      </c>
      <c r="B1051" s="2" t="s">
        <v>225</v>
      </c>
      <c r="C1051" s="2" t="s">
        <v>226</v>
      </c>
      <c r="D1051">
        <v>3.85</v>
      </c>
      <c r="E1051">
        <v>24</v>
      </c>
      <c r="F1051">
        <v>90</v>
      </c>
      <c r="G1051">
        <v>0</v>
      </c>
      <c r="H1051" s="2">
        <f>IF(AND(gpw[[#This Row],[wolumen]]=0,gpw[[#This Row],[obrot]]=0),gpw[[#This Row],[kurs_zamkniecia]],gpw[[#This Row],[obrot]]/gpw[[#This Row],[wolumen]])</f>
        <v>3.75</v>
      </c>
      <c r="I1051">
        <f>(gpw[[#This Row],[kurs_zamkniecia]]/D581-1)*100</f>
        <v>-3.0226700251889227</v>
      </c>
      <c r="J1051" t="str">
        <f>LEFT(gpw[[#This Row],[ISIN]],2)</f>
        <v>PL</v>
      </c>
      <c r="K1051">
        <f>gpw[[#This Row],[kurs_zamkniecia]]*gpw[[#This Row],[pakiet_wig]]</f>
        <v>0</v>
      </c>
      <c r="L1051" s="2">
        <f>1000</f>
        <v>1000</v>
      </c>
      <c r="M1051" s="2">
        <f t="shared" si="64"/>
        <v>96.428137390000003</v>
      </c>
      <c r="N1051" s="2">
        <f t="shared" si="65"/>
        <v>57140000</v>
      </c>
      <c r="O1051" s="2">
        <f>gpw[[#This Row],[M]]/(gpw[[#This Row],[Mb]]*gpw[[#This Row],[K]])*gpw[[#This Row],[Wb]]</f>
        <v>0</v>
      </c>
      <c r="P1051" s="2">
        <f>gpw[[#This Row],[kurs_zamkniecia]]-D581</f>
        <v>-0.12000000000000011</v>
      </c>
      <c r="Q1051" s="2" t="str">
        <f>IF(gpw[[#This Row],[Kolumna1]]&gt;0,"r",IF(gpw[[#This Row],[Kolumna1]]=0,"n","m"))</f>
        <v>m</v>
      </c>
      <c r="AB1051" s="1">
        <v>42027</v>
      </c>
      <c r="AC1051" s="2" t="s">
        <v>225</v>
      </c>
      <c r="AD1051" s="2" t="s">
        <v>226</v>
      </c>
      <c r="AE1051">
        <v>3.85</v>
      </c>
      <c r="AF1051">
        <v>24</v>
      </c>
      <c r="AG1051">
        <v>90</v>
      </c>
      <c r="AH1051">
        <v>0</v>
      </c>
      <c r="AI1051" s="2">
        <f>IF(AND(gpw_3[[#This Row],[wolumen]]=0,gpw_3[[#This Row],[obrot]]=0),gpw_3[[#This Row],[kurs_zamkniecia]],gpw_3[[#This Row],[obrot]]/gpw_3[[#This Row],[wolumen]])</f>
        <v>3.75</v>
      </c>
      <c r="AJ1051">
        <f>(gpw_3[[#This Row],[kurs_zamkniecia]]/AE581-1)*100</f>
        <v>-3.0226700251889227</v>
      </c>
      <c r="AK1051" t="str">
        <f>LEFT(gpw_3[[#This Row],[ISIN]],2)</f>
        <v>PL</v>
      </c>
      <c r="AL1051">
        <f>gpw_3[[#This Row],[kurs_zamkniecia]]*gpw_3[[#This Row],[pakiet_wig]]</f>
        <v>0</v>
      </c>
      <c r="AM1051" s="2">
        <f>1000</f>
        <v>1000</v>
      </c>
      <c r="AN1051" s="2">
        <f t="shared" si="66"/>
        <v>96.428137390000003</v>
      </c>
      <c r="AO1051" s="2">
        <f t="shared" si="67"/>
        <v>57140000</v>
      </c>
      <c r="AP1051" s="2">
        <f>gpw_3[[#This Row],[M]]/(gpw_3[[#This Row],[Mb]]*gpw_3[[#This Row],[K]])*gpw_3[[#This Row],[Wb]]</f>
        <v>0</v>
      </c>
      <c r="AQ1051" s="2">
        <f>gpw_3[[#This Row],[kurs_zamkniecia]]-AE581</f>
        <v>-0.12000000000000011</v>
      </c>
      <c r="AR1051" s="2" t="str">
        <f>IF(gpw_3[[#This Row],[Kolumna1]]&gt;0,"r",IF(gpw_3[[#This Row],[Kolumna1]]=0,"n","m"))</f>
        <v>m</v>
      </c>
    </row>
    <row r="1052" spans="1:44" x14ac:dyDescent="0.25">
      <c r="A1052" s="1">
        <v>42027</v>
      </c>
      <c r="B1052" s="2" t="s">
        <v>227</v>
      </c>
      <c r="C1052" s="2" t="s">
        <v>228</v>
      </c>
      <c r="D1052">
        <v>7.18</v>
      </c>
      <c r="E1052">
        <v>3065</v>
      </c>
      <c r="F1052">
        <v>22050</v>
      </c>
      <c r="G1052">
        <v>17743000</v>
      </c>
      <c r="H1052" s="2">
        <f>IF(AND(gpw[[#This Row],[wolumen]]=0,gpw[[#This Row],[obrot]]=0),gpw[[#This Row],[kurs_zamkniecia]],gpw[[#This Row],[obrot]]/gpw[[#This Row],[wolumen]])</f>
        <v>7.1941272430668839</v>
      </c>
      <c r="I1052">
        <f>(gpw[[#This Row],[kurs_zamkniecia]]/D582-1)*100</f>
        <v>0.13947001394700731</v>
      </c>
      <c r="J1052" t="str">
        <f>LEFT(gpw[[#This Row],[ISIN]],2)</f>
        <v>PL</v>
      </c>
      <c r="K1052">
        <f>gpw[[#This Row],[kurs_zamkniecia]]*gpw[[#This Row],[pakiet_wig]]</f>
        <v>127394740</v>
      </c>
      <c r="L1052" s="2">
        <f>1000</f>
        <v>1000</v>
      </c>
      <c r="M1052" s="2">
        <f t="shared" si="64"/>
        <v>96.428137390000003</v>
      </c>
      <c r="N1052" s="2">
        <f t="shared" si="65"/>
        <v>57140000</v>
      </c>
      <c r="O1052" s="2">
        <f>gpw[[#This Row],[M]]/(gpw[[#This Row],[Mb]]*gpw[[#This Row],[K]])*gpw[[#This Row],[Wb]]</f>
        <v>23.121046266341224</v>
      </c>
      <c r="P1052" s="2">
        <f>gpw[[#This Row],[kurs_zamkniecia]]-D582</f>
        <v>9.9999999999997868E-3</v>
      </c>
      <c r="Q1052" s="2" t="str">
        <f>IF(gpw[[#This Row],[Kolumna1]]&gt;0,"r",IF(gpw[[#This Row],[Kolumna1]]=0,"n","m"))</f>
        <v>r</v>
      </c>
      <c r="AB1052" s="1">
        <v>42027</v>
      </c>
      <c r="AC1052" s="2" t="s">
        <v>227</v>
      </c>
      <c r="AD1052" s="2" t="s">
        <v>228</v>
      </c>
      <c r="AE1052">
        <v>7.18</v>
      </c>
      <c r="AF1052">
        <v>3065</v>
      </c>
      <c r="AG1052">
        <v>22050</v>
      </c>
      <c r="AH1052">
        <v>17743000</v>
      </c>
      <c r="AI1052" s="2">
        <f>IF(AND(gpw_3[[#This Row],[wolumen]]=0,gpw_3[[#This Row],[obrot]]=0),gpw_3[[#This Row],[kurs_zamkniecia]],gpw_3[[#This Row],[obrot]]/gpw_3[[#This Row],[wolumen]])</f>
        <v>7.1941272430668839</v>
      </c>
      <c r="AJ1052">
        <f>(gpw_3[[#This Row],[kurs_zamkniecia]]/AE582-1)*100</f>
        <v>0.13947001394700731</v>
      </c>
      <c r="AK1052" t="str">
        <f>LEFT(gpw_3[[#This Row],[ISIN]],2)</f>
        <v>PL</v>
      </c>
      <c r="AL1052">
        <f>gpw_3[[#This Row],[kurs_zamkniecia]]*gpw_3[[#This Row],[pakiet_wig]]</f>
        <v>127394740</v>
      </c>
      <c r="AM1052" s="2">
        <f>1000</f>
        <v>1000</v>
      </c>
      <c r="AN1052" s="2">
        <f t="shared" si="66"/>
        <v>96.428137390000003</v>
      </c>
      <c r="AO1052" s="2">
        <f t="shared" si="67"/>
        <v>57140000</v>
      </c>
      <c r="AP1052" s="2">
        <f>gpw_3[[#This Row],[M]]/(gpw_3[[#This Row],[Mb]]*gpw_3[[#This Row],[K]])*gpw_3[[#This Row],[Wb]]</f>
        <v>23.121046266341224</v>
      </c>
      <c r="AQ1052" s="2">
        <f>gpw_3[[#This Row],[kurs_zamkniecia]]-AE582</f>
        <v>9.9999999999997868E-3</v>
      </c>
      <c r="AR1052" s="2" t="str">
        <f>IF(gpw_3[[#This Row],[Kolumna1]]&gt;0,"r",IF(gpw_3[[#This Row],[Kolumna1]]=0,"n","m"))</f>
        <v>r</v>
      </c>
    </row>
    <row r="1053" spans="1:44" x14ac:dyDescent="0.25">
      <c r="A1053" s="1">
        <v>42027</v>
      </c>
      <c r="B1053" s="2" t="s">
        <v>229</v>
      </c>
      <c r="C1053" s="2" t="s">
        <v>230</v>
      </c>
      <c r="D1053">
        <v>1.95</v>
      </c>
      <c r="E1053">
        <v>74364</v>
      </c>
      <c r="F1053">
        <v>145640</v>
      </c>
      <c r="G1053">
        <v>45748000</v>
      </c>
      <c r="H1053" s="2">
        <f>IF(AND(gpw[[#This Row],[wolumen]]=0,gpw[[#This Row],[obrot]]=0),gpw[[#This Row],[kurs_zamkniecia]],gpw[[#This Row],[obrot]]/gpw[[#This Row],[wolumen]])</f>
        <v>1.9584745306868916</v>
      </c>
      <c r="I1053">
        <f>(gpw[[#This Row],[kurs_zamkniecia]]/D583-1)*100</f>
        <v>0</v>
      </c>
      <c r="J1053" t="str">
        <f>LEFT(gpw[[#This Row],[ISIN]],2)</f>
        <v>PL</v>
      </c>
      <c r="K1053">
        <f>gpw[[#This Row],[kurs_zamkniecia]]*gpw[[#This Row],[pakiet_wig]]</f>
        <v>89208600</v>
      </c>
      <c r="L1053" s="2">
        <f>1000</f>
        <v>1000</v>
      </c>
      <c r="M1053" s="2">
        <f t="shared" si="64"/>
        <v>96.428137390000003</v>
      </c>
      <c r="N1053" s="2">
        <f t="shared" si="65"/>
        <v>57140000</v>
      </c>
      <c r="O1053" s="2">
        <f>gpw[[#This Row],[M]]/(gpw[[#This Row],[Mb]]*gpw[[#This Row],[K]])*gpw[[#This Row],[Wb]]</f>
        <v>16.190591290939704</v>
      </c>
      <c r="P1053" s="2">
        <f>gpw[[#This Row],[kurs_zamkniecia]]-D583</f>
        <v>0</v>
      </c>
      <c r="Q1053" s="2" t="str">
        <f>IF(gpw[[#This Row],[Kolumna1]]&gt;0,"r",IF(gpw[[#This Row],[Kolumna1]]=0,"n","m"))</f>
        <v>n</v>
      </c>
      <c r="AB1053" s="1">
        <v>42027</v>
      </c>
      <c r="AC1053" s="2" t="s">
        <v>229</v>
      </c>
      <c r="AD1053" s="2" t="s">
        <v>230</v>
      </c>
      <c r="AE1053">
        <v>1.95</v>
      </c>
      <c r="AF1053">
        <v>74364</v>
      </c>
      <c r="AG1053">
        <v>145640</v>
      </c>
      <c r="AH1053">
        <v>45748000</v>
      </c>
      <c r="AI1053" s="2">
        <f>IF(AND(gpw_3[[#This Row],[wolumen]]=0,gpw_3[[#This Row],[obrot]]=0),gpw_3[[#This Row],[kurs_zamkniecia]],gpw_3[[#This Row],[obrot]]/gpw_3[[#This Row],[wolumen]])</f>
        <v>1.9584745306868916</v>
      </c>
      <c r="AJ1053">
        <f>(gpw_3[[#This Row],[kurs_zamkniecia]]/AE583-1)*100</f>
        <v>0</v>
      </c>
      <c r="AK1053" t="str">
        <f>LEFT(gpw_3[[#This Row],[ISIN]],2)</f>
        <v>PL</v>
      </c>
      <c r="AL1053">
        <f>gpw_3[[#This Row],[kurs_zamkniecia]]*gpw_3[[#This Row],[pakiet_wig]]</f>
        <v>89208600</v>
      </c>
      <c r="AM1053" s="2">
        <f>1000</f>
        <v>1000</v>
      </c>
      <c r="AN1053" s="2">
        <f t="shared" si="66"/>
        <v>96.428137390000003</v>
      </c>
      <c r="AO1053" s="2">
        <f t="shared" si="67"/>
        <v>57140000</v>
      </c>
      <c r="AP1053" s="2">
        <f>gpw_3[[#This Row],[M]]/(gpw_3[[#This Row],[Mb]]*gpw_3[[#This Row],[K]])*gpw_3[[#This Row],[Wb]]</f>
        <v>16.190591290939704</v>
      </c>
      <c r="AQ1053" s="2">
        <f>gpw_3[[#This Row],[kurs_zamkniecia]]-AE583</f>
        <v>0</v>
      </c>
      <c r="AR1053" s="2" t="str">
        <f>IF(gpw_3[[#This Row],[Kolumna1]]&gt;0,"r",IF(gpw_3[[#This Row],[Kolumna1]]=0,"n","m"))</f>
        <v>n</v>
      </c>
    </row>
    <row r="1054" spans="1:44" x14ac:dyDescent="0.25">
      <c r="A1054" s="1">
        <v>42027</v>
      </c>
      <c r="B1054" s="2" t="s">
        <v>231</v>
      </c>
      <c r="C1054" s="2" t="s">
        <v>232</v>
      </c>
      <c r="D1054">
        <v>1.66</v>
      </c>
      <c r="E1054">
        <v>7</v>
      </c>
      <c r="F1054">
        <v>10</v>
      </c>
      <c r="G1054">
        <v>0</v>
      </c>
      <c r="H1054" s="2">
        <f>IF(AND(gpw[[#This Row],[wolumen]]=0,gpw[[#This Row],[obrot]]=0),gpw[[#This Row],[kurs_zamkniecia]],gpw[[#This Row],[obrot]]/gpw[[#This Row],[wolumen]])</f>
        <v>1.4285714285714286</v>
      </c>
      <c r="I1054">
        <f>(gpw[[#This Row],[kurs_zamkniecia]]/D584-1)*100</f>
        <v>0</v>
      </c>
      <c r="J1054" t="str">
        <f>LEFT(gpw[[#This Row],[ISIN]],2)</f>
        <v>PL</v>
      </c>
      <c r="K1054">
        <f>gpw[[#This Row],[kurs_zamkniecia]]*gpw[[#This Row],[pakiet_wig]]</f>
        <v>0</v>
      </c>
      <c r="L1054" s="2">
        <f>1000</f>
        <v>1000</v>
      </c>
      <c r="M1054" s="2">
        <f t="shared" si="64"/>
        <v>96.428137390000003</v>
      </c>
      <c r="N1054" s="2">
        <f t="shared" si="65"/>
        <v>57140000</v>
      </c>
      <c r="O1054" s="2">
        <f>gpw[[#This Row],[M]]/(gpw[[#This Row],[Mb]]*gpw[[#This Row],[K]])*gpw[[#This Row],[Wb]]</f>
        <v>0</v>
      </c>
      <c r="P1054" s="2">
        <f>gpw[[#This Row],[kurs_zamkniecia]]-D584</f>
        <v>0</v>
      </c>
      <c r="Q1054" s="2" t="str">
        <f>IF(gpw[[#This Row],[Kolumna1]]&gt;0,"r",IF(gpw[[#This Row],[Kolumna1]]=0,"n","m"))</f>
        <v>n</v>
      </c>
      <c r="AB1054" s="1">
        <v>42027</v>
      </c>
      <c r="AC1054" s="2" t="s">
        <v>231</v>
      </c>
      <c r="AD1054" s="2" t="s">
        <v>232</v>
      </c>
      <c r="AE1054">
        <v>1.66</v>
      </c>
      <c r="AF1054">
        <v>7</v>
      </c>
      <c r="AG1054">
        <v>10</v>
      </c>
      <c r="AH1054">
        <v>0</v>
      </c>
      <c r="AI1054" s="2">
        <f>IF(AND(gpw_3[[#This Row],[wolumen]]=0,gpw_3[[#This Row],[obrot]]=0),gpw_3[[#This Row],[kurs_zamkniecia]],gpw_3[[#This Row],[obrot]]/gpw_3[[#This Row],[wolumen]])</f>
        <v>1.4285714285714286</v>
      </c>
      <c r="AJ1054">
        <f>(gpw_3[[#This Row],[kurs_zamkniecia]]/AE584-1)*100</f>
        <v>0</v>
      </c>
      <c r="AK1054" t="str">
        <f>LEFT(gpw_3[[#This Row],[ISIN]],2)</f>
        <v>PL</v>
      </c>
      <c r="AL1054">
        <f>gpw_3[[#This Row],[kurs_zamkniecia]]*gpw_3[[#This Row],[pakiet_wig]]</f>
        <v>0</v>
      </c>
      <c r="AM1054" s="2">
        <f>1000</f>
        <v>1000</v>
      </c>
      <c r="AN1054" s="2">
        <f t="shared" si="66"/>
        <v>96.428137390000003</v>
      </c>
      <c r="AO1054" s="2">
        <f t="shared" si="67"/>
        <v>57140000</v>
      </c>
      <c r="AP1054" s="2">
        <f>gpw_3[[#This Row],[M]]/(gpw_3[[#This Row],[Mb]]*gpw_3[[#This Row],[K]])*gpw_3[[#This Row],[Wb]]</f>
        <v>0</v>
      </c>
      <c r="AQ1054" s="2">
        <f>gpw_3[[#This Row],[kurs_zamkniecia]]-AE584</f>
        <v>0</v>
      </c>
      <c r="AR1054" s="2" t="str">
        <f>IF(gpw_3[[#This Row],[Kolumna1]]&gt;0,"r",IF(gpw_3[[#This Row],[Kolumna1]]=0,"n","m"))</f>
        <v>n</v>
      </c>
    </row>
    <row r="1055" spans="1:44" x14ac:dyDescent="0.25">
      <c r="A1055" s="1">
        <v>42027</v>
      </c>
      <c r="B1055" s="2" t="s">
        <v>233</v>
      </c>
      <c r="C1055" s="2" t="s">
        <v>234</v>
      </c>
      <c r="D1055">
        <v>6.64</v>
      </c>
      <c r="E1055">
        <v>174444</v>
      </c>
      <c r="F1055">
        <v>1141530</v>
      </c>
      <c r="G1055">
        <v>223328000</v>
      </c>
      <c r="H1055" s="2">
        <f>IF(AND(gpw[[#This Row],[wolumen]]=0,gpw[[#This Row],[obrot]]=0),gpw[[#This Row],[kurs_zamkniecia]],gpw[[#This Row],[obrot]]/gpw[[#This Row],[wolumen]])</f>
        <v>6.5438192199215797</v>
      </c>
      <c r="I1055">
        <f>(gpw[[#This Row],[kurs_zamkniecia]]/D585-1)*100</f>
        <v>1.5290519877675823</v>
      </c>
      <c r="J1055" t="str">
        <f>LEFT(gpw[[#This Row],[ISIN]],2)</f>
        <v>PL</v>
      </c>
      <c r="K1055">
        <f>gpw[[#This Row],[kurs_zamkniecia]]*gpw[[#This Row],[pakiet_wig]]</f>
        <v>1482897920</v>
      </c>
      <c r="L1055" s="2">
        <f>1000</f>
        <v>1000</v>
      </c>
      <c r="M1055" s="2">
        <f t="shared" si="64"/>
        <v>96.428137390000003</v>
      </c>
      <c r="N1055" s="2">
        <f t="shared" si="65"/>
        <v>57140000</v>
      </c>
      <c r="O1055" s="2">
        <f>gpw[[#This Row],[M]]/(gpw[[#This Row],[Mb]]*gpw[[#This Row],[K]])*gpw[[#This Row],[Wb]]</f>
        <v>269.1331794121262</v>
      </c>
      <c r="P1055" s="2">
        <f>gpw[[#This Row],[kurs_zamkniecia]]-D585</f>
        <v>9.9999999999999645E-2</v>
      </c>
      <c r="Q1055" s="2" t="str">
        <f>IF(gpw[[#This Row],[Kolumna1]]&gt;0,"r",IF(gpw[[#This Row],[Kolumna1]]=0,"n","m"))</f>
        <v>r</v>
      </c>
      <c r="AB1055" s="1">
        <v>42027</v>
      </c>
      <c r="AC1055" s="2" t="s">
        <v>233</v>
      </c>
      <c r="AD1055" s="2" t="s">
        <v>234</v>
      </c>
      <c r="AE1055">
        <v>6.64</v>
      </c>
      <c r="AF1055">
        <v>174444</v>
      </c>
      <c r="AG1055">
        <v>1141530</v>
      </c>
      <c r="AH1055">
        <v>223328000</v>
      </c>
      <c r="AI1055" s="2">
        <f>IF(AND(gpw_3[[#This Row],[wolumen]]=0,gpw_3[[#This Row],[obrot]]=0),gpw_3[[#This Row],[kurs_zamkniecia]],gpw_3[[#This Row],[obrot]]/gpw_3[[#This Row],[wolumen]])</f>
        <v>6.5438192199215797</v>
      </c>
      <c r="AJ1055">
        <f>(gpw_3[[#This Row],[kurs_zamkniecia]]/AE585-1)*100</f>
        <v>1.5290519877675823</v>
      </c>
      <c r="AK1055" t="str">
        <f>LEFT(gpw_3[[#This Row],[ISIN]],2)</f>
        <v>PL</v>
      </c>
      <c r="AL1055">
        <f>gpw_3[[#This Row],[kurs_zamkniecia]]*gpw_3[[#This Row],[pakiet_wig]]</f>
        <v>1482897920</v>
      </c>
      <c r="AM1055" s="2">
        <f>1000</f>
        <v>1000</v>
      </c>
      <c r="AN1055" s="2">
        <f t="shared" si="66"/>
        <v>96.428137390000003</v>
      </c>
      <c r="AO1055" s="2">
        <f t="shared" si="67"/>
        <v>57140000</v>
      </c>
      <c r="AP1055" s="2">
        <f>gpw_3[[#This Row],[M]]/(gpw_3[[#This Row],[Mb]]*gpw_3[[#This Row],[K]])*gpw_3[[#This Row],[Wb]]</f>
        <v>269.1331794121262</v>
      </c>
      <c r="AQ1055" s="2">
        <f>gpw_3[[#This Row],[kurs_zamkniecia]]-AE585</f>
        <v>9.9999999999999645E-2</v>
      </c>
      <c r="AR1055" s="2" t="str">
        <f>IF(gpw_3[[#This Row],[Kolumna1]]&gt;0,"r",IF(gpw_3[[#This Row],[Kolumna1]]=0,"n","m"))</f>
        <v>r</v>
      </c>
    </row>
    <row r="1056" spans="1:44" x14ac:dyDescent="0.25">
      <c r="A1056" s="1">
        <v>42027</v>
      </c>
      <c r="B1056" s="2" t="s">
        <v>235</v>
      </c>
      <c r="C1056" s="2" t="s">
        <v>236</v>
      </c>
      <c r="D1056">
        <v>2.2200000000000002</v>
      </c>
      <c r="E1056">
        <v>23</v>
      </c>
      <c r="F1056">
        <v>50</v>
      </c>
      <c r="G1056">
        <v>2588000</v>
      </c>
      <c r="H1056" s="2">
        <f>IF(AND(gpw[[#This Row],[wolumen]]=0,gpw[[#This Row],[obrot]]=0),gpw[[#This Row],[kurs_zamkniecia]],gpw[[#This Row],[obrot]]/gpw[[#This Row],[wolumen]])</f>
        <v>2.1739130434782608</v>
      </c>
      <c r="I1056">
        <f>(gpw[[#This Row],[kurs_zamkniecia]]/D586-1)*100</f>
        <v>0</v>
      </c>
      <c r="J1056" t="str">
        <f>LEFT(gpw[[#This Row],[ISIN]],2)</f>
        <v>PL</v>
      </c>
      <c r="K1056">
        <f>gpw[[#This Row],[kurs_zamkniecia]]*gpw[[#This Row],[pakiet_wig]]</f>
        <v>5745360.0000000009</v>
      </c>
      <c r="L1056" s="2">
        <f>1000</f>
        <v>1000</v>
      </c>
      <c r="M1056" s="2">
        <f t="shared" si="64"/>
        <v>96.428137390000003</v>
      </c>
      <c r="N1056" s="2">
        <f t="shared" si="65"/>
        <v>57140000</v>
      </c>
      <c r="O1056" s="2">
        <f>gpw[[#This Row],[M]]/(gpw[[#This Row],[Mb]]*gpw[[#This Row],[K]])*gpw[[#This Row],[Wb]]</f>
        <v>1.0427332743627111</v>
      </c>
      <c r="P1056" s="2">
        <f>gpw[[#This Row],[kurs_zamkniecia]]-D586</f>
        <v>0</v>
      </c>
      <c r="Q1056" s="2" t="str">
        <f>IF(gpw[[#This Row],[Kolumna1]]&gt;0,"r",IF(gpw[[#This Row],[Kolumna1]]=0,"n","m"))</f>
        <v>n</v>
      </c>
      <c r="AB1056" s="1">
        <v>42027</v>
      </c>
      <c r="AC1056" s="2" t="s">
        <v>235</v>
      </c>
      <c r="AD1056" s="2" t="s">
        <v>236</v>
      </c>
      <c r="AE1056">
        <v>2.2200000000000002</v>
      </c>
      <c r="AF1056">
        <v>23</v>
      </c>
      <c r="AG1056">
        <v>50</v>
      </c>
      <c r="AH1056">
        <v>2588000</v>
      </c>
      <c r="AI1056" s="2">
        <f>IF(AND(gpw_3[[#This Row],[wolumen]]=0,gpw_3[[#This Row],[obrot]]=0),gpw_3[[#This Row],[kurs_zamkniecia]],gpw_3[[#This Row],[obrot]]/gpw_3[[#This Row],[wolumen]])</f>
        <v>2.1739130434782608</v>
      </c>
      <c r="AJ1056">
        <f>(gpw_3[[#This Row],[kurs_zamkniecia]]/AE586-1)*100</f>
        <v>0</v>
      </c>
      <c r="AK1056" t="str">
        <f>LEFT(gpw_3[[#This Row],[ISIN]],2)</f>
        <v>PL</v>
      </c>
      <c r="AL1056">
        <f>gpw_3[[#This Row],[kurs_zamkniecia]]*gpw_3[[#This Row],[pakiet_wig]]</f>
        <v>5745360.0000000009</v>
      </c>
      <c r="AM1056" s="2">
        <f>1000</f>
        <v>1000</v>
      </c>
      <c r="AN1056" s="2">
        <f t="shared" si="66"/>
        <v>96.428137390000003</v>
      </c>
      <c r="AO1056" s="2">
        <f t="shared" si="67"/>
        <v>57140000</v>
      </c>
      <c r="AP1056" s="2">
        <f>gpw_3[[#This Row],[M]]/(gpw_3[[#This Row],[Mb]]*gpw_3[[#This Row],[K]])*gpw_3[[#This Row],[Wb]]</f>
        <v>1.0427332743627111</v>
      </c>
      <c r="AQ1056" s="2">
        <f>gpw_3[[#This Row],[kurs_zamkniecia]]-AE586</f>
        <v>0</v>
      </c>
      <c r="AR1056" s="2" t="str">
        <f>IF(gpw_3[[#This Row],[Kolumna1]]&gt;0,"r",IF(gpw_3[[#This Row],[Kolumna1]]=0,"n","m"))</f>
        <v>n</v>
      </c>
    </row>
    <row r="1057" spans="1:44" x14ac:dyDescent="0.25">
      <c r="A1057" s="1">
        <v>42027</v>
      </c>
      <c r="B1057" s="2" t="s">
        <v>237</v>
      </c>
      <c r="C1057" s="2" t="s">
        <v>238</v>
      </c>
      <c r="D1057">
        <v>15.05</v>
      </c>
      <c r="E1057">
        <v>322</v>
      </c>
      <c r="F1057">
        <v>4830</v>
      </c>
      <c r="G1057">
        <v>1039000</v>
      </c>
      <c r="H1057" s="2">
        <f>IF(AND(gpw[[#This Row],[wolumen]]=0,gpw[[#This Row],[obrot]]=0),gpw[[#This Row],[kurs_zamkniecia]],gpw[[#This Row],[obrot]]/gpw[[#This Row],[wolumen]])</f>
        <v>15</v>
      </c>
      <c r="I1057">
        <f>(gpw[[#This Row],[kurs_zamkniecia]]/D587-1)*100</f>
        <v>2.3809523809523947</v>
      </c>
      <c r="J1057" t="str">
        <f>LEFT(gpw[[#This Row],[ISIN]],2)</f>
        <v>PL</v>
      </c>
      <c r="K1057">
        <f>gpw[[#This Row],[kurs_zamkniecia]]*gpw[[#This Row],[pakiet_wig]]</f>
        <v>15636950</v>
      </c>
      <c r="L1057" s="2">
        <f>1000</f>
        <v>1000</v>
      </c>
      <c r="M1057" s="2">
        <f t="shared" si="64"/>
        <v>96.428137390000003</v>
      </c>
      <c r="N1057" s="2">
        <f t="shared" si="65"/>
        <v>57140000</v>
      </c>
      <c r="O1057" s="2">
        <f>gpw[[#This Row],[M]]/(gpw[[#This Row],[Mb]]*gpw[[#This Row],[K]])*gpw[[#This Row],[Wb]]</f>
        <v>2.8379715238985885</v>
      </c>
      <c r="P1057" s="2">
        <f>gpw[[#This Row],[kurs_zamkniecia]]-D587</f>
        <v>0.35000000000000142</v>
      </c>
      <c r="Q1057" s="2" t="str">
        <f>IF(gpw[[#This Row],[Kolumna1]]&gt;0,"r",IF(gpw[[#This Row],[Kolumna1]]=0,"n","m"))</f>
        <v>r</v>
      </c>
      <c r="AB1057" s="1">
        <v>42027</v>
      </c>
      <c r="AC1057" s="2" t="s">
        <v>237</v>
      </c>
      <c r="AD1057" s="2" t="s">
        <v>238</v>
      </c>
      <c r="AE1057">
        <v>15.05</v>
      </c>
      <c r="AF1057">
        <v>322</v>
      </c>
      <c r="AG1057">
        <v>4830</v>
      </c>
      <c r="AH1057">
        <v>1039000</v>
      </c>
      <c r="AI1057" s="2">
        <f>IF(AND(gpw_3[[#This Row],[wolumen]]=0,gpw_3[[#This Row],[obrot]]=0),gpw_3[[#This Row],[kurs_zamkniecia]],gpw_3[[#This Row],[obrot]]/gpw_3[[#This Row],[wolumen]])</f>
        <v>15</v>
      </c>
      <c r="AJ1057">
        <f>(gpw_3[[#This Row],[kurs_zamkniecia]]/AE587-1)*100</f>
        <v>2.3809523809523947</v>
      </c>
      <c r="AK1057" t="str">
        <f>LEFT(gpw_3[[#This Row],[ISIN]],2)</f>
        <v>PL</v>
      </c>
      <c r="AL1057">
        <f>gpw_3[[#This Row],[kurs_zamkniecia]]*gpw_3[[#This Row],[pakiet_wig]]</f>
        <v>15636950</v>
      </c>
      <c r="AM1057" s="2">
        <f>1000</f>
        <v>1000</v>
      </c>
      <c r="AN1057" s="2">
        <f t="shared" si="66"/>
        <v>96.428137390000003</v>
      </c>
      <c r="AO1057" s="2">
        <f t="shared" si="67"/>
        <v>57140000</v>
      </c>
      <c r="AP1057" s="2">
        <f>gpw_3[[#This Row],[M]]/(gpw_3[[#This Row],[Mb]]*gpw_3[[#This Row],[K]])*gpw_3[[#This Row],[Wb]]</f>
        <v>2.8379715238985885</v>
      </c>
      <c r="AQ1057" s="2">
        <f>gpw_3[[#This Row],[kurs_zamkniecia]]-AE587</f>
        <v>0.35000000000000142</v>
      </c>
      <c r="AR1057" s="2" t="str">
        <f>IF(gpw_3[[#This Row],[Kolumna1]]&gt;0,"r",IF(gpw_3[[#This Row],[Kolumna1]]=0,"n","m"))</f>
        <v>r</v>
      </c>
    </row>
    <row r="1058" spans="1:44" x14ac:dyDescent="0.25">
      <c r="A1058" s="1">
        <v>42027</v>
      </c>
      <c r="B1058" s="2" t="s">
        <v>239</v>
      </c>
      <c r="C1058" s="2" t="s">
        <v>240</v>
      </c>
      <c r="D1058">
        <v>0.17</v>
      </c>
      <c r="E1058">
        <v>14400</v>
      </c>
      <c r="F1058">
        <v>2450</v>
      </c>
      <c r="G1058">
        <v>0</v>
      </c>
      <c r="H1058" s="2">
        <f>IF(AND(gpw[[#This Row],[wolumen]]=0,gpw[[#This Row],[obrot]]=0),gpw[[#This Row],[kurs_zamkniecia]],gpw[[#This Row],[obrot]]/gpw[[#This Row],[wolumen]])</f>
        <v>0.1701388888888889</v>
      </c>
      <c r="I1058">
        <f>(gpw[[#This Row],[kurs_zamkniecia]]/D588-1)*100</f>
        <v>0</v>
      </c>
      <c r="J1058" t="str">
        <f>LEFT(gpw[[#This Row],[ISIN]],2)</f>
        <v>PL</v>
      </c>
      <c r="K1058">
        <f>gpw[[#This Row],[kurs_zamkniecia]]*gpw[[#This Row],[pakiet_wig]]</f>
        <v>0</v>
      </c>
      <c r="L1058" s="2">
        <f>1000</f>
        <v>1000</v>
      </c>
      <c r="M1058" s="2">
        <f t="shared" si="64"/>
        <v>96.428137390000003</v>
      </c>
      <c r="N1058" s="2">
        <f t="shared" si="65"/>
        <v>57140000</v>
      </c>
      <c r="O1058" s="2">
        <f>gpw[[#This Row],[M]]/(gpw[[#This Row],[Mb]]*gpw[[#This Row],[K]])*gpw[[#This Row],[Wb]]</f>
        <v>0</v>
      </c>
      <c r="P1058" s="2">
        <f>gpw[[#This Row],[kurs_zamkniecia]]-D588</f>
        <v>0</v>
      </c>
      <c r="Q1058" s="2" t="str">
        <f>IF(gpw[[#This Row],[Kolumna1]]&gt;0,"r",IF(gpw[[#This Row],[Kolumna1]]=0,"n","m"))</f>
        <v>n</v>
      </c>
      <c r="AB1058" s="1">
        <v>42027</v>
      </c>
      <c r="AC1058" s="2" t="s">
        <v>239</v>
      </c>
      <c r="AD1058" s="2" t="s">
        <v>240</v>
      </c>
      <c r="AE1058">
        <v>0.17</v>
      </c>
      <c r="AF1058">
        <v>14400</v>
      </c>
      <c r="AG1058">
        <v>2450</v>
      </c>
      <c r="AH1058">
        <v>0</v>
      </c>
      <c r="AI1058" s="2">
        <f>IF(AND(gpw_3[[#This Row],[wolumen]]=0,gpw_3[[#This Row],[obrot]]=0),gpw_3[[#This Row],[kurs_zamkniecia]],gpw_3[[#This Row],[obrot]]/gpw_3[[#This Row],[wolumen]])</f>
        <v>0.1701388888888889</v>
      </c>
      <c r="AJ1058">
        <f>(gpw_3[[#This Row],[kurs_zamkniecia]]/AE588-1)*100</f>
        <v>0</v>
      </c>
      <c r="AK1058" t="str">
        <f>LEFT(gpw_3[[#This Row],[ISIN]],2)</f>
        <v>PL</v>
      </c>
      <c r="AL1058">
        <f>gpw_3[[#This Row],[kurs_zamkniecia]]*gpw_3[[#This Row],[pakiet_wig]]</f>
        <v>0</v>
      </c>
      <c r="AM1058" s="2">
        <f>1000</f>
        <v>1000</v>
      </c>
      <c r="AN1058" s="2">
        <f t="shared" si="66"/>
        <v>96.428137390000003</v>
      </c>
      <c r="AO1058" s="2">
        <f t="shared" si="67"/>
        <v>57140000</v>
      </c>
      <c r="AP1058" s="2">
        <f>gpw_3[[#This Row],[M]]/(gpw_3[[#This Row],[Mb]]*gpw_3[[#This Row],[K]])*gpw_3[[#This Row],[Wb]]</f>
        <v>0</v>
      </c>
      <c r="AQ1058" s="2">
        <f>gpw_3[[#This Row],[kurs_zamkniecia]]-AE588</f>
        <v>0</v>
      </c>
      <c r="AR1058" s="2" t="str">
        <f>IF(gpw_3[[#This Row],[Kolumna1]]&gt;0,"r",IF(gpw_3[[#This Row],[Kolumna1]]=0,"n","m"))</f>
        <v>n</v>
      </c>
    </row>
    <row r="1059" spans="1:44" x14ac:dyDescent="0.25">
      <c r="A1059" s="1">
        <v>42027</v>
      </c>
      <c r="B1059" s="2" t="s">
        <v>241</v>
      </c>
      <c r="C1059" s="2" t="s">
        <v>242</v>
      </c>
      <c r="D1059">
        <v>0.28000000000000003</v>
      </c>
      <c r="E1059">
        <v>143833</v>
      </c>
      <c r="F1059">
        <v>42580</v>
      </c>
      <c r="G1059">
        <v>0</v>
      </c>
      <c r="H1059" s="2">
        <f>IF(AND(gpw[[#This Row],[wolumen]]=0,gpw[[#This Row],[obrot]]=0),gpw[[#This Row],[kurs_zamkniecia]],gpw[[#This Row],[obrot]]/gpw[[#This Row],[wolumen]])</f>
        <v>0.29603776602031523</v>
      </c>
      <c r="I1059">
        <f>(gpw[[#This Row],[kurs_zamkniecia]]/D589-1)*100</f>
        <v>7.6923076923077094</v>
      </c>
      <c r="J1059" t="str">
        <f>LEFT(gpw[[#This Row],[ISIN]],2)</f>
        <v>PL</v>
      </c>
      <c r="K1059">
        <f>gpw[[#This Row],[kurs_zamkniecia]]*gpw[[#This Row],[pakiet_wig]]</f>
        <v>0</v>
      </c>
      <c r="L1059" s="2">
        <f>1000</f>
        <v>1000</v>
      </c>
      <c r="M1059" s="2">
        <f t="shared" si="64"/>
        <v>96.428137390000003</v>
      </c>
      <c r="N1059" s="2">
        <f t="shared" si="65"/>
        <v>57140000</v>
      </c>
      <c r="O1059" s="2">
        <f>gpw[[#This Row],[M]]/(gpw[[#This Row],[Mb]]*gpw[[#This Row],[K]])*gpw[[#This Row],[Wb]]</f>
        <v>0</v>
      </c>
      <c r="P1059" s="2">
        <f>gpw[[#This Row],[kurs_zamkniecia]]-D589</f>
        <v>2.0000000000000018E-2</v>
      </c>
      <c r="Q1059" s="2" t="str">
        <f>IF(gpw[[#This Row],[Kolumna1]]&gt;0,"r",IF(gpw[[#This Row],[Kolumna1]]=0,"n","m"))</f>
        <v>r</v>
      </c>
      <c r="AB1059" s="1">
        <v>42027</v>
      </c>
      <c r="AC1059" s="2" t="s">
        <v>241</v>
      </c>
      <c r="AD1059" s="2" t="s">
        <v>242</v>
      </c>
      <c r="AE1059">
        <v>0.28000000000000003</v>
      </c>
      <c r="AF1059">
        <v>143833</v>
      </c>
      <c r="AG1059">
        <v>42580</v>
      </c>
      <c r="AH1059">
        <v>0</v>
      </c>
      <c r="AI1059" s="2">
        <f>IF(AND(gpw_3[[#This Row],[wolumen]]=0,gpw_3[[#This Row],[obrot]]=0),gpw_3[[#This Row],[kurs_zamkniecia]],gpw_3[[#This Row],[obrot]]/gpw_3[[#This Row],[wolumen]])</f>
        <v>0.29603776602031523</v>
      </c>
      <c r="AJ1059">
        <f>(gpw_3[[#This Row],[kurs_zamkniecia]]/AE589-1)*100</f>
        <v>7.6923076923077094</v>
      </c>
      <c r="AK1059" t="str">
        <f>LEFT(gpw_3[[#This Row],[ISIN]],2)</f>
        <v>PL</v>
      </c>
      <c r="AL1059">
        <f>gpw_3[[#This Row],[kurs_zamkniecia]]*gpw_3[[#This Row],[pakiet_wig]]</f>
        <v>0</v>
      </c>
      <c r="AM1059" s="2">
        <f>1000</f>
        <v>1000</v>
      </c>
      <c r="AN1059" s="2">
        <f t="shared" si="66"/>
        <v>96.428137390000003</v>
      </c>
      <c r="AO1059" s="2">
        <f t="shared" si="67"/>
        <v>57140000</v>
      </c>
      <c r="AP1059" s="2">
        <f>gpw_3[[#This Row],[M]]/(gpw_3[[#This Row],[Mb]]*gpw_3[[#This Row],[K]])*gpw_3[[#This Row],[Wb]]</f>
        <v>0</v>
      </c>
      <c r="AQ1059" s="2">
        <f>gpw_3[[#This Row],[kurs_zamkniecia]]-AE589</f>
        <v>2.0000000000000018E-2</v>
      </c>
      <c r="AR1059" s="2" t="str">
        <f>IF(gpw_3[[#This Row],[Kolumna1]]&gt;0,"r",IF(gpw_3[[#This Row],[Kolumna1]]=0,"n","m"))</f>
        <v>r</v>
      </c>
    </row>
    <row r="1060" spans="1:44" x14ac:dyDescent="0.25">
      <c r="A1060" s="1">
        <v>42027</v>
      </c>
      <c r="B1060" s="2" t="s">
        <v>243</v>
      </c>
      <c r="C1060" s="2" t="s">
        <v>244</v>
      </c>
      <c r="D1060">
        <v>25</v>
      </c>
      <c r="E1060">
        <v>51907</v>
      </c>
      <c r="F1060">
        <v>1332660</v>
      </c>
      <c r="G1060">
        <v>7837000</v>
      </c>
      <c r="H1060" s="2">
        <f>IF(AND(gpw[[#This Row],[wolumen]]=0,gpw[[#This Row],[obrot]]=0),gpw[[#This Row],[kurs_zamkniecia]],gpw[[#This Row],[obrot]]/gpw[[#This Row],[wolumen]])</f>
        <v>25.673993873658659</v>
      </c>
      <c r="I1060">
        <f>(gpw[[#This Row],[kurs_zamkniecia]]/D590-1)*100</f>
        <v>-4.834411876665401</v>
      </c>
      <c r="J1060" t="str">
        <f>LEFT(gpw[[#This Row],[ISIN]],2)</f>
        <v>PL</v>
      </c>
      <c r="K1060">
        <f>gpw[[#This Row],[kurs_zamkniecia]]*gpw[[#This Row],[pakiet_wig]]</f>
        <v>195925000</v>
      </c>
      <c r="L1060" s="2">
        <f>1000</f>
        <v>1000</v>
      </c>
      <c r="M1060" s="2">
        <f t="shared" si="64"/>
        <v>96.428137390000003</v>
      </c>
      <c r="N1060" s="2">
        <f t="shared" si="65"/>
        <v>57140000</v>
      </c>
      <c r="O1060" s="2">
        <f>gpw[[#This Row],[M]]/(gpw[[#This Row],[Mb]]*gpw[[#This Row],[K]])*gpw[[#This Row],[Wb]]</f>
        <v>35.558697240819399</v>
      </c>
      <c r="P1060" s="2">
        <f>gpw[[#This Row],[kurs_zamkniecia]]-D590</f>
        <v>-1.2699999999999996</v>
      </c>
      <c r="Q1060" s="2" t="str">
        <f>IF(gpw[[#This Row],[Kolumna1]]&gt;0,"r",IF(gpw[[#This Row],[Kolumna1]]=0,"n","m"))</f>
        <v>m</v>
      </c>
      <c r="AB1060" s="1">
        <v>42027</v>
      </c>
      <c r="AC1060" s="2" t="s">
        <v>243</v>
      </c>
      <c r="AD1060" s="2" t="s">
        <v>244</v>
      </c>
      <c r="AE1060">
        <v>25</v>
      </c>
      <c r="AF1060">
        <v>51907</v>
      </c>
      <c r="AG1060">
        <v>1332660</v>
      </c>
      <c r="AH1060">
        <v>7837000</v>
      </c>
      <c r="AI1060" s="2">
        <f>IF(AND(gpw_3[[#This Row],[wolumen]]=0,gpw_3[[#This Row],[obrot]]=0),gpw_3[[#This Row],[kurs_zamkniecia]],gpw_3[[#This Row],[obrot]]/gpw_3[[#This Row],[wolumen]])</f>
        <v>25.673993873658659</v>
      </c>
      <c r="AJ1060">
        <f>(gpw_3[[#This Row],[kurs_zamkniecia]]/AE590-1)*100</f>
        <v>-4.834411876665401</v>
      </c>
      <c r="AK1060" t="str">
        <f>LEFT(gpw_3[[#This Row],[ISIN]],2)</f>
        <v>PL</v>
      </c>
      <c r="AL1060">
        <f>gpw_3[[#This Row],[kurs_zamkniecia]]*gpw_3[[#This Row],[pakiet_wig]]</f>
        <v>195925000</v>
      </c>
      <c r="AM1060" s="2">
        <f>1000</f>
        <v>1000</v>
      </c>
      <c r="AN1060" s="2">
        <f t="shared" si="66"/>
        <v>96.428137390000003</v>
      </c>
      <c r="AO1060" s="2">
        <f t="shared" si="67"/>
        <v>57140000</v>
      </c>
      <c r="AP1060" s="2">
        <f>gpw_3[[#This Row],[M]]/(gpw_3[[#This Row],[Mb]]*gpw_3[[#This Row],[K]])*gpw_3[[#This Row],[Wb]]</f>
        <v>35.558697240819399</v>
      </c>
      <c r="AQ1060" s="2">
        <f>gpw_3[[#This Row],[kurs_zamkniecia]]-AE590</f>
        <v>-1.2699999999999996</v>
      </c>
      <c r="AR1060" s="2" t="str">
        <f>IF(gpw_3[[#This Row],[Kolumna1]]&gt;0,"r",IF(gpw_3[[#This Row],[Kolumna1]]=0,"n","m"))</f>
        <v>m</v>
      </c>
    </row>
    <row r="1061" spans="1:44" x14ac:dyDescent="0.25">
      <c r="A1061" s="1">
        <v>42027</v>
      </c>
      <c r="B1061" s="2" t="s">
        <v>245</v>
      </c>
      <c r="C1061" s="2" t="s">
        <v>246</v>
      </c>
      <c r="D1061">
        <v>81.22</v>
      </c>
      <c r="E1061">
        <v>45</v>
      </c>
      <c r="F1061">
        <v>3660</v>
      </c>
      <c r="G1061">
        <v>4747000</v>
      </c>
      <c r="H1061" s="2">
        <f>IF(AND(gpw[[#This Row],[wolumen]]=0,gpw[[#This Row],[obrot]]=0),gpw[[#This Row],[kurs_zamkniecia]],gpw[[#This Row],[obrot]]/gpw[[#This Row],[wolumen]])</f>
        <v>81.333333333333329</v>
      </c>
      <c r="I1061">
        <f>(gpw[[#This Row],[kurs_zamkniecia]]/D591-1)*100</f>
        <v>-0.9512195121951228</v>
      </c>
      <c r="J1061" t="str">
        <f>LEFT(gpw[[#This Row],[ISIN]],2)</f>
        <v>PL</v>
      </c>
      <c r="K1061">
        <f>gpw[[#This Row],[kurs_zamkniecia]]*gpw[[#This Row],[pakiet_wig]]</f>
        <v>385551340</v>
      </c>
      <c r="L1061" s="2">
        <f>1000</f>
        <v>1000</v>
      </c>
      <c r="M1061" s="2">
        <f t="shared" si="64"/>
        <v>96.428137390000003</v>
      </c>
      <c r="N1061" s="2">
        <f t="shared" si="65"/>
        <v>57140000</v>
      </c>
      <c r="O1061" s="2">
        <f>gpw[[#This Row],[M]]/(gpw[[#This Row],[Mb]]*gpw[[#This Row],[K]])*gpw[[#This Row],[Wb]]</f>
        <v>69.97424203063531</v>
      </c>
      <c r="P1061" s="2">
        <f>gpw[[#This Row],[kurs_zamkniecia]]-D591</f>
        <v>-0.78000000000000114</v>
      </c>
      <c r="Q1061" s="2" t="str">
        <f>IF(gpw[[#This Row],[Kolumna1]]&gt;0,"r",IF(gpw[[#This Row],[Kolumna1]]=0,"n","m"))</f>
        <v>m</v>
      </c>
      <c r="AB1061" s="1">
        <v>42027</v>
      </c>
      <c r="AC1061" s="2" t="s">
        <v>245</v>
      </c>
      <c r="AD1061" s="2" t="s">
        <v>246</v>
      </c>
      <c r="AE1061">
        <v>81.22</v>
      </c>
      <c r="AF1061">
        <v>45</v>
      </c>
      <c r="AG1061">
        <v>3660</v>
      </c>
      <c r="AH1061">
        <v>4747000</v>
      </c>
      <c r="AI1061" s="2">
        <f>IF(AND(gpw_3[[#This Row],[wolumen]]=0,gpw_3[[#This Row],[obrot]]=0),gpw_3[[#This Row],[kurs_zamkniecia]],gpw_3[[#This Row],[obrot]]/gpw_3[[#This Row],[wolumen]])</f>
        <v>81.333333333333329</v>
      </c>
      <c r="AJ1061">
        <f>(gpw_3[[#This Row],[kurs_zamkniecia]]/AE591-1)*100</f>
        <v>-0.9512195121951228</v>
      </c>
      <c r="AK1061" t="str">
        <f>LEFT(gpw_3[[#This Row],[ISIN]],2)</f>
        <v>PL</v>
      </c>
      <c r="AL1061">
        <f>gpw_3[[#This Row],[kurs_zamkniecia]]*gpw_3[[#This Row],[pakiet_wig]]</f>
        <v>385551340</v>
      </c>
      <c r="AM1061" s="2">
        <f>1000</f>
        <v>1000</v>
      </c>
      <c r="AN1061" s="2">
        <f t="shared" si="66"/>
        <v>96.428137390000003</v>
      </c>
      <c r="AO1061" s="2">
        <f t="shared" si="67"/>
        <v>57140000</v>
      </c>
      <c r="AP1061" s="2">
        <f>gpw_3[[#This Row],[M]]/(gpw_3[[#This Row],[Mb]]*gpw_3[[#This Row],[K]])*gpw_3[[#This Row],[Wb]]</f>
        <v>69.97424203063531</v>
      </c>
      <c r="AQ1061" s="2">
        <f>gpw_3[[#This Row],[kurs_zamkniecia]]-AE591</f>
        <v>-0.78000000000000114</v>
      </c>
      <c r="AR1061" s="2" t="str">
        <f>IF(gpw_3[[#This Row],[Kolumna1]]&gt;0,"r",IF(gpw_3[[#This Row],[Kolumna1]]=0,"n","m"))</f>
        <v>m</v>
      </c>
    </row>
    <row r="1062" spans="1:44" x14ac:dyDescent="0.25">
      <c r="A1062" s="1">
        <v>42027</v>
      </c>
      <c r="B1062" s="2" t="s">
        <v>247</v>
      </c>
      <c r="C1062" s="2" t="s">
        <v>248</v>
      </c>
      <c r="D1062">
        <v>10.65</v>
      </c>
      <c r="E1062">
        <v>3618</v>
      </c>
      <c r="F1062">
        <v>37800</v>
      </c>
      <c r="G1062">
        <v>7051000</v>
      </c>
      <c r="H1062" s="2">
        <f>IF(AND(gpw[[#This Row],[wolumen]]=0,gpw[[#This Row],[obrot]]=0),gpw[[#This Row],[kurs_zamkniecia]],gpw[[#This Row],[obrot]]/gpw[[#This Row],[wolumen]])</f>
        <v>10.447761194029852</v>
      </c>
      <c r="I1062">
        <f>(gpw[[#This Row],[kurs_zamkniecia]]/D592-1)*100</f>
        <v>-0.46728971962616273</v>
      </c>
      <c r="J1062" t="str">
        <f>LEFT(gpw[[#This Row],[ISIN]],2)</f>
        <v>PL</v>
      </c>
      <c r="K1062">
        <f>gpw[[#This Row],[kurs_zamkniecia]]*gpw[[#This Row],[pakiet_wig]]</f>
        <v>75093150</v>
      </c>
      <c r="L1062" s="2">
        <f>1000</f>
        <v>1000</v>
      </c>
      <c r="M1062" s="2">
        <f t="shared" si="64"/>
        <v>96.428137390000003</v>
      </c>
      <c r="N1062" s="2">
        <f t="shared" si="65"/>
        <v>57140000</v>
      </c>
      <c r="O1062" s="2">
        <f>gpw[[#This Row],[M]]/(gpw[[#This Row],[Mb]]*gpw[[#This Row],[K]])*gpw[[#This Row],[Wb]]</f>
        <v>13.6287588909503</v>
      </c>
      <c r="P1062" s="2">
        <f>gpw[[#This Row],[kurs_zamkniecia]]-D592</f>
        <v>-4.9999999999998934E-2</v>
      </c>
      <c r="Q1062" s="2" t="str">
        <f>IF(gpw[[#This Row],[Kolumna1]]&gt;0,"r",IF(gpw[[#This Row],[Kolumna1]]=0,"n","m"))</f>
        <v>m</v>
      </c>
      <c r="AB1062" s="1">
        <v>42027</v>
      </c>
      <c r="AC1062" s="2" t="s">
        <v>247</v>
      </c>
      <c r="AD1062" s="2" t="s">
        <v>248</v>
      </c>
      <c r="AE1062">
        <v>10.65</v>
      </c>
      <c r="AF1062">
        <v>3618</v>
      </c>
      <c r="AG1062">
        <v>37800</v>
      </c>
      <c r="AH1062">
        <v>7051000</v>
      </c>
      <c r="AI1062" s="2">
        <f>IF(AND(gpw_3[[#This Row],[wolumen]]=0,gpw_3[[#This Row],[obrot]]=0),gpw_3[[#This Row],[kurs_zamkniecia]],gpw_3[[#This Row],[obrot]]/gpw_3[[#This Row],[wolumen]])</f>
        <v>10.447761194029852</v>
      </c>
      <c r="AJ1062">
        <f>(gpw_3[[#This Row],[kurs_zamkniecia]]/AE592-1)*100</f>
        <v>-0.46728971962616273</v>
      </c>
      <c r="AK1062" t="str">
        <f>LEFT(gpw_3[[#This Row],[ISIN]],2)</f>
        <v>PL</v>
      </c>
      <c r="AL1062">
        <f>gpw_3[[#This Row],[kurs_zamkniecia]]*gpw_3[[#This Row],[pakiet_wig]]</f>
        <v>75093150</v>
      </c>
      <c r="AM1062" s="2">
        <f>1000</f>
        <v>1000</v>
      </c>
      <c r="AN1062" s="2">
        <f t="shared" si="66"/>
        <v>96.428137390000003</v>
      </c>
      <c r="AO1062" s="2">
        <f t="shared" si="67"/>
        <v>57140000</v>
      </c>
      <c r="AP1062" s="2">
        <f>gpw_3[[#This Row],[M]]/(gpw_3[[#This Row],[Mb]]*gpw_3[[#This Row],[K]])*gpw_3[[#This Row],[Wb]]</f>
        <v>13.6287588909503</v>
      </c>
      <c r="AQ1062" s="2">
        <f>gpw_3[[#This Row],[kurs_zamkniecia]]-AE592</f>
        <v>-4.9999999999998934E-2</v>
      </c>
      <c r="AR1062" s="2" t="str">
        <f>IF(gpw_3[[#This Row],[Kolumna1]]&gt;0,"r",IF(gpw_3[[#This Row],[Kolumna1]]=0,"n","m"))</f>
        <v>m</v>
      </c>
    </row>
    <row r="1063" spans="1:44" x14ac:dyDescent="0.25">
      <c r="A1063" s="1">
        <v>42027</v>
      </c>
      <c r="B1063" s="2" t="s">
        <v>249</v>
      </c>
      <c r="C1063" s="2" t="s">
        <v>250</v>
      </c>
      <c r="D1063">
        <v>3.43</v>
      </c>
      <c r="E1063">
        <v>38584</v>
      </c>
      <c r="F1063">
        <v>132020</v>
      </c>
      <c r="G1063">
        <v>110913000</v>
      </c>
      <c r="H1063" s="2">
        <f>IF(AND(gpw[[#This Row],[wolumen]]=0,gpw[[#This Row],[obrot]]=0),gpw[[#This Row],[kurs_zamkniecia]],gpw[[#This Row],[obrot]]/gpw[[#This Row],[wolumen]])</f>
        <v>3.4216255442670538</v>
      </c>
      <c r="I1063">
        <f>(gpw[[#This Row],[kurs_zamkniecia]]/D593-1)*100</f>
        <v>0.88235294117646745</v>
      </c>
      <c r="J1063" t="str">
        <f>LEFT(gpw[[#This Row],[ISIN]],2)</f>
        <v>PL</v>
      </c>
      <c r="K1063">
        <f>gpw[[#This Row],[kurs_zamkniecia]]*gpw[[#This Row],[pakiet_wig]]</f>
        <v>380431590</v>
      </c>
      <c r="L1063" s="2">
        <f>1000</f>
        <v>1000</v>
      </c>
      <c r="M1063" s="2">
        <f t="shared" si="64"/>
        <v>96.428137390000003</v>
      </c>
      <c r="N1063" s="2">
        <f t="shared" si="65"/>
        <v>57140000</v>
      </c>
      <c r="O1063" s="2">
        <f>gpw[[#This Row],[M]]/(gpw[[#This Row],[Mb]]*gpw[[#This Row],[K]])*gpw[[#This Row],[Wb]]</f>
        <v>69.045051574089754</v>
      </c>
      <c r="P1063" s="2">
        <f>gpw[[#This Row],[kurs_zamkniecia]]-D593</f>
        <v>3.0000000000000249E-2</v>
      </c>
      <c r="Q1063" s="2" t="str">
        <f>IF(gpw[[#This Row],[Kolumna1]]&gt;0,"r",IF(gpw[[#This Row],[Kolumna1]]=0,"n","m"))</f>
        <v>r</v>
      </c>
      <c r="AB1063" s="1">
        <v>42027</v>
      </c>
      <c r="AC1063" s="2" t="s">
        <v>249</v>
      </c>
      <c r="AD1063" s="2" t="s">
        <v>250</v>
      </c>
      <c r="AE1063">
        <v>3.43</v>
      </c>
      <c r="AF1063">
        <v>38584</v>
      </c>
      <c r="AG1063">
        <v>132020</v>
      </c>
      <c r="AH1063">
        <v>110913000</v>
      </c>
      <c r="AI1063" s="2">
        <f>IF(AND(gpw_3[[#This Row],[wolumen]]=0,gpw_3[[#This Row],[obrot]]=0),gpw_3[[#This Row],[kurs_zamkniecia]],gpw_3[[#This Row],[obrot]]/gpw_3[[#This Row],[wolumen]])</f>
        <v>3.4216255442670538</v>
      </c>
      <c r="AJ1063">
        <f>(gpw_3[[#This Row],[kurs_zamkniecia]]/AE593-1)*100</f>
        <v>0.88235294117646745</v>
      </c>
      <c r="AK1063" t="str">
        <f>LEFT(gpw_3[[#This Row],[ISIN]],2)</f>
        <v>PL</v>
      </c>
      <c r="AL1063">
        <f>gpw_3[[#This Row],[kurs_zamkniecia]]*gpw_3[[#This Row],[pakiet_wig]]</f>
        <v>380431590</v>
      </c>
      <c r="AM1063" s="2">
        <f>1000</f>
        <v>1000</v>
      </c>
      <c r="AN1063" s="2">
        <f t="shared" si="66"/>
        <v>96.428137390000003</v>
      </c>
      <c r="AO1063" s="2">
        <f t="shared" si="67"/>
        <v>57140000</v>
      </c>
      <c r="AP1063" s="2">
        <f>gpw_3[[#This Row],[M]]/(gpw_3[[#This Row],[Mb]]*gpw_3[[#This Row],[K]])*gpw_3[[#This Row],[Wb]]</f>
        <v>69.045051574089754</v>
      </c>
      <c r="AQ1063" s="2">
        <f>gpw_3[[#This Row],[kurs_zamkniecia]]-AE593</f>
        <v>3.0000000000000249E-2</v>
      </c>
      <c r="AR1063" s="2" t="str">
        <f>IF(gpw_3[[#This Row],[Kolumna1]]&gt;0,"r",IF(gpw_3[[#This Row],[Kolumna1]]=0,"n","m"))</f>
        <v>r</v>
      </c>
    </row>
    <row r="1064" spans="1:44" x14ac:dyDescent="0.25">
      <c r="A1064" s="1">
        <v>42027</v>
      </c>
      <c r="B1064" s="2" t="s">
        <v>251</v>
      </c>
      <c r="C1064" s="2" t="s">
        <v>252</v>
      </c>
      <c r="D1064">
        <v>1.44</v>
      </c>
      <c r="E1064">
        <v>9311</v>
      </c>
      <c r="F1064">
        <v>13220</v>
      </c>
      <c r="G1064">
        <v>3333000</v>
      </c>
      <c r="H1064" s="2">
        <f>IF(AND(gpw[[#This Row],[wolumen]]=0,gpw[[#This Row],[obrot]]=0),gpw[[#This Row],[kurs_zamkniecia]],gpw[[#This Row],[obrot]]/gpw[[#This Row],[wolumen]])</f>
        <v>1.4198260122435828</v>
      </c>
      <c r="I1064">
        <f>(gpw[[#This Row],[kurs_zamkniecia]]/D594-1)*100</f>
        <v>4.3478260869565188</v>
      </c>
      <c r="J1064" t="str">
        <f>LEFT(gpw[[#This Row],[ISIN]],2)</f>
        <v>PL</v>
      </c>
      <c r="K1064">
        <f>gpw[[#This Row],[kurs_zamkniecia]]*gpw[[#This Row],[pakiet_wig]]</f>
        <v>4799520</v>
      </c>
      <c r="L1064" s="2">
        <f>1000</f>
        <v>1000</v>
      </c>
      <c r="M1064" s="2">
        <f t="shared" si="64"/>
        <v>96.428137390000003</v>
      </c>
      <c r="N1064" s="2">
        <f t="shared" si="65"/>
        <v>57140000</v>
      </c>
      <c r="O1064" s="2">
        <f>gpw[[#This Row],[M]]/(gpw[[#This Row],[Mb]]*gpw[[#This Row],[K]])*gpw[[#This Row],[Wb]]</f>
        <v>0.87107147419296937</v>
      </c>
      <c r="P1064" s="2">
        <f>gpw[[#This Row],[kurs_zamkniecia]]-D594</f>
        <v>6.0000000000000053E-2</v>
      </c>
      <c r="Q1064" s="2" t="str">
        <f>IF(gpw[[#This Row],[Kolumna1]]&gt;0,"r",IF(gpw[[#This Row],[Kolumna1]]=0,"n","m"))</f>
        <v>r</v>
      </c>
      <c r="AB1064" s="1">
        <v>42027</v>
      </c>
      <c r="AC1064" s="2" t="s">
        <v>251</v>
      </c>
      <c r="AD1064" s="2" t="s">
        <v>252</v>
      </c>
      <c r="AE1064">
        <v>1.44</v>
      </c>
      <c r="AF1064">
        <v>9311</v>
      </c>
      <c r="AG1064">
        <v>13220</v>
      </c>
      <c r="AH1064">
        <v>3333000</v>
      </c>
      <c r="AI1064" s="2">
        <f>IF(AND(gpw_3[[#This Row],[wolumen]]=0,gpw_3[[#This Row],[obrot]]=0),gpw_3[[#This Row],[kurs_zamkniecia]],gpw_3[[#This Row],[obrot]]/gpw_3[[#This Row],[wolumen]])</f>
        <v>1.4198260122435828</v>
      </c>
      <c r="AJ1064">
        <f>(gpw_3[[#This Row],[kurs_zamkniecia]]/AE594-1)*100</f>
        <v>4.3478260869565188</v>
      </c>
      <c r="AK1064" t="str">
        <f>LEFT(gpw_3[[#This Row],[ISIN]],2)</f>
        <v>PL</v>
      </c>
      <c r="AL1064">
        <f>gpw_3[[#This Row],[kurs_zamkniecia]]*gpw_3[[#This Row],[pakiet_wig]]</f>
        <v>4799520</v>
      </c>
      <c r="AM1064" s="2">
        <f>1000</f>
        <v>1000</v>
      </c>
      <c r="AN1064" s="2">
        <f t="shared" si="66"/>
        <v>96.428137390000003</v>
      </c>
      <c r="AO1064" s="2">
        <f t="shared" si="67"/>
        <v>57140000</v>
      </c>
      <c r="AP1064" s="2">
        <f>gpw_3[[#This Row],[M]]/(gpw_3[[#This Row],[Mb]]*gpw_3[[#This Row],[K]])*gpw_3[[#This Row],[Wb]]</f>
        <v>0.87107147419296937</v>
      </c>
      <c r="AQ1064" s="2">
        <f>gpw_3[[#This Row],[kurs_zamkniecia]]-AE594</f>
        <v>6.0000000000000053E-2</v>
      </c>
      <c r="AR1064" s="2" t="str">
        <f>IF(gpw_3[[#This Row],[Kolumna1]]&gt;0,"r",IF(gpw_3[[#This Row],[Kolumna1]]=0,"n","m"))</f>
        <v>r</v>
      </c>
    </row>
    <row r="1065" spans="1:44" x14ac:dyDescent="0.25">
      <c r="A1065" s="1">
        <v>42027</v>
      </c>
      <c r="B1065" s="2" t="s">
        <v>253</v>
      </c>
      <c r="C1065" s="2" t="s">
        <v>254</v>
      </c>
      <c r="D1065">
        <v>15.6</v>
      </c>
      <c r="E1065">
        <v>2842</v>
      </c>
      <c r="F1065">
        <v>43690</v>
      </c>
      <c r="G1065">
        <v>2716000</v>
      </c>
      <c r="H1065" s="2">
        <f>IF(AND(gpw[[#This Row],[wolumen]]=0,gpw[[#This Row],[obrot]]=0),gpw[[#This Row],[kurs_zamkniecia]],gpw[[#This Row],[obrot]]/gpw[[#This Row],[wolumen]])</f>
        <v>15.372976776917664</v>
      </c>
      <c r="I1065">
        <f>(gpw[[#This Row],[kurs_zamkniecia]]/D595-1)*100</f>
        <v>1.9607843137254832</v>
      </c>
      <c r="J1065" t="str">
        <f>LEFT(gpw[[#This Row],[ISIN]],2)</f>
        <v>PL</v>
      </c>
      <c r="K1065">
        <f>gpw[[#This Row],[kurs_zamkniecia]]*gpw[[#This Row],[pakiet_wig]]</f>
        <v>42369600</v>
      </c>
      <c r="L1065" s="2">
        <f>1000</f>
        <v>1000</v>
      </c>
      <c r="M1065" s="2">
        <f t="shared" si="64"/>
        <v>96.428137390000003</v>
      </c>
      <c r="N1065" s="2">
        <f t="shared" si="65"/>
        <v>57140000</v>
      </c>
      <c r="O1065" s="2">
        <f>gpw[[#This Row],[M]]/(gpw[[#This Row],[Mb]]*gpw[[#This Row],[K]])*gpw[[#This Row],[Wb]]</f>
        <v>7.6897168743887789</v>
      </c>
      <c r="P1065" s="2">
        <f>gpw[[#This Row],[kurs_zamkniecia]]-D595</f>
        <v>0.29999999999999893</v>
      </c>
      <c r="Q1065" s="2" t="str">
        <f>IF(gpw[[#This Row],[Kolumna1]]&gt;0,"r",IF(gpw[[#This Row],[Kolumna1]]=0,"n","m"))</f>
        <v>r</v>
      </c>
      <c r="AB1065" s="1">
        <v>42027</v>
      </c>
      <c r="AC1065" s="2" t="s">
        <v>253</v>
      </c>
      <c r="AD1065" s="2" t="s">
        <v>254</v>
      </c>
      <c r="AE1065">
        <v>15.6</v>
      </c>
      <c r="AF1065">
        <v>2842</v>
      </c>
      <c r="AG1065">
        <v>43690</v>
      </c>
      <c r="AH1065">
        <v>2716000</v>
      </c>
      <c r="AI1065" s="2">
        <f>IF(AND(gpw_3[[#This Row],[wolumen]]=0,gpw_3[[#This Row],[obrot]]=0),gpw_3[[#This Row],[kurs_zamkniecia]],gpw_3[[#This Row],[obrot]]/gpw_3[[#This Row],[wolumen]])</f>
        <v>15.372976776917664</v>
      </c>
      <c r="AJ1065">
        <f>(gpw_3[[#This Row],[kurs_zamkniecia]]/AE595-1)*100</f>
        <v>1.9607843137254832</v>
      </c>
      <c r="AK1065" t="str">
        <f>LEFT(gpw_3[[#This Row],[ISIN]],2)</f>
        <v>PL</v>
      </c>
      <c r="AL1065">
        <f>gpw_3[[#This Row],[kurs_zamkniecia]]*gpw_3[[#This Row],[pakiet_wig]]</f>
        <v>42369600</v>
      </c>
      <c r="AM1065" s="2">
        <f>1000</f>
        <v>1000</v>
      </c>
      <c r="AN1065" s="2">
        <f t="shared" si="66"/>
        <v>96.428137390000003</v>
      </c>
      <c r="AO1065" s="2">
        <f t="shared" si="67"/>
        <v>57140000</v>
      </c>
      <c r="AP1065" s="2">
        <f>gpw_3[[#This Row],[M]]/(gpw_3[[#This Row],[Mb]]*gpw_3[[#This Row],[K]])*gpw_3[[#This Row],[Wb]]</f>
        <v>7.6897168743887789</v>
      </c>
      <c r="AQ1065" s="2">
        <f>gpw_3[[#This Row],[kurs_zamkniecia]]-AE595</f>
        <v>0.29999999999999893</v>
      </c>
      <c r="AR1065" s="2" t="str">
        <f>IF(gpw_3[[#This Row],[Kolumna1]]&gt;0,"r",IF(gpw_3[[#This Row],[Kolumna1]]=0,"n","m"))</f>
        <v>r</v>
      </c>
    </row>
    <row r="1066" spans="1:44" x14ac:dyDescent="0.25">
      <c r="A1066" s="1">
        <v>42027</v>
      </c>
      <c r="B1066" s="2" t="s">
        <v>255</v>
      </c>
      <c r="C1066" s="2" t="s">
        <v>256</v>
      </c>
      <c r="D1066">
        <v>13.33</v>
      </c>
      <c r="E1066">
        <v>2070</v>
      </c>
      <c r="F1066">
        <v>27070</v>
      </c>
      <c r="G1066">
        <v>3579000</v>
      </c>
      <c r="H1066" s="2">
        <f>IF(AND(gpw[[#This Row],[wolumen]]=0,gpw[[#This Row],[obrot]]=0),gpw[[#This Row],[kurs_zamkniecia]],gpw[[#This Row],[obrot]]/gpw[[#This Row],[wolumen]])</f>
        <v>13.077294685990339</v>
      </c>
      <c r="I1066">
        <f>(gpw[[#This Row],[kurs_zamkniecia]]/D596-1)*100</f>
        <v>-7.496251874062887E-2</v>
      </c>
      <c r="J1066" t="str">
        <f>LEFT(gpw[[#This Row],[ISIN]],2)</f>
        <v>PL</v>
      </c>
      <c r="K1066">
        <f>gpw[[#This Row],[kurs_zamkniecia]]*gpw[[#This Row],[pakiet_wig]]</f>
        <v>47708070</v>
      </c>
      <c r="L1066" s="2">
        <f>1000</f>
        <v>1000</v>
      </c>
      <c r="M1066" s="2">
        <f t="shared" si="64"/>
        <v>96.428137390000003</v>
      </c>
      <c r="N1066" s="2">
        <f t="shared" si="65"/>
        <v>57140000</v>
      </c>
      <c r="O1066" s="2">
        <f>gpw[[#This Row],[M]]/(gpw[[#This Row],[Mb]]*gpw[[#This Row],[K]])*gpw[[#This Row],[Wb]]</f>
        <v>8.6586031240210222</v>
      </c>
      <c r="P1066" s="2">
        <f>gpw[[#This Row],[kurs_zamkniecia]]-D596</f>
        <v>-9.9999999999997868E-3</v>
      </c>
      <c r="Q1066" s="2" t="str">
        <f>IF(gpw[[#This Row],[Kolumna1]]&gt;0,"r",IF(gpw[[#This Row],[Kolumna1]]=0,"n","m"))</f>
        <v>m</v>
      </c>
      <c r="AB1066" s="1">
        <v>42027</v>
      </c>
      <c r="AC1066" s="2" t="s">
        <v>255</v>
      </c>
      <c r="AD1066" s="2" t="s">
        <v>256</v>
      </c>
      <c r="AE1066">
        <v>13.33</v>
      </c>
      <c r="AF1066">
        <v>2070</v>
      </c>
      <c r="AG1066">
        <v>27070</v>
      </c>
      <c r="AH1066">
        <v>3579000</v>
      </c>
      <c r="AI1066" s="2">
        <f>IF(AND(gpw_3[[#This Row],[wolumen]]=0,gpw_3[[#This Row],[obrot]]=0),gpw_3[[#This Row],[kurs_zamkniecia]],gpw_3[[#This Row],[obrot]]/gpw_3[[#This Row],[wolumen]])</f>
        <v>13.077294685990339</v>
      </c>
      <c r="AJ1066">
        <f>(gpw_3[[#This Row],[kurs_zamkniecia]]/AE596-1)*100</f>
        <v>-7.496251874062887E-2</v>
      </c>
      <c r="AK1066" t="str">
        <f>LEFT(gpw_3[[#This Row],[ISIN]],2)</f>
        <v>PL</v>
      </c>
      <c r="AL1066">
        <f>gpw_3[[#This Row],[kurs_zamkniecia]]*gpw_3[[#This Row],[pakiet_wig]]</f>
        <v>47708070</v>
      </c>
      <c r="AM1066" s="2">
        <f>1000</f>
        <v>1000</v>
      </c>
      <c r="AN1066" s="2">
        <f t="shared" si="66"/>
        <v>96.428137390000003</v>
      </c>
      <c r="AO1066" s="2">
        <f t="shared" si="67"/>
        <v>57140000</v>
      </c>
      <c r="AP1066" s="2">
        <f>gpw_3[[#This Row],[M]]/(gpw_3[[#This Row],[Mb]]*gpw_3[[#This Row],[K]])*gpw_3[[#This Row],[Wb]]</f>
        <v>8.6586031240210222</v>
      </c>
      <c r="AQ1066" s="2">
        <f>gpw_3[[#This Row],[kurs_zamkniecia]]-AE596</f>
        <v>-9.9999999999997868E-3</v>
      </c>
      <c r="AR1066" s="2" t="str">
        <f>IF(gpw_3[[#This Row],[Kolumna1]]&gt;0,"r",IF(gpw_3[[#This Row],[Kolumna1]]=0,"n","m"))</f>
        <v>m</v>
      </c>
    </row>
    <row r="1067" spans="1:44" x14ac:dyDescent="0.25">
      <c r="A1067" s="1">
        <v>42027</v>
      </c>
      <c r="B1067" s="2" t="s">
        <v>257</v>
      </c>
      <c r="C1067" s="2" t="s">
        <v>258</v>
      </c>
      <c r="D1067">
        <v>50.51</v>
      </c>
      <c r="E1067">
        <v>3769</v>
      </c>
      <c r="F1067">
        <v>192290</v>
      </c>
      <c r="G1067">
        <v>13044000</v>
      </c>
      <c r="H1067" s="2">
        <f>IF(AND(gpw[[#This Row],[wolumen]]=0,gpw[[#This Row],[obrot]]=0),gpw[[#This Row],[kurs_zamkniecia]],gpw[[#This Row],[obrot]]/gpw[[#This Row],[wolumen]])</f>
        <v>51.018837888033964</v>
      </c>
      <c r="I1067">
        <f>(gpw[[#This Row],[kurs_zamkniecia]]/D597-1)*100</f>
        <v>-0.92193016869360767</v>
      </c>
      <c r="J1067" t="str">
        <f>LEFT(gpw[[#This Row],[ISIN]],2)</f>
        <v>PL</v>
      </c>
      <c r="K1067">
        <f>gpw[[#This Row],[kurs_zamkniecia]]*gpw[[#This Row],[pakiet_wig]]</f>
        <v>658852440</v>
      </c>
      <c r="L1067" s="2">
        <f>1000</f>
        <v>1000</v>
      </c>
      <c r="M1067" s="2">
        <f t="shared" si="64"/>
        <v>96.428137390000003</v>
      </c>
      <c r="N1067" s="2">
        <f t="shared" si="65"/>
        <v>57140000</v>
      </c>
      <c r="O1067" s="2">
        <f>gpw[[#This Row],[M]]/(gpw[[#This Row],[Mb]]*gpw[[#This Row],[K]])*gpw[[#This Row],[Wb]]</f>
        <v>119.57603389222983</v>
      </c>
      <c r="P1067" s="2">
        <f>gpw[[#This Row],[kurs_zamkniecia]]-D597</f>
        <v>-0.46999999999999886</v>
      </c>
      <c r="Q1067" s="2" t="str">
        <f>IF(gpw[[#This Row],[Kolumna1]]&gt;0,"r",IF(gpw[[#This Row],[Kolumna1]]=0,"n","m"))</f>
        <v>m</v>
      </c>
      <c r="AB1067" s="1">
        <v>42027</v>
      </c>
      <c r="AC1067" s="2" t="s">
        <v>257</v>
      </c>
      <c r="AD1067" s="2" t="s">
        <v>258</v>
      </c>
      <c r="AE1067">
        <v>50.51</v>
      </c>
      <c r="AF1067">
        <v>3769</v>
      </c>
      <c r="AG1067">
        <v>192290</v>
      </c>
      <c r="AH1067">
        <v>13044000</v>
      </c>
      <c r="AI1067" s="2">
        <f>IF(AND(gpw_3[[#This Row],[wolumen]]=0,gpw_3[[#This Row],[obrot]]=0),gpw_3[[#This Row],[kurs_zamkniecia]],gpw_3[[#This Row],[obrot]]/gpw_3[[#This Row],[wolumen]])</f>
        <v>51.018837888033964</v>
      </c>
      <c r="AJ1067">
        <f>(gpw_3[[#This Row],[kurs_zamkniecia]]/AE597-1)*100</f>
        <v>-0.92193016869360767</v>
      </c>
      <c r="AK1067" t="str">
        <f>LEFT(gpw_3[[#This Row],[ISIN]],2)</f>
        <v>PL</v>
      </c>
      <c r="AL1067">
        <f>gpw_3[[#This Row],[kurs_zamkniecia]]*gpw_3[[#This Row],[pakiet_wig]]</f>
        <v>658852440</v>
      </c>
      <c r="AM1067" s="2">
        <f>1000</f>
        <v>1000</v>
      </c>
      <c r="AN1067" s="2">
        <f t="shared" si="66"/>
        <v>96.428137390000003</v>
      </c>
      <c r="AO1067" s="2">
        <f t="shared" si="67"/>
        <v>57140000</v>
      </c>
      <c r="AP1067" s="2">
        <f>gpw_3[[#This Row],[M]]/(gpw_3[[#This Row],[Mb]]*gpw_3[[#This Row],[K]])*gpw_3[[#This Row],[Wb]]</f>
        <v>119.57603389222983</v>
      </c>
      <c r="AQ1067" s="2">
        <f>gpw_3[[#This Row],[kurs_zamkniecia]]-AE597</f>
        <v>-0.46999999999999886</v>
      </c>
      <c r="AR1067" s="2" t="str">
        <f>IF(gpw_3[[#This Row],[Kolumna1]]&gt;0,"r",IF(gpw_3[[#This Row],[Kolumna1]]=0,"n","m"))</f>
        <v>m</v>
      </c>
    </row>
    <row r="1068" spans="1:44" x14ac:dyDescent="0.25">
      <c r="A1068" s="1">
        <v>42027</v>
      </c>
      <c r="B1068" s="2" t="s">
        <v>259</v>
      </c>
      <c r="C1068" s="2" t="s">
        <v>260</v>
      </c>
      <c r="D1068">
        <v>1.03</v>
      </c>
      <c r="E1068">
        <v>4001</v>
      </c>
      <c r="F1068">
        <v>4120</v>
      </c>
      <c r="G1068">
        <v>11545000</v>
      </c>
      <c r="H1068" s="2">
        <f>IF(AND(gpw[[#This Row],[wolumen]]=0,gpw[[#This Row],[obrot]]=0),gpw[[#This Row],[kurs_zamkniecia]],gpw[[#This Row],[obrot]]/gpw[[#This Row],[wolumen]])</f>
        <v>1.0297425643589102</v>
      </c>
      <c r="I1068">
        <f>(gpw[[#This Row],[kurs_zamkniecia]]/D598-1)*100</f>
        <v>0</v>
      </c>
      <c r="J1068" t="str">
        <f>LEFT(gpw[[#This Row],[ISIN]],2)</f>
        <v>PL</v>
      </c>
      <c r="K1068">
        <f>gpw[[#This Row],[kurs_zamkniecia]]*gpw[[#This Row],[pakiet_wig]]</f>
        <v>11891350</v>
      </c>
      <c r="L1068" s="2">
        <f>1000</f>
        <v>1000</v>
      </c>
      <c r="M1068" s="2">
        <f t="shared" si="64"/>
        <v>96.428137390000003</v>
      </c>
      <c r="N1068" s="2">
        <f t="shared" si="65"/>
        <v>57140000</v>
      </c>
      <c r="O1068" s="2">
        <f>gpw[[#This Row],[M]]/(gpw[[#This Row],[Mb]]*gpw[[#This Row],[K]])*gpw[[#This Row],[Wb]]</f>
        <v>2.1581774374613643</v>
      </c>
      <c r="P1068" s="2">
        <f>gpw[[#This Row],[kurs_zamkniecia]]-D598</f>
        <v>0</v>
      </c>
      <c r="Q1068" s="2" t="str">
        <f>IF(gpw[[#This Row],[Kolumna1]]&gt;0,"r",IF(gpw[[#This Row],[Kolumna1]]=0,"n","m"))</f>
        <v>n</v>
      </c>
      <c r="AB1068" s="1">
        <v>42027</v>
      </c>
      <c r="AC1068" s="2" t="s">
        <v>259</v>
      </c>
      <c r="AD1068" s="2" t="s">
        <v>260</v>
      </c>
      <c r="AE1068">
        <v>1.03</v>
      </c>
      <c r="AF1068">
        <v>4001</v>
      </c>
      <c r="AG1068">
        <v>4120</v>
      </c>
      <c r="AH1068">
        <v>11545000</v>
      </c>
      <c r="AI1068" s="2">
        <f>IF(AND(gpw_3[[#This Row],[wolumen]]=0,gpw_3[[#This Row],[obrot]]=0),gpw_3[[#This Row],[kurs_zamkniecia]],gpw_3[[#This Row],[obrot]]/gpw_3[[#This Row],[wolumen]])</f>
        <v>1.0297425643589102</v>
      </c>
      <c r="AJ1068">
        <f>(gpw_3[[#This Row],[kurs_zamkniecia]]/AE598-1)*100</f>
        <v>0</v>
      </c>
      <c r="AK1068" t="str">
        <f>LEFT(gpw_3[[#This Row],[ISIN]],2)</f>
        <v>PL</v>
      </c>
      <c r="AL1068">
        <f>gpw_3[[#This Row],[kurs_zamkniecia]]*gpw_3[[#This Row],[pakiet_wig]]</f>
        <v>11891350</v>
      </c>
      <c r="AM1068" s="2">
        <f>1000</f>
        <v>1000</v>
      </c>
      <c r="AN1068" s="2">
        <f t="shared" si="66"/>
        <v>96.428137390000003</v>
      </c>
      <c r="AO1068" s="2">
        <f t="shared" si="67"/>
        <v>57140000</v>
      </c>
      <c r="AP1068" s="2">
        <f>gpw_3[[#This Row],[M]]/(gpw_3[[#This Row],[Mb]]*gpw_3[[#This Row],[K]])*gpw_3[[#This Row],[Wb]]</f>
        <v>2.1581774374613643</v>
      </c>
      <c r="AQ1068" s="2">
        <f>gpw_3[[#This Row],[kurs_zamkniecia]]-AE598</f>
        <v>0</v>
      </c>
      <c r="AR1068" s="2" t="str">
        <f>IF(gpw_3[[#This Row],[Kolumna1]]&gt;0,"r",IF(gpw_3[[#This Row],[Kolumna1]]=0,"n","m"))</f>
        <v>n</v>
      </c>
    </row>
    <row r="1069" spans="1:44" x14ac:dyDescent="0.25">
      <c r="A1069" s="1">
        <v>42027</v>
      </c>
      <c r="B1069" s="2" t="s">
        <v>261</v>
      </c>
      <c r="C1069" s="2" t="s">
        <v>262</v>
      </c>
      <c r="D1069">
        <v>16.96</v>
      </c>
      <c r="E1069">
        <v>394213</v>
      </c>
      <c r="F1069">
        <v>6645070</v>
      </c>
      <c r="G1069">
        <v>214078000</v>
      </c>
      <c r="H1069" s="2">
        <f>IF(AND(gpw[[#This Row],[wolumen]]=0,gpw[[#This Row],[obrot]]=0),gpw[[#This Row],[kurs_zamkniecia]],gpw[[#This Row],[obrot]]/gpw[[#This Row],[wolumen]])</f>
        <v>16.856547095098335</v>
      </c>
      <c r="I1069">
        <f>(gpw[[#This Row],[kurs_zamkniecia]]/D599-1)*100</f>
        <v>2.7878787878787836</v>
      </c>
      <c r="J1069" t="str">
        <f>LEFT(gpw[[#This Row],[ISIN]],2)</f>
        <v>PL</v>
      </c>
      <c r="K1069">
        <f>gpw[[#This Row],[kurs_zamkniecia]]*gpw[[#This Row],[pakiet_wig]]</f>
        <v>3630762880</v>
      </c>
      <c r="L1069" s="2">
        <f>1000</f>
        <v>1000</v>
      </c>
      <c r="M1069" s="2">
        <f t="shared" si="64"/>
        <v>96.428137390000003</v>
      </c>
      <c r="N1069" s="2">
        <f t="shared" si="65"/>
        <v>57140000</v>
      </c>
      <c r="O1069" s="2">
        <f>gpw[[#This Row],[M]]/(gpw[[#This Row],[Mb]]*gpw[[#This Row],[K]])*gpw[[#This Row],[Wb]]</f>
        <v>658.95213986538465</v>
      </c>
      <c r="P1069" s="2">
        <f>gpw[[#This Row],[kurs_zamkniecia]]-D599</f>
        <v>0.46000000000000085</v>
      </c>
      <c r="Q1069" s="2" t="str">
        <f>IF(gpw[[#This Row],[Kolumna1]]&gt;0,"r",IF(gpw[[#This Row],[Kolumna1]]=0,"n","m"))</f>
        <v>r</v>
      </c>
      <c r="AB1069" s="1">
        <v>42027</v>
      </c>
      <c r="AC1069" s="2" t="s">
        <v>261</v>
      </c>
      <c r="AD1069" s="2" t="s">
        <v>262</v>
      </c>
      <c r="AE1069">
        <v>16.96</v>
      </c>
      <c r="AF1069">
        <v>394213</v>
      </c>
      <c r="AG1069">
        <v>6645070</v>
      </c>
      <c r="AH1069">
        <v>214078000</v>
      </c>
      <c r="AI1069" s="2">
        <f>IF(AND(gpw_3[[#This Row],[wolumen]]=0,gpw_3[[#This Row],[obrot]]=0),gpw_3[[#This Row],[kurs_zamkniecia]],gpw_3[[#This Row],[obrot]]/gpw_3[[#This Row],[wolumen]])</f>
        <v>16.856547095098335</v>
      </c>
      <c r="AJ1069">
        <f>(gpw_3[[#This Row],[kurs_zamkniecia]]/AE599-1)*100</f>
        <v>2.7878787878787836</v>
      </c>
      <c r="AK1069" t="str">
        <f>LEFT(gpw_3[[#This Row],[ISIN]],2)</f>
        <v>PL</v>
      </c>
      <c r="AL1069">
        <f>gpw_3[[#This Row],[kurs_zamkniecia]]*gpw_3[[#This Row],[pakiet_wig]]</f>
        <v>3630762880</v>
      </c>
      <c r="AM1069" s="2">
        <f>1000</f>
        <v>1000</v>
      </c>
      <c r="AN1069" s="2">
        <f t="shared" si="66"/>
        <v>96.428137390000003</v>
      </c>
      <c r="AO1069" s="2">
        <f t="shared" si="67"/>
        <v>57140000</v>
      </c>
      <c r="AP1069" s="2">
        <f>gpw_3[[#This Row],[M]]/(gpw_3[[#This Row],[Mb]]*gpw_3[[#This Row],[K]])*gpw_3[[#This Row],[Wb]]</f>
        <v>658.95213986538465</v>
      </c>
      <c r="AQ1069" s="2">
        <f>gpw_3[[#This Row],[kurs_zamkniecia]]-AE599</f>
        <v>0.46000000000000085</v>
      </c>
      <c r="AR1069" s="2" t="str">
        <f>IF(gpw_3[[#This Row],[Kolumna1]]&gt;0,"r",IF(gpw_3[[#This Row],[Kolumna1]]=0,"n","m"))</f>
        <v>r</v>
      </c>
    </row>
    <row r="1070" spans="1:44" x14ac:dyDescent="0.25">
      <c r="A1070" s="1">
        <v>42027</v>
      </c>
      <c r="B1070" s="2" t="s">
        <v>263</v>
      </c>
      <c r="C1070" s="2" t="s">
        <v>264</v>
      </c>
      <c r="D1070">
        <v>11.31</v>
      </c>
      <c r="E1070">
        <v>208</v>
      </c>
      <c r="F1070">
        <v>2360</v>
      </c>
      <c r="G1070">
        <v>7353000</v>
      </c>
      <c r="H1070" s="2">
        <f>IF(AND(gpw[[#This Row],[wolumen]]=0,gpw[[#This Row],[obrot]]=0),gpw[[#This Row],[kurs_zamkniecia]],gpw[[#This Row],[obrot]]/gpw[[#This Row],[wolumen]])</f>
        <v>11.346153846153847</v>
      </c>
      <c r="I1070">
        <f>(gpw[[#This Row],[kurs_zamkniecia]]/D600-1)*100</f>
        <v>-1.6521739130434754</v>
      </c>
      <c r="J1070" t="str">
        <f>LEFT(gpw[[#This Row],[ISIN]],2)</f>
        <v>PL</v>
      </c>
      <c r="K1070">
        <f>gpw[[#This Row],[kurs_zamkniecia]]*gpw[[#This Row],[pakiet_wig]]</f>
        <v>83162430</v>
      </c>
      <c r="L1070" s="2">
        <f>1000</f>
        <v>1000</v>
      </c>
      <c r="M1070" s="2">
        <f t="shared" si="64"/>
        <v>96.428137390000003</v>
      </c>
      <c r="N1070" s="2">
        <f t="shared" si="65"/>
        <v>57140000</v>
      </c>
      <c r="O1070" s="2">
        <f>gpw[[#This Row],[M]]/(gpw[[#This Row],[Mb]]*gpw[[#This Row],[K]])*gpw[[#This Row],[Wb]]</f>
        <v>15.093263596686674</v>
      </c>
      <c r="P1070" s="2">
        <f>gpw[[#This Row],[kurs_zamkniecia]]-D600</f>
        <v>-0.1899999999999995</v>
      </c>
      <c r="Q1070" s="2" t="str">
        <f>IF(gpw[[#This Row],[Kolumna1]]&gt;0,"r",IF(gpw[[#This Row],[Kolumna1]]=0,"n","m"))</f>
        <v>m</v>
      </c>
      <c r="AB1070" s="1">
        <v>42027</v>
      </c>
      <c r="AC1070" s="2" t="s">
        <v>263</v>
      </c>
      <c r="AD1070" s="2" t="s">
        <v>264</v>
      </c>
      <c r="AE1070">
        <v>11.31</v>
      </c>
      <c r="AF1070">
        <v>208</v>
      </c>
      <c r="AG1070">
        <v>2360</v>
      </c>
      <c r="AH1070">
        <v>7353000</v>
      </c>
      <c r="AI1070" s="2">
        <f>IF(AND(gpw_3[[#This Row],[wolumen]]=0,gpw_3[[#This Row],[obrot]]=0),gpw_3[[#This Row],[kurs_zamkniecia]],gpw_3[[#This Row],[obrot]]/gpw_3[[#This Row],[wolumen]])</f>
        <v>11.346153846153847</v>
      </c>
      <c r="AJ1070">
        <f>(gpw_3[[#This Row],[kurs_zamkniecia]]/AE600-1)*100</f>
        <v>-1.6521739130434754</v>
      </c>
      <c r="AK1070" t="str">
        <f>LEFT(gpw_3[[#This Row],[ISIN]],2)</f>
        <v>PL</v>
      </c>
      <c r="AL1070">
        <f>gpw_3[[#This Row],[kurs_zamkniecia]]*gpw_3[[#This Row],[pakiet_wig]]</f>
        <v>83162430</v>
      </c>
      <c r="AM1070" s="2">
        <f>1000</f>
        <v>1000</v>
      </c>
      <c r="AN1070" s="2">
        <f t="shared" si="66"/>
        <v>96.428137390000003</v>
      </c>
      <c r="AO1070" s="2">
        <f t="shared" si="67"/>
        <v>57140000</v>
      </c>
      <c r="AP1070" s="2">
        <f>gpw_3[[#This Row],[M]]/(gpw_3[[#This Row],[Mb]]*gpw_3[[#This Row],[K]])*gpw_3[[#This Row],[Wb]]</f>
        <v>15.093263596686674</v>
      </c>
      <c r="AQ1070" s="2">
        <f>gpw_3[[#This Row],[kurs_zamkniecia]]-AE600</f>
        <v>-0.1899999999999995</v>
      </c>
      <c r="AR1070" s="2" t="str">
        <f>IF(gpw_3[[#This Row],[Kolumna1]]&gt;0,"r",IF(gpw_3[[#This Row],[Kolumna1]]=0,"n","m"))</f>
        <v>m</v>
      </c>
    </row>
    <row r="1071" spans="1:44" x14ac:dyDescent="0.25">
      <c r="A1071" s="1">
        <v>42027</v>
      </c>
      <c r="B1071" s="2" t="s">
        <v>265</v>
      </c>
      <c r="C1071" s="2" t="s">
        <v>266</v>
      </c>
      <c r="D1071">
        <v>23.3</v>
      </c>
      <c r="E1071">
        <v>1099671</v>
      </c>
      <c r="F1071">
        <v>25340470</v>
      </c>
      <c r="G1071">
        <v>200740000</v>
      </c>
      <c r="H1071" s="2">
        <f>IF(AND(gpw[[#This Row],[wolumen]]=0,gpw[[#This Row],[obrot]]=0),gpw[[#This Row],[kurs_zamkniecia]],gpw[[#This Row],[obrot]]/gpw[[#This Row],[wolumen]])</f>
        <v>23.043683065207684</v>
      </c>
      <c r="I1071">
        <f>(gpw[[#This Row],[kurs_zamkniecia]]/D601-1)*100</f>
        <v>2.0140105078809034</v>
      </c>
      <c r="J1071" t="str">
        <f>LEFT(gpw[[#This Row],[ISIN]],2)</f>
        <v>PL</v>
      </c>
      <c r="K1071">
        <f>gpw[[#This Row],[kurs_zamkniecia]]*gpw[[#This Row],[pakiet_wig]]</f>
        <v>4677242000</v>
      </c>
      <c r="L1071" s="2">
        <f>1000</f>
        <v>1000</v>
      </c>
      <c r="M1071" s="2">
        <f t="shared" si="64"/>
        <v>96.428137390000003</v>
      </c>
      <c r="N1071" s="2">
        <f t="shared" si="65"/>
        <v>57140000</v>
      </c>
      <c r="O1071" s="2">
        <f>gpw[[#This Row],[M]]/(gpw[[#This Row],[Mb]]*gpw[[#This Row],[K]])*gpw[[#This Row],[Wb]]</f>
        <v>848.87907209414118</v>
      </c>
      <c r="P1071" s="2">
        <f>gpw[[#This Row],[kurs_zamkniecia]]-D601</f>
        <v>0.46000000000000085</v>
      </c>
      <c r="Q1071" s="2" t="str">
        <f>IF(gpw[[#This Row],[Kolumna1]]&gt;0,"r",IF(gpw[[#This Row],[Kolumna1]]=0,"n","m"))</f>
        <v>r</v>
      </c>
      <c r="AB1071" s="1">
        <v>42027</v>
      </c>
      <c r="AC1071" s="2" t="s">
        <v>265</v>
      </c>
      <c r="AD1071" s="2" t="s">
        <v>266</v>
      </c>
      <c r="AE1071">
        <v>23.3</v>
      </c>
      <c r="AF1071">
        <v>1099671</v>
      </c>
      <c r="AG1071">
        <v>25340470</v>
      </c>
      <c r="AH1071">
        <v>200740000</v>
      </c>
      <c r="AI1071" s="2">
        <f>IF(AND(gpw_3[[#This Row],[wolumen]]=0,gpw_3[[#This Row],[obrot]]=0),gpw_3[[#This Row],[kurs_zamkniecia]],gpw_3[[#This Row],[obrot]]/gpw_3[[#This Row],[wolumen]])</f>
        <v>23.043683065207684</v>
      </c>
      <c r="AJ1071">
        <f>(gpw_3[[#This Row],[kurs_zamkniecia]]/AE601-1)*100</f>
        <v>2.0140105078809034</v>
      </c>
      <c r="AK1071" t="str">
        <f>LEFT(gpw_3[[#This Row],[ISIN]],2)</f>
        <v>PL</v>
      </c>
      <c r="AL1071">
        <f>gpw_3[[#This Row],[kurs_zamkniecia]]*gpw_3[[#This Row],[pakiet_wig]]</f>
        <v>4677242000</v>
      </c>
      <c r="AM1071" s="2">
        <f>1000</f>
        <v>1000</v>
      </c>
      <c r="AN1071" s="2">
        <f t="shared" si="66"/>
        <v>96.428137390000003</v>
      </c>
      <c r="AO1071" s="2">
        <f t="shared" si="67"/>
        <v>57140000</v>
      </c>
      <c r="AP1071" s="2">
        <f>gpw_3[[#This Row],[M]]/(gpw_3[[#This Row],[Mb]]*gpw_3[[#This Row],[K]])*gpw_3[[#This Row],[Wb]]</f>
        <v>848.87907209414118</v>
      </c>
      <c r="AQ1071" s="2">
        <f>gpw_3[[#This Row],[kurs_zamkniecia]]-AE601</f>
        <v>0.46000000000000085</v>
      </c>
      <c r="AR1071" s="2" t="str">
        <f>IF(gpw_3[[#This Row],[Kolumna1]]&gt;0,"r",IF(gpw_3[[#This Row],[Kolumna1]]=0,"n","m"))</f>
        <v>r</v>
      </c>
    </row>
    <row r="1072" spans="1:44" x14ac:dyDescent="0.25">
      <c r="A1072" s="1">
        <v>42027</v>
      </c>
      <c r="B1072" s="2" t="s">
        <v>267</v>
      </c>
      <c r="C1072" s="2" t="s">
        <v>268</v>
      </c>
      <c r="D1072">
        <v>11.44</v>
      </c>
      <c r="E1072">
        <v>6</v>
      </c>
      <c r="F1072">
        <v>70</v>
      </c>
      <c r="G1072">
        <v>5047000</v>
      </c>
      <c r="H1072" s="2">
        <f>IF(AND(gpw[[#This Row],[wolumen]]=0,gpw[[#This Row],[obrot]]=0),gpw[[#This Row],[kurs_zamkniecia]],gpw[[#This Row],[obrot]]/gpw[[#This Row],[wolumen]])</f>
        <v>11.666666666666666</v>
      </c>
      <c r="I1072">
        <f>(gpw[[#This Row],[kurs_zamkniecia]]/D602-1)*100</f>
        <v>0</v>
      </c>
      <c r="J1072" t="str">
        <f>LEFT(gpw[[#This Row],[ISIN]],2)</f>
        <v>PL</v>
      </c>
      <c r="K1072">
        <f>gpw[[#This Row],[kurs_zamkniecia]]*gpw[[#This Row],[pakiet_wig]]</f>
        <v>57737680</v>
      </c>
      <c r="L1072" s="2">
        <f>1000</f>
        <v>1000</v>
      </c>
      <c r="M1072" s="2">
        <f t="shared" si="64"/>
        <v>96.428137390000003</v>
      </c>
      <c r="N1072" s="2">
        <f t="shared" si="65"/>
        <v>57140000</v>
      </c>
      <c r="O1072" s="2">
        <f>gpw[[#This Row],[M]]/(gpw[[#This Row],[Mb]]*gpw[[#This Row],[K]])*gpw[[#This Row],[Wb]]</f>
        <v>10.478890812848352</v>
      </c>
      <c r="P1072" s="2">
        <f>gpw[[#This Row],[kurs_zamkniecia]]-D602</f>
        <v>0</v>
      </c>
      <c r="Q1072" s="2" t="str">
        <f>IF(gpw[[#This Row],[Kolumna1]]&gt;0,"r",IF(gpw[[#This Row],[Kolumna1]]=0,"n","m"))</f>
        <v>n</v>
      </c>
      <c r="AB1072" s="1">
        <v>42027</v>
      </c>
      <c r="AC1072" s="2" t="s">
        <v>267</v>
      </c>
      <c r="AD1072" s="2" t="s">
        <v>268</v>
      </c>
      <c r="AE1072">
        <v>11.44</v>
      </c>
      <c r="AF1072">
        <v>6</v>
      </c>
      <c r="AG1072">
        <v>70</v>
      </c>
      <c r="AH1072">
        <v>5047000</v>
      </c>
      <c r="AI1072" s="2">
        <f>IF(AND(gpw_3[[#This Row],[wolumen]]=0,gpw_3[[#This Row],[obrot]]=0),gpw_3[[#This Row],[kurs_zamkniecia]],gpw_3[[#This Row],[obrot]]/gpw_3[[#This Row],[wolumen]])</f>
        <v>11.666666666666666</v>
      </c>
      <c r="AJ1072">
        <f>(gpw_3[[#This Row],[kurs_zamkniecia]]/AE602-1)*100</f>
        <v>0</v>
      </c>
      <c r="AK1072" t="str">
        <f>LEFT(gpw_3[[#This Row],[ISIN]],2)</f>
        <v>PL</v>
      </c>
      <c r="AL1072">
        <f>gpw_3[[#This Row],[kurs_zamkniecia]]*gpw_3[[#This Row],[pakiet_wig]]</f>
        <v>57737680</v>
      </c>
      <c r="AM1072" s="2">
        <f>1000</f>
        <v>1000</v>
      </c>
      <c r="AN1072" s="2">
        <f t="shared" si="66"/>
        <v>96.428137390000003</v>
      </c>
      <c r="AO1072" s="2">
        <f t="shared" si="67"/>
        <v>57140000</v>
      </c>
      <c r="AP1072" s="2">
        <f>gpw_3[[#This Row],[M]]/(gpw_3[[#This Row],[Mb]]*gpw_3[[#This Row],[K]])*gpw_3[[#This Row],[Wb]]</f>
        <v>10.478890812848352</v>
      </c>
      <c r="AQ1072" s="2">
        <f>gpw_3[[#This Row],[kurs_zamkniecia]]-AE602</f>
        <v>0</v>
      </c>
      <c r="AR1072" s="2" t="str">
        <f>IF(gpw_3[[#This Row],[Kolumna1]]&gt;0,"r",IF(gpw_3[[#This Row],[Kolumna1]]=0,"n","m"))</f>
        <v>n</v>
      </c>
    </row>
    <row r="1073" spans="1:44" x14ac:dyDescent="0.25">
      <c r="A1073" s="1">
        <v>42027</v>
      </c>
      <c r="B1073" s="2" t="s">
        <v>269</v>
      </c>
      <c r="C1073" s="2" t="s">
        <v>270</v>
      </c>
      <c r="D1073">
        <v>25.86</v>
      </c>
      <c r="E1073">
        <v>2555</v>
      </c>
      <c r="F1073">
        <v>66370</v>
      </c>
      <c r="G1073">
        <v>4986000</v>
      </c>
      <c r="H1073" s="2">
        <f>IF(AND(gpw[[#This Row],[wolumen]]=0,gpw[[#This Row],[obrot]]=0),gpw[[#This Row],[kurs_zamkniecia]],gpw[[#This Row],[obrot]]/gpw[[#This Row],[wolumen]])</f>
        <v>25.976516634050881</v>
      </c>
      <c r="I1073">
        <f>(gpw[[#This Row],[kurs_zamkniecia]]/D603-1)*100</f>
        <v>-0.61491160645656961</v>
      </c>
      <c r="J1073" t="str">
        <f>LEFT(gpw[[#This Row],[ISIN]],2)</f>
        <v>PL</v>
      </c>
      <c r="K1073">
        <f>gpw[[#This Row],[kurs_zamkniecia]]*gpw[[#This Row],[pakiet_wig]]</f>
        <v>128937960</v>
      </c>
      <c r="L1073" s="2">
        <f>1000</f>
        <v>1000</v>
      </c>
      <c r="M1073" s="2">
        <f t="shared" si="64"/>
        <v>96.428137390000003</v>
      </c>
      <c r="N1073" s="2">
        <f t="shared" si="65"/>
        <v>57140000</v>
      </c>
      <c r="O1073" s="2">
        <f>gpw[[#This Row],[M]]/(gpw[[#This Row],[Mb]]*gpw[[#This Row],[K]])*gpw[[#This Row],[Wb]]</f>
        <v>23.401127382870396</v>
      </c>
      <c r="P1073" s="2">
        <f>gpw[[#This Row],[kurs_zamkniecia]]-D603</f>
        <v>-0.16000000000000014</v>
      </c>
      <c r="Q1073" s="2" t="str">
        <f>IF(gpw[[#This Row],[Kolumna1]]&gt;0,"r",IF(gpw[[#This Row],[Kolumna1]]=0,"n","m"))</f>
        <v>m</v>
      </c>
      <c r="AB1073" s="1">
        <v>42027</v>
      </c>
      <c r="AC1073" s="2" t="s">
        <v>269</v>
      </c>
      <c r="AD1073" s="2" t="s">
        <v>270</v>
      </c>
      <c r="AE1073">
        <v>25.86</v>
      </c>
      <c r="AF1073">
        <v>2555</v>
      </c>
      <c r="AG1073">
        <v>66370</v>
      </c>
      <c r="AH1073">
        <v>4986000</v>
      </c>
      <c r="AI1073" s="2">
        <f>IF(AND(gpw_3[[#This Row],[wolumen]]=0,gpw_3[[#This Row],[obrot]]=0),gpw_3[[#This Row],[kurs_zamkniecia]],gpw_3[[#This Row],[obrot]]/gpw_3[[#This Row],[wolumen]])</f>
        <v>25.976516634050881</v>
      </c>
      <c r="AJ1073">
        <f>(gpw_3[[#This Row],[kurs_zamkniecia]]/AE603-1)*100</f>
        <v>-0.61491160645656961</v>
      </c>
      <c r="AK1073" t="str">
        <f>LEFT(gpw_3[[#This Row],[ISIN]],2)</f>
        <v>PL</v>
      </c>
      <c r="AL1073">
        <f>gpw_3[[#This Row],[kurs_zamkniecia]]*gpw_3[[#This Row],[pakiet_wig]]</f>
        <v>128937960</v>
      </c>
      <c r="AM1073" s="2">
        <f>1000</f>
        <v>1000</v>
      </c>
      <c r="AN1073" s="2">
        <f t="shared" si="66"/>
        <v>96.428137390000003</v>
      </c>
      <c r="AO1073" s="2">
        <f t="shared" si="67"/>
        <v>57140000</v>
      </c>
      <c r="AP1073" s="2">
        <f>gpw_3[[#This Row],[M]]/(gpw_3[[#This Row],[Mb]]*gpw_3[[#This Row],[K]])*gpw_3[[#This Row],[Wb]]</f>
        <v>23.401127382870396</v>
      </c>
      <c r="AQ1073" s="2">
        <f>gpw_3[[#This Row],[kurs_zamkniecia]]-AE603</f>
        <v>-0.16000000000000014</v>
      </c>
      <c r="AR1073" s="2" t="str">
        <f>IF(gpw_3[[#This Row],[Kolumna1]]&gt;0,"r",IF(gpw_3[[#This Row],[Kolumna1]]=0,"n","m"))</f>
        <v>m</v>
      </c>
    </row>
    <row r="1074" spans="1:44" x14ac:dyDescent="0.25">
      <c r="A1074" s="1">
        <v>42027</v>
      </c>
      <c r="B1074" s="2" t="s">
        <v>271</v>
      </c>
      <c r="C1074" s="2" t="s">
        <v>272</v>
      </c>
      <c r="D1074">
        <v>16.170000000000002</v>
      </c>
      <c r="E1074">
        <v>625</v>
      </c>
      <c r="F1074">
        <v>10170</v>
      </c>
      <c r="G1074">
        <v>530000</v>
      </c>
      <c r="H1074" s="2">
        <f>IF(AND(gpw[[#This Row],[wolumen]]=0,gpw[[#This Row],[obrot]]=0),gpw[[#This Row],[kurs_zamkniecia]],gpw[[#This Row],[obrot]]/gpw[[#This Row],[wolumen]])</f>
        <v>16.271999999999998</v>
      </c>
      <c r="I1074">
        <f>(gpw[[#This Row],[kurs_zamkniecia]]/D604-1)*100</f>
        <v>-0.61462814996925408</v>
      </c>
      <c r="J1074" t="str">
        <f>LEFT(gpw[[#This Row],[ISIN]],2)</f>
        <v>PL</v>
      </c>
      <c r="K1074">
        <f>gpw[[#This Row],[kurs_zamkniecia]]*gpw[[#This Row],[pakiet_wig]]</f>
        <v>8570100</v>
      </c>
      <c r="L1074" s="2">
        <f>1000</f>
        <v>1000</v>
      </c>
      <c r="M1074" s="2">
        <f t="shared" si="64"/>
        <v>96.428137390000003</v>
      </c>
      <c r="N1074" s="2">
        <f t="shared" si="65"/>
        <v>57140000</v>
      </c>
      <c r="O1074" s="2">
        <f>gpw[[#This Row],[M]]/(gpw[[#This Row],[Mb]]*gpw[[#This Row],[K]])*gpw[[#This Row],[Wb]]</f>
        <v>1.5553992151259224</v>
      </c>
      <c r="P1074" s="2">
        <f>gpw[[#This Row],[kurs_zamkniecia]]-D604</f>
        <v>-9.9999999999997868E-2</v>
      </c>
      <c r="Q1074" s="2" t="str">
        <f>IF(gpw[[#This Row],[Kolumna1]]&gt;0,"r",IF(gpw[[#This Row],[Kolumna1]]=0,"n","m"))</f>
        <v>m</v>
      </c>
      <c r="AB1074" s="1">
        <v>42027</v>
      </c>
      <c r="AC1074" s="2" t="s">
        <v>271</v>
      </c>
      <c r="AD1074" s="2" t="s">
        <v>272</v>
      </c>
      <c r="AE1074">
        <v>16.170000000000002</v>
      </c>
      <c r="AF1074">
        <v>625</v>
      </c>
      <c r="AG1074">
        <v>10170</v>
      </c>
      <c r="AH1074">
        <v>530000</v>
      </c>
      <c r="AI1074" s="2">
        <f>IF(AND(gpw_3[[#This Row],[wolumen]]=0,gpw_3[[#This Row],[obrot]]=0),gpw_3[[#This Row],[kurs_zamkniecia]],gpw_3[[#This Row],[obrot]]/gpw_3[[#This Row],[wolumen]])</f>
        <v>16.271999999999998</v>
      </c>
      <c r="AJ1074">
        <f>(gpw_3[[#This Row],[kurs_zamkniecia]]/AE604-1)*100</f>
        <v>-0.61462814996925408</v>
      </c>
      <c r="AK1074" t="str">
        <f>LEFT(gpw_3[[#This Row],[ISIN]],2)</f>
        <v>PL</v>
      </c>
      <c r="AL1074">
        <f>gpw_3[[#This Row],[kurs_zamkniecia]]*gpw_3[[#This Row],[pakiet_wig]]</f>
        <v>8570100</v>
      </c>
      <c r="AM1074" s="2">
        <f>1000</f>
        <v>1000</v>
      </c>
      <c r="AN1074" s="2">
        <f t="shared" si="66"/>
        <v>96.428137390000003</v>
      </c>
      <c r="AO1074" s="2">
        <f t="shared" si="67"/>
        <v>57140000</v>
      </c>
      <c r="AP1074" s="2">
        <f>gpw_3[[#This Row],[M]]/(gpw_3[[#This Row],[Mb]]*gpw_3[[#This Row],[K]])*gpw_3[[#This Row],[Wb]]</f>
        <v>1.5553992151259224</v>
      </c>
      <c r="AQ1074" s="2">
        <f>gpw_3[[#This Row],[kurs_zamkniecia]]-AE604</f>
        <v>-9.9999999999997868E-2</v>
      </c>
      <c r="AR1074" s="2" t="str">
        <f>IF(gpw_3[[#This Row],[Kolumna1]]&gt;0,"r",IF(gpw_3[[#This Row],[Kolumna1]]=0,"n","m"))</f>
        <v>m</v>
      </c>
    </row>
    <row r="1075" spans="1:44" x14ac:dyDescent="0.25">
      <c r="A1075" s="1">
        <v>42027</v>
      </c>
      <c r="B1075" s="2" t="s">
        <v>273</v>
      </c>
      <c r="C1075" s="2" t="s">
        <v>274</v>
      </c>
      <c r="D1075">
        <v>4.1399999999999997</v>
      </c>
      <c r="E1075">
        <v>7578</v>
      </c>
      <c r="F1075">
        <v>31350</v>
      </c>
      <c r="G1075">
        <v>24228000</v>
      </c>
      <c r="H1075" s="2">
        <f>IF(AND(gpw[[#This Row],[wolumen]]=0,gpw[[#This Row],[obrot]]=0),gpw[[#This Row],[kurs_zamkniecia]],gpw[[#This Row],[obrot]]/gpw[[#This Row],[wolumen]])</f>
        <v>4.1369754552652411</v>
      </c>
      <c r="I1075">
        <f>(gpw[[#This Row],[kurs_zamkniecia]]/D605-1)*100</f>
        <v>0.2421307506053294</v>
      </c>
      <c r="J1075" t="str">
        <f>LEFT(gpw[[#This Row],[ISIN]],2)</f>
        <v>PL</v>
      </c>
      <c r="K1075">
        <f>gpw[[#This Row],[kurs_zamkniecia]]*gpw[[#This Row],[pakiet_wig]]</f>
        <v>100303919.99999999</v>
      </c>
      <c r="L1075" s="2">
        <f>1000</f>
        <v>1000</v>
      </c>
      <c r="M1075" s="2">
        <f t="shared" si="64"/>
        <v>96.428137390000003</v>
      </c>
      <c r="N1075" s="2">
        <f t="shared" si="65"/>
        <v>57140000</v>
      </c>
      <c r="O1075" s="2">
        <f>gpw[[#This Row],[M]]/(gpw[[#This Row],[Mb]]*gpw[[#This Row],[K]])*gpw[[#This Row],[Wb]]</f>
        <v>18.204296150809594</v>
      </c>
      <c r="P1075" s="2">
        <f>gpw[[#This Row],[kurs_zamkniecia]]-D605</f>
        <v>9.9999999999997868E-3</v>
      </c>
      <c r="Q1075" s="2" t="str">
        <f>IF(gpw[[#This Row],[Kolumna1]]&gt;0,"r",IF(gpw[[#This Row],[Kolumna1]]=0,"n","m"))</f>
        <v>r</v>
      </c>
      <c r="AB1075" s="1">
        <v>42027</v>
      </c>
      <c r="AC1075" s="2" t="s">
        <v>273</v>
      </c>
      <c r="AD1075" s="2" t="s">
        <v>274</v>
      </c>
      <c r="AE1075">
        <v>4.1399999999999997</v>
      </c>
      <c r="AF1075">
        <v>7578</v>
      </c>
      <c r="AG1075">
        <v>31350</v>
      </c>
      <c r="AH1075">
        <v>24228000</v>
      </c>
      <c r="AI1075" s="2">
        <f>IF(AND(gpw_3[[#This Row],[wolumen]]=0,gpw_3[[#This Row],[obrot]]=0),gpw_3[[#This Row],[kurs_zamkniecia]],gpw_3[[#This Row],[obrot]]/gpw_3[[#This Row],[wolumen]])</f>
        <v>4.1369754552652411</v>
      </c>
      <c r="AJ1075">
        <f>(gpw_3[[#This Row],[kurs_zamkniecia]]/AE605-1)*100</f>
        <v>0.2421307506053294</v>
      </c>
      <c r="AK1075" t="str">
        <f>LEFT(gpw_3[[#This Row],[ISIN]],2)</f>
        <v>PL</v>
      </c>
      <c r="AL1075">
        <f>gpw_3[[#This Row],[kurs_zamkniecia]]*gpw_3[[#This Row],[pakiet_wig]]</f>
        <v>100303919.99999999</v>
      </c>
      <c r="AM1075" s="2">
        <f>1000</f>
        <v>1000</v>
      </c>
      <c r="AN1075" s="2">
        <f t="shared" si="66"/>
        <v>96.428137390000003</v>
      </c>
      <c r="AO1075" s="2">
        <f t="shared" si="67"/>
        <v>57140000</v>
      </c>
      <c r="AP1075" s="2">
        <f>gpw_3[[#This Row],[M]]/(gpw_3[[#This Row],[Mb]]*gpw_3[[#This Row],[K]])*gpw_3[[#This Row],[Wb]]</f>
        <v>18.204296150809594</v>
      </c>
      <c r="AQ1075" s="2">
        <f>gpw_3[[#This Row],[kurs_zamkniecia]]-AE605</f>
        <v>9.9999999999997868E-3</v>
      </c>
      <c r="AR1075" s="2" t="str">
        <f>IF(gpw_3[[#This Row],[Kolumna1]]&gt;0,"r",IF(gpw_3[[#This Row],[Kolumna1]]=0,"n","m"))</f>
        <v>r</v>
      </c>
    </row>
    <row r="1076" spans="1:44" x14ac:dyDescent="0.25">
      <c r="A1076" s="1">
        <v>42027</v>
      </c>
      <c r="B1076" s="2" t="s">
        <v>275</v>
      </c>
      <c r="C1076" s="2" t="s">
        <v>276</v>
      </c>
      <c r="D1076">
        <v>2.44</v>
      </c>
      <c r="E1076">
        <v>1100</v>
      </c>
      <c r="F1076">
        <v>2590</v>
      </c>
      <c r="G1076">
        <v>13646000</v>
      </c>
      <c r="H1076" s="2">
        <f>IF(AND(gpw[[#This Row],[wolumen]]=0,gpw[[#This Row],[obrot]]=0),gpw[[#This Row],[kurs_zamkniecia]],gpw[[#This Row],[obrot]]/gpw[[#This Row],[wolumen]])</f>
        <v>2.3545454545454545</v>
      </c>
      <c r="I1076">
        <f>(gpw[[#This Row],[kurs_zamkniecia]]/D606-1)*100</f>
        <v>1.2448132780082943</v>
      </c>
      <c r="J1076" t="str">
        <f>LEFT(gpw[[#This Row],[ISIN]],2)</f>
        <v>PL</v>
      </c>
      <c r="K1076">
        <f>gpw[[#This Row],[kurs_zamkniecia]]*gpw[[#This Row],[pakiet_wig]]</f>
        <v>33296240</v>
      </c>
      <c r="L1076" s="2">
        <f>1000</f>
        <v>1000</v>
      </c>
      <c r="M1076" s="2">
        <f t="shared" si="64"/>
        <v>96.428137390000003</v>
      </c>
      <c r="N1076" s="2">
        <f t="shared" si="65"/>
        <v>57140000</v>
      </c>
      <c r="O1076" s="2">
        <f>gpw[[#This Row],[M]]/(gpw[[#This Row],[Mb]]*gpw[[#This Row],[K]])*gpw[[#This Row],[Wb]]</f>
        <v>6.0429803109233662</v>
      </c>
      <c r="P1076" s="2">
        <f>gpw[[#This Row],[kurs_zamkniecia]]-D606</f>
        <v>2.9999999999999805E-2</v>
      </c>
      <c r="Q1076" s="2" t="str">
        <f>IF(gpw[[#This Row],[Kolumna1]]&gt;0,"r",IF(gpw[[#This Row],[Kolumna1]]=0,"n","m"))</f>
        <v>r</v>
      </c>
      <c r="AB1076" s="1">
        <v>42027</v>
      </c>
      <c r="AC1076" s="2" t="s">
        <v>275</v>
      </c>
      <c r="AD1076" s="2" t="s">
        <v>276</v>
      </c>
      <c r="AE1076">
        <v>2.44</v>
      </c>
      <c r="AF1076">
        <v>1100</v>
      </c>
      <c r="AG1076">
        <v>2590</v>
      </c>
      <c r="AH1076">
        <v>13646000</v>
      </c>
      <c r="AI1076" s="2">
        <f>IF(AND(gpw_3[[#This Row],[wolumen]]=0,gpw_3[[#This Row],[obrot]]=0),gpw_3[[#This Row],[kurs_zamkniecia]],gpw_3[[#This Row],[obrot]]/gpw_3[[#This Row],[wolumen]])</f>
        <v>2.3545454545454545</v>
      </c>
      <c r="AJ1076">
        <f>(gpw_3[[#This Row],[kurs_zamkniecia]]/AE606-1)*100</f>
        <v>1.2448132780082943</v>
      </c>
      <c r="AK1076" t="str">
        <f>LEFT(gpw_3[[#This Row],[ISIN]],2)</f>
        <v>PL</v>
      </c>
      <c r="AL1076">
        <f>gpw_3[[#This Row],[kurs_zamkniecia]]*gpw_3[[#This Row],[pakiet_wig]]</f>
        <v>33296240</v>
      </c>
      <c r="AM1076" s="2">
        <f>1000</f>
        <v>1000</v>
      </c>
      <c r="AN1076" s="2">
        <f t="shared" si="66"/>
        <v>96.428137390000003</v>
      </c>
      <c r="AO1076" s="2">
        <f t="shared" si="67"/>
        <v>57140000</v>
      </c>
      <c r="AP1076" s="2">
        <f>gpw_3[[#This Row],[M]]/(gpw_3[[#This Row],[Mb]]*gpw_3[[#This Row],[K]])*gpw_3[[#This Row],[Wb]]</f>
        <v>6.0429803109233662</v>
      </c>
      <c r="AQ1076" s="2">
        <f>gpw_3[[#This Row],[kurs_zamkniecia]]-AE606</f>
        <v>2.9999999999999805E-2</v>
      </c>
      <c r="AR1076" s="2" t="str">
        <f>IF(gpw_3[[#This Row],[Kolumna1]]&gt;0,"r",IF(gpw_3[[#This Row],[Kolumna1]]=0,"n","m"))</f>
        <v>r</v>
      </c>
    </row>
    <row r="1077" spans="1:44" x14ac:dyDescent="0.25">
      <c r="A1077" s="1">
        <v>42027</v>
      </c>
      <c r="B1077" s="2" t="s">
        <v>277</v>
      </c>
      <c r="C1077" s="2" t="s">
        <v>278</v>
      </c>
      <c r="D1077">
        <v>1.69</v>
      </c>
      <c r="E1077">
        <v>0</v>
      </c>
      <c r="F1077">
        <v>0</v>
      </c>
      <c r="G1077">
        <v>0</v>
      </c>
      <c r="H1077" s="2">
        <f>IF(AND(gpw[[#This Row],[wolumen]]=0,gpw[[#This Row],[obrot]]=0),gpw[[#This Row],[kurs_zamkniecia]],gpw[[#This Row],[obrot]]/gpw[[#This Row],[wolumen]])</f>
        <v>1.69</v>
      </c>
      <c r="I1077">
        <f>(gpw[[#This Row],[kurs_zamkniecia]]/D607-1)*100</f>
        <v>0</v>
      </c>
      <c r="J1077" t="str">
        <f>LEFT(gpw[[#This Row],[ISIN]],2)</f>
        <v>HU</v>
      </c>
      <c r="K1077">
        <f>gpw[[#This Row],[kurs_zamkniecia]]*gpw[[#This Row],[pakiet_wig]]</f>
        <v>0</v>
      </c>
      <c r="L1077" s="2">
        <f>1000</f>
        <v>1000</v>
      </c>
      <c r="M1077" s="2">
        <f t="shared" si="64"/>
        <v>96.428137390000003</v>
      </c>
      <c r="N1077" s="2">
        <f t="shared" si="65"/>
        <v>57140000</v>
      </c>
      <c r="O1077" s="2">
        <f>gpw[[#This Row],[M]]/(gpw[[#This Row],[Mb]]*gpw[[#This Row],[K]])*gpw[[#This Row],[Wb]]</f>
        <v>0</v>
      </c>
      <c r="P1077" s="2">
        <f>gpw[[#This Row],[kurs_zamkniecia]]-D607</f>
        <v>0</v>
      </c>
      <c r="Q1077" s="2" t="str">
        <f>IF(gpw[[#This Row],[Kolumna1]]&gt;0,"r",IF(gpw[[#This Row],[Kolumna1]]=0,"n","m"))</f>
        <v>n</v>
      </c>
      <c r="AB1077" s="1">
        <v>42027</v>
      </c>
      <c r="AC1077" s="2" t="s">
        <v>277</v>
      </c>
      <c r="AD1077" s="2" t="s">
        <v>278</v>
      </c>
      <c r="AE1077">
        <v>1.69</v>
      </c>
      <c r="AF1077">
        <v>0</v>
      </c>
      <c r="AG1077">
        <v>0</v>
      </c>
      <c r="AH1077">
        <v>0</v>
      </c>
      <c r="AI1077" s="2">
        <f>IF(AND(gpw_3[[#This Row],[wolumen]]=0,gpw_3[[#This Row],[obrot]]=0),gpw_3[[#This Row],[kurs_zamkniecia]],gpw_3[[#This Row],[obrot]]/gpw_3[[#This Row],[wolumen]])</f>
        <v>1.69</v>
      </c>
      <c r="AJ1077">
        <f>(gpw_3[[#This Row],[kurs_zamkniecia]]/AE607-1)*100</f>
        <v>0</v>
      </c>
      <c r="AK1077" t="str">
        <f>LEFT(gpw_3[[#This Row],[ISIN]],2)</f>
        <v>HU</v>
      </c>
      <c r="AL1077">
        <f>gpw_3[[#This Row],[kurs_zamkniecia]]*gpw_3[[#This Row],[pakiet_wig]]</f>
        <v>0</v>
      </c>
      <c r="AM1077" s="2">
        <f>1000</f>
        <v>1000</v>
      </c>
      <c r="AN1077" s="2">
        <f t="shared" si="66"/>
        <v>96.428137390000003</v>
      </c>
      <c r="AO1077" s="2">
        <f t="shared" si="67"/>
        <v>57140000</v>
      </c>
      <c r="AP1077" s="2">
        <f>gpw_3[[#This Row],[M]]/(gpw_3[[#This Row],[Mb]]*gpw_3[[#This Row],[K]])*gpw_3[[#This Row],[Wb]]</f>
        <v>0</v>
      </c>
      <c r="AQ1077" s="2">
        <f>gpw_3[[#This Row],[kurs_zamkniecia]]-AE607</f>
        <v>0</v>
      </c>
      <c r="AR1077" s="2" t="str">
        <f>IF(gpw_3[[#This Row],[Kolumna1]]&gt;0,"r",IF(gpw_3[[#This Row],[Kolumna1]]=0,"n","m"))</f>
        <v>n</v>
      </c>
    </row>
    <row r="1078" spans="1:44" x14ac:dyDescent="0.25">
      <c r="A1078" s="1">
        <v>42027</v>
      </c>
      <c r="B1078" s="2" t="s">
        <v>279</v>
      </c>
      <c r="C1078" s="2" t="s">
        <v>280</v>
      </c>
      <c r="D1078">
        <v>25.2</v>
      </c>
      <c r="E1078">
        <v>107</v>
      </c>
      <c r="F1078">
        <v>2700</v>
      </c>
      <c r="G1078">
        <v>2121000</v>
      </c>
      <c r="H1078" s="2">
        <f>IF(AND(gpw[[#This Row],[wolumen]]=0,gpw[[#This Row],[obrot]]=0),gpw[[#This Row],[kurs_zamkniecia]],gpw[[#This Row],[obrot]]/gpw[[#This Row],[wolumen]])</f>
        <v>25.233644859813083</v>
      </c>
      <c r="I1078">
        <f>(gpw[[#This Row],[kurs_zamkniecia]]/D608-1)*100</f>
        <v>-0.98231827111984193</v>
      </c>
      <c r="J1078" t="str">
        <f>LEFT(gpw[[#This Row],[ISIN]],2)</f>
        <v>PL</v>
      </c>
      <c r="K1078">
        <f>gpw[[#This Row],[kurs_zamkniecia]]*gpw[[#This Row],[pakiet_wig]]</f>
        <v>53449200</v>
      </c>
      <c r="L1078" s="2">
        <f>1000</f>
        <v>1000</v>
      </c>
      <c r="M1078" s="2">
        <f t="shared" si="64"/>
        <v>96.428137390000003</v>
      </c>
      <c r="N1078" s="2">
        <f t="shared" si="65"/>
        <v>57140000</v>
      </c>
      <c r="O1078" s="2">
        <f>gpw[[#This Row],[M]]/(gpw[[#This Row],[Mb]]*gpw[[#This Row],[K]])*gpw[[#This Row],[Wb]]</f>
        <v>9.7005686898762491</v>
      </c>
      <c r="P1078" s="2">
        <f>gpw[[#This Row],[kurs_zamkniecia]]-D608</f>
        <v>-0.25</v>
      </c>
      <c r="Q1078" s="2" t="str">
        <f>IF(gpw[[#This Row],[Kolumna1]]&gt;0,"r",IF(gpw[[#This Row],[Kolumna1]]=0,"n","m"))</f>
        <v>m</v>
      </c>
      <c r="AB1078" s="1">
        <v>42027</v>
      </c>
      <c r="AC1078" s="2" t="s">
        <v>279</v>
      </c>
      <c r="AD1078" s="2" t="s">
        <v>280</v>
      </c>
      <c r="AE1078">
        <v>25.2</v>
      </c>
      <c r="AF1078">
        <v>107</v>
      </c>
      <c r="AG1078">
        <v>2700</v>
      </c>
      <c r="AH1078">
        <v>2121000</v>
      </c>
      <c r="AI1078" s="2">
        <f>IF(AND(gpw_3[[#This Row],[wolumen]]=0,gpw_3[[#This Row],[obrot]]=0),gpw_3[[#This Row],[kurs_zamkniecia]],gpw_3[[#This Row],[obrot]]/gpw_3[[#This Row],[wolumen]])</f>
        <v>25.233644859813083</v>
      </c>
      <c r="AJ1078">
        <f>(gpw_3[[#This Row],[kurs_zamkniecia]]/AE608-1)*100</f>
        <v>-0.98231827111984193</v>
      </c>
      <c r="AK1078" t="str">
        <f>LEFT(gpw_3[[#This Row],[ISIN]],2)</f>
        <v>PL</v>
      </c>
      <c r="AL1078">
        <f>gpw_3[[#This Row],[kurs_zamkniecia]]*gpw_3[[#This Row],[pakiet_wig]]</f>
        <v>53449200</v>
      </c>
      <c r="AM1078" s="2">
        <f>1000</f>
        <v>1000</v>
      </c>
      <c r="AN1078" s="2">
        <f t="shared" si="66"/>
        <v>96.428137390000003</v>
      </c>
      <c r="AO1078" s="2">
        <f t="shared" si="67"/>
        <v>57140000</v>
      </c>
      <c r="AP1078" s="2">
        <f>gpw_3[[#This Row],[M]]/(gpw_3[[#This Row],[Mb]]*gpw_3[[#This Row],[K]])*gpw_3[[#This Row],[Wb]]</f>
        <v>9.7005686898762491</v>
      </c>
      <c r="AQ1078" s="2">
        <f>gpw_3[[#This Row],[kurs_zamkniecia]]-AE608</f>
        <v>-0.25</v>
      </c>
      <c r="AR1078" s="2" t="str">
        <f>IF(gpw_3[[#This Row],[Kolumna1]]&gt;0,"r",IF(gpw_3[[#This Row],[Kolumna1]]=0,"n","m"))</f>
        <v>m</v>
      </c>
    </row>
    <row r="1079" spans="1:44" x14ac:dyDescent="0.25">
      <c r="A1079" s="1">
        <v>42027</v>
      </c>
      <c r="B1079" s="2" t="s">
        <v>281</v>
      </c>
      <c r="C1079" s="2" t="s">
        <v>282</v>
      </c>
      <c r="D1079">
        <v>0.01</v>
      </c>
      <c r="E1079">
        <v>60000</v>
      </c>
      <c r="F1079">
        <v>600</v>
      </c>
      <c r="G1079">
        <v>0</v>
      </c>
      <c r="H1079" s="2">
        <f>IF(AND(gpw[[#This Row],[wolumen]]=0,gpw[[#This Row],[obrot]]=0),gpw[[#This Row],[kurs_zamkniecia]],gpw[[#This Row],[obrot]]/gpw[[#This Row],[wolumen]])</f>
        <v>0.01</v>
      </c>
      <c r="I1079">
        <f>(gpw[[#This Row],[kurs_zamkniecia]]/D609-1)*100</f>
        <v>0</v>
      </c>
      <c r="J1079" t="str">
        <f>LEFT(gpw[[#This Row],[ISIN]],2)</f>
        <v>PL</v>
      </c>
      <c r="K1079">
        <f>gpw[[#This Row],[kurs_zamkniecia]]*gpw[[#This Row],[pakiet_wig]]</f>
        <v>0</v>
      </c>
      <c r="L1079" s="2">
        <f>1000</f>
        <v>1000</v>
      </c>
      <c r="M1079" s="2">
        <f t="shared" si="64"/>
        <v>96.428137390000003</v>
      </c>
      <c r="N1079" s="2">
        <f t="shared" si="65"/>
        <v>57140000</v>
      </c>
      <c r="O1079" s="2">
        <f>gpw[[#This Row],[M]]/(gpw[[#This Row],[Mb]]*gpw[[#This Row],[K]])*gpw[[#This Row],[Wb]]</f>
        <v>0</v>
      </c>
      <c r="P1079" s="2">
        <f>gpw[[#This Row],[kurs_zamkniecia]]-D609</f>
        <v>0</v>
      </c>
      <c r="Q1079" s="2" t="str">
        <f>IF(gpw[[#This Row],[Kolumna1]]&gt;0,"r",IF(gpw[[#This Row],[Kolumna1]]=0,"n","m"))</f>
        <v>n</v>
      </c>
      <c r="AB1079" s="1">
        <v>42027</v>
      </c>
      <c r="AC1079" s="2" t="s">
        <v>281</v>
      </c>
      <c r="AD1079" s="2" t="s">
        <v>282</v>
      </c>
      <c r="AE1079">
        <v>0.01</v>
      </c>
      <c r="AF1079">
        <v>60000</v>
      </c>
      <c r="AG1079">
        <v>600</v>
      </c>
      <c r="AH1079">
        <v>0</v>
      </c>
      <c r="AI1079" s="2">
        <f>IF(AND(gpw_3[[#This Row],[wolumen]]=0,gpw_3[[#This Row],[obrot]]=0),gpw_3[[#This Row],[kurs_zamkniecia]],gpw_3[[#This Row],[obrot]]/gpw_3[[#This Row],[wolumen]])</f>
        <v>0.01</v>
      </c>
      <c r="AJ1079">
        <f>(gpw_3[[#This Row],[kurs_zamkniecia]]/AE609-1)*100</f>
        <v>0</v>
      </c>
      <c r="AK1079" t="str">
        <f>LEFT(gpw_3[[#This Row],[ISIN]],2)</f>
        <v>PL</v>
      </c>
      <c r="AL1079">
        <f>gpw_3[[#This Row],[kurs_zamkniecia]]*gpw_3[[#This Row],[pakiet_wig]]</f>
        <v>0</v>
      </c>
      <c r="AM1079" s="2">
        <f>1000</f>
        <v>1000</v>
      </c>
      <c r="AN1079" s="2">
        <f t="shared" si="66"/>
        <v>96.428137390000003</v>
      </c>
      <c r="AO1079" s="2">
        <f t="shared" si="67"/>
        <v>57140000</v>
      </c>
      <c r="AP1079" s="2">
        <f>gpw_3[[#This Row],[M]]/(gpw_3[[#This Row],[Mb]]*gpw_3[[#This Row],[K]])*gpw_3[[#This Row],[Wb]]</f>
        <v>0</v>
      </c>
      <c r="AQ1079" s="2">
        <f>gpw_3[[#This Row],[kurs_zamkniecia]]-AE609</f>
        <v>0</v>
      </c>
      <c r="AR1079" s="2" t="str">
        <f>IF(gpw_3[[#This Row],[Kolumna1]]&gt;0,"r",IF(gpw_3[[#This Row],[Kolumna1]]=0,"n","m"))</f>
        <v>n</v>
      </c>
    </row>
    <row r="1080" spans="1:44" x14ac:dyDescent="0.25">
      <c r="A1080" s="1">
        <v>42027</v>
      </c>
      <c r="B1080" s="2" t="s">
        <v>283</v>
      </c>
      <c r="C1080" s="2" t="s">
        <v>284</v>
      </c>
      <c r="D1080">
        <v>36.5</v>
      </c>
      <c r="E1080">
        <v>882131</v>
      </c>
      <c r="F1080">
        <v>32190680</v>
      </c>
      <c r="G1080">
        <v>77963000</v>
      </c>
      <c r="H1080" s="2">
        <f>IF(AND(gpw[[#This Row],[wolumen]]=0,gpw[[#This Row],[obrot]]=0),gpw[[#This Row],[kurs_zamkniecia]],gpw[[#This Row],[obrot]]/gpw[[#This Row],[wolumen]])</f>
        <v>36.491949608391501</v>
      </c>
      <c r="I1080">
        <f>(gpw[[#This Row],[kurs_zamkniecia]]/D610-1)*100</f>
        <v>0.77305356156820437</v>
      </c>
      <c r="J1080" t="str">
        <f>LEFT(gpw[[#This Row],[ISIN]],2)</f>
        <v>PL</v>
      </c>
      <c r="K1080">
        <f>gpw[[#This Row],[kurs_zamkniecia]]*gpw[[#This Row],[pakiet_wig]]</f>
        <v>2845649500</v>
      </c>
      <c r="L1080" s="2">
        <f>1000</f>
        <v>1000</v>
      </c>
      <c r="M1080" s="2">
        <f t="shared" si="64"/>
        <v>96.428137390000003</v>
      </c>
      <c r="N1080" s="2">
        <f t="shared" si="65"/>
        <v>57140000</v>
      </c>
      <c r="O1080" s="2">
        <f>gpw[[#This Row],[M]]/(gpw[[#This Row],[Mb]]*gpw[[#This Row],[K]])*gpw[[#This Row],[Wb]]</f>
        <v>516.46083462543879</v>
      </c>
      <c r="P1080" s="2">
        <f>gpw[[#This Row],[kurs_zamkniecia]]-D610</f>
        <v>0.28000000000000114</v>
      </c>
      <c r="Q1080" s="2" t="str">
        <f>IF(gpw[[#This Row],[Kolumna1]]&gt;0,"r",IF(gpw[[#This Row],[Kolumna1]]=0,"n","m"))</f>
        <v>r</v>
      </c>
      <c r="AB1080" s="1">
        <v>42027</v>
      </c>
      <c r="AC1080" s="2" t="s">
        <v>283</v>
      </c>
      <c r="AD1080" s="2" t="s">
        <v>284</v>
      </c>
      <c r="AE1080">
        <v>36.5</v>
      </c>
      <c r="AF1080">
        <v>882131</v>
      </c>
      <c r="AG1080">
        <v>32190680</v>
      </c>
      <c r="AH1080">
        <v>77963000</v>
      </c>
      <c r="AI1080" s="2">
        <f>IF(AND(gpw_3[[#This Row],[wolumen]]=0,gpw_3[[#This Row],[obrot]]=0),gpw_3[[#This Row],[kurs_zamkniecia]],gpw_3[[#This Row],[obrot]]/gpw_3[[#This Row],[wolumen]])</f>
        <v>36.491949608391501</v>
      </c>
      <c r="AJ1080">
        <f>(gpw_3[[#This Row],[kurs_zamkniecia]]/AE610-1)*100</f>
        <v>0.77305356156820437</v>
      </c>
      <c r="AK1080" t="str">
        <f>LEFT(gpw_3[[#This Row],[ISIN]],2)</f>
        <v>PL</v>
      </c>
      <c r="AL1080">
        <f>gpw_3[[#This Row],[kurs_zamkniecia]]*gpw_3[[#This Row],[pakiet_wig]]</f>
        <v>2845649500</v>
      </c>
      <c r="AM1080" s="2">
        <f>1000</f>
        <v>1000</v>
      </c>
      <c r="AN1080" s="2">
        <f t="shared" si="66"/>
        <v>96.428137390000003</v>
      </c>
      <c r="AO1080" s="2">
        <f t="shared" si="67"/>
        <v>57140000</v>
      </c>
      <c r="AP1080" s="2">
        <f>gpw_3[[#This Row],[M]]/(gpw_3[[#This Row],[Mb]]*gpw_3[[#This Row],[K]])*gpw_3[[#This Row],[Wb]]</f>
        <v>516.46083462543879</v>
      </c>
      <c r="AQ1080" s="2">
        <f>gpw_3[[#This Row],[kurs_zamkniecia]]-AE610</f>
        <v>0.28000000000000114</v>
      </c>
      <c r="AR1080" s="2" t="str">
        <f>IF(gpw_3[[#This Row],[Kolumna1]]&gt;0,"r",IF(gpw_3[[#This Row],[Kolumna1]]=0,"n","m"))</f>
        <v>r</v>
      </c>
    </row>
    <row r="1081" spans="1:44" x14ac:dyDescent="0.25">
      <c r="A1081" s="1">
        <v>42027</v>
      </c>
      <c r="B1081" s="2" t="s">
        <v>285</v>
      </c>
      <c r="C1081" s="2" t="s">
        <v>286</v>
      </c>
      <c r="D1081">
        <v>2.17</v>
      </c>
      <c r="E1081">
        <v>0</v>
      </c>
      <c r="F1081">
        <v>0</v>
      </c>
      <c r="G1081">
        <v>453000</v>
      </c>
      <c r="H1081" s="2">
        <f>IF(AND(gpw[[#This Row],[wolumen]]=0,gpw[[#This Row],[obrot]]=0),gpw[[#This Row],[kurs_zamkniecia]],gpw[[#This Row],[obrot]]/gpw[[#This Row],[wolumen]])</f>
        <v>2.17</v>
      </c>
      <c r="I1081">
        <f>(gpw[[#This Row],[kurs_zamkniecia]]/D611-1)*100</f>
        <v>0</v>
      </c>
      <c r="J1081" t="str">
        <f>LEFT(gpw[[#This Row],[ISIN]],2)</f>
        <v>BG</v>
      </c>
      <c r="K1081">
        <f>gpw[[#This Row],[kurs_zamkniecia]]*gpw[[#This Row],[pakiet_wig]]</f>
        <v>983010</v>
      </c>
      <c r="L1081" s="2">
        <f>1000</f>
        <v>1000</v>
      </c>
      <c r="M1081" s="2">
        <f t="shared" si="64"/>
        <v>96.428137390000003</v>
      </c>
      <c r="N1081" s="2">
        <f t="shared" si="65"/>
        <v>57140000</v>
      </c>
      <c r="O1081" s="2">
        <f>gpw[[#This Row],[M]]/(gpw[[#This Row],[Mb]]*gpw[[#This Row],[K]])*gpw[[#This Row],[Wb]]</f>
        <v>0.17840783450145659</v>
      </c>
      <c r="P1081" s="2">
        <f>gpw[[#This Row],[kurs_zamkniecia]]-D611</f>
        <v>0</v>
      </c>
      <c r="Q1081" s="2" t="str">
        <f>IF(gpw[[#This Row],[Kolumna1]]&gt;0,"r",IF(gpw[[#This Row],[Kolumna1]]=0,"n","m"))</f>
        <v>n</v>
      </c>
      <c r="AB1081" s="1">
        <v>42027</v>
      </c>
      <c r="AC1081" s="2" t="s">
        <v>285</v>
      </c>
      <c r="AD1081" s="2" t="s">
        <v>286</v>
      </c>
      <c r="AE1081">
        <v>2.17</v>
      </c>
      <c r="AF1081">
        <v>0</v>
      </c>
      <c r="AG1081">
        <v>0</v>
      </c>
      <c r="AH1081">
        <v>453000</v>
      </c>
      <c r="AI1081" s="2">
        <f>IF(AND(gpw_3[[#This Row],[wolumen]]=0,gpw_3[[#This Row],[obrot]]=0),gpw_3[[#This Row],[kurs_zamkniecia]],gpw_3[[#This Row],[obrot]]/gpw_3[[#This Row],[wolumen]])</f>
        <v>2.17</v>
      </c>
      <c r="AJ1081">
        <f>(gpw_3[[#This Row],[kurs_zamkniecia]]/AE611-1)*100</f>
        <v>0</v>
      </c>
      <c r="AK1081" t="str">
        <f>LEFT(gpw_3[[#This Row],[ISIN]],2)</f>
        <v>BG</v>
      </c>
      <c r="AL1081">
        <f>gpw_3[[#This Row],[kurs_zamkniecia]]*gpw_3[[#This Row],[pakiet_wig]]</f>
        <v>983010</v>
      </c>
      <c r="AM1081" s="2">
        <f>1000</f>
        <v>1000</v>
      </c>
      <c r="AN1081" s="2">
        <f t="shared" si="66"/>
        <v>96.428137390000003</v>
      </c>
      <c r="AO1081" s="2">
        <f t="shared" si="67"/>
        <v>57140000</v>
      </c>
      <c r="AP1081" s="2">
        <f>gpw_3[[#This Row],[M]]/(gpw_3[[#This Row],[Mb]]*gpw_3[[#This Row],[K]])*gpw_3[[#This Row],[Wb]]</f>
        <v>0.17840783450145659</v>
      </c>
      <c r="AQ1081" s="2">
        <f>gpw_3[[#This Row],[kurs_zamkniecia]]-AE611</f>
        <v>0</v>
      </c>
      <c r="AR1081" s="2" t="str">
        <f>IF(gpw_3[[#This Row],[Kolumna1]]&gt;0,"r",IF(gpw_3[[#This Row],[Kolumna1]]=0,"n","m"))</f>
        <v>n</v>
      </c>
    </row>
    <row r="1082" spans="1:44" x14ac:dyDescent="0.25">
      <c r="A1082" s="1">
        <v>42027</v>
      </c>
      <c r="B1082" s="2" t="s">
        <v>287</v>
      </c>
      <c r="C1082" s="2" t="s">
        <v>288</v>
      </c>
      <c r="D1082">
        <v>13.8</v>
      </c>
      <c r="E1082">
        <v>563</v>
      </c>
      <c r="F1082">
        <v>7740</v>
      </c>
      <c r="G1082">
        <v>1423000</v>
      </c>
      <c r="H1082" s="2">
        <f>IF(AND(gpw[[#This Row],[wolumen]]=0,gpw[[#This Row],[obrot]]=0),gpw[[#This Row],[kurs_zamkniecia]],gpw[[#This Row],[obrot]]/gpw[[#This Row],[wolumen]])</f>
        <v>13.74777975133215</v>
      </c>
      <c r="I1082">
        <f>(gpw[[#This Row],[kurs_zamkniecia]]/D612-1)*100</f>
        <v>1.5452538631346657</v>
      </c>
      <c r="J1082" t="str">
        <f>LEFT(gpw[[#This Row],[ISIN]],2)</f>
        <v>PL</v>
      </c>
      <c r="K1082">
        <f>gpw[[#This Row],[kurs_zamkniecia]]*gpw[[#This Row],[pakiet_wig]]</f>
        <v>19637400</v>
      </c>
      <c r="L1082" s="2">
        <f>1000</f>
        <v>1000</v>
      </c>
      <c r="M1082" s="2">
        <f t="shared" si="64"/>
        <v>96.428137390000003</v>
      </c>
      <c r="N1082" s="2">
        <f t="shared" si="65"/>
        <v>57140000</v>
      </c>
      <c r="O1082" s="2">
        <f>gpw[[#This Row],[M]]/(gpw[[#This Row],[Mb]]*gpw[[#This Row],[K]])*gpw[[#This Row],[Wb]]</f>
        <v>3.5640186867263846</v>
      </c>
      <c r="P1082" s="2">
        <f>gpw[[#This Row],[kurs_zamkniecia]]-D612</f>
        <v>0.21000000000000085</v>
      </c>
      <c r="Q1082" s="2" t="str">
        <f>IF(gpw[[#This Row],[Kolumna1]]&gt;0,"r",IF(gpw[[#This Row],[Kolumna1]]=0,"n","m"))</f>
        <v>r</v>
      </c>
      <c r="AB1082" s="1">
        <v>42027</v>
      </c>
      <c r="AC1082" s="2" t="s">
        <v>287</v>
      </c>
      <c r="AD1082" s="2" t="s">
        <v>288</v>
      </c>
      <c r="AE1082">
        <v>13.8</v>
      </c>
      <c r="AF1082">
        <v>563</v>
      </c>
      <c r="AG1082">
        <v>7740</v>
      </c>
      <c r="AH1082">
        <v>1423000</v>
      </c>
      <c r="AI1082" s="2">
        <f>IF(AND(gpw_3[[#This Row],[wolumen]]=0,gpw_3[[#This Row],[obrot]]=0),gpw_3[[#This Row],[kurs_zamkniecia]],gpw_3[[#This Row],[obrot]]/gpw_3[[#This Row],[wolumen]])</f>
        <v>13.74777975133215</v>
      </c>
      <c r="AJ1082">
        <f>(gpw_3[[#This Row],[kurs_zamkniecia]]/AE612-1)*100</f>
        <v>1.5452538631346657</v>
      </c>
      <c r="AK1082" t="str">
        <f>LEFT(gpw_3[[#This Row],[ISIN]],2)</f>
        <v>PL</v>
      </c>
      <c r="AL1082">
        <f>gpw_3[[#This Row],[kurs_zamkniecia]]*gpw_3[[#This Row],[pakiet_wig]]</f>
        <v>19637400</v>
      </c>
      <c r="AM1082" s="2">
        <f>1000</f>
        <v>1000</v>
      </c>
      <c r="AN1082" s="2">
        <f t="shared" si="66"/>
        <v>96.428137390000003</v>
      </c>
      <c r="AO1082" s="2">
        <f t="shared" si="67"/>
        <v>57140000</v>
      </c>
      <c r="AP1082" s="2">
        <f>gpw_3[[#This Row],[M]]/(gpw_3[[#This Row],[Mb]]*gpw_3[[#This Row],[K]])*gpw_3[[#This Row],[Wb]]</f>
        <v>3.5640186867263846</v>
      </c>
      <c r="AQ1082" s="2">
        <f>gpw_3[[#This Row],[kurs_zamkniecia]]-AE612</f>
        <v>0.21000000000000085</v>
      </c>
      <c r="AR1082" s="2" t="str">
        <f>IF(gpw_3[[#This Row],[Kolumna1]]&gt;0,"r",IF(gpw_3[[#This Row],[Kolumna1]]=0,"n","m"))</f>
        <v>r</v>
      </c>
    </row>
    <row r="1083" spans="1:44" x14ac:dyDescent="0.25">
      <c r="A1083" s="1">
        <v>42027</v>
      </c>
      <c r="B1083" s="2" t="s">
        <v>289</v>
      </c>
      <c r="C1083" s="2" t="s">
        <v>290</v>
      </c>
      <c r="D1083">
        <v>7.14</v>
      </c>
      <c r="E1083">
        <v>0</v>
      </c>
      <c r="F1083">
        <v>0</v>
      </c>
      <c r="G1083">
        <v>14000</v>
      </c>
      <c r="H1083" s="2">
        <f>IF(AND(gpw[[#This Row],[wolumen]]=0,gpw[[#This Row],[obrot]]=0),gpw[[#This Row],[kurs_zamkniecia]],gpw[[#This Row],[obrot]]/gpw[[#This Row],[wolumen]])</f>
        <v>7.14</v>
      </c>
      <c r="I1083">
        <f>(gpw[[#This Row],[kurs_zamkniecia]]/D613-1)*100</f>
        <v>0</v>
      </c>
      <c r="J1083" t="str">
        <f>LEFT(gpw[[#This Row],[ISIN]],2)</f>
        <v>IM</v>
      </c>
      <c r="K1083">
        <f>gpw[[#This Row],[kurs_zamkniecia]]*gpw[[#This Row],[pakiet_wig]]</f>
        <v>99960</v>
      </c>
      <c r="L1083" s="2">
        <f>1000</f>
        <v>1000</v>
      </c>
      <c r="M1083" s="2">
        <f t="shared" si="64"/>
        <v>96.428137390000003</v>
      </c>
      <c r="N1083" s="2">
        <f t="shared" si="65"/>
        <v>57140000</v>
      </c>
      <c r="O1083" s="2">
        <f>gpw[[#This Row],[M]]/(gpw[[#This Row],[Mb]]*gpw[[#This Row],[K]])*gpw[[#This Row],[Wb]]</f>
        <v>1.8141877637832371E-2</v>
      </c>
      <c r="P1083" s="2">
        <f>gpw[[#This Row],[kurs_zamkniecia]]-D613</f>
        <v>0</v>
      </c>
      <c r="Q1083" s="2" t="str">
        <f>IF(gpw[[#This Row],[Kolumna1]]&gt;0,"r",IF(gpw[[#This Row],[Kolumna1]]=0,"n","m"))</f>
        <v>n</v>
      </c>
      <c r="AB1083" s="1">
        <v>42027</v>
      </c>
      <c r="AC1083" s="2" t="s">
        <v>289</v>
      </c>
      <c r="AD1083" s="2" t="s">
        <v>290</v>
      </c>
      <c r="AE1083">
        <v>7.14</v>
      </c>
      <c r="AF1083">
        <v>0</v>
      </c>
      <c r="AG1083">
        <v>0</v>
      </c>
      <c r="AH1083">
        <v>14000</v>
      </c>
      <c r="AI1083" s="2">
        <f>IF(AND(gpw_3[[#This Row],[wolumen]]=0,gpw_3[[#This Row],[obrot]]=0),gpw_3[[#This Row],[kurs_zamkniecia]],gpw_3[[#This Row],[obrot]]/gpw_3[[#This Row],[wolumen]])</f>
        <v>7.14</v>
      </c>
      <c r="AJ1083">
        <f>(gpw_3[[#This Row],[kurs_zamkniecia]]/AE613-1)*100</f>
        <v>0</v>
      </c>
      <c r="AK1083" t="str">
        <f>LEFT(gpw_3[[#This Row],[ISIN]],2)</f>
        <v>IM</v>
      </c>
      <c r="AL1083">
        <f>gpw_3[[#This Row],[kurs_zamkniecia]]*gpw_3[[#This Row],[pakiet_wig]]</f>
        <v>99960</v>
      </c>
      <c r="AM1083" s="2">
        <f>1000</f>
        <v>1000</v>
      </c>
      <c r="AN1083" s="2">
        <f t="shared" si="66"/>
        <v>96.428137390000003</v>
      </c>
      <c r="AO1083" s="2">
        <f t="shared" si="67"/>
        <v>57140000</v>
      </c>
      <c r="AP1083" s="2">
        <f>gpw_3[[#This Row],[M]]/(gpw_3[[#This Row],[Mb]]*gpw_3[[#This Row],[K]])*gpw_3[[#This Row],[Wb]]</f>
        <v>1.8141877637832371E-2</v>
      </c>
      <c r="AQ1083" s="2">
        <f>gpw_3[[#This Row],[kurs_zamkniecia]]-AE613</f>
        <v>0</v>
      </c>
      <c r="AR1083" s="2" t="str">
        <f>IF(gpw_3[[#This Row],[Kolumna1]]&gt;0,"r",IF(gpw_3[[#This Row],[Kolumna1]]=0,"n","m"))</f>
        <v>n</v>
      </c>
    </row>
    <row r="1084" spans="1:44" x14ac:dyDescent="0.25">
      <c r="A1084" s="1">
        <v>42027</v>
      </c>
      <c r="B1084" s="2" t="s">
        <v>291</v>
      </c>
      <c r="C1084" s="2" t="s">
        <v>292</v>
      </c>
      <c r="D1084">
        <v>0.44</v>
      </c>
      <c r="E1084">
        <v>460</v>
      </c>
      <c r="F1084">
        <v>200</v>
      </c>
      <c r="G1084">
        <v>0</v>
      </c>
      <c r="H1084" s="2">
        <f>IF(AND(gpw[[#This Row],[wolumen]]=0,gpw[[#This Row],[obrot]]=0),gpw[[#This Row],[kurs_zamkniecia]],gpw[[#This Row],[obrot]]/gpw[[#This Row],[wolumen]])</f>
        <v>0.43478260869565216</v>
      </c>
      <c r="I1084">
        <f>(gpw[[#This Row],[kurs_zamkniecia]]/D614-1)*100</f>
        <v>0</v>
      </c>
      <c r="J1084" t="str">
        <f>LEFT(gpw[[#This Row],[ISIN]],2)</f>
        <v>PL</v>
      </c>
      <c r="K1084">
        <f>gpw[[#This Row],[kurs_zamkniecia]]*gpw[[#This Row],[pakiet_wig]]</f>
        <v>0</v>
      </c>
      <c r="L1084" s="2">
        <f>1000</f>
        <v>1000</v>
      </c>
      <c r="M1084" s="2">
        <f t="shared" si="64"/>
        <v>96.428137390000003</v>
      </c>
      <c r="N1084" s="2">
        <f t="shared" si="65"/>
        <v>57140000</v>
      </c>
      <c r="O1084" s="2">
        <f>gpw[[#This Row],[M]]/(gpw[[#This Row],[Mb]]*gpw[[#This Row],[K]])*gpw[[#This Row],[Wb]]</f>
        <v>0</v>
      </c>
      <c r="P1084" s="2">
        <f>gpw[[#This Row],[kurs_zamkniecia]]-D614</f>
        <v>0</v>
      </c>
      <c r="Q1084" s="2" t="str">
        <f>IF(gpw[[#This Row],[Kolumna1]]&gt;0,"r",IF(gpw[[#This Row],[Kolumna1]]=0,"n","m"))</f>
        <v>n</v>
      </c>
      <c r="AB1084" s="1">
        <v>42027</v>
      </c>
      <c r="AC1084" s="2" t="s">
        <v>291</v>
      </c>
      <c r="AD1084" s="2" t="s">
        <v>292</v>
      </c>
      <c r="AE1084">
        <v>0.44</v>
      </c>
      <c r="AF1084">
        <v>460</v>
      </c>
      <c r="AG1084">
        <v>200</v>
      </c>
      <c r="AH1084">
        <v>0</v>
      </c>
      <c r="AI1084" s="2">
        <f>IF(AND(gpw_3[[#This Row],[wolumen]]=0,gpw_3[[#This Row],[obrot]]=0),gpw_3[[#This Row],[kurs_zamkniecia]],gpw_3[[#This Row],[obrot]]/gpw_3[[#This Row],[wolumen]])</f>
        <v>0.43478260869565216</v>
      </c>
      <c r="AJ1084">
        <f>(gpw_3[[#This Row],[kurs_zamkniecia]]/AE614-1)*100</f>
        <v>0</v>
      </c>
      <c r="AK1084" t="str">
        <f>LEFT(gpw_3[[#This Row],[ISIN]],2)</f>
        <v>PL</v>
      </c>
      <c r="AL1084">
        <f>gpw_3[[#This Row],[kurs_zamkniecia]]*gpw_3[[#This Row],[pakiet_wig]]</f>
        <v>0</v>
      </c>
      <c r="AM1084" s="2">
        <f>1000</f>
        <v>1000</v>
      </c>
      <c r="AN1084" s="2">
        <f t="shared" si="66"/>
        <v>96.428137390000003</v>
      </c>
      <c r="AO1084" s="2">
        <f t="shared" si="67"/>
        <v>57140000</v>
      </c>
      <c r="AP1084" s="2">
        <f>gpw_3[[#This Row],[M]]/(gpw_3[[#This Row],[Mb]]*gpw_3[[#This Row],[K]])*gpw_3[[#This Row],[Wb]]</f>
        <v>0</v>
      </c>
      <c r="AQ1084" s="2">
        <f>gpw_3[[#This Row],[kurs_zamkniecia]]-AE614</f>
        <v>0</v>
      </c>
      <c r="AR1084" s="2" t="str">
        <f>IF(gpw_3[[#This Row],[Kolumna1]]&gt;0,"r",IF(gpw_3[[#This Row],[Kolumna1]]=0,"n","m"))</f>
        <v>n</v>
      </c>
    </row>
    <row r="1085" spans="1:44" x14ac:dyDescent="0.25">
      <c r="A1085" s="1">
        <v>42027</v>
      </c>
      <c r="B1085" s="2" t="s">
        <v>293</v>
      </c>
      <c r="C1085" s="2" t="s">
        <v>294</v>
      </c>
      <c r="D1085">
        <v>3.28</v>
      </c>
      <c r="E1085">
        <v>5650</v>
      </c>
      <c r="F1085">
        <v>18700</v>
      </c>
      <c r="G1085">
        <v>138273000</v>
      </c>
      <c r="H1085" s="2">
        <f>IF(AND(gpw[[#This Row],[wolumen]]=0,gpw[[#This Row],[obrot]]=0),gpw[[#This Row],[kurs_zamkniecia]],gpw[[#This Row],[obrot]]/gpw[[#This Row],[wolumen]])</f>
        <v>3.3097345132743361</v>
      </c>
      <c r="I1085">
        <f>(gpw[[#This Row],[kurs_zamkniecia]]/D615-1)*100</f>
        <v>-0.60606060606060996</v>
      </c>
      <c r="J1085" t="str">
        <f>LEFT(gpw[[#This Row],[ISIN]],2)</f>
        <v>PL</v>
      </c>
      <c r="K1085">
        <f>gpw[[#This Row],[kurs_zamkniecia]]*gpw[[#This Row],[pakiet_wig]]</f>
        <v>453535440</v>
      </c>
      <c r="L1085" s="2">
        <f>1000</f>
        <v>1000</v>
      </c>
      <c r="M1085" s="2">
        <f t="shared" si="64"/>
        <v>96.428137390000003</v>
      </c>
      <c r="N1085" s="2">
        <f t="shared" si="65"/>
        <v>57140000</v>
      </c>
      <c r="O1085" s="2">
        <f>gpw[[#This Row],[M]]/(gpw[[#This Row],[Mb]]*gpw[[#This Row],[K]])*gpw[[#This Row],[Wb]]</f>
        <v>82.312769676875391</v>
      </c>
      <c r="P1085" s="2">
        <f>gpw[[#This Row],[kurs_zamkniecia]]-D615</f>
        <v>-2.0000000000000018E-2</v>
      </c>
      <c r="Q1085" s="2" t="str">
        <f>IF(gpw[[#This Row],[Kolumna1]]&gt;0,"r",IF(gpw[[#This Row],[Kolumna1]]=0,"n","m"))</f>
        <v>m</v>
      </c>
      <c r="AB1085" s="1">
        <v>42027</v>
      </c>
      <c r="AC1085" s="2" t="s">
        <v>293</v>
      </c>
      <c r="AD1085" s="2" t="s">
        <v>294</v>
      </c>
      <c r="AE1085">
        <v>3.28</v>
      </c>
      <c r="AF1085">
        <v>5650</v>
      </c>
      <c r="AG1085">
        <v>18700</v>
      </c>
      <c r="AH1085">
        <v>138273000</v>
      </c>
      <c r="AI1085" s="2">
        <f>IF(AND(gpw_3[[#This Row],[wolumen]]=0,gpw_3[[#This Row],[obrot]]=0),gpw_3[[#This Row],[kurs_zamkniecia]],gpw_3[[#This Row],[obrot]]/gpw_3[[#This Row],[wolumen]])</f>
        <v>3.3097345132743361</v>
      </c>
      <c r="AJ1085">
        <f>(gpw_3[[#This Row],[kurs_zamkniecia]]/AE615-1)*100</f>
        <v>-0.60606060606060996</v>
      </c>
      <c r="AK1085" t="str">
        <f>LEFT(gpw_3[[#This Row],[ISIN]],2)</f>
        <v>PL</v>
      </c>
      <c r="AL1085">
        <f>gpw_3[[#This Row],[kurs_zamkniecia]]*gpw_3[[#This Row],[pakiet_wig]]</f>
        <v>453535440</v>
      </c>
      <c r="AM1085" s="2">
        <f>1000</f>
        <v>1000</v>
      </c>
      <c r="AN1085" s="2">
        <f t="shared" si="66"/>
        <v>96.428137390000003</v>
      </c>
      <c r="AO1085" s="2">
        <f t="shared" si="67"/>
        <v>57140000</v>
      </c>
      <c r="AP1085" s="2">
        <f>gpw_3[[#This Row],[M]]/(gpw_3[[#This Row],[Mb]]*gpw_3[[#This Row],[K]])*gpw_3[[#This Row],[Wb]]</f>
        <v>82.312769676875391</v>
      </c>
      <c r="AQ1085" s="2">
        <f>gpw_3[[#This Row],[kurs_zamkniecia]]-AE615</f>
        <v>-2.0000000000000018E-2</v>
      </c>
      <c r="AR1085" s="2" t="str">
        <f>IF(gpw_3[[#This Row],[Kolumna1]]&gt;0,"r",IF(gpw_3[[#This Row],[Kolumna1]]=0,"n","m"))</f>
        <v>m</v>
      </c>
    </row>
    <row r="1086" spans="1:44" x14ac:dyDescent="0.25">
      <c r="A1086" s="1">
        <v>42027</v>
      </c>
      <c r="B1086" s="2" t="s">
        <v>295</v>
      </c>
      <c r="C1086" s="2" t="s">
        <v>296</v>
      </c>
      <c r="D1086">
        <v>51.4</v>
      </c>
      <c r="E1086">
        <v>621</v>
      </c>
      <c r="F1086">
        <v>31920</v>
      </c>
      <c r="G1086">
        <v>11601000</v>
      </c>
      <c r="H1086" s="2">
        <f>IF(AND(gpw[[#This Row],[wolumen]]=0,gpw[[#This Row],[obrot]]=0),gpw[[#This Row],[kurs_zamkniecia]],gpw[[#This Row],[obrot]]/gpw[[#This Row],[wolumen]])</f>
        <v>51.40096618357488</v>
      </c>
      <c r="I1086">
        <f>(gpw[[#This Row],[kurs_zamkniecia]]/D616-1)*100</f>
        <v>1.3606783671859635</v>
      </c>
      <c r="J1086" t="str">
        <f>LEFT(gpw[[#This Row],[ISIN]],2)</f>
        <v>PL</v>
      </c>
      <c r="K1086">
        <f>gpw[[#This Row],[kurs_zamkniecia]]*gpw[[#This Row],[pakiet_wig]]</f>
        <v>596291400</v>
      </c>
      <c r="L1086" s="2">
        <f>1000</f>
        <v>1000</v>
      </c>
      <c r="M1086" s="2">
        <f t="shared" si="64"/>
        <v>96.428137390000003</v>
      </c>
      <c r="N1086" s="2">
        <f t="shared" si="65"/>
        <v>57140000</v>
      </c>
      <c r="O1086" s="2">
        <f>gpw[[#This Row],[M]]/(gpw[[#This Row],[Mb]]*gpw[[#This Row],[K]])*gpw[[#This Row],[Wb]]</f>
        <v>108.22174485085792</v>
      </c>
      <c r="P1086" s="2">
        <f>gpw[[#This Row],[kurs_zamkniecia]]-D616</f>
        <v>0.68999999999999773</v>
      </c>
      <c r="Q1086" s="2" t="str">
        <f>IF(gpw[[#This Row],[Kolumna1]]&gt;0,"r",IF(gpw[[#This Row],[Kolumna1]]=0,"n","m"))</f>
        <v>r</v>
      </c>
      <c r="AB1086" s="1">
        <v>42027</v>
      </c>
      <c r="AC1086" s="2" t="s">
        <v>295</v>
      </c>
      <c r="AD1086" s="2" t="s">
        <v>296</v>
      </c>
      <c r="AE1086">
        <v>51.4</v>
      </c>
      <c r="AF1086">
        <v>621</v>
      </c>
      <c r="AG1086">
        <v>31920</v>
      </c>
      <c r="AH1086">
        <v>11601000</v>
      </c>
      <c r="AI1086" s="2">
        <f>IF(AND(gpw_3[[#This Row],[wolumen]]=0,gpw_3[[#This Row],[obrot]]=0),gpw_3[[#This Row],[kurs_zamkniecia]],gpw_3[[#This Row],[obrot]]/gpw_3[[#This Row],[wolumen]])</f>
        <v>51.40096618357488</v>
      </c>
      <c r="AJ1086">
        <f>(gpw_3[[#This Row],[kurs_zamkniecia]]/AE616-1)*100</f>
        <v>1.3606783671859635</v>
      </c>
      <c r="AK1086" t="str">
        <f>LEFT(gpw_3[[#This Row],[ISIN]],2)</f>
        <v>PL</v>
      </c>
      <c r="AL1086">
        <f>gpw_3[[#This Row],[kurs_zamkniecia]]*gpw_3[[#This Row],[pakiet_wig]]</f>
        <v>596291400</v>
      </c>
      <c r="AM1086" s="2">
        <f>1000</f>
        <v>1000</v>
      </c>
      <c r="AN1086" s="2">
        <f t="shared" si="66"/>
        <v>96.428137390000003</v>
      </c>
      <c r="AO1086" s="2">
        <f t="shared" si="67"/>
        <v>57140000</v>
      </c>
      <c r="AP1086" s="2">
        <f>gpw_3[[#This Row],[M]]/(gpw_3[[#This Row],[Mb]]*gpw_3[[#This Row],[K]])*gpw_3[[#This Row],[Wb]]</f>
        <v>108.22174485085792</v>
      </c>
      <c r="AQ1086" s="2">
        <f>gpw_3[[#This Row],[kurs_zamkniecia]]-AE616</f>
        <v>0.68999999999999773</v>
      </c>
      <c r="AR1086" s="2" t="str">
        <f>IF(gpw_3[[#This Row],[Kolumna1]]&gt;0,"r",IF(gpw_3[[#This Row],[Kolumna1]]=0,"n","m"))</f>
        <v>r</v>
      </c>
    </row>
    <row r="1087" spans="1:44" x14ac:dyDescent="0.25">
      <c r="A1087" s="1">
        <v>42027</v>
      </c>
      <c r="B1087" s="2" t="s">
        <v>297</v>
      </c>
      <c r="C1087" s="2" t="s">
        <v>298</v>
      </c>
      <c r="D1087">
        <v>19.2</v>
      </c>
      <c r="E1087">
        <v>1349</v>
      </c>
      <c r="F1087">
        <v>25440</v>
      </c>
      <c r="G1087">
        <v>1239000</v>
      </c>
      <c r="H1087" s="2">
        <f>IF(AND(gpw[[#This Row],[wolumen]]=0,gpw[[#This Row],[obrot]]=0),gpw[[#This Row],[kurs_zamkniecia]],gpw[[#This Row],[obrot]]/gpw[[#This Row],[wolumen]])</f>
        <v>18.858413639733136</v>
      </c>
      <c r="I1087">
        <f>(gpw[[#This Row],[kurs_zamkniecia]]/D617-1)*100</f>
        <v>3.8399134667387758</v>
      </c>
      <c r="J1087" t="str">
        <f>LEFT(gpw[[#This Row],[ISIN]],2)</f>
        <v>PL</v>
      </c>
      <c r="K1087">
        <f>gpw[[#This Row],[kurs_zamkniecia]]*gpw[[#This Row],[pakiet_wig]]</f>
        <v>23788800</v>
      </c>
      <c r="L1087" s="2">
        <f>1000</f>
        <v>1000</v>
      </c>
      <c r="M1087" s="2">
        <f t="shared" si="64"/>
        <v>96.428137390000003</v>
      </c>
      <c r="N1087" s="2">
        <f t="shared" si="65"/>
        <v>57140000</v>
      </c>
      <c r="O1087" s="2">
        <f>gpw[[#This Row],[M]]/(gpw[[#This Row],[Mb]]*gpw[[#This Row],[K]])*gpw[[#This Row],[Wb]]</f>
        <v>4.3174619722975862</v>
      </c>
      <c r="P1087" s="2">
        <f>gpw[[#This Row],[kurs_zamkniecia]]-D617</f>
        <v>0.71000000000000085</v>
      </c>
      <c r="Q1087" s="2" t="str">
        <f>IF(gpw[[#This Row],[Kolumna1]]&gt;0,"r",IF(gpw[[#This Row],[Kolumna1]]=0,"n","m"))</f>
        <v>r</v>
      </c>
      <c r="AB1087" s="1">
        <v>42027</v>
      </c>
      <c r="AC1087" s="2" t="s">
        <v>297</v>
      </c>
      <c r="AD1087" s="2" t="s">
        <v>298</v>
      </c>
      <c r="AE1087">
        <v>19.2</v>
      </c>
      <c r="AF1087">
        <v>1349</v>
      </c>
      <c r="AG1087">
        <v>25440</v>
      </c>
      <c r="AH1087">
        <v>1239000</v>
      </c>
      <c r="AI1087" s="2">
        <f>IF(AND(gpw_3[[#This Row],[wolumen]]=0,gpw_3[[#This Row],[obrot]]=0),gpw_3[[#This Row],[kurs_zamkniecia]],gpw_3[[#This Row],[obrot]]/gpw_3[[#This Row],[wolumen]])</f>
        <v>18.858413639733136</v>
      </c>
      <c r="AJ1087">
        <f>(gpw_3[[#This Row],[kurs_zamkniecia]]/AE617-1)*100</f>
        <v>3.8399134667387758</v>
      </c>
      <c r="AK1087" t="str">
        <f>LEFT(gpw_3[[#This Row],[ISIN]],2)</f>
        <v>PL</v>
      </c>
      <c r="AL1087">
        <f>gpw_3[[#This Row],[kurs_zamkniecia]]*gpw_3[[#This Row],[pakiet_wig]]</f>
        <v>23788800</v>
      </c>
      <c r="AM1087" s="2">
        <f>1000</f>
        <v>1000</v>
      </c>
      <c r="AN1087" s="2">
        <f t="shared" si="66"/>
        <v>96.428137390000003</v>
      </c>
      <c r="AO1087" s="2">
        <f t="shared" si="67"/>
        <v>57140000</v>
      </c>
      <c r="AP1087" s="2">
        <f>gpw_3[[#This Row],[M]]/(gpw_3[[#This Row],[Mb]]*gpw_3[[#This Row],[K]])*gpw_3[[#This Row],[Wb]]</f>
        <v>4.3174619722975862</v>
      </c>
      <c r="AQ1087" s="2">
        <f>gpw_3[[#This Row],[kurs_zamkniecia]]-AE617</f>
        <v>0.71000000000000085</v>
      </c>
      <c r="AR1087" s="2" t="str">
        <f>IF(gpw_3[[#This Row],[Kolumna1]]&gt;0,"r",IF(gpw_3[[#This Row],[Kolumna1]]=0,"n","m"))</f>
        <v>r</v>
      </c>
    </row>
    <row r="1088" spans="1:44" x14ac:dyDescent="0.25">
      <c r="A1088" s="1">
        <v>42027</v>
      </c>
      <c r="B1088" s="2" t="s">
        <v>299</v>
      </c>
      <c r="C1088" s="2" t="s">
        <v>300</v>
      </c>
      <c r="D1088">
        <v>1.45</v>
      </c>
      <c r="E1088">
        <v>450</v>
      </c>
      <c r="F1088">
        <v>650</v>
      </c>
      <c r="G1088">
        <v>0</v>
      </c>
      <c r="H1088" s="2">
        <f>IF(AND(gpw[[#This Row],[wolumen]]=0,gpw[[#This Row],[obrot]]=0),gpw[[#This Row],[kurs_zamkniecia]],gpw[[#This Row],[obrot]]/gpw[[#This Row],[wolumen]])</f>
        <v>1.4444444444444444</v>
      </c>
      <c r="I1088">
        <f>(gpw[[#This Row],[kurs_zamkniecia]]/D618-1)*100</f>
        <v>-2.0270270270270285</v>
      </c>
      <c r="J1088" t="str">
        <f>LEFT(gpw[[#This Row],[ISIN]],2)</f>
        <v>PL</v>
      </c>
      <c r="K1088">
        <f>gpw[[#This Row],[kurs_zamkniecia]]*gpw[[#This Row],[pakiet_wig]]</f>
        <v>0</v>
      </c>
      <c r="L1088" s="2">
        <f>1000</f>
        <v>1000</v>
      </c>
      <c r="M1088" s="2">
        <f t="shared" si="64"/>
        <v>96.428137390000003</v>
      </c>
      <c r="N1088" s="2">
        <f t="shared" si="65"/>
        <v>57140000</v>
      </c>
      <c r="O1088" s="2">
        <f>gpw[[#This Row],[M]]/(gpw[[#This Row],[Mb]]*gpw[[#This Row],[K]])*gpw[[#This Row],[Wb]]</f>
        <v>0</v>
      </c>
      <c r="P1088" s="2">
        <f>gpw[[#This Row],[kurs_zamkniecia]]-D618</f>
        <v>-3.0000000000000027E-2</v>
      </c>
      <c r="Q1088" s="2" t="str">
        <f>IF(gpw[[#This Row],[Kolumna1]]&gt;0,"r",IF(gpw[[#This Row],[Kolumna1]]=0,"n","m"))</f>
        <v>m</v>
      </c>
      <c r="AB1088" s="1">
        <v>42027</v>
      </c>
      <c r="AC1088" s="2" t="s">
        <v>299</v>
      </c>
      <c r="AD1088" s="2" t="s">
        <v>300</v>
      </c>
      <c r="AE1088">
        <v>1.45</v>
      </c>
      <c r="AF1088">
        <v>450</v>
      </c>
      <c r="AG1088">
        <v>650</v>
      </c>
      <c r="AH1088">
        <v>0</v>
      </c>
      <c r="AI1088" s="2">
        <f>IF(AND(gpw_3[[#This Row],[wolumen]]=0,gpw_3[[#This Row],[obrot]]=0),gpw_3[[#This Row],[kurs_zamkniecia]],gpw_3[[#This Row],[obrot]]/gpw_3[[#This Row],[wolumen]])</f>
        <v>1.4444444444444444</v>
      </c>
      <c r="AJ1088">
        <f>(gpw_3[[#This Row],[kurs_zamkniecia]]/AE618-1)*100</f>
        <v>-2.0270270270270285</v>
      </c>
      <c r="AK1088" t="str">
        <f>LEFT(gpw_3[[#This Row],[ISIN]],2)</f>
        <v>PL</v>
      </c>
      <c r="AL1088">
        <f>gpw_3[[#This Row],[kurs_zamkniecia]]*gpw_3[[#This Row],[pakiet_wig]]</f>
        <v>0</v>
      </c>
      <c r="AM1088" s="2">
        <f>1000</f>
        <v>1000</v>
      </c>
      <c r="AN1088" s="2">
        <f t="shared" si="66"/>
        <v>96.428137390000003</v>
      </c>
      <c r="AO1088" s="2">
        <f t="shared" si="67"/>
        <v>57140000</v>
      </c>
      <c r="AP1088" s="2">
        <f>gpw_3[[#This Row],[M]]/(gpw_3[[#This Row],[Mb]]*gpw_3[[#This Row],[K]])*gpw_3[[#This Row],[Wb]]</f>
        <v>0</v>
      </c>
      <c r="AQ1088" s="2">
        <f>gpw_3[[#This Row],[kurs_zamkniecia]]-AE618</f>
        <v>-3.0000000000000027E-2</v>
      </c>
      <c r="AR1088" s="2" t="str">
        <f>IF(gpw_3[[#This Row],[Kolumna1]]&gt;0,"r",IF(gpw_3[[#This Row],[Kolumna1]]=0,"n","m"))</f>
        <v>m</v>
      </c>
    </row>
    <row r="1089" spans="1:44" x14ac:dyDescent="0.25">
      <c r="A1089" s="1">
        <v>42027</v>
      </c>
      <c r="B1089" s="2" t="s">
        <v>301</v>
      </c>
      <c r="C1089" s="2" t="s">
        <v>302</v>
      </c>
      <c r="D1089">
        <v>16.64</v>
      </c>
      <c r="E1089">
        <v>13</v>
      </c>
      <c r="F1089">
        <v>220</v>
      </c>
      <c r="G1089">
        <v>3144000</v>
      </c>
      <c r="H1089" s="2">
        <f>IF(AND(gpw[[#This Row],[wolumen]]=0,gpw[[#This Row],[obrot]]=0),gpw[[#This Row],[kurs_zamkniecia]],gpw[[#This Row],[obrot]]/gpw[[#This Row],[wolumen]])</f>
        <v>16.923076923076923</v>
      </c>
      <c r="I1089">
        <f>(gpw[[#This Row],[kurs_zamkniecia]]/D619-1)*100</f>
        <v>5.987261146496814</v>
      </c>
      <c r="J1089" t="str">
        <f>LEFT(gpw[[#This Row],[ISIN]],2)</f>
        <v>PL</v>
      </c>
      <c r="K1089">
        <f>gpw[[#This Row],[kurs_zamkniecia]]*gpw[[#This Row],[pakiet_wig]]</f>
        <v>52316160</v>
      </c>
      <c r="L1089" s="2">
        <f>1000</f>
        <v>1000</v>
      </c>
      <c r="M1089" s="2">
        <f t="shared" si="64"/>
        <v>96.428137390000003</v>
      </c>
      <c r="N1089" s="2">
        <f t="shared" si="65"/>
        <v>57140000</v>
      </c>
      <c r="O1089" s="2">
        <f>gpw[[#This Row],[M]]/(gpw[[#This Row],[Mb]]*gpw[[#This Row],[K]])*gpw[[#This Row],[Wb]]</f>
        <v>9.4949317046944817</v>
      </c>
      <c r="P1089" s="2">
        <f>gpw[[#This Row],[kurs_zamkniecia]]-D619</f>
        <v>0.94000000000000128</v>
      </c>
      <c r="Q1089" s="2" t="str">
        <f>IF(gpw[[#This Row],[Kolumna1]]&gt;0,"r",IF(gpw[[#This Row],[Kolumna1]]=0,"n","m"))</f>
        <v>r</v>
      </c>
      <c r="AB1089" s="1">
        <v>42027</v>
      </c>
      <c r="AC1089" s="2" t="s">
        <v>301</v>
      </c>
      <c r="AD1089" s="2" t="s">
        <v>302</v>
      </c>
      <c r="AE1089">
        <v>16.64</v>
      </c>
      <c r="AF1089">
        <v>13</v>
      </c>
      <c r="AG1089">
        <v>220</v>
      </c>
      <c r="AH1089">
        <v>3144000</v>
      </c>
      <c r="AI1089" s="2">
        <f>IF(AND(gpw_3[[#This Row],[wolumen]]=0,gpw_3[[#This Row],[obrot]]=0),gpw_3[[#This Row],[kurs_zamkniecia]],gpw_3[[#This Row],[obrot]]/gpw_3[[#This Row],[wolumen]])</f>
        <v>16.923076923076923</v>
      </c>
      <c r="AJ1089">
        <f>(gpw_3[[#This Row],[kurs_zamkniecia]]/AE619-1)*100</f>
        <v>5.987261146496814</v>
      </c>
      <c r="AK1089" t="str">
        <f>LEFT(gpw_3[[#This Row],[ISIN]],2)</f>
        <v>PL</v>
      </c>
      <c r="AL1089">
        <f>gpw_3[[#This Row],[kurs_zamkniecia]]*gpw_3[[#This Row],[pakiet_wig]]</f>
        <v>52316160</v>
      </c>
      <c r="AM1089" s="2">
        <f>1000</f>
        <v>1000</v>
      </c>
      <c r="AN1089" s="2">
        <f t="shared" si="66"/>
        <v>96.428137390000003</v>
      </c>
      <c r="AO1089" s="2">
        <f t="shared" si="67"/>
        <v>57140000</v>
      </c>
      <c r="AP1089" s="2">
        <f>gpw_3[[#This Row],[M]]/(gpw_3[[#This Row],[Mb]]*gpw_3[[#This Row],[K]])*gpw_3[[#This Row],[Wb]]</f>
        <v>9.4949317046944817</v>
      </c>
      <c r="AQ1089" s="2">
        <f>gpw_3[[#This Row],[kurs_zamkniecia]]-AE619</f>
        <v>0.94000000000000128</v>
      </c>
      <c r="AR1089" s="2" t="str">
        <f>IF(gpw_3[[#This Row],[Kolumna1]]&gt;0,"r",IF(gpw_3[[#This Row],[Kolumna1]]=0,"n","m"))</f>
        <v>r</v>
      </c>
    </row>
    <row r="1090" spans="1:44" x14ac:dyDescent="0.25">
      <c r="A1090" s="1">
        <v>42027</v>
      </c>
      <c r="B1090" s="2" t="s">
        <v>303</v>
      </c>
      <c r="C1090" s="2" t="s">
        <v>304</v>
      </c>
      <c r="D1090">
        <v>25.9</v>
      </c>
      <c r="E1090">
        <v>3</v>
      </c>
      <c r="F1090">
        <v>80</v>
      </c>
      <c r="G1090">
        <v>3305000</v>
      </c>
      <c r="H1090" s="2">
        <f>IF(AND(gpw[[#This Row],[wolumen]]=0,gpw[[#This Row],[obrot]]=0),gpw[[#This Row],[kurs_zamkniecia]],gpw[[#This Row],[obrot]]/gpw[[#This Row],[wolumen]])</f>
        <v>26.666666666666668</v>
      </c>
      <c r="I1090">
        <f>(gpw[[#This Row],[kurs_zamkniecia]]/D620-1)*100</f>
        <v>0</v>
      </c>
      <c r="J1090" t="str">
        <f>LEFT(gpw[[#This Row],[ISIN]],2)</f>
        <v>DE</v>
      </c>
      <c r="K1090">
        <f>gpw[[#This Row],[kurs_zamkniecia]]*gpw[[#This Row],[pakiet_wig]]</f>
        <v>85599500</v>
      </c>
      <c r="L1090" s="2">
        <f>1000</f>
        <v>1000</v>
      </c>
      <c r="M1090" s="2">
        <f t="shared" ref="M1090:M1153" si="68">96.42813739</f>
        <v>96.428137390000003</v>
      </c>
      <c r="N1090" s="2">
        <f t="shared" ref="N1090:N1153" si="69">57140000</f>
        <v>57140000</v>
      </c>
      <c r="O1090" s="2">
        <f>gpw[[#This Row],[M]]/(gpw[[#This Row],[Mb]]*gpw[[#This Row],[K]])*gpw[[#This Row],[Wb]]</f>
        <v>15.535570776907083</v>
      </c>
      <c r="P1090" s="2">
        <f>gpw[[#This Row],[kurs_zamkniecia]]-D620</f>
        <v>0</v>
      </c>
      <c r="Q1090" s="2" t="str">
        <f>IF(gpw[[#This Row],[Kolumna1]]&gt;0,"r",IF(gpw[[#This Row],[Kolumna1]]=0,"n","m"))</f>
        <v>n</v>
      </c>
      <c r="AB1090" s="1">
        <v>42027</v>
      </c>
      <c r="AC1090" s="2" t="s">
        <v>303</v>
      </c>
      <c r="AD1090" s="2" t="s">
        <v>304</v>
      </c>
      <c r="AE1090">
        <v>25.9</v>
      </c>
      <c r="AF1090">
        <v>3</v>
      </c>
      <c r="AG1090">
        <v>80</v>
      </c>
      <c r="AH1090">
        <v>3305000</v>
      </c>
      <c r="AI1090" s="2">
        <f>IF(AND(gpw_3[[#This Row],[wolumen]]=0,gpw_3[[#This Row],[obrot]]=0),gpw_3[[#This Row],[kurs_zamkniecia]],gpw_3[[#This Row],[obrot]]/gpw_3[[#This Row],[wolumen]])</f>
        <v>26.666666666666668</v>
      </c>
      <c r="AJ1090">
        <f>(gpw_3[[#This Row],[kurs_zamkniecia]]/AE620-1)*100</f>
        <v>0</v>
      </c>
      <c r="AK1090" t="str">
        <f>LEFT(gpw_3[[#This Row],[ISIN]],2)</f>
        <v>DE</v>
      </c>
      <c r="AL1090">
        <f>gpw_3[[#This Row],[kurs_zamkniecia]]*gpw_3[[#This Row],[pakiet_wig]]</f>
        <v>85599500</v>
      </c>
      <c r="AM1090" s="2">
        <f>1000</f>
        <v>1000</v>
      </c>
      <c r="AN1090" s="2">
        <f t="shared" ref="AN1090:AN1153" si="70">96.42813739</f>
        <v>96.428137390000003</v>
      </c>
      <c r="AO1090" s="2">
        <f t="shared" ref="AO1090:AO1153" si="71">57140000</f>
        <v>57140000</v>
      </c>
      <c r="AP1090" s="2">
        <f>gpw_3[[#This Row],[M]]/(gpw_3[[#This Row],[Mb]]*gpw_3[[#This Row],[K]])*gpw_3[[#This Row],[Wb]]</f>
        <v>15.535570776907083</v>
      </c>
      <c r="AQ1090" s="2">
        <f>gpw_3[[#This Row],[kurs_zamkniecia]]-AE620</f>
        <v>0</v>
      </c>
      <c r="AR1090" s="2" t="str">
        <f>IF(gpw_3[[#This Row],[Kolumna1]]&gt;0,"r",IF(gpw_3[[#This Row],[Kolumna1]]=0,"n","m"))</f>
        <v>n</v>
      </c>
    </row>
    <row r="1091" spans="1:44" x14ac:dyDescent="0.25">
      <c r="A1091" s="1">
        <v>42027</v>
      </c>
      <c r="B1091" s="2" t="s">
        <v>305</v>
      </c>
      <c r="C1091" s="2" t="s">
        <v>306</v>
      </c>
      <c r="D1091">
        <v>9.1999999999999993</v>
      </c>
      <c r="E1091">
        <v>9386</v>
      </c>
      <c r="F1091">
        <v>84180</v>
      </c>
      <c r="G1091">
        <v>17846000</v>
      </c>
      <c r="H1091" s="2">
        <f>IF(AND(gpw[[#This Row],[wolumen]]=0,gpw[[#This Row],[obrot]]=0),gpw[[#This Row],[kurs_zamkniecia]],gpw[[#This Row],[obrot]]/gpw[[#This Row],[wolumen]])</f>
        <v>8.9686767526102713</v>
      </c>
      <c r="I1091">
        <f>(gpw[[#This Row],[kurs_zamkniecia]]/D621-1)*100</f>
        <v>4.5454545454545192</v>
      </c>
      <c r="J1091" t="str">
        <f>LEFT(gpw[[#This Row],[ISIN]],2)</f>
        <v>PL</v>
      </c>
      <c r="K1091">
        <f>gpw[[#This Row],[kurs_zamkniecia]]*gpw[[#This Row],[pakiet_wig]]</f>
        <v>164183200</v>
      </c>
      <c r="L1091" s="2">
        <f>1000</f>
        <v>1000</v>
      </c>
      <c r="M1091" s="2">
        <f t="shared" si="68"/>
        <v>96.428137390000003</v>
      </c>
      <c r="N1091" s="2">
        <f t="shared" si="69"/>
        <v>57140000</v>
      </c>
      <c r="O1091" s="2">
        <f>gpw[[#This Row],[M]]/(gpw[[#This Row],[Mb]]*gpw[[#This Row],[K]])*gpw[[#This Row],[Wb]]</f>
        <v>29.79783437962945</v>
      </c>
      <c r="P1091" s="2">
        <f>gpw[[#This Row],[kurs_zamkniecia]]-D621</f>
        <v>0.39999999999999858</v>
      </c>
      <c r="Q1091" s="2" t="str">
        <f>IF(gpw[[#This Row],[Kolumna1]]&gt;0,"r",IF(gpw[[#This Row],[Kolumna1]]=0,"n","m"))</f>
        <v>r</v>
      </c>
      <c r="AB1091" s="1">
        <v>42027</v>
      </c>
      <c r="AC1091" s="2" t="s">
        <v>305</v>
      </c>
      <c r="AD1091" s="2" t="s">
        <v>306</v>
      </c>
      <c r="AE1091">
        <v>9.1999999999999993</v>
      </c>
      <c r="AF1091">
        <v>9386</v>
      </c>
      <c r="AG1091">
        <v>84180</v>
      </c>
      <c r="AH1091">
        <v>17846000</v>
      </c>
      <c r="AI1091" s="2">
        <f>IF(AND(gpw_3[[#This Row],[wolumen]]=0,gpw_3[[#This Row],[obrot]]=0),gpw_3[[#This Row],[kurs_zamkniecia]],gpw_3[[#This Row],[obrot]]/gpw_3[[#This Row],[wolumen]])</f>
        <v>8.9686767526102713</v>
      </c>
      <c r="AJ1091">
        <f>(gpw_3[[#This Row],[kurs_zamkniecia]]/AE621-1)*100</f>
        <v>4.5454545454545192</v>
      </c>
      <c r="AK1091" t="str">
        <f>LEFT(gpw_3[[#This Row],[ISIN]],2)</f>
        <v>PL</v>
      </c>
      <c r="AL1091">
        <f>gpw_3[[#This Row],[kurs_zamkniecia]]*gpw_3[[#This Row],[pakiet_wig]]</f>
        <v>164183200</v>
      </c>
      <c r="AM1091" s="2">
        <f>1000</f>
        <v>1000</v>
      </c>
      <c r="AN1091" s="2">
        <f t="shared" si="70"/>
        <v>96.428137390000003</v>
      </c>
      <c r="AO1091" s="2">
        <f t="shared" si="71"/>
        <v>57140000</v>
      </c>
      <c r="AP1091" s="2">
        <f>gpw_3[[#This Row],[M]]/(gpw_3[[#This Row],[Mb]]*gpw_3[[#This Row],[K]])*gpw_3[[#This Row],[Wb]]</f>
        <v>29.79783437962945</v>
      </c>
      <c r="AQ1091" s="2">
        <f>gpw_3[[#This Row],[kurs_zamkniecia]]-AE621</f>
        <v>0.39999999999999858</v>
      </c>
      <c r="AR1091" s="2" t="str">
        <f>IF(gpw_3[[#This Row],[Kolumna1]]&gt;0,"r",IF(gpw_3[[#This Row],[Kolumna1]]=0,"n","m"))</f>
        <v>r</v>
      </c>
    </row>
    <row r="1092" spans="1:44" x14ac:dyDescent="0.25">
      <c r="A1092" s="1">
        <v>42027</v>
      </c>
      <c r="B1092" s="2" t="s">
        <v>307</v>
      </c>
      <c r="C1092" s="2" t="s">
        <v>308</v>
      </c>
      <c r="D1092">
        <v>4.6399999999999997</v>
      </c>
      <c r="E1092">
        <v>18</v>
      </c>
      <c r="F1092">
        <v>80</v>
      </c>
      <c r="G1092">
        <v>4501000</v>
      </c>
      <c r="H1092" s="2">
        <f>IF(AND(gpw[[#This Row],[wolumen]]=0,gpw[[#This Row],[obrot]]=0),gpw[[#This Row],[kurs_zamkniecia]],gpw[[#This Row],[obrot]]/gpw[[#This Row],[wolumen]])</f>
        <v>4.4444444444444446</v>
      </c>
      <c r="I1092">
        <f>(gpw[[#This Row],[kurs_zamkniecia]]/D622-1)*100</f>
        <v>1.978021978021971</v>
      </c>
      <c r="J1092" t="str">
        <f>LEFT(gpw[[#This Row],[ISIN]],2)</f>
        <v>PL</v>
      </c>
      <c r="K1092">
        <f>gpw[[#This Row],[kurs_zamkniecia]]*gpw[[#This Row],[pakiet_wig]]</f>
        <v>20884640</v>
      </c>
      <c r="L1092" s="2">
        <f>1000</f>
        <v>1000</v>
      </c>
      <c r="M1092" s="2">
        <f t="shared" si="68"/>
        <v>96.428137390000003</v>
      </c>
      <c r="N1092" s="2">
        <f t="shared" si="69"/>
        <v>57140000</v>
      </c>
      <c r="O1092" s="2">
        <f>gpw[[#This Row],[M]]/(gpw[[#This Row],[Mb]]*gpw[[#This Row],[K]])*gpw[[#This Row],[Wb]]</f>
        <v>3.790381986696473</v>
      </c>
      <c r="P1092" s="2">
        <f>gpw[[#This Row],[kurs_zamkniecia]]-D622</f>
        <v>8.9999999999999858E-2</v>
      </c>
      <c r="Q1092" s="2" t="str">
        <f>IF(gpw[[#This Row],[Kolumna1]]&gt;0,"r",IF(gpw[[#This Row],[Kolumna1]]=0,"n","m"))</f>
        <v>r</v>
      </c>
      <c r="AB1092" s="1">
        <v>42027</v>
      </c>
      <c r="AC1092" s="2" t="s">
        <v>307</v>
      </c>
      <c r="AD1092" s="2" t="s">
        <v>308</v>
      </c>
      <c r="AE1092">
        <v>4.6399999999999997</v>
      </c>
      <c r="AF1092">
        <v>18</v>
      </c>
      <c r="AG1092">
        <v>80</v>
      </c>
      <c r="AH1092">
        <v>4501000</v>
      </c>
      <c r="AI1092" s="2">
        <f>IF(AND(gpw_3[[#This Row],[wolumen]]=0,gpw_3[[#This Row],[obrot]]=0),gpw_3[[#This Row],[kurs_zamkniecia]],gpw_3[[#This Row],[obrot]]/gpw_3[[#This Row],[wolumen]])</f>
        <v>4.4444444444444446</v>
      </c>
      <c r="AJ1092">
        <f>(gpw_3[[#This Row],[kurs_zamkniecia]]/AE622-1)*100</f>
        <v>1.978021978021971</v>
      </c>
      <c r="AK1092" t="str">
        <f>LEFT(gpw_3[[#This Row],[ISIN]],2)</f>
        <v>PL</v>
      </c>
      <c r="AL1092">
        <f>gpw_3[[#This Row],[kurs_zamkniecia]]*gpw_3[[#This Row],[pakiet_wig]]</f>
        <v>20884640</v>
      </c>
      <c r="AM1092" s="2">
        <f>1000</f>
        <v>1000</v>
      </c>
      <c r="AN1092" s="2">
        <f t="shared" si="70"/>
        <v>96.428137390000003</v>
      </c>
      <c r="AO1092" s="2">
        <f t="shared" si="71"/>
        <v>57140000</v>
      </c>
      <c r="AP1092" s="2">
        <f>gpw_3[[#This Row],[M]]/(gpw_3[[#This Row],[Mb]]*gpw_3[[#This Row],[K]])*gpw_3[[#This Row],[Wb]]</f>
        <v>3.790381986696473</v>
      </c>
      <c r="AQ1092" s="2">
        <f>gpw_3[[#This Row],[kurs_zamkniecia]]-AE622</f>
        <v>8.9999999999999858E-2</v>
      </c>
      <c r="AR1092" s="2" t="str">
        <f>IF(gpw_3[[#This Row],[Kolumna1]]&gt;0,"r",IF(gpw_3[[#This Row],[Kolumna1]]=0,"n","m"))</f>
        <v>r</v>
      </c>
    </row>
    <row r="1093" spans="1:44" x14ac:dyDescent="0.25">
      <c r="A1093" s="1">
        <v>42027</v>
      </c>
      <c r="B1093" s="2" t="s">
        <v>309</v>
      </c>
      <c r="C1093" s="2" t="s">
        <v>310</v>
      </c>
      <c r="D1093">
        <v>0.95</v>
      </c>
      <c r="E1093">
        <v>4608</v>
      </c>
      <c r="F1093">
        <v>4320</v>
      </c>
      <c r="G1093">
        <v>11150000</v>
      </c>
      <c r="H1093" s="2">
        <f>IF(AND(gpw[[#This Row],[wolumen]]=0,gpw[[#This Row],[obrot]]=0),gpw[[#This Row],[kurs_zamkniecia]],gpw[[#This Row],[obrot]]/gpw[[#This Row],[wolumen]])</f>
        <v>0.9375</v>
      </c>
      <c r="I1093">
        <f>(gpw[[#This Row],[kurs_zamkniecia]]/D623-1)*100</f>
        <v>2.1505376344086002</v>
      </c>
      <c r="J1093" t="str">
        <f>LEFT(gpw[[#This Row],[ISIN]],2)</f>
        <v>PL</v>
      </c>
      <c r="K1093">
        <f>gpw[[#This Row],[kurs_zamkniecia]]*gpw[[#This Row],[pakiet_wig]]</f>
        <v>10592500</v>
      </c>
      <c r="L1093" s="2">
        <f>1000</f>
        <v>1000</v>
      </c>
      <c r="M1093" s="2">
        <f t="shared" si="68"/>
        <v>96.428137390000003</v>
      </c>
      <c r="N1093" s="2">
        <f t="shared" si="69"/>
        <v>57140000</v>
      </c>
      <c r="O1093" s="2">
        <f>gpw[[#This Row],[M]]/(gpw[[#This Row],[Mb]]*gpw[[#This Row],[K]])*gpw[[#This Row],[Wb]]</f>
        <v>1.9224473677344878</v>
      </c>
      <c r="P1093" s="2">
        <f>gpw[[#This Row],[kurs_zamkniecia]]-D623</f>
        <v>1.9999999999999907E-2</v>
      </c>
      <c r="Q1093" s="2" t="str">
        <f>IF(gpw[[#This Row],[Kolumna1]]&gt;0,"r",IF(gpw[[#This Row],[Kolumna1]]=0,"n","m"))</f>
        <v>r</v>
      </c>
      <c r="AB1093" s="1">
        <v>42027</v>
      </c>
      <c r="AC1093" s="2" t="s">
        <v>309</v>
      </c>
      <c r="AD1093" s="2" t="s">
        <v>310</v>
      </c>
      <c r="AE1093">
        <v>0.95</v>
      </c>
      <c r="AF1093">
        <v>4608</v>
      </c>
      <c r="AG1093">
        <v>4320</v>
      </c>
      <c r="AH1093">
        <v>11150000</v>
      </c>
      <c r="AI1093" s="2">
        <f>IF(AND(gpw_3[[#This Row],[wolumen]]=0,gpw_3[[#This Row],[obrot]]=0),gpw_3[[#This Row],[kurs_zamkniecia]],gpw_3[[#This Row],[obrot]]/gpw_3[[#This Row],[wolumen]])</f>
        <v>0.9375</v>
      </c>
      <c r="AJ1093">
        <f>(gpw_3[[#This Row],[kurs_zamkniecia]]/AE623-1)*100</f>
        <v>2.1505376344086002</v>
      </c>
      <c r="AK1093" t="str">
        <f>LEFT(gpw_3[[#This Row],[ISIN]],2)</f>
        <v>PL</v>
      </c>
      <c r="AL1093">
        <f>gpw_3[[#This Row],[kurs_zamkniecia]]*gpw_3[[#This Row],[pakiet_wig]]</f>
        <v>10592500</v>
      </c>
      <c r="AM1093" s="2">
        <f>1000</f>
        <v>1000</v>
      </c>
      <c r="AN1093" s="2">
        <f t="shared" si="70"/>
        <v>96.428137390000003</v>
      </c>
      <c r="AO1093" s="2">
        <f t="shared" si="71"/>
        <v>57140000</v>
      </c>
      <c r="AP1093" s="2">
        <f>gpw_3[[#This Row],[M]]/(gpw_3[[#This Row],[Mb]]*gpw_3[[#This Row],[K]])*gpw_3[[#This Row],[Wb]]</f>
        <v>1.9224473677344878</v>
      </c>
      <c r="AQ1093" s="2">
        <f>gpw_3[[#This Row],[kurs_zamkniecia]]-AE623</f>
        <v>1.9999999999999907E-2</v>
      </c>
      <c r="AR1093" s="2" t="str">
        <f>IF(gpw_3[[#This Row],[Kolumna1]]&gt;0,"r",IF(gpw_3[[#This Row],[Kolumna1]]=0,"n","m"))</f>
        <v>r</v>
      </c>
    </row>
    <row r="1094" spans="1:44" x14ac:dyDescent="0.25">
      <c r="A1094" s="1">
        <v>42027</v>
      </c>
      <c r="B1094" s="2" t="s">
        <v>311</v>
      </c>
      <c r="C1094" s="2" t="s">
        <v>312</v>
      </c>
      <c r="D1094">
        <v>50</v>
      </c>
      <c r="E1094">
        <v>50559</v>
      </c>
      <c r="F1094">
        <v>2508750</v>
      </c>
      <c r="G1094">
        <v>16737000</v>
      </c>
      <c r="H1094" s="2">
        <f>IF(AND(gpw[[#This Row],[wolumen]]=0,gpw[[#This Row],[obrot]]=0),gpw[[#This Row],[kurs_zamkniecia]],gpw[[#This Row],[obrot]]/gpw[[#This Row],[wolumen]])</f>
        <v>49.620245653592832</v>
      </c>
      <c r="I1094">
        <f>(gpw[[#This Row],[kurs_zamkniecia]]/D624-1)*100</f>
        <v>1.0101010101010166</v>
      </c>
      <c r="J1094" t="str">
        <f>LEFT(gpw[[#This Row],[ISIN]],2)</f>
        <v>PL</v>
      </c>
      <c r="K1094">
        <f>gpw[[#This Row],[kurs_zamkniecia]]*gpw[[#This Row],[pakiet_wig]]</f>
        <v>836850000</v>
      </c>
      <c r="L1094" s="2">
        <f>1000</f>
        <v>1000</v>
      </c>
      <c r="M1094" s="2">
        <f t="shared" si="68"/>
        <v>96.428137390000003</v>
      </c>
      <c r="N1094" s="2">
        <f t="shared" si="69"/>
        <v>57140000</v>
      </c>
      <c r="O1094" s="2">
        <f>gpw[[#This Row],[M]]/(gpw[[#This Row],[Mb]]*gpw[[#This Row],[K]])*gpw[[#This Row],[Wb]]</f>
        <v>151.88105543437393</v>
      </c>
      <c r="P1094" s="2">
        <f>gpw[[#This Row],[kurs_zamkniecia]]-D624</f>
        <v>0.5</v>
      </c>
      <c r="Q1094" s="2" t="str">
        <f>IF(gpw[[#This Row],[Kolumna1]]&gt;0,"r",IF(gpw[[#This Row],[Kolumna1]]=0,"n","m"))</f>
        <v>r</v>
      </c>
      <c r="AB1094" s="1">
        <v>42027</v>
      </c>
      <c r="AC1094" s="2" t="s">
        <v>311</v>
      </c>
      <c r="AD1094" s="2" t="s">
        <v>312</v>
      </c>
      <c r="AE1094">
        <v>50</v>
      </c>
      <c r="AF1094">
        <v>50559</v>
      </c>
      <c r="AG1094">
        <v>2508750</v>
      </c>
      <c r="AH1094">
        <v>16737000</v>
      </c>
      <c r="AI1094" s="2">
        <f>IF(AND(gpw_3[[#This Row],[wolumen]]=0,gpw_3[[#This Row],[obrot]]=0),gpw_3[[#This Row],[kurs_zamkniecia]],gpw_3[[#This Row],[obrot]]/gpw_3[[#This Row],[wolumen]])</f>
        <v>49.620245653592832</v>
      </c>
      <c r="AJ1094">
        <f>(gpw_3[[#This Row],[kurs_zamkniecia]]/AE624-1)*100</f>
        <v>1.0101010101010166</v>
      </c>
      <c r="AK1094" t="str">
        <f>LEFT(gpw_3[[#This Row],[ISIN]],2)</f>
        <v>PL</v>
      </c>
      <c r="AL1094">
        <f>gpw_3[[#This Row],[kurs_zamkniecia]]*gpw_3[[#This Row],[pakiet_wig]]</f>
        <v>836850000</v>
      </c>
      <c r="AM1094" s="2">
        <f>1000</f>
        <v>1000</v>
      </c>
      <c r="AN1094" s="2">
        <f t="shared" si="70"/>
        <v>96.428137390000003</v>
      </c>
      <c r="AO1094" s="2">
        <f t="shared" si="71"/>
        <v>57140000</v>
      </c>
      <c r="AP1094" s="2">
        <f>gpw_3[[#This Row],[M]]/(gpw_3[[#This Row],[Mb]]*gpw_3[[#This Row],[K]])*gpw_3[[#This Row],[Wb]]</f>
        <v>151.88105543437393</v>
      </c>
      <c r="AQ1094" s="2">
        <f>gpw_3[[#This Row],[kurs_zamkniecia]]-AE624</f>
        <v>0.5</v>
      </c>
      <c r="AR1094" s="2" t="str">
        <f>IF(gpw_3[[#This Row],[Kolumna1]]&gt;0,"r",IF(gpw_3[[#This Row],[Kolumna1]]=0,"n","m"))</f>
        <v>r</v>
      </c>
    </row>
    <row r="1095" spans="1:44" x14ac:dyDescent="0.25">
      <c r="A1095" s="1">
        <v>42027</v>
      </c>
      <c r="B1095" s="2" t="s">
        <v>313</v>
      </c>
      <c r="C1095" s="2" t="s">
        <v>314</v>
      </c>
      <c r="D1095">
        <v>18.760000000000002</v>
      </c>
      <c r="E1095">
        <v>110</v>
      </c>
      <c r="F1095">
        <v>2050</v>
      </c>
      <c r="G1095">
        <v>17024000</v>
      </c>
      <c r="H1095" s="2">
        <f>IF(AND(gpw[[#This Row],[wolumen]]=0,gpw[[#This Row],[obrot]]=0),gpw[[#This Row],[kurs_zamkniecia]],gpw[[#This Row],[obrot]]/gpw[[#This Row],[wolumen]])</f>
        <v>18.636363636363637</v>
      </c>
      <c r="I1095">
        <f>(gpw[[#This Row],[kurs_zamkniecia]]/D625-1)*100</f>
        <v>0.16017084890549427</v>
      </c>
      <c r="J1095" t="str">
        <f>LEFT(gpw[[#This Row],[ISIN]],2)</f>
        <v>NL</v>
      </c>
      <c r="K1095">
        <f>gpw[[#This Row],[kurs_zamkniecia]]*gpw[[#This Row],[pakiet_wig]]</f>
        <v>319370240</v>
      </c>
      <c r="L1095" s="2">
        <f>1000</f>
        <v>1000</v>
      </c>
      <c r="M1095" s="2">
        <f t="shared" si="68"/>
        <v>96.428137390000003</v>
      </c>
      <c r="N1095" s="2">
        <f t="shared" si="69"/>
        <v>57140000</v>
      </c>
      <c r="O1095" s="2">
        <f>gpw[[#This Row],[M]]/(gpw[[#This Row],[Mb]]*gpw[[#This Row],[K]])*gpw[[#This Row],[Wb]]</f>
        <v>57.962943329783485</v>
      </c>
      <c r="P1095" s="2">
        <f>gpw[[#This Row],[kurs_zamkniecia]]-D625</f>
        <v>3.0000000000001137E-2</v>
      </c>
      <c r="Q1095" s="2" t="str">
        <f>IF(gpw[[#This Row],[Kolumna1]]&gt;0,"r",IF(gpw[[#This Row],[Kolumna1]]=0,"n","m"))</f>
        <v>r</v>
      </c>
      <c r="AB1095" s="1">
        <v>42027</v>
      </c>
      <c r="AC1095" s="2" t="s">
        <v>313</v>
      </c>
      <c r="AD1095" s="2" t="s">
        <v>314</v>
      </c>
      <c r="AE1095">
        <v>18.760000000000002</v>
      </c>
      <c r="AF1095">
        <v>110</v>
      </c>
      <c r="AG1095">
        <v>2050</v>
      </c>
      <c r="AH1095">
        <v>17024000</v>
      </c>
      <c r="AI1095" s="2">
        <f>IF(AND(gpw_3[[#This Row],[wolumen]]=0,gpw_3[[#This Row],[obrot]]=0),gpw_3[[#This Row],[kurs_zamkniecia]],gpw_3[[#This Row],[obrot]]/gpw_3[[#This Row],[wolumen]])</f>
        <v>18.636363636363637</v>
      </c>
      <c r="AJ1095">
        <f>(gpw_3[[#This Row],[kurs_zamkniecia]]/AE625-1)*100</f>
        <v>0.16017084890549427</v>
      </c>
      <c r="AK1095" t="str">
        <f>LEFT(gpw_3[[#This Row],[ISIN]],2)</f>
        <v>NL</v>
      </c>
      <c r="AL1095">
        <f>gpw_3[[#This Row],[kurs_zamkniecia]]*gpw_3[[#This Row],[pakiet_wig]]</f>
        <v>319370240</v>
      </c>
      <c r="AM1095" s="2">
        <f>1000</f>
        <v>1000</v>
      </c>
      <c r="AN1095" s="2">
        <f t="shared" si="70"/>
        <v>96.428137390000003</v>
      </c>
      <c r="AO1095" s="2">
        <f t="shared" si="71"/>
        <v>57140000</v>
      </c>
      <c r="AP1095" s="2">
        <f>gpw_3[[#This Row],[M]]/(gpw_3[[#This Row],[Mb]]*gpw_3[[#This Row],[K]])*gpw_3[[#This Row],[Wb]]</f>
        <v>57.962943329783485</v>
      </c>
      <c r="AQ1095" s="2">
        <f>gpw_3[[#This Row],[kurs_zamkniecia]]-AE625</f>
        <v>3.0000000000001137E-2</v>
      </c>
      <c r="AR1095" s="2" t="str">
        <f>IF(gpw_3[[#This Row],[Kolumna1]]&gt;0,"r",IF(gpw_3[[#This Row],[Kolumna1]]=0,"n","m"))</f>
        <v>r</v>
      </c>
    </row>
    <row r="1096" spans="1:44" x14ac:dyDescent="0.25">
      <c r="A1096" s="1">
        <v>42027</v>
      </c>
      <c r="B1096" s="2" t="s">
        <v>315</v>
      </c>
      <c r="C1096" s="2" t="s">
        <v>316</v>
      </c>
      <c r="D1096">
        <v>0.85</v>
      </c>
      <c r="E1096">
        <v>95334</v>
      </c>
      <c r="F1096">
        <v>81330</v>
      </c>
      <c r="G1096">
        <v>0</v>
      </c>
      <c r="H1096" s="2">
        <f>IF(AND(gpw[[#This Row],[wolumen]]=0,gpw[[#This Row],[obrot]]=0),gpw[[#This Row],[kurs_zamkniecia]],gpw[[#This Row],[obrot]]/gpw[[#This Row],[wolumen]])</f>
        <v>0.85310592233620741</v>
      </c>
      <c r="I1096">
        <f>(gpw[[#This Row],[kurs_zamkniecia]]/D626-1)*100</f>
        <v>0</v>
      </c>
      <c r="J1096" t="str">
        <f>LEFT(gpw[[#This Row],[ISIN]],2)</f>
        <v>PL</v>
      </c>
      <c r="K1096">
        <f>gpw[[#This Row],[kurs_zamkniecia]]*gpw[[#This Row],[pakiet_wig]]</f>
        <v>0</v>
      </c>
      <c r="L1096" s="2">
        <f>1000</f>
        <v>1000</v>
      </c>
      <c r="M1096" s="2">
        <f t="shared" si="68"/>
        <v>96.428137390000003</v>
      </c>
      <c r="N1096" s="2">
        <f t="shared" si="69"/>
        <v>57140000</v>
      </c>
      <c r="O1096" s="2">
        <f>gpw[[#This Row],[M]]/(gpw[[#This Row],[Mb]]*gpw[[#This Row],[K]])*gpw[[#This Row],[Wb]]</f>
        <v>0</v>
      </c>
      <c r="P1096" s="2">
        <f>gpw[[#This Row],[kurs_zamkniecia]]-D626</f>
        <v>0</v>
      </c>
      <c r="Q1096" s="2" t="str">
        <f>IF(gpw[[#This Row],[Kolumna1]]&gt;0,"r",IF(gpw[[#This Row],[Kolumna1]]=0,"n","m"))</f>
        <v>n</v>
      </c>
      <c r="AB1096" s="1">
        <v>42027</v>
      </c>
      <c r="AC1096" s="2" t="s">
        <v>315</v>
      </c>
      <c r="AD1096" s="2" t="s">
        <v>316</v>
      </c>
      <c r="AE1096">
        <v>0.85</v>
      </c>
      <c r="AF1096">
        <v>95334</v>
      </c>
      <c r="AG1096">
        <v>81330</v>
      </c>
      <c r="AH1096">
        <v>0</v>
      </c>
      <c r="AI1096" s="2">
        <f>IF(AND(gpw_3[[#This Row],[wolumen]]=0,gpw_3[[#This Row],[obrot]]=0),gpw_3[[#This Row],[kurs_zamkniecia]],gpw_3[[#This Row],[obrot]]/gpw_3[[#This Row],[wolumen]])</f>
        <v>0.85310592233620741</v>
      </c>
      <c r="AJ1096">
        <f>(gpw_3[[#This Row],[kurs_zamkniecia]]/AE626-1)*100</f>
        <v>0</v>
      </c>
      <c r="AK1096" t="str">
        <f>LEFT(gpw_3[[#This Row],[ISIN]],2)</f>
        <v>PL</v>
      </c>
      <c r="AL1096">
        <f>gpw_3[[#This Row],[kurs_zamkniecia]]*gpw_3[[#This Row],[pakiet_wig]]</f>
        <v>0</v>
      </c>
      <c r="AM1096" s="2">
        <f>1000</f>
        <v>1000</v>
      </c>
      <c r="AN1096" s="2">
        <f t="shared" si="70"/>
        <v>96.428137390000003</v>
      </c>
      <c r="AO1096" s="2">
        <f t="shared" si="71"/>
        <v>57140000</v>
      </c>
      <c r="AP1096" s="2">
        <f>gpw_3[[#This Row],[M]]/(gpw_3[[#This Row],[Mb]]*gpw_3[[#This Row],[K]])*gpw_3[[#This Row],[Wb]]</f>
        <v>0</v>
      </c>
      <c r="AQ1096" s="2">
        <f>gpw_3[[#This Row],[kurs_zamkniecia]]-AE626</f>
        <v>0</v>
      </c>
      <c r="AR1096" s="2" t="str">
        <f>IF(gpw_3[[#This Row],[Kolumna1]]&gt;0,"r",IF(gpw_3[[#This Row],[Kolumna1]]=0,"n","m"))</f>
        <v>n</v>
      </c>
    </row>
    <row r="1097" spans="1:44" x14ac:dyDescent="0.25">
      <c r="A1097" s="1">
        <v>42027</v>
      </c>
      <c r="B1097" s="2" t="s">
        <v>317</v>
      </c>
      <c r="C1097" s="2" t="s">
        <v>318</v>
      </c>
      <c r="D1097">
        <v>0.35</v>
      </c>
      <c r="E1097">
        <v>1831</v>
      </c>
      <c r="F1097">
        <v>640</v>
      </c>
      <c r="G1097">
        <v>0</v>
      </c>
      <c r="H1097" s="2">
        <f>IF(AND(gpw[[#This Row],[wolumen]]=0,gpw[[#This Row],[obrot]]=0),gpw[[#This Row],[kurs_zamkniecia]],gpw[[#This Row],[obrot]]/gpw[[#This Row],[wolumen]])</f>
        <v>0.34953577280174769</v>
      </c>
      <c r="I1097">
        <f>(gpw[[#This Row],[kurs_zamkniecia]]/D627-1)*100</f>
        <v>0</v>
      </c>
      <c r="J1097" t="str">
        <f>LEFT(gpw[[#This Row],[ISIN]],2)</f>
        <v>PL</v>
      </c>
      <c r="K1097">
        <f>gpw[[#This Row],[kurs_zamkniecia]]*gpw[[#This Row],[pakiet_wig]]</f>
        <v>0</v>
      </c>
      <c r="L1097" s="2">
        <f>1000</f>
        <v>1000</v>
      </c>
      <c r="M1097" s="2">
        <f t="shared" si="68"/>
        <v>96.428137390000003</v>
      </c>
      <c r="N1097" s="2">
        <f t="shared" si="69"/>
        <v>57140000</v>
      </c>
      <c r="O1097" s="2">
        <f>gpw[[#This Row],[M]]/(gpw[[#This Row],[Mb]]*gpw[[#This Row],[K]])*gpw[[#This Row],[Wb]]</f>
        <v>0</v>
      </c>
      <c r="P1097" s="2">
        <f>gpw[[#This Row],[kurs_zamkniecia]]-D627</f>
        <v>0</v>
      </c>
      <c r="Q1097" s="2" t="str">
        <f>IF(gpw[[#This Row],[Kolumna1]]&gt;0,"r",IF(gpw[[#This Row],[Kolumna1]]=0,"n","m"))</f>
        <v>n</v>
      </c>
      <c r="AB1097" s="1">
        <v>42027</v>
      </c>
      <c r="AC1097" s="2" t="s">
        <v>317</v>
      </c>
      <c r="AD1097" s="2" t="s">
        <v>318</v>
      </c>
      <c r="AE1097">
        <v>0.35</v>
      </c>
      <c r="AF1097">
        <v>1831</v>
      </c>
      <c r="AG1097">
        <v>640</v>
      </c>
      <c r="AH1097">
        <v>0</v>
      </c>
      <c r="AI1097" s="2">
        <f>IF(AND(gpw_3[[#This Row],[wolumen]]=0,gpw_3[[#This Row],[obrot]]=0),gpw_3[[#This Row],[kurs_zamkniecia]],gpw_3[[#This Row],[obrot]]/gpw_3[[#This Row],[wolumen]])</f>
        <v>0.34953577280174769</v>
      </c>
      <c r="AJ1097">
        <f>(gpw_3[[#This Row],[kurs_zamkniecia]]/AE627-1)*100</f>
        <v>0</v>
      </c>
      <c r="AK1097" t="str">
        <f>LEFT(gpw_3[[#This Row],[ISIN]],2)</f>
        <v>PL</v>
      </c>
      <c r="AL1097">
        <f>gpw_3[[#This Row],[kurs_zamkniecia]]*gpw_3[[#This Row],[pakiet_wig]]</f>
        <v>0</v>
      </c>
      <c r="AM1097" s="2">
        <f>1000</f>
        <v>1000</v>
      </c>
      <c r="AN1097" s="2">
        <f t="shared" si="70"/>
        <v>96.428137390000003</v>
      </c>
      <c r="AO1097" s="2">
        <f t="shared" si="71"/>
        <v>57140000</v>
      </c>
      <c r="AP1097" s="2">
        <f>gpw_3[[#This Row],[M]]/(gpw_3[[#This Row],[Mb]]*gpw_3[[#This Row],[K]])*gpw_3[[#This Row],[Wb]]</f>
        <v>0</v>
      </c>
      <c r="AQ1097" s="2">
        <f>gpw_3[[#This Row],[kurs_zamkniecia]]-AE627</f>
        <v>0</v>
      </c>
      <c r="AR1097" s="2" t="str">
        <f>IF(gpw_3[[#This Row],[Kolumna1]]&gt;0,"r",IF(gpw_3[[#This Row],[Kolumna1]]=0,"n","m"))</f>
        <v>n</v>
      </c>
    </row>
    <row r="1098" spans="1:44" x14ac:dyDescent="0.25">
      <c r="A1098" s="1">
        <v>42027</v>
      </c>
      <c r="B1098" s="2" t="s">
        <v>319</v>
      </c>
      <c r="C1098" s="2" t="s">
        <v>320</v>
      </c>
      <c r="D1098">
        <v>1.98</v>
      </c>
      <c r="E1098">
        <v>101795</v>
      </c>
      <c r="F1098">
        <v>202420</v>
      </c>
      <c r="G1098">
        <v>293645000</v>
      </c>
      <c r="H1098" s="2">
        <f>IF(AND(gpw[[#This Row],[wolumen]]=0,gpw[[#This Row],[obrot]]=0),gpw[[#This Row],[kurs_zamkniecia]],gpw[[#This Row],[obrot]]/gpw[[#This Row],[wolumen]])</f>
        <v>1.9885063117048971</v>
      </c>
      <c r="I1098">
        <f>(gpw[[#This Row],[kurs_zamkniecia]]/D628-1)*100</f>
        <v>-1.0000000000000009</v>
      </c>
      <c r="J1098" t="str">
        <f>LEFT(gpw[[#This Row],[ISIN]],2)</f>
        <v>PL</v>
      </c>
      <c r="K1098">
        <f>gpw[[#This Row],[kurs_zamkniecia]]*gpw[[#This Row],[pakiet_wig]]</f>
        <v>581417100</v>
      </c>
      <c r="L1098" s="2">
        <f>1000</f>
        <v>1000</v>
      </c>
      <c r="M1098" s="2">
        <f t="shared" si="68"/>
        <v>96.428137390000003</v>
      </c>
      <c r="N1098" s="2">
        <f t="shared" si="69"/>
        <v>57140000</v>
      </c>
      <c r="O1098" s="2">
        <f>gpw[[#This Row],[M]]/(gpw[[#This Row],[Mb]]*gpw[[#This Row],[K]])*gpw[[#This Row],[Wb]]</f>
        <v>105.52218772252247</v>
      </c>
      <c r="P1098" s="2">
        <f>gpw[[#This Row],[kurs_zamkniecia]]-D628</f>
        <v>-2.0000000000000018E-2</v>
      </c>
      <c r="Q1098" s="2" t="str">
        <f>IF(gpw[[#This Row],[Kolumna1]]&gt;0,"r",IF(gpw[[#This Row],[Kolumna1]]=0,"n","m"))</f>
        <v>m</v>
      </c>
      <c r="AB1098" s="1">
        <v>42027</v>
      </c>
      <c r="AC1098" s="2" t="s">
        <v>319</v>
      </c>
      <c r="AD1098" s="2" t="s">
        <v>320</v>
      </c>
      <c r="AE1098">
        <v>1.98</v>
      </c>
      <c r="AF1098">
        <v>101795</v>
      </c>
      <c r="AG1098">
        <v>202420</v>
      </c>
      <c r="AH1098">
        <v>293645000</v>
      </c>
      <c r="AI1098" s="2">
        <f>IF(AND(gpw_3[[#This Row],[wolumen]]=0,gpw_3[[#This Row],[obrot]]=0),gpw_3[[#This Row],[kurs_zamkniecia]],gpw_3[[#This Row],[obrot]]/gpw_3[[#This Row],[wolumen]])</f>
        <v>1.9885063117048971</v>
      </c>
      <c r="AJ1098">
        <f>(gpw_3[[#This Row],[kurs_zamkniecia]]/AE628-1)*100</f>
        <v>-1.0000000000000009</v>
      </c>
      <c r="AK1098" t="str">
        <f>LEFT(gpw_3[[#This Row],[ISIN]],2)</f>
        <v>PL</v>
      </c>
      <c r="AL1098">
        <f>gpw_3[[#This Row],[kurs_zamkniecia]]*gpw_3[[#This Row],[pakiet_wig]]</f>
        <v>581417100</v>
      </c>
      <c r="AM1098" s="2">
        <f>1000</f>
        <v>1000</v>
      </c>
      <c r="AN1098" s="2">
        <f t="shared" si="70"/>
        <v>96.428137390000003</v>
      </c>
      <c r="AO1098" s="2">
        <f t="shared" si="71"/>
        <v>57140000</v>
      </c>
      <c r="AP1098" s="2">
        <f>gpw_3[[#This Row],[M]]/(gpw_3[[#This Row],[Mb]]*gpw_3[[#This Row],[K]])*gpw_3[[#This Row],[Wb]]</f>
        <v>105.52218772252247</v>
      </c>
      <c r="AQ1098" s="2">
        <f>gpw_3[[#This Row],[kurs_zamkniecia]]-AE628</f>
        <v>-2.0000000000000018E-2</v>
      </c>
      <c r="AR1098" s="2" t="str">
        <f>IF(gpw_3[[#This Row],[Kolumna1]]&gt;0,"r",IF(gpw_3[[#This Row],[Kolumna1]]=0,"n","m"))</f>
        <v>m</v>
      </c>
    </row>
    <row r="1099" spans="1:44" x14ac:dyDescent="0.25">
      <c r="A1099" s="1">
        <v>42027</v>
      </c>
      <c r="B1099" s="2" t="s">
        <v>321</v>
      </c>
      <c r="C1099" s="2" t="s">
        <v>322</v>
      </c>
      <c r="D1099">
        <v>1.8</v>
      </c>
      <c r="E1099">
        <v>3907767</v>
      </c>
      <c r="F1099">
        <v>7069170</v>
      </c>
      <c r="G1099">
        <v>1095354000</v>
      </c>
      <c r="H1099" s="2">
        <f>IF(AND(gpw[[#This Row],[wolumen]]=0,gpw[[#This Row],[obrot]]=0),gpw[[#This Row],[kurs_zamkniecia]],gpw[[#This Row],[obrot]]/gpw[[#This Row],[wolumen]])</f>
        <v>1.8090049892943976</v>
      </c>
      <c r="I1099">
        <f>(gpw[[#This Row],[kurs_zamkniecia]]/D629-1)*100</f>
        <v>-0.55248618784530246</v>
      </c>
      <c r="J1099" t="str">
        <f>LEFT(gpw[[#This Row],[ISIN]],2)</f>
        <v>PL</v>
      </c>
      <c r="K1099">
        <f>gpw[[#This Row],[kurs_zamkniecia]]*gpw[[#This Row],[pakiet_wig]]</f>
        <v>1971637200</v>
      </c>
      <c r="L1099" s="2">
        <f>1000</f>
        <v>1000</v>
      </c>
      <c r="M1099" s="2">
        <f t="shared" si="68"/>
        <v>96.428137390000003</v>
      </c>
      <c r="N1099" s="2">
        <f t="shared" si="69"/>
        <v>57140000</v>
      </c>
      <c r="O1099" s="2">
        <f>gpw[[#This Row],[M]]/(gpw[[#This Row],[Mb]]*gpw[[#This Row],[K]])*gpw[[#This Row],[Wb]]</f>
        <v>357.83514234292147</v>
      </c>
      <c r="P1099" s="2">
        <f>gpw[[#This Row],[kurs_zamkniecia]]-D629</f>
        <v>-1.0000000000000009E-2</v>
      </c>
      <c r="Q1099" s="2" t="str">
        <f>IF(gpw[[#This Row],[Kolumna1]]&gt;0,"r",IF(gpw[[#This Row],[Kolumna1]]=0,"n","m"))</f>
        <v>m</v>
      </c>
      <c r="AB1099" s="1">
        <v>42027</v>
      </c>
      <c r="AC1099" s="2" t="s">
        <v>321</v>
      </c>
      <c r="AD1099" s="2" t="s">
        <v>322</v>
      </c>
      <c r="AE1099">
        <v>1.8</v>
      </c>
      <c r="AF1099">
        <v>3907767</v>
      </c>
      <c r="AG1099">
        <v>7069170</v>
      </c>
      <c r="AH1099">
        <v>1095354000</v>
      </c>
      <c r="AI1099" s="2">
        <f>IF(AND(gpw_3[[#This Row],[wolumen]]=0,gpw_3[[#This Row],[obrot]]=0),gpw_3[[#This Row],[kurs_zamkniecia]],gpw_3[[#This Row],[obrot]]/gpw_3[[#This Row],[wolumen]])</f>
        <v>1.8090049892943976</v>
      </c>
      <c r="AJ1099">
        <f>(gpw_3[[#This Row],[kurs_zamkniecia]]/AE629-1)*100</f>
        <v>-0.55248618784530246</v>
      </c>
      <c r="AK1099" t="str">
        <f>LEFT(gpw_3[[#This Row],[ISIN]],2)</f>
        <v>PL</v>
      </c>
      <c r="AL1099">
        <f>gpw_3[[#This Row],[kurs_zamkniecia]]*gpw_3[[#This Row],[pakiet_wig]]</f>
        <v>1971637200</v>
      </c>
      <c r="AM1099" s="2">
        <f>1000</f>
        <v>1000</v>
      </c>
      <c r="AN1099" s="2">
        <f t="shared" si="70"/>
        <v>96.428137390000003</v>
      </c>
      <c r="AO1099" s="2">
        <f t="shared" si="71"/>
        <v>57140000</v>
      </c>
      <c r="AP1099" s="2">
        <f>gpw_3[[#This Row],[M]]/(gpw_3[[#This Row],[Mb]]*gpw_3[[#This Row],[K]])*gpw_3[[#This Row],[Wb]]</f>
        <v>357.83514234292147</v>
      </c>
      <c r="AQ1099" s="2">
        <f>gpw_3[[#This Row],[kurs_zamkniecia]]-AE629</f>
        <v>-1.0000000000000009E-2</v>
      </c>
      <c r="AR1099" s="2" t="str">
        <f>IF(gpw_3[[#This Row],[Kolumna1]]&gt;0,"r",IF(gpw_3[[#This Row],[Kolumna1]]=0,"n","m"))</f>
        <v>m</v>
      </c>
    </row>
    <row r="1100" spans="1:44" x14ac:dyDescent="0.25">
      <c r="A1100" s="1">
        <v>42027</v>
      </c>
      <c r="B1100" s="2" t="s">
        <v>323</v>
      </c>
      <c r="C1100" s="2" t="s">
        <v>324</v>
      </c>
      <c r="D1100">
        <v>3.37</v>
      </c>
      <c r="E1100">
        <v>41513</v>
      </c>
      <c r="F1100">
        <v>139560</v>
      </c>
      <c r="G1100">
        <v>43628000</v>
      </c>
      <c r="H1100" s="2">
        <f>IF(AND(gpw[[#This Row],[wolumen]]=0,gpw[[#This Row],[obrot]]=0),gpw[[#This Row],[kurs_zamkniecia]],gpw[[#This Row],[obrot]]/gpw[[#This Row],[wolumen]])</f>
        <v>3.36183846024137</v>
      </c>
      <c r="I1100">
        <f>(gpw[[#This Row],[kurs_zamkniecia]]/D630-1)*100</f>
        <v>-0.88235294117646745</v>
      </c>
      <c r="J1100" t="str">
        <f>LEFT(gpw[[#This Row],[ISIN]],2)</f>
        <v>PL</v>
      </c>
      <c r="K1100">
        <f>gpw[[#This Row],[kurs_zamkniecia]]*gpw[[#This Row],[pakiet_wig]]</f>
        <v>147026360</v>
      </c>
      <c r="L1100" s="2">
        <f>1000</f>
        <v>1000</v>
      </c>
      <c r="M1100" s="2">
        <f t="shared" si="68"/>
        <v>96.428137390000003</v>
      </c>
      <c r="N1100" s="2">
        <f t="shared" si="69"/>
        <v>57140000</v>
      </c>
      <c r="O1100" s="2">
        <f>gpw[[#This Row],[M]]/(gpw[[#This Row],[Mb]]*gpw[[#This Row],[K]])*gpw[[#This Row],[Wb]]</f>
        <v>26.684015932932091</v>
      </c>
      <c r="P1100" s="2">
        <f>gpw[[#This Row],[kurs_zamkniecia]]-D630</f>
        <v>-2.9999999999999805E-2</v>
      </c>
      <c r="Q1100" s="2" t="str">
        <f>IF(gpw[[#This Row],[Kolumna1]]&gt;0,"r",IF(gpw[[#This Row],[Kolumna1]]=0,"n","m"))</f>
        <v>m</v>
      </c>
      <c r="AB1100" s="1">
        <v>42027</v>
      </c>
      <c r="AC1100" s="2" t="s">
        <v>323</v>
      </c>
      <c r="AD1100" s="2" t="s">
        <v>324</v>
      </c>
      <c r="AE1100">
        <v>3.37</v>
      </c>
      <c r="AF1100">
        <v>41513</v>
      </c>
      <c r="AG1100">
        <v>139560</v>
      </c>
      <c r="AH1100">
        <v>43628000</v>
      </c>
      <c r="AI1100" s="2">
        <f>IF(AND(gpw_3[[#This Row],[wolumen]]=0,gpw_3[[#This Row],[obrot]]=0),gpw_3[[#This Row],[kurs_zamkniecia]],gpw_3[[#This Row],[obrot]]/gpw_3[[#This Row],[wolumen]])</f>
        <v>3.36183846024137</v>
      </c>
      <c r="AJ1100">
        <f>(gpw_3[[#This Row],[kurs_zamkniecia]]/AE630-1)*100</f>
        <v>-0.88235294117646745</v>
      </c>
      <c r="AK1100" t="str">
        <f>LEFT(gpw_3[[#This Row],[ISIN]],2)</f>
        <v>PL</v>
      </c>
      <c r="AL1100">
        <f>gpw_3[[#This Row],[kurs_zamkniecia]]*gpw_3[[#This Row],[pakiet_wig]]</f>
        <v>147026360</v>
      </c>
      <c r="AM1100" s="2">
        <f>1000</f>
        <v>1000</v>
      </c>
      <c r="AN1100" s="2">
        <f t="shared" si="70"/>
        <v>96.428137390000003</v>
      </c>
      <c r="AO1100" s="2">
        <f t="shared" si="71"/>
        <v>57140000</v>
      </c>
      <c r="AP1100" s="2">
        <f>gpw_3[[#This Row],[M]]/(gpw_3[[#This Row],[Mb]]*gpw_3[[#This Row],[K]])*gpw_3[[#This Row],[Wb]]</f>
        <v>26.684015932932091</v>
      </c>
      <c r="AQ1100" s="2">
        <f>gpw_3[[#This Row],[kurs_zamkniecia]]-AE630</f>
        <v>-2.9999999999999805E-2</v>
      </c>
      <c r="AR1100" s="2" t="str">
        <f>IF(gpw_3[[#This Row],[Kolumna1]]&gt;0,"r",IF(gpw_3[[#This Row],[Kolumna1]]=0,"n","m"))</f>
        <v>m</v>
      </c>
    </row>
    <row r="1101" spans="1:44" x14ac:dyDescent="0.25">
      <c r="A1101" s="1">
        <v>42027</v>
      </c>
      <c r="B1101" s="2" t="s">
        <v>325</v>
      </c>
      <c r="C1101" s="2" t="s">
        <v>326</v>
      </c>
      <c r="D1101">
        <v>6.85</v>
      </c>
      <c r="E1101">
        <v>11124</v>
      </c>
      <c r="F1101">
        <v>75930</v>
      </c>
      <c r="G1101">
        <v>6721000</v>
      </c>
      <c r="H1101" s="2">
        <f>IF(AND(gpw[[#This Row],[wolumen]]=0,gpw[[#This Row],[obrot]]=0),gpw[[#This Row],[kurs_zamkniecia]],gpw[[#This Row],[obrot]]/gpw[[#This Row],[wolumen]])</f>
        <v>6.8257820927723838</v>
      </c>
      <c r="I1101">
        <f>(gpw[[#This Row],[kurs_zamkniecia]]/D631-1)*100</f>
        <v>0.29282576866762611</v>
      </c>
      <c r="J1101" t="str">
        <f>LEFT(gpw[[#This Row],[ISIN]],2)</f>
        <v>PL</v>
      </c>
      <c r="K1101">
        <f>gpw[[#This Row],[kurs_zamkniecia]]*gpw[[#This Row],[pakiet_wig]]</f>
        <v>46038850</v>
      </c>
      <c r="L1101" s="2">
        <f>1000</f>
        <v>1000</v>
      </c>
      <c r="M1101" s="2">
        <f t="shared" si="68"/>
        <v>96.428137390000003</v>
      </c>
      <c r="N1101" s="2">
        <f t="shared" si="69"/>
        <v>57140000</v>
      </c>
      <c r="O1101" s="2">
        <f>gpw[[#This Row],[M]]/(gpw[[#This Row],[Mb]]*gpw[[#This Row],[K]])*gpw[[#This Row],[Wb]]</f>
        <v>8.3556540945029898</v>
      </c>
      <c r="P1101" s="2">
        <f>gpw[[#This Row],[kurs_zamkniecia]]-D631</f>
        <v>1.9999999999999574E-2</v>
      </c>
      <c r="Q1101" s="2" t="str">
        <f>IF(gpw[[#This Row],[Kolumna1]]&gt;0,"r",IF(gpw[[#This Row],[Kolumna1]]=0,"n","m"))</f>
        <v>r</v>
      </c>
      <c r="AB1101" s="1">
        <v>42027</v>
      </c>
      <c r="AC1101" s="2" t="s">
        <v>325</v>
      </c>
      <c r="AD1101" s="2" t="s">
        <v>326</v>
      </c>
      <c r="AE1101">
        <v>6.85</v>
      </c>
      <c r="AF1101">
        <v>11124</v>
      </c>
      <c r="AG1101">
        <v>75930</v>
      </c>
      <c r="AH1101">
        <v>6721000</v>
      </c>
      <c r="AI1101" s="2">
        <f>IF(AND(gpw_3[[#This Row],[wolumen]]=0,gpw_3[[#This Row],[obrot]]=0),gpw_3[[#This Row],[kurs_zamkniecia]],gpw_3[[#This Row],[obrot]]/gpw_3[[#This Row],[wolumen]])</f>
        <v>6.8257820927723838</v>
      </c>
      <c r="AJ1101">
        <f>(gpw_3[[#This Row],[kurs_zamkniecia]]/AE631-1)*100</f>
        <v>0.29282576866762611</v>
      </c>
      <c r="AK1101" t="str">
        <f>LEFT(gpw_3[[#This Row],[ISIN]],2)</f>
        <v>PL</v>
      </c>
      <c r="AL1101">
        <f>gpw_3[[#This Row],[kurs_zamkniecia]]*gpw_3[[#This Row],[pakiet_wig]]</f>
        <v>46038850</v>
      </c>
      <c r="AM1101" s="2">
        <f>1000</f>
        <v>1000</v>
      </c>
      <c r="AN1101" s="2">
        <f t="shared" si="70"/>
        <v>96.428137390000003</v>
      </c>
      <c r="AO1101" s="2">
        <f t="shared" si="71"/>
        <v>57140000</v>
      </c>
      <c r="AP1101" s="2">
        <f>gpw_3[[#This Row],[M]]/(gpw_3[[#This Row],[Mb]]*gpw_3[[#This Row],[K]])*gpw_3[[#This Row],[Wb]]</f>
        <v>8.3556540945029898</v>
      </c>
      <c r="AQ1101" s="2">
        <f>gpw_3[[#This Row],[kurs_zamkniecia]]-AE631</f>
        <v>1.9999999999999574E-2</v>
      </c>
      <c r="AR1101" s="2" t="str">
        <f>IF(gpw_3[[#This Row],[Kolumna1]]&gt;0,"r",IF(gpw_3[[#This Row],[Kolumna1]]=0,"n","m"))</f>
        <v>r</v>
      </c>
    </row>
    <row r="1102" spans="1:44" x14ac:dyDescent="0.25">
      <c r="A1102" s="1">
        <v>42027</v>
      </c>
      <c r="B1102" s="2" t="s">
        <v>327</v>
      </c>
      <c r="C1102" s="2" t="s">
        <v>328</v>
      </c>
      <c r="D1102">
        <v>41.53</v>
      </c>
      <c r="E1102">
        <v>845</v>
      </c>
      <c r="F1102">
        <v>35370</v>
      </c>
      <c r="G1102">
        <v>20769000</v>
      </c>
      <c r="H1102" s="2">
        <f>IF(AND(gpw[[#This Row],[wolumen]]=0,gpw[[#This Row],[obrot]]=0),gpw[[#This Row],[kurs_zamkniecia]],gpw[[#This Row],[obrot]]/gpw[[#This Row],[wolumen]])</f>
        <v>41.857988165680474</v>
      </c>
      <c r="I1102">
        <f>(gpw[[#This Row],[kurs_zamkniecia]]/D632-1)*100</f>
        <v>-1.5876777251184859</v>
      </c>
      <c r="J1102" t="str">
        <f>LEFT(gpw[[#This Row],[ISIN]],2)</f>
        <v>NL</v>
      </c>
      <c r="K1102">
        <f>gpw[[#This Row],[kurs_zamkniecia]]*gpw[[#This Row],[pakiet_wig]]</f>
        <v>862536570</v>
      </c>
      <c r="L1102" s="2">
        <f>1000</f>
        <v>1000</v>
      </c>
      <c r="M1102" s="2">
        <f t="shared" si="68"/>
        <v>96.428137390000003</v>
      </c>
      <c r="N1102" s="2">
        <f t="shared" si="69"/>
        <v>57140000</v>
      </c>
      <c r="O1102" s="2">
        <f>gpw[[#This Row],[M]]/(gpw[[#This Row],[Mb]]*gpw[[#This Row],[K]])*gpw[[#This Row],[Wb]]</f>
        <v>156.54294628947213</v>
      </c>
      <c r="P1102" s="2">
        <f>gpw[[#This Row],[kurs_zamkniecia]]-D632</f>
        <v>-0.67000000000000171</v>
      </c>
      <c r="Q1102" s="2" t="str">
        <f>IF(gpw[[#This Row],[Kolumna1]]&gt;0,"r",IF(gpw[[#This Row],[Kolumna1]]=0,"n","m"))</f>
        <v>m</v>
      </c>
      <c r="AB1102" s="1">
        <v>42027</v>
      </c>
      <c r="AC1102" s="2" t="s">
        <v>327</v>
      </c>
      <c r="AD1102" s="2" t="s">
        <v>328</v>
      </c>
      <c r="AE1102">
        <v>41.53</v>
      </c>
      <c r="AF1102">
        <v>845</v>
      </c>
      <c r="AG1102">
        <v>35370</v>
      </c>
      <c r="AH1102">
        <v>20769000</v>
      </c>
      <c r="AI1102" s="2">
        <f>IF(AND(gpw_3[[#This Row],[wolumen]]=0,gpw_3[[#This Row],[obrot]]=0),gpw_3[[#This Row],[kurs_zamkniecia]],gpw_3[[#This Row],[obrot]]/gpw_3[[#This Row],[wolumen]])</f>
        <v>41.857988165680474</v>
      </c>
      <c r="AJ1102">
        <f>(gpw_3[[#This Row],[kurs_zamkniecia]]/AE632-1)*100</f>
        <v>-1.5876777251184859</v>
      </c>
      <c r="AK1102" t="str">
        <f>LEFT(gpw_3[[#This Row],[ISIN]],2)</f>
        <v>NL</v>
      </c>
      <c r="AL1102">
        <f>gpw_3[[#This Row],[kurs_zamkniecia]]*gpw_3[[#This Row],[pakiet_wig]]</f>
        <v>862536570</v>
      </c>
      <c r="AM1102" s="2">
        <f>1000</f>
        <v>1000</v>
      </c>
      <c r="AN1102" s="2">
        <f t="shared" si="70"/>
        <v>96.428137390000003</v>
      </c>
      <c r="AO1102" s="2">
        <f t="shared" si="71"/>
        <v>57140000</v>
      </c>
      <c r="AP1102" s="2">
        <f>gpw_3[[#This Row],[M]]/(gpw_3[[#This Row],[Mb]]*gpw_3[[#This Row],[K]])*gpw_3[[#This Row],[Wb]]</f>
        <v>156.54294628947213</v>
      </c>
      <c r="AQ1102" s="2">
        <f>gpw_3[[#This Row],[kurs_zamkniecia]]-AE632</f>
        <v>-0.67000000000000171</v>
      </c>
      <c r="AR1102" s="2" t="str">
        <f>IF(gpw_3[[#This Row],[Kolumna1]]&gt;0,"r",IF(gpw_3[[#This Row],[Kolumna1]]=0,"n","m"))</f>
        <v>m</v>
      </c>
    </row>
    <row r="1103" spans="1:44" x14ac:dyDescent="0.25">
      <c r="A1103" s="1">
        <v>42027</v>
      </c>
      <c r="B1103" s="2" t="s">
        <v>329</v>
      </c>
      <c r="C1103" s="2" t="s">
        <v>330</v>
      </c>
      <c r="D1103">
        <v>24.99</v>
      </c>
      <c r="E1103">
        <v>2</v>
      </c>
      <c r="F1103">
        <v>50</v>
      </c>
      <c r="G1103">
        <v>1991000</v>
      </c>
      <c r="H1103" s="2">
        <f>IF(AND(gpw[[#This Row],[wolumen]]=0,gpw[[#This Row],[obrot]]=0),gpw[[#This Row],[kurs_zamkniecia]],gpw[[#This Row],[obrot]]/gpw[[#This Row],[wolumen]])</f>
        <v>25</v>
      </c>
      <c r="I1103">
        <f>(gpw[[#This Row],[kurs_zamkniecia]]/D633-1)*100</f>
        <v>0</v>
      </c>
      <c r="J1103" t="str">
        <f>LEFT(gpw[[#This Row],[ISIN]],2)</f>
        <v>SI</v>
      </c>
      <c r="K1103">
        <f>gpw[[#This Row],[kurs_zamkniecia]]*gpw[[#This Row],[pakiet_wig]]</f>
        <v>49755090</v>
      </c>
      <c r="L1103" s="2">
        <f>1000</f>
        <v>1000</v>
      </c>
      <c r="M1103" s="2">
        <f t="shared" si="68"/>
        <v>96.428137390000003</v>
      </c>
      <c r="N1103" s="2">
        <f t="shared" si="69"/>
        <v>57140000</v>
      </c>
      <c r="O1103" s="2">
        <f>gpw[[#This Row],[M]]/(gpw[[#This Row],[Mb]]*gpw[[#This Row],[K]])*gpw[[#This Row],[Wb]]</f>
        <v>9.0301195942310635</v>
      </c>
      <c r="P1103" s="2">
        <f>gpw[[#This Row],[kurs_zamkniecia]]-D633</f>
        <v>0</v>
      </c>
      <c r="Q1103" s="2" t="str">
        <f>IF(gpw[[#This Row],[Kolumna1]]&gt;0,"r",IF(gpw[[#This Row],[Kolumna1]]=0,"n","m"))</f>
        <v>n</v>
      </c>
      <c r="AB1103" s="1">
        <v>42027</v>
      </c>
      <c r="AC1103" s="2" t="s">
        <v>329</v>
      </c>
      <c r="AD1103" s="2" t="s">
        <v>330</v>
      </c>
      <c r="AE1103">
        <v>24.99</v>
      </c>
      <c r="AF1103">
        <v>2</v>
      </c>
      <c r="AG1103">
        <v>50</v>
      </c>
      <c r="AH1103">
        <v>1991000</v>
      </c>
      <c r="AI1103" s="2">
        <f>IF(AND(gpw_3[[#This Row],[wolumen]]=0,gpw_3[[#This Row],[obrot]]=0),gpw_3[[#This Row],[kurs_zamkniecia]],gpw_3[[#This Row],[obrot]]/gpw_3[[#This Row],[wolumen]])</f>
        <v>25</v>
      </c>
      <c r="AJ1103">
        <f>(gpw_3[[#This Row],[kurs_zamkniecia]]/AE633-1)*100</f>
        <v>0</v>
      </c>
      <c r="AK1103" t="str">
        <f>LEFT(gpw_3[[#This Row],[ISIN]],2)</f>
        <v>SI</v>
      </c>
      <c r="AL1103">
        <f>gpw_3[[#This Row],[kurs_zamkniecia]]*gpw_3[[#This Row],[pakiet_wig]]</f>
        <v>49755090</v>
      </c>
      <c r="AM1103" s="2">
        <f>1000</f>
        <v>1000</v>
      </c>
      <c r="AN1103" s="2">
        <f t="shared" si="70"/>
        <v>96.428137390000003</v>
      </c>
      <c r="AO1103" s="2">
        <f t="shared" si="71"/>
        <v>57140000</v>
      </c>
      <c r="AP1103" s="2">
        <f>gpw_3[[#This Row],[M]]/(gpw_3[[#This Row],[Mb]]*gpw_3[[#This Row],[K]])*gpw_3[[#This Row],[Wb]]</f>
        <v>9.0301195942310635</v>
      </c>
      <c r="AQ1103" s="2">
        <f>gpw_3[[#This Row],[kurs_zamkniecia]]-AE633</f>
        <v>0</v>
      </c>
      <c r="AR1103" s="2" t="str">
        <f>IF(gpw_3[[#This Row],[Kolumna1]]&gt;0,"r",IF(gpw_3[[#This Row],[Kolumna1]]=0,"n","m"))</f>
        <v>n</v>
      </c>
    </row>
    <row r="1104" spans="1:44" x14ac:dyDescent="0.25">
      <c r="A1104" s="1">
        <v>42027</v>
      </c>
      <c r="B1104" s="2" t="s">
        <v>331</v>
      </c>
      <c r="C1104" s="2" t="s">
        <v>332</v>
      </c>
      <c r="D1104">
        <v>44.5</v>
      </c>
      <c r="E1104">
        <v>153269</v>
      </c>
      <c r="F1104">
        <v>6670720</v>
      </c>
      <c r="G1104">
        <v>27164000</v>
      </c>
      <c r="H1104" s="2">
        <f>IF(AND(gpw[[#This Row],[wolumen]]=0,gpw[[#This Row],[obrot]]=0),gpw[[#This Row],[kurs_zamkniecia]],gpw[[#This Row],[obrot]]/gpw[[#This Row],[wolumen]])</f>
        <v>43.522956370825149</v>
      </c>
      <c r="I1104">
        <f>(gpw[[#This Row],[kurs_zamkniecia]]/D634-1)*100</f>
        <v>2.5345622119815614</v>
      </c>
      <c r="J1104" t="str">
        <f>LEFT(gpw[[#This Row],[ISIN]],2)</f>
        <v>PL</v>
      </c>
      <c r="K1104">
        <f>gpw[[#This Row],[kurs_zamkniecia]]*gpw[[#This Row],[pakiet_wig]]</f>
        <v>1208798000</v>
      </c>
      <c r="L1104" s="2">
        <f>1000</f>
        <v>1000</v>
      </c>
      <c r="M1104" s="2">
        <f t="shared" si="68"/>
        <v>96.428137390000003</v>
      </c>
      <c r="N1104" s="2">
        <f t="shared" si="69"/>
        <v>57140000</v>
      </c>
      <c r="O1104" s="2">
        <f>gpw[[#This Row],[M]]/(gpw[[#This Row],[Mb]]*gpw[[#This Row],[K]])*gpw[[#This Row],[Wb]]</f>
        <v>219.38640861200975</v>
      </c>
      <c r="P1104" s="2">
        <f>gpw[[#This Row],[kurs_zamkniecia]]-D634</f>
        <v>1.1000000000000014</v>
      </c>
      <c r="Q1104" s="2" t="str">
        <f>IF(gpw[[#This Row],[Kolumna1]]&gt;0,"r",IF(gpw[[#This Row],[Kolumna1]]=0,"n","m"))</f>
        <v>r</v>
      </c>
      <c r="AB1104" s="1">
        <v>42027</v>
      </c>
      <c r="AC1104" s="2" t="s">
        <v>331</v>
      </c>
      <c r="AD1104" s="2" t="s">
        <v>332</v>
      </c>
      <c r="AE1104">
        <v>44.5</v>
      </c>
      <c r="AF1104">
        <v>153269</v>
      </c>
      <c r="AG1104">
        <v>6670720</v>
      </c>
      <c r="AH1104">
        <v>27164000</v>
      </c>
      <c r="AI1104" s="2">
        <f>IF(AND(gpw_3[[#This Row],[wolumen]]=0,gpw_3[[#This Row],[obrot]]=0),gpw_3[[#This Row],[kurs_zamkniecia]],gpw_3[[#This Row],[obrot]]/gpw_3[[#This Row],[wolumen]])</f>
        <v>43.522956370825149</v>
      </c>
      <c r="AJ1104">
        <f>(gpw_3[[#This Row],[kurs_zamkniecia]]/AE634-1)*100</f>
        <v>2.5345622119815614</v>
      </c>
      <c r="AK1104" t="str">
        <f>LEFT(gpw_3[[#This Row],[ISIN]],2)</f>
        <v>PL</v>
      </c>
      <c r="AL1104">
        <f>gpw_3[[#This Row],[kurs_zamkniecia]]*gpw_3[[#This Row],[pakiet_wig]]</f>
        <v>1208798000</v>
      </c>
      <c r="AM1104" s="2">
        <f>1000</f>
        <v>1000</v>
      </c>
      <c r="AN1104" s="2">
        <f t="shared" si="70"/>
        <v>96.428137390000003</v>
      </c>
      <c r="AO1104" s="2">
        <f t="shared" si="71"/>
        <v>57140000</v>
      </c>
      <c r="AP1104" s="2">
        <f>gpw_3[[#This Row],[M]]/(gpw_3[[#This Row],[Mb]]*gpw_3[[#This Row],[K]])*gpw_3[[#This Row],[Wb]]</f>
        <v>219.38640861200975</v>
      </c>
      <c r="AQ1104" s="2">
        <f>gpw_3[[#This Row],[kurs_zamkniecia]]-AE634</f>
        <v>1.1000000000000014</v>
      </c>
      <c r="AR1104" s="2" t="str">
        <f>IF(gpw_3[[#This Row],[Kolumna1]]&gt;0,"r",IF(gpw_3[[#This Row],[Kolumna1]]=0,"n","m"))</f>
        <v>r</v>
      </c>
    </row>
    <row r="1105" spans="1:44" x14ac:dyDescent="0.25">
      <c r="A1105" s="1">
        <v>42027</v>
      </c>
      <c r="B1105" s="2" t="s">
        <v>333</v>
      </c>
      <c r="C1105" s="2" t="s">
        <v>334</v>
      </c>
      <c r="D1105">
        <v>16.57</v>
      </c>
      <c r="E1105">
        <v>10774</v>
      </c>
      <c r="F1105">
        <v>181040</v>
      </c>
      <c r="G1105">
        <v>3502000</v>
      </c>
      <c r="H1105" s="2">
        <f>IF(AND(gpw[[#This Row],[wolumen]]=0,gpw[[#This Row],[obrot]]=0),gpw[[#This Row],[kurs_zamkniecia]],gpw[[#This Row],[obrot]]/gpw[[#This Row],[wolumen]])</f>
        <v>16.803415630220901</v>
      </c>
      <c r="I1105">
        <f>(gpw[[#This Row],[kurs_zamkniecia]]/D635-1)*100</f>
        <v>-2.2418879056047114</v>
      </c>
      <c r="J1105" t="str">
        <f>LEFT(gpw[[#This Row],[ISIN]],2)</f>
        <v>PL</v>
      </c>
      <c r="K1105">
        <f>gpw[[#This Row],[kurs_zamkniecia]]*gpw[[#This Row],[pakiet_wig]]</f>
        <v>58028140</v>
      </c>
      <c r="L1105" s="2">
        <f>1000</f>
        <v>1000</v>
      </c>
      <c r="M1105" s="2">
        <f t="shared" si="68"/>
        <v>96.428137390000003</v>
      </c>
      <c r="N1105" s="2">
        <f t="shared" si="69"/>
        <v>57140000</v>
      </c>
      <c r="O1105" s="2">
        <f>gpw[[#This Row],[M]]/(gpw[[#This Row],[Mb]]*gpw[[#This Row],[K]])*gpw[[#This Row],[Wb]]</f>
        <v>10.531606797028873</v>
      </c>
      <c r="P1105" s="2">
        <f>gpw[[#This Row],[kurs_zamkniecia]]-D635</f>
        <v>-0.37999999999999901</v>
      </c>
      <c r="Q1105" s="2" t="str">
        <f>IF(gpw[[#This Row],[Kolumna1]]&gt;0,"r",IF(gpw[[#This Row],[Kolumna1]]=0,"n","m"))</f>
        <v>m</v>
      </c>
      <c r="AB1105" s="1">
        <v>42027</v>
      </c>
      <c r="AC1105" s="2" t="s">
        <v>333</v>
      </c>
      <c r="AD1105" s="2" t="s">
        <v>334</v>
      </c>
      <c r="AE1105">
        <v>16.57</v>
      </c>
      <c r="AF1105">
        <v>10774</v>
      </c>
      <c r="AG1105">
        <v>181040</v>
      </c>
      <c r="AH1105">
        <v>3502000</v>
      </c>
      <c r="AI1105" s="2">
        <f>IF(AND(gpw_3[[#This Row],[wolumen]]=0,gpw_3[[#This Row],[obrot]]=0),gpw_3[[#This Row],[kurs_zamkniecia]],gpw_3[[#This Row],[obrot]]/gpw_3[[#This Row],[wolumen]])</f>
        <v>16.803415630220901</v>
      </c>
      <c r="AJ1105">
        <f>(gpw_3[[#This Row],[kurs_zamkniecia]]/AE635-1)*100</f>
        <v>-2.2418879056047114</v>
      </c>
      <c r="AK1105" t="str">
        <f>LEFT(gpw_3[[#This Row],[ISIN]],2)</f>
        <v>PL</v>
      </c>
      <c r="AL1105">
        <f>gpw_3[[#This Row],[kurs_zamkniecia]]*gpw_3[[#This Row],[pakiet_wig]]</f>
        <v>58028140</v>
      </c>
      <c r="AM1105" s="2">
        <f>1000</f>
        <v>1000</v>
      </c>
      <c r="AN1105" s="2">
        <f t="shared" si="70"/>
        <v>96.428137390000003</v>
      </c>
      <c r="AO1105" s="2">
        <f t="shared" si="71"/>
        <v>57140000</v>
      </c>
      <c r="AP1105" s="2">
        <f>gpw_3[[#This Row],[M]]/(gpw_3[[#This Row],[Mb]]*gpw_3[[#This Row],[K]])*gpw_3[[#This Row],[Wb]]</f>
        <v>10.531606797028873</v>
      </c>
      <c r="AQ1105" s="2">
        <f>gpw_3[[#This Row],[kurs_zamkniecia]]-AE635</f>
        <v>-0.37999999999999901</v>
      </c>
      <c r="AR1105" s="2" t="str">
        <f>IF(gpw_3[[#This Row],[Kolumna1]]&gt;0,"r",IF(gpw_3[[#This Row],[Kolumna1]]=0,"n","m"))</f>
        <v>m</v>
      </c>
    </row>
    <row r="1106" spans="1:44" x14ac:dyDescent="0.25">
      <c r="A1106" s="1">
        <v>42027</v>
      </c>
      <c r="B1106" s="2" t="s">
        <v>335</v>
      </c>
      <c r="C1106" s="2" t="s">
        <v>336</v>
      </c>
      <c r="D1106">
        <v>30.65</v>
      </c>
      <c r="E1106">
        <v>420</v>
      </c>
      <c r="F1106">
        <v>12640</v>
      </c>
      <c r="G1106">
        <v>17315000</v>
      </c>
      <c r="H1106" s="2">
        <f>IF(AND(gpw[[#This Row],[wolumen]]=0,gpw[[#This Row],[obrot]]=0),gpw[[#This Row],[kurs_zamkniecia]],gpw[[#This Row],[obrot]]/gpw[[#This Row],[wolumen]])</f>
        <v>30.095238095238095</v>
      </c>
      <c r="I1106">
        <f>(gpw[[#This Row],[kurs_zamkniecia]]/D636-1)*100</f>
        <v>3.1986531986532007</v>
      </c>
      <c r="J1106" t="str">
        <f>LEFT(gpw[[#This Row],[ISIN]],2)</f>
        <v>PL</v>
      </c>
      <c r="K1106">
        <f>gpw[[#This Row],[kurs_zamkniecia]]*gpw[[#This Row],[pakiet_wig]]</f>
        <v>530704750</v>
      </c>
      <c r="L1106" s="2">
        <f>1000</f>
        <v>1000</v>
      </c>
      <c r="M1106" s="2">
        <f t="shared" si="68"/>
        <v>96.428137390000003</v>
      </c>
      <c r="N1106" s="2">
        <f t="shared" si="69"/>
        <v>57140000</v>
      </c>
      <c r="O1106" s="2">
        <f>gpw[[#This Row],[M]]/(gpw[[#This Row],[Mb]]*gpw[[#This Row],[K]])*gpw[[#This Row],[Wb]]</f>
        <v>96.318333696642853</v>
      </c>
      <c r="P1106" s="2">
        <f>gpw[[#This Row],[kurs_zamkniecia]]-D636</f>
        <v>0.94999999999999929</v>
      </c>
      <c r="Q1106" s="2" t="str">
        <f>IF(gpw[[#This Row],[Kolumna1]]&gt;0,"r",IF(gpw[[#This Row],[Kolumna1]]=0,"n","m"))</f>
        <v>r</v>
      </c>
      <c r="AB1106" s="1">
        <v>42027</v>
      </c>
      <c r="AC1106" s="2" t="s">
        <v>335</v>
      </c>
      <c r="AD1106" s="2" t="s">
        <v>336</v>
      </c>
      <c r="AE1106">
        <v>30.65</v>
      </c>
      <c r="AF1106">
        <v>420</v>
      </c>
      <c r="AG1106">
        <v>12640</v>
      </c>
      <c r="AH1106">
        <v>17315000</v>
      </c>
      <c r="AI1106" s="2">
        <f>IF(AND(gpw_3[[#This Row],[wolumen]]=0,gpw_3[[#This Row],[obrot]]=0),gpw_3[[#This Row],[kurs_zamkniecia]],gpw_3[[#This Row],[obrot]]/gpw_3[[#This Row],[wolumen]])</f>
        <v>30.095238095238095</v>
      </c>
      <c r="AJ1106">
        <f>(gpw_3[[#This Row],[kurs_zamkniecia]]/AE636-1)*100</f>
        <v>3.1986531986532007</v>
      </c>
      <c r="AK1106" t="str">
        <f>LEFT(gpw_3[[#This Row],[ISIN]],2)</f>
        <v>PL</v>
      </c>
      <c r="AL1106">
        <f>gpw_3[[#This Row],[kurs_zamkniecia]]*gpw_3[[#This Row],[pakiet_wig]]</f>
        <v>530704750</v>
      </c>
      <c r="AM1106" s="2">
        <f>1000</f>
        <v>1000</v>
      </c>
      <c r="AN1106" s="2">
        <f t="shared" si="70"/>
        <v>96.428137390000003</v>
      </c>
      <c r="AO1106" s="2">
        <f t="shared" si="71"/>
        <v>57140000</v>
      </c>
      <c r="AP1106" s="2">
        <f>gpw_3[[#This Row],[M]]/(gpw_3[[#This Row],[Mb]]*gpw_3[[#This Row],[K]])*gpw_3[[#This Row],[Wb]]</f>
        <v>96.318333696642853</v>
      </c>
      <c r="AQ1106" s="2">
        <f>gpw_3[[#This Row],[kurs_zamkniecia]]-AE636</f>
        <v>0.94999999999999929</v>
      </c>
      <c r="AR1106" s="2" t="str">
        <f>IF(gpw_3[[#This Row],[Kolumna1]]&gt;0,"r",IF(gpw_3[[#This Row],[Kolumna1]]=0,"n","m"))</f>
        <v>r</v>
      </c>
    </row>
    <row r="1107" spans="1:44" x14ac:dyDescent="0.25">
      <c r="A1107" s="1">
        <v>42027</v>
      </c>
      <c r="B1107" s="2" t="s">
        <v>337</v>
      </c>
      <c r="C1107" s="2" t="s">
        <v>338</v>
      </c>
      <c r="D1107">
        <v>1.51</v>
      </c>
      <c r="E1107">
        <v>0</v>
      </c>
      <c r="F1107">
        <v>0</v>
      </c>
      <c r="G1107">
        <v>0</v>
      </c>
      <c r="H1107" s="2">
        <f>IF(AND(gpw[[#This Row],[wolumen]]=0,gpw[[#This Row],[obrot]]=0),gpw[[#This Row],[kurs_zamkniecia]],gpw[[#This Row],[obrot]]/gpw[[#This Row],[wolumen]])</f>
        <v>1.51</v>
      </c>
      <c r="I1107">
        <f>(gpw[[#This Row],[kurs_zamkniecia]]/D637-1)*100</f>
        <v>0</v>
      </c>
      <c r="J1107" t="str">
        <f>LEFT(gpw[[#This Row],[ISIN]],2)</f>
        <v>PL</v>
      </c>
      <c r="K1107">
        <f>gpw[[#This Row],[kurs_zamkniecia]]*gpw[[#This Row],[pakiet_wig]]</f>
        <v>0</v>
      </c>
      <c r="L1107" s="2">
        <f>1000</f>
        <v>1000</v>
      </c>
      <c r="M1107" s="2">
        <f t="shared" si="68"/>
        <v>96.428137390000003</v>
      </c>
      <c r="N1107" s="2">
        <f t="shared" si="69"/>
        <v>57140000</v>
      </c>
      <c r="O1107" s="2">
        <f>gpw[[#This Row],[M]]/(gpw[[#This Row],[Mb]]*gpw[[#This Row],[K]])*gpw[[#This Row],[Wb]]</f>
        <v>0</v>
      </c>
      <c r="P1107" s="2">
        <f>gpw[[#This Row],[kurs_zamkniecia]]-D637</f>
        <v>0</v>
      </c>
      <c r="Q1107" s="2" t="str">
        <f>IF(gpw[[#This Row],[Kolumna1]]&gt;0,"r",IF(gpw[[#This Row],[Kolumna1]]=0,"n","m"))</f>
        <v>n</v>
      </c>
      <c r="AB1107" s="1">
        <v>42027</v>
      </c>
      <c r="AC1107" s="2" t="s">
        <v>337</v>
      </c>
      <c r="AD1107" s="2" t="s">
        <v>338</v>
      </c>
      <c r="AE1107">
        <v>1.51</v>
      </c>
      <c r="AF1107">
        <v>0</v>
      </c>
      <c r="AG1107">
        <v>0</v>
      </c>
      <c r="AH1107">
        <v>0</v>
      </c>
      <c r="AI1107" s="2">
        <f>IF(AND(gpw_3[[#This Row],[wolumen]]=0,gpw_3[[#This Row],[obrot]]=0),gpw_3[[#This Row],[kurs_zamkniecia]],gpw_3[[#This Row],[obrot]]/gpw_3[[#This Row],[wolumen]])</f>
        <v>1.51</v>
      </c>
      <c r="AJ1107">
        <f>(gpw_3[[#This Row],[kurs_zamkniecia]]/AE637-1)*100</f>
        <v>0</v>
      </c>
      <c r="AK1107" t="str">
        <f>LEFT(gpw_3[[#This Row],[ISIN]],2)</f>
        <v>PL</v>
      </c>
      <c r="AL1107">
        <f>gpw_3[[#This Row],[kurs_zamkniecia]]*gpw_3[[#This Row],[pakiet_wig]]</f>
        <v>0</v>
      </c>
      <c r="AM1107" s="2">
        <f>1000</f>
        <v>1000</v>
      </c>
      <c r="AN1107" s="2">
        <f t="shared" si="70"/>
        <v>96.428137390000003</v>
      </c>
      <c r="AO1107" s="2">
        <f t="shared" si="71"/>
        <v>57140000</v>
      </c>
      <c r="AP1107" s="2">
        <f>gpw_3[[#This Row],[M]]/(gpw_3[[#This Row],[Mb]]*gpw_3[[#This Row],[K]])*gpw_3[[#This Row],[Wb]]</f>
        <v>0</v>
      </c>
      <c r="AQ1107" s="2">
        <f>gpw_3[[#This Row],[kurs_zamkniecia]]-AE637</f>
        <v>0</v>
      </c>
      <c r="AR1107" s="2" t="str">
        <f>IF(gpw_3[[#This Row],[Kolumna1]]&gt;0,"r",IF(gpw_3[[#This Row],[Kolumna1]]=0,"n","m"))</f>
        <v>n</v>
      </c>
    </row>
    <row r="1108" spans="1:44" x14ac:dyDescent="0.25">
      <c r="A1108" s="1">
        <v>42027</v>
      </c>
      <c r="B1108" s="2" t="s">
        <v>339</v>
      </c>
      <c r="C1108" s="2" t="s">
        <v>340</v>
      </c>
      <c r="D1108">
        <v>11.3</v>
      </c>
      <c r="E1108">
        <v>282511</v>
      </c>
      <c r="F1108">
        <v>3218830</v>
      </c>
      <c r="G1108">
        <v>3233000</v>
      </c>
      <c r="H1108" s="2">
        <f>IF(AND(gpw[[#This Row],[wolumen]]=0,gpw[[#This Row],[obrot]]=0),gpw[[#This Row],[kurs_zamkniecia]],gpw[[#This Row],[obrot]]/gpw[[#This Row],[wolumen]])</f>
        <v>11.39364484922711</v>
      </c>
      <c r="I1108">
        <f>(gpw[[#This Row],[kurs_zamkniecia]]/D638-1)*100</f>
        <v>-1.6536118363794539</v>
      </c>
      <c r="J1108" t="str">
        <f>LEFT(gpw[[#This Row],[ISIN]],2)</f>
        <v>PL</v>
      </c>
      <c r="K1108">
        <f>gpw[[#This Row],[kurs_zamkniecia]]*gpw[[#This Row],[pakiet_wig]]</f>
        <v>36532900</v>
      </c>
      <c r="L1108" s="2">
        <f>1000</f>
        <v>1000</v>
      </c>
      <c r="M1108" s="2">
        <f t="shared" si="68"/>
        <v>96.428137390000003</v>
      </c>
      <c r="N1108" s="2">
        <f t="shared" si="69"/>
        <v>57140000</v>
      </c>
      <c r="O1108" s="2">
        <f>gpw[[#This Row],[M]]/(gpw[[#This Row],[Mb]]*gpw[[#This Row],[K]])*gpw[[#This Row],[Wb]]</f>
        <v>6.6304061780228709</v>
      </c>
      <c r="P1108" s="2">
        <f>gpw[[#This Row],[kurs_zamkniecia]]-D638</f>
        <v>-0.1899999999999995</v>
      </c>
      <c r="Q1108" s="2" t="str">
        <f>IF(gpw[[#This Row],[Kolumna1]]&gt;0,"r",IF(gpw[[#This Row],[Kolumna1]]=0,"n","m"))</f>
        <v>m</v>
      </c>
      <c r="AB1108" s="1">
        <v>42027</v>
      </c>
      <c r="AC1108" s="2" t="s">
        <v>339</v>
      </c>
      <c r="AD1108" s="2" t="s">
        <v>340</v>
      </c>
      <c r="AE1108">
        <v>11.3</v>
      </c>
      <c r="AF1108">
        <v>282511</v>
      </c>
      <c r="AG1108">
        <v>3218830</v>
      </c>
      <c r="AH1108">
        <v>3233000</v>
      </c>
      <c r="AI1108" s="2">
        <f>IF(AND(gpw_3[[#This Row],[wolumen]]=0,gpw_3[[#This Row],[obrot]]=0),gpw_3[[#This Row],[kurs_zamkniecia]],gpw_3[[#This Row],[obrot]]/gpw_3[[#This Row],[wolumen]])</f>
        <v>11.39364484922711</v>
      </c>
      <c r="AJ1108">
        <f>(gpw_3[[#This Row],[kurs_zamkniecia]]/AE638-1)*100</f>
        <v>-1.6536118363794539</v>
      </c>
      <c r="AK1108" t="str">
        <f>LEFT(gpw_3[[#This Row],[ISIN]],2)</f>
        <v>PL</v>
      </c>
      <c r="AL1108">
        <f>gpw_3[[#This Row],[kurs_zamkniecia]]*gpw_3[[#This Row],[pakiet_wig]]</f>
        <v>36532900</v>
      </c>
      <c r="AM1108" s="2">
        <f>1000</f>
        <v>1000</v>
      </c>
      <c r="AN1108" s="2">
        <f t="shared" si="70"/>
        <v>96.428137390000003</v>
      </c>
      <c r="AO1108" s="2">
        <f t="shared" si="71"/>
        <v>57140000</v>
      </c>
      <c r="AP1108" s="2">
        <f>gpw_3[[#This Row],[M]]/(gpw_3[[#This Row],[Mb]]*gpw_3[[#This Row],[K]])*gpw_3[[#This Row],[Wb]]</f>
        <v>6.6304061780228709</v>
      </c>
      <c r="AQ1108" s="2">
        <f>gpw_3[[#This Row],[kurs_zamkniecia]]-AE638</f>
        <v>-0.1899999999999995</v>
      </c>
      <c r="AR1108" s="2" t="str">
        <f>IF(gpw_3[[#This Row],[Kolumna1]]&gt;0,"r",IF(gpw_3[[#This Row],[Kolumna1]]=0,"n","m"))</f>
        <v>m</v>
      </c>
    </row>
    <row r="1109" spans="1:44" x14ac:dyDescent="0.25">
      <c r="A1109" s="1">
        <v>42027</v>
      </c>
      <c r="B1109" s="2" t="s">
        <v>341</v>
      </c>
      <c r="C1109" s="2" t="s">
        <v>342</v>
      </c>
      <c r="D1109">
        <v>72</v>
      </c>
      <c r="E1109">
        <v>50610</v>
      </c>
      <c r="F1109">
        <v>3620070</v>
      </c>
      <c r="G1109">
        <v>40919000</v>
      </c>
      <c r="H1109" s="2">
        <f>IF(AND(gpw[[#This Row],[wolumen]]=0,gpw[[#This Row],[obrot]]=0),gpw[[#This Row],[kurs_zamkniecia]],gpw[[#This Row],[obrot]]/gpw[[#This Row],[wolumen]])</f>
        <v>71.528749259039714</v>
      </c>
      <c r="I1109">
        <f>(gpw[[#This Row],[kurs_zamkniecia]]/D639-1)*100</f>
        <v>1.4084507042253502</v>
      </c>
      <c r="J1109" t="str">
        <f>LEFT(gpw[[#This Row],[ISIN]],2)</f>
        <v>PL</v>
      </c>
      <c r="K1109">
        <f>gpw[[#This Row],[kurs_zamkniecia]]*gpw[[#This Row],[pakiet_wig]]</f>
        <v>2946168000</v>
      </c>
      <c r="L1109" s="2">
        <f>1000</f>
        <v>1000</v>
      </c>
      <c r="M1109" s="2">
        <f t="shared" si="68"/>
        <v>96.428137390000003</v>
      </c>
      <c r="N1109" s="2">
        <f t="shared" si="69"/>
        <v>57140000</v>
      </c>
      <c r="O1109" s="2">
        <f>gpw[[#This Row],[M]]/(gpw[[#This Row],[Mb]]*gpw[[#This Row],[K]])*gpw[[#This Row],[Wb]]</f>
        <v>534.70407519505125</v>
      </c>
      <c r="P1109" s="2">
        <f>gpw[[#This Row],[kurs_zamkniecia]]-D639</f>
        <v>1</v>
      </c>
      <c r="Q1109" s="2" t="str">
        <f>IF(gpw[[#This Row],[Kolumna1]]&gt;0,"r",IF(gpw[[#This Row],[Kolumna1]]=0,"n","m"))</f>
        <v>r</v>
      </c>
      <c r="AB1109" s="1">
        <v>42027</v>
      </c>
      <c r="AC1109" s="2" t="s">
        <v>341</v>
      </c>
      <c r="AD1109" s="2" t="s">
        <v>342</v>
      </c>
      <c r="AE1109">
        <v>72</v>
      </c>
      <c r="AF1109">
        <v>50610</v>
      </c>
      <c r="AG1109">
        <v>3620070</v>
      </c>
      <c r="AH1109">
        <v>40919000</v>
      </c>
      <c r="AI1109" s="2">
        <f>IF(AND(gpw_3[[#This Row],[wolumen]]=0,gpw_3[[#This Row],[obrot]]=0),gpw_3[[#This Row],[kurs_zamkniecia]],gpw_3[[#This Row],[obrot]]/gpw_3[[#This Row],[wolumen]])</f>
        <v>71.528749259039714</v>
      </c>
      <c r="AJ1109">
        <f>(gpw_3[[#This Row],[kurs_zamkniecia]]/AE639-1)*100</f>
        <v>1.4084507042253502</v>
      </c>
      <c r="AK1109" t="str">
        <f>LEFT(gpw_3[[#This Row],[ISIN]],2)</f>
        <v>PL</v>
      </c>
      <c r="AL1109">
        <f>gpw_3[[#This Row],[kurs_zamkniecia]]*gpw_3[[#This Row],[pakiet_wig]]</f>
        <v>2946168000</v>
      </c>
      <c r="AM1109" s="2">
        <f>1000</f>
        <v>1000</v>
      </c>
      <c r="AN1109" s="2">
        <f t="shared" si="70"/>
        <v>96.428137390000003</v>
      </c>
      <c r="AO1109" s="2">
        <f t="shared" si="71"/>
        <v>57140000</v>
      </c>
      <c r="AP1109" s="2">
        <f>gpw_3[[#This Row],[M]]/(gpw_3[[#This Row],[Mb]]*gpw_3[[#This Row],[K]])*gpw_3[[#This Row],[Wb]]</f>
        <v>534.70407519505125</v>
      </c>
      <c r="AQ1109" s="2">
        <f>gpw_3[[#This Row],[kurs_zamkniecia]]-AE639</f>
        <v>1</v>
      </c>
      <c r="AR1109" s="2" t="str">
        <f>IF(gpw_3[[#This Row],[Kolumna1]]&gt;0,"r",IF(gpw_3[[#This Row],[Kolumna1]]=0,"n","m"))</f>
        <v>r</v>
      </c>
    </row>
    <row r="1110" spans="1:44" x14ac:dyDescent="0.25">
      <c r="A1110" s="1">
        <v>42027</v>
      </c>
      <c r="B1110" s="2" t="s">
        <v>343</v>
      </c>
      <c r="C1110" s="2" t="s">
        <v>344</v>
      </c>
      <c r="D1110">
        <v>4.91</v>
      </c>
      <c r="E1110">
        <v>167594</v>
      </c>
      <c r="F1110">
        <v>827230</v>
      </c>
      <c r="G1110">
        <v>245350000</v>
      </c>
      <c r="H1110" s="2">
        <f>IF(AND(gpw[[#This Row],[wolumen]]=0,gpw[[#This Row],[obrot]]=0),gpw[[#This Row],[kurs_zamkniecia]],gpw[[#This Row],[obrot]]/gpw[[#This Row],[wolumen]])</f>
        <v>4.9359165602587201</v>
      </c>
      <c r="I1110">
        <f>(gpw[[#This Row],[kurs_zamkniecia]]/D640-1)*100</f>
        <v>-0.80808080808081328</v>
      </c>
      <c r="J1110" t="str">
        <f>LEFT(gpw[[#This Row],[ISIN]],2)</f>
        <v>PL</v>
      </c>
      <c r="K1110">
        <f>gpw[[#This Row],[kurs_zamkniecia]]*gpw[[#This Row],[pakiet_wig]]</f>
        <v>1204668500</v>
      </c>
      <c r="L1110" s="2">
        <f>1000</f>
        <v>1000</v>
      </c>
      <c r="M1110" s="2">
        <f t="shared" si="68"/>
        <v>96.428137390000003</v>
      </c>
      <c r="N1110" s="2">
        <f t="shared" si="69"/>
        <v>57140000</v>
      </c>
      <c r="O1110" s="2">
        <f>gpw[[#This Row],[M]]/(gpw[[#This Row],[Mb]]*gpw[[#This Row],[K]])*gpw[[#This Row],[Wb]]</f>
        <v>218.63693998750566</v>
      </c>
      <c r="P1110" s="2">
        <f>gpw[[#This Row],[kurs_zamkniecia]]-D640</f>
        <v>-4.0000000000000036E-2</v>
      </c>
      <c r="Q1110" s="2" t="str">
        <f>IF(gpw[[#This Row],[Kolumna1]]&gt;0,"r",IF(gpw[[#This Row],[Kolumna1]]=0,"n","m"))</f>
        <v>m</v>
      </c>
      <c r="AB1110" s="1">
        <v>42027</v>
      </c>
      <c r="AC1110" s="2" t="s">
        <v>343</v>
      </c>
      <c r="AD1110" s="2" t="s">
        <v>344</v>
      </c>
      <c r="AE1110">
        <v>4.91</v>
      </c>
      <c r="AF1110">
        <v>167594</v>
      </c>
      <c r="AG1110">
        <v>827230</v>
      </c>
      <c r="AH1110">
        <v>245350000</v>
      </c>
      <c r="AI1110" s="2">
        <f>IF(AND(gpw_3[[#This Row],[wolumen]]=0,gpw_3[[#This Row],[obrot]]=0),gpw_3[[#This Row],[kurs_zamkniecia]],gpw_3[[#This Row],[obrot]]/gpw_3[[#This Row],[wolumen]])</f>
        <v>4.9359165602587201</v>
      </c>
      <c r="AJ1110">
        <f>(gpw_3[[#This Row],[kurs_zamkniecia]]/AE640-1)*100</f>
        <v>-0.80808080808081328</v>
      </c>
      <c r="AK1110" t="str">
        <f>LEFT(gpw_3[[#This Row],[ISIN]],2)</f>
        <v>PL</v>
      </c>
      <c r="AL1110">
        <f>gpw_3[[#This Row],[kurs_zamkniecia]]*gpw_3[[#This Row],[pakiet_wig]]</f>
        <v>1204668500</v>
      </c>
      <c r="AM1110" s="2">
        <f>1000</f>
        <v>1000</v>
      </c>
      <c r="AN1110" s="2">
        <f t="shared" si="70"/>
        <v>96.428137390000003</v>
      </c>
      <c r="AO1110" s="2">
        <f t="shared" si="71"/>
        <v>57140000</v>
      </c>
      <c r="AP1110" s="2">
        <f>gpw_3[[#This Row],[M]]/(gpw_3[[#This Row],[Mb]]*gpw_3[[#This Row],[K]])*gpw_3[[#This Row],[Wb]]</f>
        <v>218.63693998750566</v>
      </c>
      <c r="AQ1110" s="2">
        <f>gpw_3[[#This Row],[kurs_zamkniecia]]-AE640</f>
        <v>-4.0000000000000036E-2</v>
      </c>
      <c r="AR1110" s="2" t="str">
        <f>IF(gpw_3[[#This Row],[Kolumna1]]&gt;0,"r",IF(gpw_3[[#This Row],[Kolumna1]]=0,"n","m"))</f>
        <v>m</v>
      </c>
    </row>
    <row r="1111" spans="1:44" x14ac:dyDescent="0.25">
      <c r="A1111" s="1">
        <v>42027</v>
      </c>
      <c r="B1111" s="2" t="s">
        <v>345</v>
      </c>
      <c r="C1111" s="2" t="s">
        <v>346</v>
      </c>
      <c r="D1111">
        <v>108.8</v>
      </c>
      <c r="E1111">
        <v>42530</v>
      </c>
      <c r="F1111">
        <v>4609490</v>
      </c>
      <c r="G1111">
        <v>30584000</v>
      </c>
      <c r="H1111" s="2">
        <f>IF(AND(gpw[[#This Row],[wolumen]]=0,gpw[[#This Row],[obrot]]=0),gpw[[#This Row],[kurs_zamkniecia]],gpw[[#This Row],[obrot]]/gpw[[#This Row],[wolumen]])</f>
        <v>108.38208323536327</v>
      </c>
      <c r="I1111">
        <f>(gpw[[#This Row],[kurs_zamkniecia]]/D641-1)*100</f>
        <v>2.0159399906235276</v>
      </c>
      <c r="J1111" t="str">
        <f>LEFT(gpw[[#This Row],[ISIN]],2)</f>
        <v>PL</v>
      </c>
      <c r="K1111">
        <f>gpw[[#This Row],[kurs_zamkniecia]]*gpw[[#This Row],[pakiet_wig]]</f>
        <v>3327539200</v>
      </c>
      <c r="L1111" s="2">
        <f>1000</f>
        <v>1000</v>
      </c>
      <c r="M1111" s="2">
        <f t="shared" si="68"/>
        <v>96.428137390000003</v>
      </c>
      <c r="N1111" s="2">
        <f t="shared" si="69"/>
        <v>57140000</v>
      </c>
      <c r="O1111" s="2">
        <f>gpw[[#This Row],[M]]/(gpw[[#This Row],[Mb]]*gpw[[#This Row],[K]])*gpw[[#This Row],[Wb]]</f>
        <v>603.91965787805736</v>
      </c>
      <c r="P1111" s="2">
        <f>gpw[[#This Row],[kurs_zamkniecia]]-D641</f>
        <v>2.1499999999999915</v>
      </c>
      <c r="Q1111" s="2" t="str">
        <f>IF(gpw[[#This Row],[Kolumna1]]&gt;0,"r",IF(gpw[[#This Row],[Kolumna1]]=0,"n","m"))</f>
        <v>r</v>
      </c>
      <c r="AB1111" s="1">
        <v>42027</v>
      </c>
      <c r="AC1111" s="2" t="s">
        <v>345</v>
      </c>
      <c r="AD1111" s="2" t="s">
        <v>346</v>
      </c>
      <c r="AE1111">
        <v>108.8</v>
      </c>
      <c r="AF1111">
        <v>42530</v>
      </c>
      <c r="AG1111">
        <v>4609490</v>
      </c>
      <c r="AH1111">
        <v>30584000</v>
      </c>
      <c r="AI1111" s="2">
        <f>IF(AND(gpw_3[[#This Row],[wolumen]]=0,gpw_3[[#This Row],[obrot]]=0),gpw_3[[#This Row],[kurs_zamkniecia]],gpw_3[[#This Row],[obrot]]/gpw_3[[#This Row],[wolumen]])</f>
        <v>108.38208323536327</v>
      </c>
      <c r="AJ1111">
        <f>(gpw_3[[#This Row],[kurs_zamkniecia]]/AE641-1)*100</f>
        <v>2.0159399906235276</v>
      </c>
      <c r="AK1111" t="str">
        <f>LEFT(gpw_3[[#This Row],[ISIN]],2)</f>
        <v>PL</v>
      </c>
      <c r="AL1111">
        <f>gpw_3[[#This Row],[kurs_zamkniecia]]*gpw_3[[#This Row],[pakiet_wig]]</f>
        <v>3327539200</v>
      </c>
      <c r="AM1111" s="2">
        <f>1000</f>
        <v>1000</v>
      </c>
      <c r="AN1111" s="2">
        <f t="shared" si="70"/>
        <v>96.428137390000003</v>
      </c>
      <c r="AO1111" s="2">
        <f t="shared" si="71"/>
        <v>57140000</v>
      </c>
      <c r="AP1111" s="2">
        <f>gpw_3[[#This Row],[M]]/(gpw_3[[#This Row],[Mb]]*gpw_3[[#This Row],[K]])*gpw_3[[#This Row],[Wb]]</f>
        <v>603.91965787805736</v>
      </c>
      <c r="AQ1111" s="2">
        <f>gpw_3[[#This Row],[kurs_zamkniecia]]-AE641</f>
        <v>2.1499999999999915</v>
      </c>
      <c r="AR1111" s="2" t="str">
        <f>IF(gpw_3[[#This Row],[Kolumna1]]&gt;0,"r",IF(gpw_3[[#This Row],[Kolumna1]]=0,"n","m"))</f>
        <v>r</v>
      </c>
    </row>
    <row r="1112" spans="1:44" x14ac:dyDescent="0.25">
      <c r="A1112" s="1">
        <v>42027</v>
      </c>
      <c r="B1112" s="2" t="s">
        <v>347</v>
      </c>
      <c r="C1112" s="2" t="s">
        <v>348</v>
      </c>
      <c r="D1112">
        <v>3.3</v>
      </c>
      <c r="E1112">
        <v>1505</v>
      </c>
      <c r="F1112">
        <v>4940</v>
      </c>
      <c r="G1112">
        <v>25500000</v>
      </c>
      <c r="H1112" s="2">
        <f>IF(AND(gpw[[#This Row],[wolumen]]=0,gpw[[#This Row],[obrot]]=0),gpw[[#This Row],[kurs_zamkniecia]],gpw[[#This Row],[obrot]]/gpw[[#This Row],[wolumen]])</f>
        <v>3.2823920265780733</v>
      </c>
      <c r="I1112">
        <f>(gpw[[#This Row],[kurs_zamkniecia]]/D642-1)*100</f>
        <v>0</v>
      </c>
      <c r="J1112" t="str">
        <f>LEFT(gpw[[#This Row],[ISIN]],2)</f>
        <v>PL</v>
      </c>
      <c r="K1112">
        <f>gpw[[#This Row],[kurs_zamkniecia]]*gpw[[#This Row],[pakiet_wig]]</f>
        <v>84150000</v>
      </c>
      <c r="L1112" s="2">
        <f>1000</f>
        <v>1000</v>
      </c>
      <c r="M1112" s="2">
        <f t="shared" si="68"/>
        <v>96.428137390000003</v>
      </c>
      <c r="N1112" s="2">
        <f t="shared" si="69"/>
        <v>57140000</v>
      </c>
      <c r="O1112" s="2">
        <f>gpw[[#This Row],[M]]/(gpw[[#This Row],[Mb]]*gpw[[#This Row],[K]])*gpw[[#This Row],[Wb]]</f>
        <v>15.27249903184868</v>
      </c>
      <c r="P1112" s="2">
        <f>gpw[[#This Row],[kurs_zamkniecia]]-D642</f>
        <v>0</v>
      </c>
      <c r="Q1112" s="2" t="str">
        <f>IF(gpw[[#This Row],[Kolumna1]]&gt;0,"r",IF(gpw[[#This Row],[Kolumna1]]=0,"n","m"))</f>
        <v>n</v>
      </c>
      <c r="AB1112" s="1">
        <v>42027</v>
      </c>
      <c r="AC1112" s="2" t="s">
        <v>347</v>
      </c>
      <c r="AD1112" s="2" t="s">
        <v>348</v>
      </c>
      <c r="AE1112">
        <v>3.3</v>
      </c>
      <c r="AF1112">
        <v>1505</v>
      </c>
      <c r="AG1112">
        <v>4940</v>
      </c>
      <c r="AH1112">
        <v>25500000</v>
      </c>
      <c r="AI1112" s="2">
        <f>IF(AND(gpw_3[[#This Row],[wolumen]]=0,gpw_3[[#This Row],[obrot]]=0),gpw_3[[#This Row],[kurs_zamkniecia]],gpw_3[[#This Row],[obrot]]/gpw_3[[#This Row],[wolumen]])</f>
        <v>3.2823920265780733</v>
      </c>
      <c r="AJ1112">
        <f>(gpw_3[[#This Row],[kurs_zamkniecia]]/AE642-1)*100</f>
        <v>0</v>
      </c>
      <c r="AK1112" t="str">
        <f>LEFT(gpw_3[[#This Row],[ISIN]],2)</f>
        <v>PL</v>
      </c>
      <c r="AL1112">
        <f>gpw_3[[#This Row],[kurs_zamkniecia]]*gpw_3[[#This Row],[pakiet_wig]]</f>
        <v>84150000</v>
      </c>
      <c r="AM1112" s="2">
        <f>1000</f>
        <v>1000</v>
      </c>
      <c r="AN1112" s="2">
        <f t="shared" si="70"/>
        <v>96.428137390000003</v>
      </c>
      <c r="AO1112" s="2">
        <f t="shared" si="71"/>
        <v>57140000</v>
      </c>
      <c r="AP1112" s="2">
        <f>gpw_3[[#This Row],[M]]/(gpw_3[[#This Row],[Mb]]*gpw_3[[#This Row],[K]])*gpw_3[[#This Row],[Wb]]</f>
        <v>15.27249903184868</v>
      </c>
      <c r="AQ1112" s="2">
        <f>gpw_3[[#This Row],[kurs_zamkniecia]]-AE642</f>
        <v>0</v>
      </c>
      <c r="AR1112" s="2" t="str">
        <f>IF(gpw_3[[#This Row],[Kolumna1]]&gt;0,"r",IF(gpw_3[[#This Row],[Kolumna1]]=0,"n","m"))</f>
        <v>n</v>
      </c>
    </row>
    <row r="1113" spans="1:44" x14ac:dyDescent="0.25">
      <c r="A1113" s="1">
        <v>42027</v>
      </c>
      <c r="B1113" s="2" t="s">
        <v>349</v>
      </c>
      <c r="C1113" s="2" t="s">
        <v>350</v>
      </c>
      <c r="D1113">
        <v>1.86</v>
      </c>
      <c r="E1113">
        <v>455566</v>
      </c>
      <c r="F1113">
        <v>851100</v>
      </c>
      <c r="G1113">
        <v>70928000</v>
      </c>
      <c r="H1113" s="2">
        <f>IF(AND(gpw[[#This Row],[wolumen]]=0,gpw[[#This Row],[obrot]]=0),gpw[[#This Row],[kurs_zamkniecia]],gpw[[#This Row],[obrot]]/gpw[[#This Row],[wolumen]])</f>
        <v>1.8682254601967663</v>
      </c>
      <c r="I1113">
        <f>(gpw[[#This Row],[kurs_zamkniecia]]/D643-1)*100</f>
        <v>-1.5873015873015817</v>
      </c>
      <c r="J1113" t="str">
        <f>LEFT(gpw[[#This Row],[ISIN]],2)</f>
        <v>PL</v>
      </c>
      <c r="K1113">
        <f>gpw[[#This Row],[kurs_zamkniecia]]*gpw[[#This Row],[pakiet_wig]]</f>
        <v>131926080</v>
      </c>
      <c r="L1113" s="2">
        <f>1000</f>
        <v>1000</v>
      </c>
      <c r="M1113" s="2">
        <f t="shared" si="68"/>
        <v>96.428137390000003</v>
      </c>
      <c r="N1113" s="2">
        <f t="shared" si="69"/>
        <v>57140000</v>
      </c>
      <c r="O1113" s="2">
        <f>gpw[[#This Row],[M]]/(gpw[[#This Row],[Mb]]*gpw[[#This Row],[K]])*gpw[[#This Row],[Wb]]</f>
        <v>23.9434453841425</v>
      </c>
      <c r="P1113" s="2">
        <f>gpw[[#This Row],[kurs_zamkniecia]]-D643</f>
        <v>-2.9999999999999805E-2</v>
      </c>
      <c r="Q1113" s="2" t="str">
        <f>IF(gpw[[#This Row],[Kolumna1]]&gt;0,"r",IF(gpw[[#This Row],[Kolumna1]]=0,"n","m"))</f>
        <v>m</v>
      </c>
      <c r="AB1113" s="1">
        <v>42027</v>
      </c>
      <c r="AC1113" s="2" t="s">
        <v>349</v>
      </c>
      <c r="AD1113" s="2" t="s">
        <v>350</v>
      </c>
      <c r="AE1113">
        <v>1.86</v>
      </c>
      <c r="AF1113">
        <v>455566</v>
      </c>
      <c r="AG1113">
        <v>851100</v>
      </c>
      <c r="AH1113">
        <v>70928000</v>
      </c>
      <c r="AI1113" s="2">
        <f>IF(AND(gpw_3[[#This Row],[wolumen]]=0,gpw_3[[#This Row],[obrot]]=0),gpw_3[[#This Row],[kurs_zamkniecia]],gpw_3[[#This Row],[obrot]]/gpw_3[[#This Row],[wolumen]])</f>
        <v>1.8682254601967663</v>
      </c>
      <c r="AJ1113">
        <f>(gpw_3[[#This Row],[kurs_zamkniecia]]/AE643-1)*100</f>
        <v>-1.5873015873015817</v>
      </c>
      <c r="AK1113" t="str">
        <f>LEFT(gpw_3[[#This Row],[ISIN]],2)</f>
        <v>PL</v>
      </c>
      <c r="AL1113">
        <f>gpw_3[[#This Row],[kurs_zamkniecia]]*gpw_3[[#This Row],[pakiet_wig]]</f>
        <v>131926080</v>
      </c>
      <c r="AM1113" s="2">
        <f>1000</f>
        <v>1000</v>
      </c>
      <c r="AN1113" s="2">
        <f t="shared" si="70"/>
        <v>96.428137390000003</v>
      </c>
      <c r="AO1113" s="2">
        <f t="shared" si="71"/>
        <v>57140000</v>
      </c>
      <c r="AP1113" s="2">
        <f>gpw_3[[#This Row],[M]]/(gpw_3[[#This Row],[Mb]]*gpw_3[[#This Row],[K]])*gpw_3[[#This Row],[Wb]]</f>
        <v>23.9434453841425</v>
      </c>
      <c r="AQ1113" s="2">
        <f>gpw_3[[#This Row],[kurs_zamkniecia]]-AE643</f>
        <v>-2.9999999999999805E-2</v>
      </c>
      <c r="AR1113" s="2" t="str">
        <f>IF(gpw_3[[#This Row],[Kolumna1]]&gt;0,"r",IF(gpw_3[[#This Row],[Kolumna1]]=0,"n","m"))</f>
        <v>m</v>
      </c>
    </row>
    <row r="1114" spans="1:44" x14ac:dyDescent="0.25">
      <c r="A1114" s="1">
        <v>42027</v>
      </c>
      <c r="B1114" s="2" t="s">
        <v>351</v>
      </c>
      <c r="C1114" s="2" t="s">
        <v>352</v>
      </c>
      <c r="D1114">
        <v>5</v>
      </c>
      <c r="E1114">
        <v>558</v>
      </c>
      <c r="F1114">
        <v>2790</v>
      </c>
      <c r="G1114">
        <v>1143000</v>
      </c>
      <c r="H1114" s="2">
        <f>IF(AND(gpw[[#This Row],[wolumen]]=0,gpw[[#This Row],[obrot]]=0),gpw[[#This Row],[kurs_zamkniecia]],gpw[[#This Row],[obrot]]/gpw[[#This Row],[wolumen]])</f>
        <v>5</v>
      </c>
      <c r="I1114">
        <f>(gpw[[#This Row],[kurs_zamkniecia]]/D644-1)*100</f>
        <v>-0.59642147117296984</v>
      </c>
      <c r="J1114" t="str">
        <f>LEFT(gpw[[#This Row],[ISIN]],2)</f>
        <v>PL</v>
      </c>
      <c r="K1114">
        <f>gpw[[#This Row],[kurs_zamkniecia]]*gpw[[#This Row],[pakiet_wig]]</f>
        <v>5715000</v>
      </c>
      <c r="L1114" s="2">
        <f>1000</f>
        <v>1000</v>
      </c>
      <c r="M1114" s="2">
        <f t="shared" si="68"/>
        <v>96.428137390000003</v>
      </c>
      <c r="N1114" s="2">
        <f t="shared" si="69"/>
        <v>57140000</v>
      </c>
      <c r="O1114" s="2">
        <f>gpw[[#This Row],[M]]/(gpw[[#This Row],[Mb]]*gpw[[#This Row],[K]])*gpw[[#This Row],[Wb]]</f>
        <v>1.0372231962806322</v>
      </c>
      <c r="P1114" s="2">
        <f>gpw[[#This Row],[kurs_zamkniecia]]-D644</f>
        <v>-3.0000000000000249E-2</v>
      </c>
      <c r="Q1114" s="2" t="str">
        <f>IF(gpw[[#This Row],[Kolumna1]]&gt;0,"r",IF(gpw[[#This Row],[Kolumna1]]=0,"n","m"))</f>
        <v>m</v>
      </c>
      <c r="AB1114" s="1">
        <v>42027</v>
      </c>
      <c r="AC1114" s="2" t="s">
        <v>351</v>
      </c>
      <c r="AD1114" s="2" t="s">
        <v>352</v>
      </c>
      <c r="AE1114">
        <v>5</v>
      </c>
      <c r="AF1114">
        <v>558</v>
      </c>
      <c r="AG1114">
        <v>2790</v>
      </c>
      <c r="AH1114">
        <v>1143000</v>
      </c>
      <c r="AI1114" s="2">
        <f>IF(AND(gpw_3[[#This Row],[wolumen]]=0,gpw_3[[#This Row],[obrot]]=0),gpw_3[[#This Row],[kurs_zamkniecia]],gpw_3[[#This Row],[obrot]]/gpw_3[[#This Row],[wolumen]])</f>
        <v>5</v>
      </c>
      <c r="AJ1114">
        <f>(gpw_3[[#This Row],[kurs_zamkniecia]]/AE644-1)*100</f>
        <v>-0.59642147117296984</v>
      </c>
      <c r="AK1114" t="str">
        <f>LEFT(gpw_3[[#This Row],[ISIN]],2)</f>
        <v>PL</v>
      </c>
      <c r="AL1114">
        <f>gpw_3[[#This Row],[kurs_zamkniecia]]*gpw_3[[#This Row],[pakiet_wig]]</f>
        <v>5715000</v>
      </c>
      <c r="AM1114" s="2">
        <f>1000</f>
        <v>1000</v>
      </c>
      <c r="AN1114" s="2">
        <f t="shared" si="70"/>
        <v>96.428137390000003</v>
      </c>
      <c r="AO1114" s="2">
        <f t="shared" si="71"/>
        <v>57140000</v>
      </c>
      <c r="AP1114" s="2">
        <f>gpw_3[[#This Row],[M]]/(gpw_3[[#This Row],[Mb]]*gpw_3[[#This Row],[K]])*gpw_3[[#This Row],[Wb]]</f>
        <v>1.0372231962806322</v>
      </c>
      <c r="AQ1114" s="2">
        <f>gpw_3[[#This Row],[kurs_zamkniecia]]-AE644</f>
        <v>-3.0000000000000249E-2</v>
      </c>
      <c r="AR1114" s="2" t="str">
        <f>IF(gpw_3[[#This Row],[Kolumna1]]&gt;0,"r",IF(gpw_3[[#This Row],[Kolumna1]]=0,"n","m"))</f>
        <v>m</v>
      </c>
    </row>
    <row r="1115" spans="1:44" x14ac:dyDescent="0.25">
      <c r="A1115" s="1">
        <v>42027</v>
      </c>
      <c r="B1115" s="2" t="s">
        <v>353</v>
      </c>
      <c r="C1115" s="2" t="s">
        <v>354</v>
      </c>
      <c r="D1115">
        <v>3.22</v>
      </c>
      <c r="E1115">
        <v>58607</v>
      </c>
      <c r="F1115">
        <v>189140</v>
      </c>
      <c r="G1115">
        <v>36119000</v>
      </c>
      <c r="H1115" s="2">
        <f>IF(AND(gpw[[#This Row],[wolumen]]=0,gpw[[#This Row],[obrot]]=0),gpw[[#This Row],[kurs_zamkniecia]],gpw[[#This Row],[obrot]]/gpw[[#This Row],[wolumen]])</f>
        <v>3.2272595423754842</v>
      </c>
      <c r="I1115">
        <f>(gpw[[#This Row],[kurs_zamkniecia]]/D645-1)*100</f>
        <v>-2.1276595744680771</v>
      </c>
      <c r="J1115" t="str">
        <f>LEFT(gpw[[#This Row],[ISIN]],2)</f>
        <v>PL</v>
      </c>
      <c r="K1115">
        <f>gpw[[#This Row],[kurs_zamkniecia]]*gpw[[#This Row],[pakiet_wig]]</f>
        <v>116303180</v>
      </c>
      <c r="L1115" s="2">
        <f>1000</f>
        <v>1000</v>
      </c>
      <c r="M1115" s="2">
        <f t="shared" si="68"/>
        <v>96.428137390000003</v>
      </c>
      <c r="N1115" s="2">
        <f t="shared" si="69"/>
        <v>57140000</v>
      </c>
      <c r="O1115" s="2">
        <f>gpw[[#This Row],[M]]/(gpw[[#This Row],[Mb]]*gpw[[#This Row],[K]])*gpw[[#This Row],[Wb]]</f>
        <v>21.10802381403354</v>
      </c>
      <c r="P1115" s="2">
        <f>gpw[[#This Row],[kurs_zamkniecia]]-D645</f>
        <v>-6.999999999999984E-2</v>
      </c>
      <c r="Q1115" s="2" t="str">
        <f>IF(gpw[[#This Row],[Kolumna1]]&gt;0,"r",IF(gpw[[#This Row],[Kolumna1]]=0,"n","m"))</f>
        <v>m</v>
      </c>
      <c r="AB1115" s="1">
        <v>42027</v>
      </c>
      <c r="AC1115" s="2" t="s">
        <v>353</v>
      </c>
      <c r="AD1115" s="2" t="s">
        <v>354</v>
      </c>
      <c r="AE1115">
        <v>3.22</v>
      </c>
      <c r="AF1115">
        <v>58607</v>
      </c>
      <c r="AG1115">
        <v>189140</v>
      </c>
      <c r="AH1115">
        <v>36119000</v>
      </c>
      <c r="AI1115" s="2">
        <f>IF(AND(gpw_3[[#This Row],[wolumen]]=0,gpw_3[[#This Row],[obrot]]=0),gpw_3[[#This Row],[kurs_zamkniecia]],gpw_3[[#This Row],[obrot]]/gpw_3[[#This Row],[wolumen]])</f>
        <v>3.2272595423754842</v>
      </c>
      <c r="AJ1115">
        <f>(gpw_3[[#This Row],[kurs_zamkniecia]]/AE645-1)*100</f>
        <v>-2.1276595744680771</v>
      </c>
      <c r="AK1115" t="str">
        <f>LEFT(gpw_3[[#This Row],[ISIN]],2)</f>
        <v>PL</v>
      </c>
      <c r="AL1115">
        <f>gpw_3[[#This Row],[kurs_zamkniecia]]*gpw_3[[#This Row],[pakiet_wig]]</f>
        <v>116303180</v>
      </c>
      <c r="AM1115" s="2">
        <f>1000</f>
        <v>1000</v>
      </c>
      <c r="AN1115" s="2">
        <f t="shared" si="70"/>
        <v>96.428137390000003</v>
      </c>
      <c r="AO1115" s="2">
        <f t="shared" si="71"/>
        <v>57140000</v>
      </c>
      <c r="AP1115" s="2">
        <f>gpw_3[[#This Row],[M]]/(gpw_3[[#This Row],[Mb]]*gpw_3[[#This Row],[K]])*gpw_3[[#This Row],[Wb]]</f>
        <v>21.10802381403354</v>
      </c>
      <c r="AQ1115" s="2">
        <f>gpw_3[[#This Row],[kurs_zamkniecia]]-AE645</f>
        <v>-6.999999999999984E-2</v>
      </c>
      <c r="AR1115" s="2" t="str">
        <f>IF(gpw_3[[#This Row],[Kolumna1]]&gt;0,"r",IF(gpw_3[[#This Row],[Kolumna1]]=0,"n","m"))</f>
        <v>m</v>
      </c>
    </row>
    <row r="1116" spans="1:44" x14ac:dyDescent="0.25">
      <c r="A1116" s="1">
        <v>42027</v>
      </c>
      <c r="B1116" s="2" t="s">
        <v>355</v>
      </c>
      <c r="C1116" s="2" t="s">
        <v>356</v>
      </c>
      <c r="D1116">
        <v>5.12</v>
      </c>
      <c r="E1116">
        <v>5079</v>
      </c>
      <c r="F1116">
        <v>25820</v>
      </c>
      <c r="G1116">
        <v>4199000</v>
      </c>
      <c r="H1116" s="2">
        <f>IF(AND(gpw[[#This Row],[wolumen]]=0,gpw[[#This Row],[obrot]]=0),gpw[[#This Row],[kurs_zamkniecia]],gpw[[#This Row],[obrot]]/gpw[[#This Row],[wolumen]])</f>
        <v>5.083677889348297</v>
      </c>
      <c r="I1116">
        <f>(gpw[[#This Row],[kurs_zamkniecia]]/D646-1)*100</f>
        <v>-0.38910505836574627</v>
      </c>
      <c r="J1116" t="str">
        <f>LEFT(gpw[[#This Row],[ISIN]],2)</f>
        <v>PL</v>
      </c>
      <c r="K1116">
        <f>gpw[[#This Row],[kurs_zamkniecia]]*gpw[[#This Row],[pakiet_wig]]</f>
        <v>21498880</v>
      </c>
      <c r="L1116" s="2">
        <f>1000</f>
        <v>1000</v>
      </c>
      <c r="M1116" s="2">
        <f t="shared" si="68"/>
        <v>96.428137390000003</v>
      </c>
      <c r="N1116" s="2">
        <f t="shared" si="69"/>
        <v>57140000</v>
      </c>
      <c r="O1116" s="2">
        <f>gpw[[#This Row],[M]]/(gpw[[#This Row],[Mb]]*gpw[[#This Row],[K]])*gpw[[#This Row],[Wb]]</f>
        <v>3.9018612476034571</v>
      </c>
      <c r="P1116" s="2">
        <f>gpw[[#This Row],[kurs_zamkniecia]]-D646</f>
        <v>-1.9999999999999574E-2</v>
      </c>
      <c r="Q1116" s="2" t="str">
        <f>IF(gpw[[#This Row],[Kolumna1]]&gt;0,"r",IF(gpw[[#This Row],[Kolumna1]]=0,"n","m"))</f>
        <v>m</v>
      </c>
      <c r="AB1116" s="1">
        <v>42027</v>
      </c>
      <c r="AC1116" s="2" t="s">
        <v>355</v>
      </c>
      <c r="AD1116" s="2" t="s">
        <v>356</v>
      </c>
      <c r="AE1116">
        <v>5.12</v>
      </c>
      <c r="AF1116">
        <v>5079</v>
      </c>
      <c r="AG1116">
        <v>25820</v>
      </c>
      <c r="AH1116">
        <v>4199000</v>
      </c>
      <c r="AI1116" s="2">
        <f>IF(AND(gpw_3[[#This Row],[wolumen]]=0,gpw_3[[#This Row],[obrot]]=0),gpw_3[[#This Row],[kurs_zamkniecia]],gpw_3[[#This Row],[obrot]]/gpw_3[[#This Row],[wolumen]])</f>
        <v>5.083677889348297</v>
      </c>
      <c r="AJ1116">
        <f>(gpw_3[[#This Row],[kurs_zamkniecia]]/AE646-1)*100</f>
        <v>-0.38910505836574627</v>
      </c>
      <c r="AK1116" t="str">
        <f>LEFT(gpw_3[[#This Row],[ISIN]],2)</f>
        <v>PL</v>
      </c>
      <c r="AL1116">
        <f>gpw_3[[#This Row],[kurs_zamkniecia]]*gpw_3[[#This Row],[pakiet_wig]]</f>
        <v>21498880</v>
      </c>
      <c r="AM1116" s="2">
        <f>1000</f>
        <v>1000</v>
      </c>
      <c r="AN1116" s="2">
        <f t="shared" si="70"/>
        <v>96.428137390000003</v>
      </c>
      <c r="AO1116" s="2">
        <f t="shared" si="71"/>
        <v>57140000</v>
      </c>
      <c r="AP1116" s="2">
        <f>gpw_3[[#This Row],[M]]/(gpw_3[[#This Row],[Mb]]*gpw_3[[#This Row],[K]])*gpw_3[[#This Row],[Wb]]</f>
        <v>3.9018612476034571</v>
      </c>
      <c r="AQ1116" s="2">
        <f>gpw_3[[#This Row],[kurs_zamkniecia]]-AE646</f>
        <v>-1.9999999999999574E-2</v>
      </c>
      <c r="AR1116" s="2" t="str">
        <f>IF(gpw_3[[#This Row],[Kolumna1]]&gt;0,"r",IF(gpw_3[[#This Row],[Kolumna1]]=0,"n","m"))</f>
        <v>m</v>
      </c>
    </row>
    <row r="1117" spans="1:44" x14ac:dyDescent="0.25">
      <c r="A1117" s="1">
        <v>42027</v>
      </c>
      <c r="B1117" s="2" t="s">
        <v>357</v>
      </c>
      <c r="C1117" s="2" t="s">
        <v>358</v>
      </c>
      <c r="D1117">
        <v>32.15</v>
      </c>
      <c r="E1117">
        <v>1441</v>
      </c>
      <c r="F1117">
        <v>45340</v>
      </c>
      <c r="G1117">
        <v>1839000</v>
      </c>
      <c r="H1117" s="2">
        <f>IF(AND(gpw[[#This Row],[wolumen]]=0,gpw[[#This Row],[obrot]]=0),gpw[[#This Row],[kurs_zamkniecia]],gpw[[#This Row],[obrot]]/gpw[[#This Row],[wolumen]])</f>
        <v>31.464260929909784</v>
      </c>
      <c r="I1117">
        <f>(gpw[[#This Row],[kurs_zamkniecia]]/D647-1)*100</f>
        <v>2.7813299232736455</v>
      </c>
      <c r="J1117" t="str">
        <f>LEFT(gpw[[#This Row],[ISIN]],2)</f>
        <v>PL</v>
      </c>
      <c r="K1117">
        <f>gpw[[#This Row],[kurs_zamkniecia]]*gpw[[#This Row],[pakiet_wig]]</f>
        <v>59123850</v>
      </c>
      <c r="L1117" s="2">
        <f>1000</f>
        <v>1000</v>
      </c>
      <c r="M1117" s="2">
        <f t="shared" si="68"/>
        <v>96.428137390000003</v>
      </c>
      <c r="N1117" s="2">
        <f t="shared" si="69"/>
        <v>57140000</v>
      </c>
      <c r="O1117" s="2">
        <f>gpw[[#This Row],[M]]/(gpw[[#This Row],[Mb]]*gpw[[#This Row],[K]])*gpw[[#This Row],[Wb]]</f>
        <v>10.730468709259258</v>
      </c>
      <c r="P1117" s="2">
        <f>gpw[[#This Row],[kurs_zamkniecia]]-D647</f>
        <v>0.86999999999999744</v>
      </c>
      <c r="Q1117" s="2" t="str">
        <f>IF(gpw[[#This Row],[Kolumna1]]&gt;0,"r",IF(gpw[[#This Row],[Kolumna1]]=0,"n","m"))</f>
        <v>r</v>
      </c>
      <c r="AB1117" s="1">
        <v>42027</v>
      </c>
      <c r="AC1117" s="2" t="s">
        <v>357</v>
      </c>
      <c r="AD1117" s="2" t="s">
        <v>358</v>
      </c>
      <c r="AE1117">
        <v>32.15</v>
      </c>
      <c r="AF1117">
        <v>1441</v>
      </c>
      <c r="AG1117">
        <v>45340</v>
      </c>
      <c r="AH1117">
        <v>1839000</v>
      </c>
      <c r="AI1117" s="2">
        <f>IF(AND(gpw_3[[#This Row],[wolumen]]=0,gpw_3[[#This Row],[obrot]]=0),gpw_3[[#This Row],[kurs_zamkniecia]],gpw_3[[#This Row],[obrot]]/gpw_3[[#This Row],[wolumen]])</f>
        <v>31.464260929909784</v>
      </c>
      <c r="AJ1117">
        <f>(gpw_3[[#This Row],[kurs_zamkniecia]]/AE647-1)*100</f>
        <v>2.7813299232736455</v>
      </c>
      <c r="AK1117" t="str">
        <f>LEFT(gpw_3[[#This Row],[ISIN]],2)</f>
        <v>PL</v>
      </c>
      <c r="AL1117">
        <f>gpw_3[[#This Row],[kurs_zamkniecia]]*gpw_3[[#This Row],[pakiet_wig]]</f>
        <v>59123850</v>
      </c>
      <c r="AM1117" s="2">
        <f>1000</f>
        <v>1000</v>
      </c>
      <c r="AN1117" s="2">
        <f t="shared" si="70"/>
        <v>96.428137390000003</v>
      </c>
      <c r="AO1117" s="2">
        <f t="shared" si="71"/>
        <v>57140000</v>
      </c>
      <c r="AP1117" s="2">
        <f>gpw_3[[#This Row],[M]]/(gpw_3[[#This Row],[Mb]]*gpw_3[[#This Row],[K]])*gpw_3[[#This Row],[Wb]]</f>
        <v>10.730468709259258</v>
      </c>
      <c r="AQ1117" s="2">
        <f>gpw_3[[#This Row],[kurs_zamkniecia]]-AE647</f>
        <v>0.86999999999999744</v>
      </c>
      <c r="AR1117" s="2" t="str">
        <f>IF(gpw_3[[#This Row],[Kolumna1]]&gt;0,"r",IF(gpw_3[[#This Row],[Kolumna1]]=0,"n","m"))</f>
        <v>r</v>
      </c>
    </row>
    <row r="1118" spans="1:44" x14ac:dyDescent="0.25">
      <c r="A1118" s="1">
        <v>42027</v>
      </c>
      <c r="B1118" s="2" t="s">
        <v>359</v>
      </c>
      <c r="C1118" s="2" t="s">
        <v>360</v>
      </c>
      <c r="D1118">
        <v>3.08</v>
      </c>
      <c r="E1118">
        <v>34853</v>
      </c>
      <c r="F1118">
        <v>105020</v>
      </c>
      <c r="G1118">
        <v>7831000</v>
      </c>
      <c r="H1118" s="2">
        <f>IF(AND(gpw[[#This Row],[wolumen]]=0,gpw[[#This Row],[obrot]]=0),gpw[[#This Row],[kurs_zamkniecia]],gpw[[#This Row],[obrot]]/gpw[[#This Row],[wolumen]])</f>
        <v>3.0132269818953894</v>
      </c>
      <c r="I1118">
        <f>(gpw[[#This Row],[kurs_zamkniecia]]/D648-1)*100</f>
        <v>0.32573289902280145</v>
      </c>
      <c r="J1118" t="str">
        <f>LEFT(gpw[[#This Row],[ISIN]],2)</f>
        <v>PL</v>
      </c>
      <c r="K1118">
        <f>gpw[[#This Row],[kurs_zamkniecia]]*gpw[[#This Row],[pakiet_wig]]</f>
        <v>24119480</v>
      </c>
      <c r="L1118" s="2">
        <f>1000</f>
        <v>1000</v>
      </c>
      <c r="M1118" s="2">
        <f t="shared" si="68"/>
        <v>96.428137390000003</v>
      </c>
      <c r="N1118" s="2">
        <f t="shared" si="69"/>
        <v>57140000</v>
      </c>
      <c r="O1118" s="2">
        <f>gpw[[#This Row],[M]]/(gpw[[#This Row],[Mb]]*gpw[[#This Row],[K]])*gpw[[#This Row],[Wb]]</f>
        <v>4.3774775394972503</v>
      </c>
      <c r="P1118" s="2">
        <f>gpw[[#This Row],[kurs_zamkniecia]]-D648</f>
        <v>1.0000000000000231E-2</v>
      </c>
      <c r="Q1118" s="2" t="str">
        <f>IF(gpw[[#This Row],[Kolumna1]]&gt;0,"r",IF(gpw[[#This Row],[Kolumna1]]=0,"n","m"))</f>
        <v>r</v>
      </c>
      <c r="AB1118" s="1">
        <v>42027</v>
      </c>
      <c r="AC1118" s="2" t="s">
        <v>359</v>
      </c>
      <c r="AD1118" s="2" t="s">
        <v>360</v>
      </c>
      <c r="AE1118">
        <v>3.08</v>
      </c>
      <c r="AF1118">
        <v>34853</v>
      </c>
      <c r="AG1118">
        <v>105020</v>
      </c>
      <c r="AH1118">
        <v>7831000</v>
      </c>
      <c r="AI1118" s="2">
        <f>IF(AND(gpw_3[[#This Row],[wolumen]]=0,gpw_3[[#This Row],[obrot]]=0),gpw_3[[#This Row],[kurs_zamkniecia]],gpw_3[[#This Row],[obrot]]/gpw_3[[#This Row],[wolumen]])</f>
        <v>3.0132269818953894</v>
      </c>
      <c r="AJ1118">
        <f>(gpw_3[[#This Row],[kurs_zamkniecia]]/AE648-1)*100</f>
        <v>0.32573289902280145</v>
      </c>
      <c r="AK1118" t="str">
        <f>LEFT(gpw_3[[#This Row],[ISIN]],2)</f>
        <v>PL</v>
      </c>
      <c r="AL1118">
        <f>gpw_3[[#This Row],[kurs_zamkniecia]]*gpw_3[[#This Row],[pakiet_wig]]</f>
        <v>24119480</v>
      </c>
      <c r="AM1118" s="2">
        <f>1000</f>
        <v>1000</v>
      </c>
      <c r="AN1118" s="2">
        <f t="shared" si="70"/>
        <v>96.428137390000003</v>
      </c>
      <c r="AO1118" s="2">
        <f t="shared" si="71"/>
        <v>57140000</v>
      </c>
      <c r="AP1118" s="2">
        <f>gpw_3[[#This Row],[M]]/(gpw_3[[#This Row],[Mb]]*gpw_3[[#This Row],[K]])*gpw_3[[#This Row],[Wb]]</f>
        <v>4.3774775394972503</v>
      </c>
      <c r="AQ1118" s="2">
        <f>gpw_3[[#This Row],[kurs_zamkniecia]]-AE648</f>
        <v>1.0000000000000231E-2</v>
      </c>
      <c r="AR1118" s="2" t="str">
        <f>IF(gpw_3[[#This Row],[Kolumna1]]&gt;0,"r",IF(gpw_3[[#This Row],[Kolumna1]]=0,"n","m"))</f>
        <v>r</v>
      </c>
    </row>
    <row r="1119" spans="1:44" x14ac:dyDescent="0.25">
      <c r="A1119" s="1">
        <v>42027</v>
      </c>
      <c r="B1119" s="2" t="s">
        <v>361</v>
      </c>
      <c r="C1119" s="2" t="s">
        <v>362</v>
      </c>
      <c r="D1119">
        <v>0.02</v>
      </c>
      <c r="E1119">
        <v>59542</v>
      </c>
      <c r="F1119">
        <v>1190</v>
      </c>
      <c r="G1119">
        <v>0</v>
      </c>
      <c r="H1119" s="2">
        <f>IF(AND(gpw[[#This Row],[wolumen]]=0,gpw[[#This Row],[obrot]]=0),gpw[[#This Row],[kurs_zamkniecia]],gpw[[#This Row],[obrot]]/gpw[[#This Row],[wolumen]])</f>
        <v>1.9985892311309664E-2</v>
      </c>
      <c r="I1119">
        <f>(gpw[[#This Row],[kurs_zamkniecia]]/D649-1)*100</f>
        <v>0</v>
      </c>
      <c r="J1119" t="str">
        <f>LEFT(gpw[[#This Row],[ISIN]],2)</f>
        <v>PL</v>
      </c>
      <c r="K1119">
        <f>gpw[[#This Row],[kurs_zamkniecia]]*gpw[[#This Row],[pakiet_wig]]</f>
        <v>0</v>
      </c>
      <c r="L1119" s="2">
        <f>1000</f>
        <v>1000</v>
      </c>
      <c r="M1119" s="2">
        <f t="shared" si="68"/>
        <v>96.428137390000003</v>
      </c>
      <c r="N1119" s="2">
        <f t="shared" si="69"/>
        <v>57140000</v>
      </c>
      <c r="O1119" s="2">
        <f>gpw[[#This Row],[M]]/(gpw[[#This Row],[Mb]]*gpw[[#This Row],[K]])*gpw[[#This Row],[Wb]]</f>
        <v>0</v>
      </c>
      <c r="P1119" s="2">
        <f>gpw[[#This Row],[kurs_zamkniecia]]-D649</f>
        <v>0</v>
      </c>
      <c r="Q1119" s="2" t="str">
        <f>IF(gpw[[#This Row],[Kolumna1]]&gt;0,"r",IF(gpw[[#This Row],[Kolumna1]]=0,"n","m"))</f>
        <v>n</v>
      </c>
      <c r="AB1119" s="1">
        <v>42027</v>
      </c>
      <c r="AC1119" s="2" t="s">
        <v>361</v>
      </c>
      <c r="AD1119" s="2" t="s">
        <v>362</v>
      </c>
      <c r="AE1119">
        <v>0.02</v>
      </c>
      <c r="AF1119">
        <v>59542</v>
      </c>
      <c r="AG1119">
        <v>1190</v>
      </c>
      <c r="AH1119">
        <v>0</v>
      </c>
      <c r="AI1119" s="2">
        <f>IF(AND(gpw_3[[#This Row],[wolumen]]=0,gpw_3[[#This Row],[obrot]]=0),gpw_3[[#This Row],[kurs_zamkniecia]],gpw_3[[#This Row],[obrot]]/gpw_3[[#This Row],[wolumen]])</f>
        <v>1.9985892311309664E-2</v>
      </c>
      <c r="AJ1119">
        <f>(gpw_3[[#This Row],[kurs_zamkniecia]]/AE649-1)*100</f>
        <v>0</v>
      </c>
      <c r="AK1119" t="str">
        <f>LEFT(gpw_3[[#This Row],[ISIN]],2)</f>
        <v>PL</v>
      </c>
      <c r="AL1119">
        <f>gpw_3[[#This Row],[kurs_zamkniecia]]*gpw_3[[#This Row],[pakiet_wig]]</f>
        <v>0</v>
      </c>
      <c r="AM1119" s="2">
        <f>1000</f>
        <v>1000</v>
      </c>
      <c r="AN1119" s="2">
        <f t="shared" si="70"/>
        <v>96.428137390000003</v>
      </c>
      <c r="AO1119" s="2">
        <f t="shared" si="71"/>
        <v>57140000</v>
      </c>
      <c r="AP1119" s="2">
        <f>gpw_3[[#This Row],[M]]/(gpw_3[[#This Row],[Mb]]*gpw_3[[#This Row],[K]])*gpw_3[[#This Row],[Wb]]</f>
        <v>0</v>
      </c>
      <c r="AQ1119" s="2">
        <f>gpw_3[[#This Row],[kurs_zamkniecia]]-AE649</f>
        <v>0</v>
      </c>
      <c r="AR1119" s="2" t="str">
        <f>IF(gpw_3[[#This Row],[Kolumna1]]&gt;0,"r",IF(gpw_3[[#This Row],[Kolumna1]]=0,"n","m"))</f>
        <v>n</v>
      </c>
    </row>
    <row r="1120" spans="1:44" x14ac:dyDescent="0.25">
      <c r="A1120" s="1">
        <v>42027</v>
      </c>
      <c r="B1120" s="2" t="s">
        <v>363</v>
      </c>
      <c r="C1120" s="2" t="s">
        <v>364</v>
      </c>
      <c r="D1120">
        <v>0.13</v>
      </c>
      <c r="E1120">
        <v>484387</v>
      </c>
      <c r="F1120">
        <v>60620</v>
      </c>
      <c r="G1120">
        <v>0</v>
      </c>
      <c r="H1120" s="2">
        <f>IF(AND(gpw[[#This Row],[wolumen]]=0,gpw[[#This Row],[obrot]]=0),gpw[[#This Row],[kurs_zamkniecia]],gpw[[#This Row],[obrot]]/gpw[[#This Row],[wolumen]])</f>
        <v>0.12514786730444871</v>
      </c>
      <c r="I1120">
        <f>(gpw[[#This Row],[kurs_zamkniecia]]/D650-1)*100</f>
        <v>18.181818181818187</v>
      </c>
      <c r="J1120" t="str">
        <f>LEFT(gpw[[#This Row],[ISIN]],2)</f>
        <v>PL</v>
      </c>
      <c r="K1120">
        <f>gpw[[#This Row],[kurs_zamkniecia]]*gpw[[#This Row],[pakiet_wig]]</f>
        <v>0</v>
      </c>
      <c r="L1120" s="2">
        <f>1000</f>
        <v>1000</v>
      </c>
      <c r="M1120" s="2">
        <f t="shared" si="68"/>
        <v>96.428137390000003</v>
      </c>
      <c r="N1120" s="2">
        <f t="shared" si="69"/>
        <v>57140000</v>
      </c>
      <c r="O1120" s="2">
        <f>gpw[[#This Row],[M]]/(gpw[[#This Row],[Mb]]*gpw[[#This Row],[K]])*gpw[[#This Row],[Wb]]</f>
        <v>0</v>
      </c>
      <c r="P1120" s="2">
        <f>gpw[[#This Row],[kurs_zamkniecia]]-D650</f>
        <v>2.0000000000000004E-2</v>
      </c>
      <c r="Q1120" s="2" t="str">
        <f>IF(gpw[[#This Row],[Kolumna1]]&gt;0,"r",IF(gpw[[#This Row],[Kolumna1]]=0,"n","m"))</f>
        <v>r</v>
      </c>
      <c r="AB1120" s="1">
        <v>42027</v>
      </c>
      <c r="AC1120" s="2" t="s">
        <v>363</v>
      </c>
      <c r="AD1120" s="2" t="s">
        <v>364</v>
      </c>
      <c r="AE1120">
        <v>0.13</v>
      </c>
      <c r="AF1120">
        <v>484387</v>
      </c>
      <c r="AG1120">
        <v>60620</v>
      </c>
      <c r="AH1120">
        <v>0</v>
      </c>
      <c r="AI1120" s="2">
        <f>IF(AND(gpw_3[[#This Row],[wolumen]]=0,gpw_3[[#This Row],[obrot]]=0),gpw_3[[#This Row],[kurs_zamkniecia]],gpw_3[[#This Row],[obrot]]/gpw_3[[#This Row],[wolumen]])</f>
        <v>0.12514786730444871</v>
      </c>
      <c r="AJ1120">
        <f>(gpw_3[[#This Row],[kurs_zamkniecia]]/AE650-1)*100</f>
        <v>18.181818181818187</v>
      </c>
      <c r="AK1120" t="str">
        <f>LEFT(gpw_3[[#This Row],[ISIN]],2)</f>
        <v>PL</v>
      </c>
      <c r="AL1120">
        <f>gpw_3[[#This Row],[kurs_zamkniecia]]*gpw_3[[#This Row],[pakiet_wig]]</f>
        <v>0</v>
      </c>
      <c r="AM1120" s="2">
        <f>1000</f>
        <v>1000</v>
      </c>
      <c r="AN1120" s="2">
        <f t="shared" si="70"/>
        <v>96.428137390000003</v>
      </c>
      <c r="AO1120" s="2">
        <f t="shared" si="71"/>
        <v>57140000</v>
      </c>
      <c r="AP1120" s="2">
        <f>gpw_3[[#This Row],[M]]/(gpw_3[[#This Row],[Mb]]*gpw_3[[#This Row],[K]])*gpw_3[[#This Row],[Wb]]</f>
        <v>0</v>
      </c>
      <c r="AQ1120" s="2">
        <f>gpw_3[[#This Row],[kurs_zamkniecia]]-AE650</f>
        <v>2.0000000000000004E-2</v>
      </c>
      <c r="AR1120" s="2" t="str">
        <f>IF(gpw_3[[#This Row],[Kolumna1]]&gt;0,"r",IF(gpw_3[[#This Row],[Kolumna1]]=0,"n","m"))</f>
        <v>r</v>
      </c>
    </row>
    <row r="1121" spans="1:44" x14ac:dyDescent="0.25">
      <c r="A1121" s="1">
        <v>42027</v>
      </c>
      <c r="B1121" s="2" t="s">
        <v>365</v>
      </c>
      <c r="C1121" s="2" t="s">
        <v>366</v>
      </c>
      <c r="D1121">
        <v>1.1000000000000001</v>
      </c>
      <c r="E1121">
        <v>10516</v>
      </c>
      <c r="F1121">
        <v>11190</v>
      </c>
      <c r="G1121">
        <v>4084000</v>
      </c>
      <c r="H1121" s="2">
        <f>IF(AND(gpw[[#This Row],[wolumen]]=0,gpw[[#This Row],[obrot]]=0),gpw[[#This Row],[kurs_zamkniecia]],gpw[[#This Row],[obrot]]/gpw[[#This Row],[wolumen]])</f>
        <v>1.0640928109547356</v>
      </c>
      <c r="I1121">
        <f>(gpw[[#This Row],[kurs_zamkniecia]]/D651-1)*100</f>
        <v>0</v>
      </c>
      <c r="J1121" t="str">
        <f>LEFT(gpw[[#This Row],[ISIN]],2)</f>
        <v>PL</v>
      </c>
      <c r="K1121">
        <f>gpw[[#This Row],[kurs_zamkniecia]]*gpw[[#This Row],[pakiet_wig]]</f>
        <v>4492400</v>
      </c>
      <c r="L1121" s="2">
        <f>1000</f>
        <v>1000</v>
      </c>
      <c r="M1121" s="2">
        <f t="shared" si="68"/>
        <v>96.428137390000003</v>
      </c>
      <c r="N1121" s="2">
        <f t="shared" si="69"/>
        <v>57140000</v>
      </c>
      <c r="O1121" s="2">
        <f>gpw[[#This Row],[M]]/(gpw[[#This Row],[Mb]]*gpw[[#This Row],[K]])*gpw[[#This Row],[Wb]]</f>
        <v>0.8153318437394772</v>
      </c>
      <c r="P1121" s="2">
        <f>gpw[[#This Row],[kurs_zamkniecia]]-D651</f>
        <v>0</v>
      </c>
      <c r="Q1121" s="2" t="str">
        <f>IF(gpw[[#This Row],[Kolumna1]]&gt;0,"r",IF(gpw[[#This Row],[Kolumna1]]=0,"n","m"))</f>
        <v>n</v>
      </c>
      <c r="AB1121" s="1">
        <v>42027</v>
      </c>
      <c r="AC1121" s="2" t="s">
        <v>365</v>
      </c>
      <c r="AD1121" s="2" t="s">
        <v>366</v>
      </c>
      <c r="AE1121">
        <v>1.1000000000000001</v>
      </c>
      <c r="AF1121">
        <v>10516</v>
      </c>
      <c r="AG1121">
        <v>11190</v>
      </c>
      <c r="AH1121">
        <v>4084000</v>
      </c>
      <c r="AI1121" s="2">
        <f>IF(AND(gpw_3[[#This Row],[wolumen]]=0,gpw_3[[#This Row],[obrot]]=0),gpw_3[[#This Row],[kurs_zamkniecia]],gpw_3[[#This Row],[obrot]]/gpw_3[[#This Row],[wolumen]])</f>
        <v>1.0640928109547356</v>
      </c>
      <c r="AJ1121">
        <f>(gpw_3[[#This Row],[kurs_zamkniecia]]/AE651-1)*100</f>
        <v>0</v>
      </c>
      <c r="AK1121" t="str">
        <f>LEFT(gpw_3[[#This Row],[ISIN]],2)</f>
        <v>PL</v>
      </c>
      <c r="AL1121">
        <f>gpw_3[[#This Row],[kurs_zamkniecia]]*gpw_3[[#This Row],[pakiet_wig]]</f>
        <v>4492400</v>
      </c>
      <c r="AM1121" s="2">
        <f>1000</f>
        <v>1000</v>
      </c>
      <c r="AN1121" s="2">
        <f t="shared" si="70"/>
        <v>96.428137390000003</v>
      </c>
      <c r="AO1121" s="2">
        <f t="shared" si="71"/>
        <v>57140000</v>
      </c>
      <c r="AP1121" s="2">
        <f>gpw_3[[#This Row],[M]]/(gpw_3[[#This Row],[Mb]]*gpw_3[[#This Row],[K]])*gpw_3[[#This Row],[Wb]]</f>
        <v>0.8153318437394772</v>
      </c>
      <c r="AQ1121" s="2">
        <f>gpw_3[[#This Row],[kurs_zamkniecia]]-AE651</f>
        <v>0</v>
      </c>
      <c r="AR1121" s="2" t="str">
        <f>IF(gpw_3[[#This Row],[Kolumna1]]&gt;0,"r",IF(gpw_3[[#This Row],[Kolumna1]]=0,"n","m"))</f>
        <v>n</v>
      </c>
    </row>
    <row r="1122" spans="1:44" x14ac:dyDescent="0.25">
      <c r="A1122" s="1">
        <v>42027</v>
      </c>
      <c r="B1122" s="2" t="s">
        <v>367</v>
      </c>
      <c r="C1122" s="2" t="s">
        <v>368</v>
      </c>
      <c r="D1122">
        <v>0.98</v>
      </c>
      <c r="E1122">
        <v>19735</v>
      </c>
      <c r="F1122">
        <v>19310</v>
      </c>
      <c r="G1122">
        <v>5438000</v>
      </c>
      <c r="H1122" s="2">
        <f>IF(AND(gpw[[#This Row],[wolumen]]=0,gpw[[#This Row],[obrot]]=0),gpw[[#This Row],[kurs_zamkniecia]],gpw[[#This Row],[obrot]]/gpw[[#This Row],[wolumen]])</f>
        <v>0.97846465670129212</v>
      </c>
      <c r="I1122">
        <f>(gpw[[#This Row],[kurs_zamkniecia]]/D652-1)*100</f>
        <v>0</v>
      </c>
      <c r="J1122" t="str">
        <f>LEFT(gpw[[#This Row],[ISIN]],2)</f>
        <v>PL</v>
      </c>
      <c r="K1122">
        <f>gpw[[#This Row],[kurs_zamkniecia]]*gpw[[#This Row],[pakiet_wig]]</f>
        <v>5329240</v>
      </c>
      <c r="L1122" s="2">
        <f>1000</f>
        <v>1000</v>
      </c>
      <c r="M1122" s="2">
        <f t="shared" si="68"/>
        <v>96.428137390000003</v>
      </c>
      <c r="N1122" s="2">
        <f t="shared" si="69"/>
        <v>57140000</v>
      </c>
      <c r="O1122" s="2">
        <f>gpw[[#This Row],[M]]/(gpw[[#This Row],[Mb]]*gpw[[#This Row],[K]])*gpw[[#This Row],[Wb]]</f>
        <v>0.96721108426012181</v>
      </c>
      <c r="P1122" s="2">
        <f>gpw[[#This Row],[kurs_zamkniecia]]-D652</f>
        <v>0</v>
      </c>
      <c r="Q1122" s="2" t="str">
        <f>IF(gpw[[#This Row],[Kolumna1]]&gt;0,"r",IF(gpw[[#This Row],[Kolumna1]]=0,"n","m"))</f>
        <v>n</v>
      </c>
      <c r="AB1122" s="1">
        <v>42027</v>
      </c>
      <c r="AC1122" s="2" t="s">
        <v>367</v>
      </c>
      <c r="AD1122" s="2" t="s">
        <v>368</v>
      </c>
      <c r="AE1122">
        <v>0.98</v>
      </c>
      <c r="AF1122">
        <v>19735</v>
      </c>
      <c r="AG1122">
        <v>19310</v>
      </c>
      <c r="AH1122">
        <v>5438000</v>
      </c>
      <c r="AI1122" s="2">
        <f>IF(AND(gpw_3[[#This Row],[wolumen]]=0,gpw_3[[#This Row],[obrot]]=0),gpw_3[[#This Row],[kurs_zamkniecia]],gpw_3[[#This Row],[obrot]]/gpw_3[[#This Row],[wolumen]])</f>
        <v>0.97846465670129212</v>
      </c>
      <c r="AJ1122">
        <f>(gpw_3[[#This Row],[kurs_zamkniecia]]/AE652-1)*100</f>
        <v>0</v>
      </c>
      <c r="AK1122" t="str">
        <f>LEFT(gpw_3[[#This Row],[ISIN]],2)</f>
        <v>PL</v>
      </c>
      <c r="AL1122">
        <f>gpw_3[[#This Row],[kurs_zamkniecia]]*gpw_3[[#This Row],[pakiet_wig]]</f>
        <v>5329240</v>
      </c>
      <c r="AM1122" s="2">
        <f>1000</f>
        <v>1000</v>
      </c>
      <c r="AN1122" s="2">
        <f t="shared" si="70"/>
        <v>96.428137390000003</v>
      </c>
      <c r="AO1122" s="2">
        <f t="shared" si="71"/>
        <v>57140000</v>
      </c>
      <c r="AP1122" s="2">
        <f>gpw_3[[#This Row],[M]]/(gpw_3[[#This Row],[Mb]]*gpw_3[[#This Row],[K]])*gpw_3[[#This Row],[Wb]]</f>
        <v>0.96721108426012181</v>
      </c>
      <c r="AQ1122" s="2">
        <f>gpw_3[[#This Row],[kurs_zamkniecia]]-AE652</f>
        <v>0</v>
      </c>
      <c r="AR1122" s="2" t="str">
        <f>IF(gpw_3[[#This Row],[Kolumna1]]&gt;0,"r",IF(gpw_3[[#This Row],[Kolumna1]]=0,"n","m"))</f>
        <v>n</v>
      </c>
    </row>
    <row r="1123" spans="1:44" x14ac:dyDescent="0.25">
      <c r="A1123" s="1">
        <v>42027</v>
      </c>
      <c r="B1123" s="2" t="s">
        <v>369</v>
      </c>
      <c r="C1123" s="2" t="s">
        <v>370</v>
      </c>
      <c r="D1123">
        <v>9</v>
      </c>
      <c r="E1123">
        <v>0</v>
      </c>
      <c r="F1123">
        <v>0</v>
      </c>
      <c r="G1123">
        <v>15129000</v>
      </c>
      <c r="H1123" s="2">
        <f>IF(AND(gpw[[#This Row],[wolumen]]=0,gpw[[#This Row],[obrot]]=0),gpw[[#This Row],[kurs_zamkniecia]],gpw[[#This Row],[obrot]]/gpw[[#This Row],[wolumen]])</f>
        <v>9</v>
      </c>
      <c r="I1123">
        <f>(gpw[[#This Row],[kurs_zamkniecia]]/D653-1)*100</f>
        <v>0</v>
      </c>
      <c r="J1123" t="str">
        <f>LEFT(gpw[[#This Row],[ISIN]],2)</f>
        <v>AT</v>
      </c>
      <c r="K1123">
        <f>gpw[[#This Row],[kurs_zamkniecia]]*gpw[[#This Row],[pakiet_wig]]</f>
        <v>136161000</v>
      </c>
      <c r="L1123" s="2">
        <f>1000</f>
        <v>1000</v>
      </c>
      <c r="M1123" s="2">
        <f t="shared" si="68"/>
        <v>96.428137390000003</v>
      </c>
      <c r="N1123" s="2">
        <f t="shared" si="69"/>
        <v>57140000</v>
      </c>
      <c r="O1123" s="2">
        <f>gpw[[#This Row],[M]]/(gpw[[#This Row],[Mb]]*gpw[[#This Row],[K]])*gpw[[#This Row],[Wb]]</f>
        <v>24.712046829180608</v>
      </c>
      <c r="P1123" s="2">
        <f>gpw[[#This Row],[kurs_zamkniecia]]-D653</f>
        <v>0</v>
      </c>
      <c r="Q1123" s="2" t="str">
        <f>IF(gpw[[#This Row],[Kolumna1]]&gt;0,"r",IF(gpw[[#This Row],[Kolumna1]]=0,"n","m"))</f>
        <v>n</v>
      </c>
      <c r="AB1123" s="1">
        <v>42027</v>
      </c>
      <c r="AC1123" s="2" t="s">
        <v>369</v>
      </c>
      <c r="AD1123" s="2" t="s">
        <v>370</v>
      </c>
      <c r="AE1123">
        <v>9</v>
      </c>
      <c r="AF1123">
        <v>0</v>
      </c>
      <c r="AG1123">
        <v>0</v>
      </c>
      <c r="AH1123">
        <v>15129000</v>
      </c>
      <c r="AI1123" s="2">
        <f>IF(AND(gpw_3[[#This Row],[wolumen]]=0,gpw_3[[#This Row],[obrot]]=0),gpw_3[[#This Row],[kurs_zamkniecia]],gpw_3[[#This Row],[obrot]]/gpw_3[[#This Row],[wolumen]])</f>
        <v>9</v>
      </c>
      <c r="AJ1123">
        <f>(gpw_3[[#This Row],[kurs_zamkniecia]]/AE653-1)*100</f>
        <v>0</v>
      </c>
      <c r="AK1123" t="str">
        <f>LEFT(gpw_3[[#This Row],[ISIN]],2)</f>
        <v>AT</v>
      </c>
      <c r="AL1123">
        <f>gpw_3[[#This Row],[kurs_zamkniecia]]*gpw_3[[#This Row],[pakiet_wig]]</f>
        <v>136161000</v>
      </c>
      <c r="AM1123" s="2">
        <f>1000</f>
        <v>1000</v>
      </c>
      <c r="AN1123" s="2">
        <f t="shared" si="70"/>
        <v>96.428137390000003</v>
      </c>
      <c r="AO1123" s="2">
        <f t="shared" si="71"/>
        <v>57140000</v>
      </c>
      <c r="AP1123" s="2">
        <f>gpw_3[[#This Row],[M]]/(gpw_3[[#This Row],[Mb]]*gpw_3[[#This Row],[K]])*gpw_3[[#This Row],[Wb]]</f>
        <v>24.712046829180608</v>
      </c>
      <c r="AQ1123" s="2">
        <f>gpw_3[[#This Row],[kurs_zamkniecia]]-AE653</f>
        <v>0</v>
      </c>
      <c r="AR1123" s="2" t="str">
        <f>IF(gpw_3[[#This Row],[Kolumna1]]&gt;0,"r",IF(gpw_3[[#This Row],[Kolumna1]]=0,"n","m"))</f>
        <v>n</v>
      </c>
    </row>
    <row r="1124" spans="1:44" x14ac:dyDescent="0.25">
      <c r="A1124" s="1">
        <v>42027</v>
      </c>
      <c r="B1124" s="2" t="s">
        <v>371</v>
      </c>
      <c r="C1124" s="2" t="s">
        <v>372</v>
      </c>
      <c r="D1124">
        <v>5.8</v>
      </c>
      <c r="E1124">
        <v>5085</v>
      </c>
      <c r="F1124">
        <v>29050</v>
      </c>
      <c r="G1124">
        <v>9809000</v>
      </c>
      <c r="H1124" s="2">
        <f>IF(AND(gpw[[#This Row],[wolumen]]=0,gpw[[#This Row],[obrot]]=0),gpw[[#This Row],[kurs_zamkniecia]],gpw[[#This Row],[obrot]]/gpw[[#This Row],[wolumen]])</f>
        <v>5.7128810226155355</v>
      </c>
      <c r="I1124">
        <f>(gpw[[#This Row],[kurs_zamkniecia]]/D654-1)*100</f>
        <v>0</v>
      </c>
      <c r="J1124" t="str">
        <f>LEFT(gpw[[#This Row],[ISIN]],2)</f>
        <v>LU</v>
      </c>
      <c r="K1124">
        <f>gpw[[#This Row],[kurs_zamkniecia]]*gpw[[#This Row],[pakiet_wig]]</f>
        <v>56892200</v>
      </c>
      <c r="L1124" s="2">
        <f>1000</f>
        <v>1000</v>
      </c>
      <c r="M1124" s="2">
        <f t="shared" si="68"/>
        <v>96.428137390000003</v>
      </c>
      <c r="N1124" s="2">
        <f t="shared" si="69"/>
        <v>57140000</v>
      </c>
      <c r="O1124" s="2">
        <f>gpw[[#This Row],[M]]/(gpw[[#This Row],[Mb]]*gpw[[#This Row],[K]])*gpw[[#This Row],[Wb]]</f>
        <v>10.325443486865614</v>
      </c>
      <c r="P1124" s="2">
        <f>gpw[[#This Row],[kurs_zamkniecia]]-D654</f>
        <v>0</v>
      </c>
      <c r="Q1124" s="2" t="str">
        <f>IF(gpw[[#This Row],[Kolumna1]]&gt;0,"r",IF(gpw[[#This Row],[Kolumna1]]=0,"n","m"))</f>
        <v>n</v>
      </c>
      <c r="AB1124" s="1">
        <v>42027</v>
      </c>
      <c r="AC1124" s="2" t="s">
        <v>371</v>
      </c>
      <c r="AD1124" s="2" t="s">
        <v>372</v>
      </c>
      <c r="AE1124">
        <v>5.8</v>
      </c>
      <c r="AF1124">
        <v>5085</v>
      </c>
      <c r="AG1124">
        <v>29050</v>
      </c>
      <c r="AH1124">
        <v>9809000</v>
      </c>
      <c r="AI1124" s="2">
        <f>IF(AND(gpw_3[[#This Row],[wolumen]]=0,gpw_3[[#This Row],[obrot]]=0),gpw_3[[#This Row],[kurs_zamkniecia]],gpw_3[[#This Row],[obrot]]/gpw_3[[#This Row],[wolumen]])</f>
        <v>5.7128810226155355</v>
      </c>
      <c r="AJ1124">
        <f>(gpw_3[[#This Row],[kurs_zamkniecia]]/AE654-1)*100</f>
        <v>0</v>
      </c>
      <c r="AK1124" t="str">
        <f>LEFT(gpw_3[[#This Row],[ISIN]],2)</f>
        <v>LU</v>
      </c>
      <c r="AL1124">
        <f>gpw_3[[#This Row],[kurs_zamkniecia]]*gpw_3[[#This Row],[pakiet_wig]]</f>
        <v>56892200</v>
      </c>
      <c r="AM1124" s="2">
        <f>1000</f>
        <v>1000</v>
      </c>
      <c r="AN1124" s="2">
        <f t="shared" si="70"/>
        <v>96.428137390000003</v>
      </c>
      <c r="AO1124" s="2">
        <f t="shared" si="71"/>
        <v>57140000</v>
      </c>
      <c r="AP1124" s="2">
        <f>gpw_3[[#This Row],[M]]/(gpw_3[[#This Row],[Mb]]*gpw_3[[#This Row],[K]])*gpw_3[[#This Row],[Wb]]</f>
        <v>10.325443486865614</v>
      </c>
      <c r="AQ1124" s="2">
        <f>gpw_3[[#This Row],[kurs_zamkniecia]]-AE654</f>
        <v>0</v>
      </c>
      <c r="AR1124" s="2" t="str">
        <f>IF(gpw_3[[#This Row],[Kolumna1]]&gt;0,"r",IF(gpw_3[[#This Row],[Kolumna1]]=0,"n","m"))</f>
        <v>n</v>
      </c>
    </row>
    <row r="1125" spans="1:44" x14ac:dyDescent="0.25">
      <c r="A1125" s="1">
        <v>42027</v>
      </c>
      <c r="B1125" s="2" t="s">
        <v>373</v>
      </c>
      <c r="C1125" s="2" t="s">
        <v>374</v>
      </c>
      <c r="D1125">
        <v>2.29</v>
      </c>
      <c r="E1125">
        <v>549</v>
      </c>
      <c r="F1125">
        <v>1210</v>
      </c>
      <c r="G1125">
        <v>11568000</v>
      </c>
      <c r="H1125" s="2">
        <f>IF(AND(gpw[[#This Row],[wolumen]]=0,gpw[[#This Row],[obrot]]=0),gpw[[#This Row],[kurs_zamkniecia]],gpw[[#This Row],[obrot]]/gpw[[#This Row],[wolumen]])</f>
        <v>2.204007285974499</v>
      </c>
      <c r="I1125">
        <f>(gpw[[#This Row],[kurs_zamkniecia]]/D655-1)*100</f>
        <v>4.0909090909090784</v>
      </c>
      <c r="J1125" t="str">
        <f>LEFT(gpw[[#This Row],[ISIN]],2)</f>
        <v>PL</v>
      </c>
      <c r="K1125">
        <f>gpw[[#This Row],[kurs_zamkniecia]]*gpw[[#This Row],[pakiet_wig]]</f>
        <v>26490720</v>
      </c>
      <c r="L1125" s="2">
        <f>1000</f>
        <v>1000</v>
      </c>
      <c r="M1125" s="2">
        <f t="shared" si="68"/>
        <v>96.428137390000003</v>
      </c>
      <c r="N1125" s="2">
        <f t="shared" si="69"/>
        <v>57140000</v>
      </c>
      <c r="O1125" s="2">
        <f>gpw[[#This Row],[M]]/(gpw[[#This Row],[Mb]]*gpw[[#This Row],[K]])*gpw[[#This Row],[Wb]]</f>
        <v>4.8078371426378421</v>
      </c>
      <c r="P1125" s="2">
        <f>gpw[[#This Row],[kurs_zamkniecia]]-D655</f>
        <v>8.9999999999999858E-2</v>
      </c>
      <c r="Q1125" s="2" t="str">
        <f>IF(gpw[[#This Row],[Kolumna1]]&gt;0,"r",IF(gpw[[#This Row],[Kolumna1]]=0,"n","m"))</f>
        <v>r</v>
      </c>
      <c r="AB1125" s="1">
        <v>42027</v>
      </c>
      <c r="AC1125" s="2" t="s">
        <v>373</v>
      </c>
      <c r="AD1125" s="2" t="s">
        <v>374</v>
      </c>
      <c r="AE1125">
        <v>2.29</v>
      </c>
      <c r="AF1125">
        <v>549</v>
      </c>
      <c r="AG1125">
        <v>1210</v>
      </c>
      <c r="AH1125">
        <v>11568000</v>
      </c>
      <c r="AI1125" s="2">
        <f>IF(AND(gpw_3[[#This Row],[wolumen]]=0,gpw_3[[#This Row],[obrot]]=0),gpw_3[[#This Row],[kurs_zamkniecia]],gpw_3[[#This Row],[obrot]]/gpw_3[[#This Row],[wolumen]])</f>
        <v>2.204007285974499</v>
      </c>
      <c r="AJ1125">
        <f>(gpw_3[[#This Row],[kurs_zamkniecia]]/AE655-1)*100</f>
        <v>4.0909090909090784</v>
      </c>
      <c r="AK1125" t="str">
        <f>LEFT(gpw_3[[#This Row],[ISIN]],2)</f>
        <v>PL</v>
      </c>
      <c r="AL1125">
        <f>gpw_3[[#This Row],[kurs_zamkniecia]]*gpw_3[[#This Row],[pakiet_wig]]</f>
        <v>26490720</v>
      </c>
      <c r="AM1125" s="2">
        <f>1000</f>
        <v>1000</v>
      </c>
      <c r="AN1125" s="2">
        <f t="shared" si="70"/>
        <v>96.428137390000003</v>
      </c>
      <c r="AO1125" s="2">
        <f t="shared" si="71"/>
        <v>57140000</v>
      </c>
      <c r="AP1125" s="2">
        <f>gpw_3[[#This Row],[M]]/(gpw_3[[#This Row],[Mb]]*gpw_3[[#This Row],[K]])*gpw_3[[#This Row],[Wb]]</f>
        <v>4.8078371426378421</v>
      </c>
      <c r="AQ1125" s="2">
        <f>gpw_3[[#This Row],[kurs_zamkniecia]]-AE655</f>
        <v>8.9999999999999858E-2</v>
      </c>
      <c r="AR1125" s="2" t="str">
        <f>IF(gpw_3[[#This Row],[Kolumna1]]&gt;0,"r",IF(gpw_3[[#This Row],[Kolumna1]]=0,"n","m"))</f>
        <v>r</v>
      </c>
    </row>
    <row r="1126" spans="1:44" x14ac:dyDescent="0.25">
      <c r="A1126" s="1">
        <v>42027</v>
      </c>
      <c r="B1126" s="2" t="s">
        <v>375</v>
      </c>
      <c r="C1126" s="2" t="s">
        <v>376</v>
      </c>
      <c r="D1126">
        <v>29.9</v>
      </c>
      <c r="E1126">
        <v>3964</v>
      </c>
      <c r="F1126">
        <v>116020</v>
      </c>
      <c r="G1126">
        <v>4187000</v>
      </c>
      <c r="H1126" s="2">
        <f>IF(AND(gpw[[#This Row],[wolumen]]=0,gpw[[#This Row],[obrot]]=0),gpw[[#This Row],[kurs_zamkniecia]],gpw[[#This Row],[obrot]]/gpw[[#This Row],[wolumen]])</f>
        <v>29.268415741675074</v>
      </c>
      <c r="I1126">
        <f>(gpw[[#This Row],[kurs_zamkniecia]]/D656-1)*100</f>
        <v>0</v>
      </c>
      <c r="J1126" t="str">
        <f>LEFT(gpw[[#This Row],[ISIN]],2)</f>
        <v>PL</v>
      </c>
      <c r="K1126">
        <f>gpw[[#This Row],[kurs_zamkniecia]]*gpw[[#This Row],[pakiet_wig]]</f>
        <v>125191300</v>
      </c>
      <c r="L1126" s="2">
        <f>1000</f>
        <v>1000</v>
      </c>
      <c r="M1126" s="2">
        <f t="shared" si="68"/>
        <v>96.428137390000003</v>
      </c>
      <c r="N1126" s="2">
        <f t="shared" si="69"/>
        <v>57140000</v>
      </c>
      <c r="O1126" s="2">
        <f>gpw[[#This Row],[M]]/(gpw[[#This Row],[Mb]]*gpw[[#This Row],[K]])*gpw[[#This Row],[Wb]]</f>
        <v>22.721140915577866</v>
      </c>
      <c r="P1126" s="2">
        <f>gpw[[#This Row],[kurs_zamkniecia]]-D656</f>
        <v>0</v>
      </c>
      <c r="Q1126" s="2" t="str">
        <f>IF(gpw[[#This Row],[Kolumna1]]&gt;0,"r",IF(gpw[[#This Row],[Kolumna1]]=0,"n","m"))</f>
        <v>n</v>
      </c>
      <c r="AB1126" s="1">
        <v>42027</v>
      </c>
      <c r="AC1126" s="2" t="s">
        <v>375</v>
      </c>
      <c r="AD1126" s="2" t="s">
        <v>376</v>
      </c>
      <c r="AE1126">
        <v>29.9</v>
      </c>
      <c r="AF1126">
        <v>3964</v>
      </c>
      <c r="AG1126">
        <v>116020</v>
      </c>
      <c r="AH1126">
        <v>4187000</v>
      </c>
      <c r="AI1126" s="2">
        <f>IF(AND(gpw_3[[#This Row],[wolumen]]=0,gpw_3[[#This Row],[obrot]]=0),gpw_3[[#This Row],[kurs_zamkniecia]],gpw_3[[#This Row],[obrot]]/gpw_3[[#This Row],[wolumen]])</f>
        <v>29.268415741675074</v>
      </c>
      <c r="AJ1126">
        <f>(gpw_3[[#This Row],[kurs_zamkniecia]]/AE656-1)*100</f>
        <v>0</v>
      </c>
      <c r="AK1126" t="str">
        <f>LEFT(gpw_3[[#This Row],[ISIN]],2)</f>
        <v>PL</v>
      </c>
      <c r="AL1126">
        <f>gpw_3[[#This Row],[kurs_zamkniecia]]*gpw_3[[#This Row],[pakiet_wig]]</f>
        <v>125191300</v>
      </c>
      <c r="AM1126" s="2">
        <f>1000</f>
        <v>1000</v>
      </c>
      <c r="AN1126" s="2">
        <f t="shared" si="70"/>
        <v>96.428137390000003</v>
      </c>
      <c r="AO1126" s="2">
        <f t="shared" si="71"/>
        <v>57140000</v>
      </c>
      <c r="AP1126" s="2">
        <f>gpw_3[[#This Row],[M]]/(gpw_3[[#This Row],[Mb]]*gpw_3[[#This Row],[K]])*gpw_3[[#This Row],[Wb]]</f>
        <v>22.721140915577866</v>
      </c>
      <c r="AQ1126" s="2">
        <f>gpw_3[[#This Row],[kurs_zamkniecia]]-AE656</f>
        <v>0</v>
      </c>
      <c r="AR1126" s="2" t="str">
        <f>IF(gpw_3[[#This Row],[Kolumna1]]&gt;0,"r",IF(gpw_3[[#This Row],[Kolumna1]]=0,"n","m"))</f>
        <v>n</v>
      </c>
    </row>
    <row r="1127" spans="1:44" x14ac:dyDescent="0.25">
      <c r="A1127" s="1">
        <v>42027</v>
      </c>
      <c r="B1127" s="2" t="s">
        <v>377</v>
      </c>
      <c r="C1127" s="2" t="s">
        <v>378</v>
      </c>
      <c r="D1127">
        <v>1.54</v>
      </c>
      <c r="E1127">
        <v>18</v>
      </c>
      <c r="F1127">
        <v>30</v>
      </c>
      <c r="G1127">
        <v>3715000</v>
      </c>
      <c r="H1127" s="2">
        <f>IF(AND(gpw[[#This Row],[wolumen]]=0,gpw[[#This Row],[obrot]]=0),gpw[[#This Row],[kurs_zamkniecia]],gpw[[#This Row],[obrot]]/gpw[[#This Row],[wolumen]])</f>
        <v>1.6666666666666667</v>
      </c>
      <c r="I1127">
        <f>(gpw[[#This Row],[kurs_zamkniecia]]/D657-1)*100</f>
        <v>0</v>
      </c>
      <c r="J1127" t="str">
        <f>LEFT(gpw[[#This Row],[ISIN]],2)</f>
        <v>PL</v>
      </c>
      <c r="K1127">
        <f>gpw[[#This Row],[kurs_zamkniecia]]*gpw[[#This Row],[pakiet_wig]]</f>
        <v>5721100</v>
      </c>
      <c r="L1127" s="2">
        <f>1000</f>
        <v>1000</v>
      </c>
      <c r="M1127" s="2">
        <f t="shared" si="68"/>
        <v>96.428137390000003</v>
      </c>
      <c r="N1127" s="2">
        <f t="shared" si="69"/>
        <v>57140000</v>
      </c>
      <c r="O1127" s="2">
        <f>gpw[[#This Row],[M]]/(gpw[[#This Row],[Mb]]*gpw[[#This Row],[K]])*gpw[[#This Row],[Wb]]</f>
        <v>1.0383302936554899</v>
      </c>
      <c r="P1127" s="2">
        <f>gpw[[#This Row],[kurs_zamkniecia]]-D657</f>
        <v>0</v>
      </c>
      <c r="Q1127" s="2" t="str">
        <f>IF(gpw[[#This Row],[Kolumna1]]&gt;0,"r",IF(gpw[[#This Row],[Kolumna1]]=0,"n","m"))</f>
        <v>n</v>
      </c>
      <c r="AB1127" s="1">
        <v>42027</v>
      </c>
      <c r="AC1127" s="2" t="s">
        <v>377</v>
      </c>
      <c r="AD1127" s="2" t="s">
        <v>378</v>
      </c>
      <c r="AE1127">
        <v>1.54</v>
      </c>
      <c r="AF1127">
        <v>18</v>
      </c>
      <c r="AG1127">
        <v>30</v>
      </c>
      <c r="AH1127">
        <v>3715000</v>
      </c>
      <c r="AI1127" s="2">
        <f>IF(AND(gpw_3[[#This Row],[wolumen]]=0,gpw_3[[#This Row],[obrot]]=0),gpw_3[[#This Row],[kurs_zamkniecia]],gpw_3[[#This Row],[obrot]]/gpw_3[[#This Row],[wolumen]])</f>
        <v>1.6666666666666667</v>
      </c>
      <c r="AJ1127">
        <f>(gpw_3[[#This Row],[kurs_zamkniecia]]/AE657-1)*100</f>
        <v>0</v>
      </c>
      <c r="AK1127" t="str">
        <f>LEFT(gpw_3[[#This Row],[ISIN]],2)</f>
        <v>PL</v>
      </c>
      <c r="AL1127">
        <f>gpw_3[[#This Row],[kurs_zamkniecia]]*gpw_3[[#This Row],[pakiet_wig]]</f>
        <v>5721100</v>
      </c>
      <c r="AM1127" s="2">
        <f>1000</f>
        <v>1000</v>
      </c>
      <c r="AN1127" s="2">
        <f t="shared" si="70"/>
        <v>96.428137390000003</v>
      </c>
      <c r="AO1127" s="2">
        <f t="shared" si="71"/>
        <v>57140000</v>
      </c>
      <c r="AP1127" s="2">
        <f>gpw_3[[#This Row],[M]]/(gpw_3[[#This Row],[Mb]]*gpw_3[[#This Row],[K]])*gpw_3[[#This Row],[Wb]]</f>
        <v>1.0383302936554899</v>
      </c>
      <c r="AQ1127" s="2">
        <f>gpw_3[[#This Row],[kurs_zamkniecia]]-AE657</f>
        <v>0</v>
      </c>
      <c r="AR1127" s="2" t="str">
        <f>IF(gpw_3[[#This Row],[Kolumna1]]&gt;0,"r",IF(gpw_3[[#This Row],[Kolumna1]]=0,"n","m"))</f>
        <v>n</v>
      </c>
    </row>
    <row r="1128" spans="1:44" x14ac:dyDescent="0.25">
      <c r="A1128" s="1">
        <v>42027</v>
      </c>
      <c r="B1128" s="2" t="s">
        <v>379</v>
      </c>
      <c r="C1128" s="2" t="s">
        <v>380</v>
      </c>
      <c r="D1128">
        <v>2.62</v>
      </c>
      <c r="E1128">
        <v>55562</v>
      </c>
      <c r="F1128">
        <v>146060</v>
      </c>
      <c r="G1128">
        <v>93737000</v>
      </c>
      <c r="H1128" s="2">
        <f>IF(AND(gpw[[#This Row],[wolumen]]=0,gpw[[#This Row],[obrot]]=0),gpw[[#This Row],[kurs_zamkniecia]],gpw[[#This Row],[obrot]]/gpw[[#This Row],[wolumen]])</f>
        <v>2.6287750620927972</v>
      </c>
      <c r="I1128">
        <f>(gpw[[#This Row],[kurs_zamkniecia]]/D658-1)*100</f>
        <v>0.38314176245211051</v>
      </c>
      <c r="J1128" t="str">
        <f>LEFT(gpw[[#This Row],[ISIN]],2)</f>
        <v>PL</v>
      </c>
      <c r="K1128">
        <f>gpw[[#This Row],[kurs_zamkniecia]]*gpw[[#This Row],[pakiet_wig]]</f>
        <v>245590940</v>
      </c>
      <c r="L1128" s="2">
        <f>1000</f>
        <v>1000</v>
      </c>
      <c r="M1128" s="2">
        <f t="shared" si="68"/>
        <v>96.428137390000003</v>
      </c>
      <c r="N1128" s="2">
        <f t="shared" si="69"/>
        <v>57140000</v>
      </c>
      <c r="O1128" s="2">
        <f>gpw[[#This Row],[M]]/(gpw[[#This Row],[Mb]]*gpw[[#This Row],[K]])*gpw[[#This Row],[Wb]]</f>
        <v>44.572636879153976</v>
      </c>
      <c r="P1128" s="2">
        <f>gpw[[#This Row],[kurs_zamkniecia]]-D658</f>
        <v>1.0000000000000231E-2</v>
      </c>
      <c r="Q1128" s="2" t="str">
        <f>IF(gpw[[#This Row],[Kolumna1]]&gt;0,"r",IF(gpw[[#This Row],[Kolumna1]]=0,"n","m"))</f>
        <v>r</v>
      </c>
      <c r="AB1128" s="1">
        <v>42027</v>
      </c>
      <c r="AC1128" s="2" t="s">
        <v>379</v>
      </c>
      <c r="AD1128" s="2" t="s">
        <v>380</v>
      </c>
      <c r="AE1128">
        <v>2.62</v>
      </c>
      <c r="AF1128">
        <v>55562</v>
      </c>
      <c r="AG1128">
        <v>146060</v>
      </c>
      <c r="AH1128">
        <v>93737000</v>
      </c>
      <c r="AI1128" s="2">
        <f>IF(AND(gpw_3[[#This Row],[wolumen]]=0,gpw_3[[#This Row],[obrot]]=0),gpw_3[[#This Row],[kurs_zamkniecia]],gpw_3[[#This Row],[obrot]]/gpw_3[[#This Row],[wolumen]])</f>
        <v>2.6287750620927972</v>
      </c>
      <c r="AJ1128">
        <f>(gpw_3[[#This Row],[kurs_zamkniecia]]/AE658-1)*100</f>
        <v>0.38314176245211051</v>
      </c>
      <c r="AK1128" t="str">
        <f>LEFT(gpw_3[[#This Row],[ISIN]],2)</f>
        <v>PL</v>
      </c>
      <c r="AL1128">
        <f>gpw_3[[#This Row],[kurs_zamkniecia]]*gpw_3[[#This Row],[pakiet_wig]]</f>
        <v>245590940</v>
      </c>
      <c r="AM1128" s="2">
        <f>1000</f>
        <v>1000</v>
      </c>
      <c r="AN1128" s="2">
        <f t="shared" si="70"/>
        <v>96.428137390000003</v>
      </c>
      <c r="AO1128" s="2">
        <f t="shared" si="71"/>
        <v>57140000</v>
      </c>
      <c r="AP1128" s="2">
        <f>gpw_3[[#This Row],[M]]/(gpw_3[[#This Row],[Mb]]*gpw_3[[#This Row],[K]])*gpw_3[[#This Row],[Wb]]</f>
        <v>44.572636879153976</v>
      </c>
      <c r="AQ1128" s="2">
        <f>gpw_3[[#This Row],[kurs_zamkniecia]]-AE658</f>
        <v>1.0000000000000231E-2</v>
      </c>
      <c r="AR1128" s="2" t="str">
        <f>IF(gpw_3[[#This Row],[Kolumna1]]&gt;0,"r",IF(gpw_3[[#This Row],[Kolumna1]]=0,"n","m"))</f>
        <v>r</v>
      </c>
    </row>
    <row r="1129" spans="1:44" x14ac:dyDescent="0.25">
      <c r="A1129" s="1">
        <v>42027</v>
      </c>
      <c r="B1129" s="2" t="s">
        <v>381</v>
      </c>
      <c r="C1129" s="2" t="s">
        <v>382</v>
      </c>
      <c r="D1129">
        <v>2.27</v>
      </c>
      <c r="E1129">
        <v>24835</v>
      </c>
      <c r="F1129">
        <v>56260</v>
      </c>
      <c r="G1129">
        <v>7444000</v>
      </c>
      <c r="H1129" s="2">
        <f>IF(AND(gpw[[#This Row],[wolumen]]=0,gpw[[#This Row],[obrot]]=0),gpw[[#This Row],[kurs_zamkniecia]],gpw[[#This Row],[obrot]]/gpw[[#This Row],[wolumen]])</f>
        <v>2.2653513187034426</v>
      </c>
      <c r="I1129">
        <f>(gpw[[#This Row],[kurs_zamkniecia]]/D659-1)*100</f>
        <v>0.88888888888889461</v>
      </c>
      <c r="J1129" t="str">
        <f>LEFT(gpw[[#This Row],[ISIN]],2)</f>
        <v>PL</v>
      </c>
      <c r="K1129">
        <f>gpw[[#This Row],[kurs_zamkniecia]]*gpw[[#This Row],[pakiet_wig]]</f>
        <v>16897880</v>
      </c>
      <c r="L1129" s="2">
        <f>1000</f>
        <v>1000</v>
      </c>
      <c r="M1129" s="2">
        <f t="shared" si="68"/>
        <v>96.428137390000003</v>
      </c>
      <c r="N1129" s="2">
        <f t="shared" si="69"/>
        <v>57140000</v>
      </c>
      <c r="O1129" s="2">
        <f>gpw[[#This Row],[M]]/(gpw[[#This Row],[Mb]]*gpw[[#This Row],[K]])*gpw[[#This Row],[Wb]]</f>
        <v>3.0668194407640543</v>
      </c>
      <c r="P1129" s="2">
        <f>gpw[[#This Row],[kurs_zamkniecia]]-D659</f>
        <v>2.0000000000000018E-2</v>
      </c>
      <c r="Q1129" s="2" t="str">
        <f>IF(gpw[[#This Row],[Kolumna1]]&gt;0,"r",IF(gpw[[#This Row],[Kolumna1]]=0,"n","m"))</f>
        <v>r</v>
      </c>
      <c r="AB1129" s="1">
        <v>42027</v>
      </c>
      <c r="AC1129" s="2" t="s">
        <v>381</v>
      </c>
      <c r="AD1129" s="2" t="s">
        <v>382</v>
      </c>
      <c r="AE1129">
        <v>2.27</v>
      </c>
      <c r="AF1129">
        <v>24835</v>
      </c>
      <c r="AG1129">
        <v>56260</v>
      </c>
      <c r="AH1129">
        <v>7444000</v>
      </c>
      <c r="AI1129" s="2">
        <f>IF(AND(gpw_3[[#This Row],[wolumen]]=0,gpw_3[[#This Row],[obrot]]=0),gpw_3[[#This Row],[kurs_zamkniecia]],gpw_3[[#This Row],[obrot]]/gpw_3[[#This Row],[wolumen]])</f>
        <v>2.2653513187034426</v>
      </c>
      <c r="AJ1129">
        <f>(gpw_3[[#This Row],[kurs_zamkniecia]]/AE659-1)*100</f>
        <v>0.88888888888889461</v>
      </c>
      <c r="AK1129" t="str">
        <f>LEFT(gpw_3[[#This Row],[ISIN]],2)</f>
        <v>PL</v>
      </c>
      <c r="AL1129">
        <f>gpw_3[[#This Row],[kurs_zamkniecia]]*gpw_3[[#This Row],[pakiet_wig]]</f>
        <v>16897880</v>
      </c>
      <c r="AM1129" s="2">
        <f>1000</f>
        <v>1000</v>
      </c>
      <c r="AN1129" s="2">
        <f t="shared" si="70"/>
        <v>96.428137390000003</v>
      </c>
      <c r="AO1129" s="2">
        <f t="shared" si="71"/>
        <v>57140000</v>
      </c>
      <c r="AP1129" s="2">
        <f>gpw_3[[#This Row],[M]]/(gpw_3[[#This Row],[Mb]]*gpw_3[[#This Row],[K]])*gpw_3[[#This Row],[Wb]]</f>
        <v>3.0668194407640543</v>
      </c>
      <c r="AQ1129" s="2">
        <f>gpw_3[[#This Row],[kurs_zamkniecia]]-AE659</f>
        <v>2.0000000000000018E-2</v>
      </c>
      <c r="AR1129" s="2" t="str">
        <f>IF(gpw_3[[#This Row],[Kolumna1]]&gt;0,"r",IF(gpw_3[[#This Row],[Kolumna1]]=0,"n","m"))</f>
        <v>r</v>
      </c>
    </row>
    <row r="1130" spans="1:44" x14ac:dyDescent="0.25">
      <c r="A1130" s="1">
        <v>42027</v>
      </c>
      <c r="B1130" s="2" t="s">
        <v>383</v>
      </c>
      <c r="C1130" s="2" t="s">
        <v>384</v>
      </c>
      <c r="D1130">
        <v>1.76</v>
      </c>
      <c r="E1130">
        <v>5624</v>
      </c>
      <c r="F1130">
        <v>9740</v>
      </c>
      <c r="G1130">
        <v>5435000</v>
      </c>
      <c r="H1130" s="2">
        <f>IF(AND(gpw[[#This Row],[wolumen]]=0,gpw[[#This Row],[obrot]]=0),gpw[[#This Row],[kurs_zamkniecia]],gpw[[#This Row],[obrot]]/gpw[[#This Row],[wolumen]])</f>
        <v>1.7318634423897581</v>
      </c>
      <c r="I1130">
        <f>(gpw[[#This Row],[kurs_zamkniecia]]/D660-1)*100</f>
        <v>1.7341040462427681</v>
      </c>
      <c r="J1130" t="str">
        <f>LEFT(gpw[[#This Row],[ISIN]],2)</f>
        <v>PL</v>
      </c>
      <c r="K1130">
        <f>gpw[[#This Row],[kurs_zamkniecia]]*gpw[[#This Row],[pakiet_wig]]</f>
        <v>9565600</v>
      </c>
      <c r="L1130" s="2">
        <f>1000</f>
        <v>1000</v>
      </c>
      <c r="M1130" s="2">
        <f t="shared" si="68"/>
        <v>96.428137390000003</v>
      </c>
      <c r="N1130" s="2">
        <f t="shared" si="69"/>
        <v>57140000</v>
      </c>
      <c r="O1130" s="2">
        <f>gpw[[#This Row],[M]]/(gpw[[#This Row],[Mb]]*gpw[[#This Row],[K]])*gpw[[#This Row],[Wb]]</f>
        <v>1.7360738768752433</v>
      </c>
      <c r="P1130" s="2">
        <f>gpw[[#This Row],[kurs_zamkniecia]]-D660</f>
        <v>3.0000000000000027E-2</v>
      </c>
      <c r="Q1130" s="2" t="str">
        <f>IF(gpw[[#This Row],[Kolumna1]]&gt;0,"r",IF(gpw[[#This Row],[Kolumna1]]=0,"n","m"))</f>
        <v>r</v>
      </c>
      <c r="AB1130" s="1">
        <v>42027</v>
      </c>
      <c r="AC1130" s="2" t="s">
        <v>383</v>
      </c>
      <c r="AD1130" s="2" t="s">
        <v>384</v>
      </c>
      <c r="AE1130">
        <v>1.76</v>
      </c>
      <c r="AF1130">
        <v>5624</v>
      </c>
      <c r="AG1130">
        <v>9740</v>
      </c>
      <c r="AH1130">
        <v>5435000</v>
      </c>
      <c r="AI1130" s="2">
        <f>IF(AND(gpw_3[[#This Row],[wolumen]]=0,gpw_3[[#This Row],[obrot]]=0),gpw_3[[#This Row],[kurs_zamkniecia]],gpw_3[[#This Row],[obrot]]/gpw_3[[#This Row],[wolumen]])</f>
        <v>1.7318634423897581</v>
      </c>
      <c r="AJ1130">
        <f>(gpw_3[[#This Row],[kurs_zamkniecia]]/AE660-1)*100</f>
        <v>1.7341040462427681</v>
      </c>
      <c r="AK1130" t="str">
        <f>LEFT(gpw_3[[#This Row],[ISIN]],2)</f>
        <v>PL</v>
      </c>
      <c r="AL1130">
        <f>gpw_3[[#This Row],[kurs_zamkniecia]]*gpw_3[[#This Row],[pakiet_wig]]</f>
        <v>9565600</v>
      </c>
      <c r="AM1130" s="2">
        <f>1000</f>
        <v>1000</v>
      </c>
      <c r="AN1130" s="2">
        <f t="shared" si="70"/>
        <v>96.428137390000003</v>
      </c>
      <c r="AO1130" s="2">
        <f t="shared" si="71"/>
        <v>57140000</v>
      </c>
      <c r="AP1130" s="2">
        <f>gpw_3[[#This Row],[M]]/(gpw_3[[#This Row],[Mb]]*gpw_3[[#This Row],[K]])*gpw_3[[#This Row],[Wb]]</f>
        <v>1.7360738768752433</v>
      </c>
      <c r="AQ1130" s="2">
        <f>gpw_3[[#This Row],[kurs_zamkniecia]]-AE660</f>
        <v>3.0000000000000027E-2</v>
      </c>
      <c r="AR1130" s="2" t="str">
        <f>IF(gpw_3[[#This Row],[Kolumna1]]&gt;0,"r",IF(gpw_3[[#This Row],[Kolumna1]]=0,"n","m"))</f>
        <v>r</v>
      </c>
    </row>
    <row r="1131" spans="1:44" x14ac:dyDescent="0.25">
      <c r="A1131" s="1">
        <v>42027</v>
      </c>
      <c r="B1131" s="2" t="s">
        <v>385</v>
      </c>
      <c r="C1131" s="2" t="s">
        <v>386</v>
      </c>
      <c r="D1131">
        <v>0.8</v>
      </c>
      <c r="E1131">
        <v>52321</v>
      </c>
      <c r="F1131">
        <v>41230</v>
      </c>
      <c r="G1131">
        <v>23452000</v>
      </c>
      <c r="H1131" s="2">
        <f>IF(AND(gpw[[#This Row],[wolumen]]=0,gpw[[#This Row],[obrot]]=0),gpw[[#This Row],[kurs_zamkniecia]],gpw[[#This Row],[obrot]]/gpw[[#This Row],[wolumen]])</f>
        <v>0.78802010664933775</v>
      </c>
      <c r="I1131">
        <f>(gpw[[#This Row],[kurs_zamkniecia]]/D661-1)*100</f>
        <v>3.8961038961039085</v>
      </c>
      <c r="J1131" t="str">
        <f>LEFT(gpw[[#This Row],[ISIN]],2)</f>
        <v>PL</v>
      </c>
      <c r="K1131">
        <f>gpw[[#This Row],[kurs_zamkniecia]]*gpw[[#This Row],[pakiet_wig]]</f>
        <v>18761600</v>
      </c>
      <c r="L1131" s="2">
        <f>1000</f>
        <v>1000</v>
      </c>
      <c r="M1131" s="2">
        <f t="shared" si="68"/>
        <v>96.428137390000003</v>
      </c>
      <c r="N1131" s="2">
        <f t="shared" si="69"/>
        <v>57140000</v>
      </c>
      <c r="O1131" s="2">
        <f>gpw[[#This Row],[M]]/(gpw[[#This Row],[Mb]]*gpw[[#This Row],[K]])*gpw[[#This Row],[Wb]]</f>
        <v>3.4050685423164846</v>
      </c>
      <c r="P1131" s="2">
        <f>gpw[[#This Row],[kurs_zamkniecia]]-D661</f>
        <v>3.0000000000000027E-2</v>
      </c>
      <c r="Q1131" s="2" t="str">
        <f>IF(gpw[[#This Row],[Kolumna1]]&gt;0,"r",IF(gpw[[#This Row],[Kolumna1]]=0,"n","m"))</f>
        <v>r</v>
      </c>
      <c r="AB1131" s="1">
        <v>42027</v>
      </c>
      <c r="AC1131" s="2" t="s">
        <v>385</v>
      </c>
      <c r="AD1131" s="2" t="s">
        <v>386</v>
      </c>
      <c r="AE1131">
        <v>0.8</v>
      </c>
      <c r="AF1131">
        <v>52321</v>
      </c>
      <c r="AG1131">
        <v>41230</v>
      </c>
      <c r="AH1131">
        <v>23452000</v>
      </c>
      <c r="AI1131" s="2">
        <f>IF(AND(gpw_3[[#This Row],[wolumen]]=0,gpw_3[[#This Row],[obrot]]=0),gpw_3[[#This Row],[kurs_zamkniecia]],gpw_3[[#This Row],[obrot]]/gpw_3[[#This Row],[wolumen]])</f>
        <v>0.78802010664933775</v>
      </c>
      <c r="AJ1131">
        <f>(gpw_3[[#This Row],[kurs_zamkniecia]]/AE661-1)*100</f>
        <v>3.8961038961039085</v>
      </c>
      <c r="AK1131" t="str">
        <f>LEFT(gpw_3[[#This Row],[ISIN]],2)</f>
        <v>PL</v>
      </c>
      <c r="AL1131">
        <f>gpw_3[[#This Row],[kurs_zamkniecia]]*gpw_3[[#This Row],[pakiet_wig]]</f>
        <v>18761600</v>
      </c>
      <c r="AM1131" s="2">
        <f>1000</f>
        <v>1000</v>
      </c>
      <c r="AN1131" s="2">
        <f t="shared" si="70"/>
        <v>96.428137390000003</v>
      </c>
      <c r="AO1131" s="2">
        <f t="shared" si="71"/>
        <v>57140000</v>
      </c>
      <c r="AP1131" s="2">
        <f>gpw_3[[#This Row],[M]]/(gpw_3[[#This Row],[Mb]]*gpw_3[[#This Row],[K]])*gpw_3[[#This Row],[Wb]]</f>
        <v>3.4050685423164846</v>
      </c>
      <c r="AQ1131" s="2">
        <f>gpw_3[[#This Row],[kurs_zamkniecia]]-AE661</f>
        <v>3.0000000000000027E-2</v>
      </c>
      <c r="AR1131" s="2" t="str">
        <f>IF(gpw_3[[#This Row],[Kolumna1]]&gt;0,"r",IF(gpw_3[[#This Row],[Kolumna1]]=0,"n","m"))</f>
        <v>r</v>
      </c>
    </row>
    <row r="1132" spans="1:44" x14ac:dyDescent="0.25">
      <c r="A1132" s="1">
        <v>42027</v>
      </c>
      <c r="B1132" s="2" t="s">
        <v>387</v>
      </c>
      <c r="C1132" s="2" t="s">
        <v>388</v>
      </c>
      <c r="D1132">
        <v>56.85</v>
      </c>
      <c r="E1132">
        <v>1806</v>
      </c>
      <c r="F1132">
        <v>101400</v>
      </c>
      <c r="G1132">
        <v>1165000</v>
      </c>
      <c r="H1132" s="2">
        <f>IF(AND(gpw[[#This Row],[wolumen]]=0,gpw[[#This Row],[obrot]]=0),gpw[[#This Row],[kurs_zamkniecia]],gpw[[#This Row],[obrot]]/gpw[[#This Row],[wolumen]])</f>
        <v>56.146179401993358</v>
      </c>
      <c r="I1132">
        <f>(gpw[[#This Row],[kurs_zamkniecia]]/D662-1)*100</f>
        <v>0</v>
      </c>
      <c r="J1132" t="str">
        <f>LEFT(gpw[[#This Row],[ISIN]],2)</f>
        <v>PL</v>
      </c>
      <c r="K1132">
        <f>gpw[[#This Row],[kurs_zamkniecia]]*gpw[[#This Row],[pakiet_wig]]</f>
        <v>66230250</v>
      </c>
      <c r="L1132" s="2">
        <f>1000</f>
        <v>1000</v>
      </c>
      <c r="M1132" s="2">
        <f t="shared" si="68"/>
        <v>96.428137390000003</v>
      </c>
      <c r="N1132" s="2">
        <f t="shared" si="69"/>
        <v>57140000</v>
      </c>
      <c r="O1132" s="2">
        <f>gpw[[#This Row],[M]]/(gpw[[#This Row],[Mb]]*gpw[[#This Row],[K]])*gpw[[#This Row],[Wb]]</f>
        <v>12.020219001831206</v>
      </c>
      <c r="P1132" s="2">
        <f>gpw[[#This Row],[kurs_zamkniecia]]-D662</f>
        <v>0</v>
      </c>
      <c r="Q1132" s="2" t="str">
        <f>IF(gpw[[#This Row],[Kolumna1]]&gt;0,"r",IF(gpw[[#This Row],[Kolumna1]]=0,"n","m"))</f>
        <v>n</v>
      </c>
      <c r="AB1132" s="1">
        <v>42027</v>
      </c>
      <c r="AC1132" s="2" t="s">
        <v>387</v>
      </c>
      <c r="AD1132" s="2" t="s">
        <v>388</v>
      </c>
      <c r="AE1132">
        <v>56.85</v>
      </c>
      <c r="AF1132">
        <v>1806</v>
      </c>
      <c r="AG1132">
        <v>101400</v>
      </c>
      <c r="AH1132">
        <v>1165000</v>
      </c>
      <c r="AI1132" s="2">
        <f>IF(AND(gpw_3[[#This Row],[wolumen]]=0,gpw_3[[#This Row],[obrot]]=0),gpw_3[[#This Row],[kurs_zamkniecia]],gpw_3[[#This Row],[obrot]]/gpw_3[[#This Row],[wolumen]])</f>
        <v>56.146179401993358</v>
      </c>
      <c r="AJ1132">
        <f>(gpw_3[[#This Row],[kurs_zamkniecia]]/AE662-1)*100</f>
        <v>0</v>
      </c>
      <c r="AK1132" t="str">
        <f>LEFT(gpw_3[[#This Row],[ISIN]],2)</f>
        <v>PL</v>
      </c>
      <c r="AL1132">
        <f>gpw_3[[#This Row],[kurs_zamkniecia]]*gpw_3[[#This Row],[pakiet_wig]]</f>
        <v>66230250</v>
      </c>
      <c r="AM1132" s="2">
        <f>1000</f>
        <v>1000</v>
      </c>
      <c r="AN1132" s="2">
        <f t="shared" si="70"/>
        <v>96.428137390000003</v>
      </c>
      <c r="AO1132" s="2">
        <f t="shared" si="71"/>
        <v>57140000</v>
      </c>
      <c r="AP1132" s="2">
        <f>gpw_3[[#This Row],[M]]/(gpw_3[[#This Row],[Mb]]*gpw_3[[#This Row],[K]])*gpw_3[[#This Row],[Wb]]</f>
        <v>12.020219001831206</v>
      </c>
      <c r="AQ1132" s="2">
        <f>gpw_3[[#This Row],[kurs_zamkniecia]]-AE662</f>
        <v>0</v>
      </c>
      <c r="AR1132" s="2" t="str">
        <f>IF(gpw_3[[#This Row],[Kolumna1]]&gt;0,"r",IF(gpw_3[[#This Row],[Kolumna1]]=0,"n","m"))</f>
        <v>n</v>
      </c>
    </row>
    <row r="1133" spans="1:44" x14ac:dyDescent="0.25">
      <c r="A1133" s="1">
        <v>42027</v>
      </c>
      <c r="B1133" s="2" t="s">
        <v>389</v>
      </c>
      <c r="C1133" s="2" t="s">
        <v>390</v>
      </c>
      <c r="D1133">
        <v>136.5</v>
      </c>
      <c r="E1133">
        <v>98797</v>
      </c>
      <c r="F1133">
        <v>13570390</v>
      </c>
      <c r="G1133">
        <v>30454000</v>
      </c>
      <c r="H1133" s="2">
        <f>IF(AND(gpw[[#This Row],[wolumen]]=0,gpw[[#This Row],[obrot]]=0),gpw[[#This Row],[kurs_zamkniecia]],gpw[[#This Row],[obrot]]/gpw[[#This Row],[wolumen]])</f>
        <v>137.35629624381306</v>
      </c>
      <c r="I1133">
        <f>(gpw[[#This Row],[kurs_zamkniecia]]/D663-1)*100</f>
        <v>0.33076074972435698</v>
      </c>
      <c r="J1133" t="str">
        <f>LEFT(gpw[[#This Row],[ISIN]],2)</f>
        <v>PL</v>
      </c>
      <c r="K1133">
        <f>gpw[[#This Row],[kurs_zamkniecia]]*gpw[[#This Row],[pakiet_wig]]</f>
        <v>4156971000</v>
      </c>
      <c r="L1133" s="2">
        <f>1000</f>
        <v>1000</v>
      </c>
      <c r="M1133" s="2">
        <f t="shared" si="68"/>
        <v>96.428137390000003</v>
      </c>
      <c r="N1133" s="2">
        <f t="shared" si="69"/>
        <v>57140000</v>
      </c>
      <c r="O1133" s="2">
        <f>gpw[[#This Row],[M]]/(gpw[[#This Row],[Mb]]*gpw[[#This Row],[K]])*gpw[[#This Row],[Wb]]</f>
        <v>754.45437400978051</v>
      </c>
      <c r="P1133" s="2">
        <f>gpw[[#This Row],[kurs_zamkniecia]]-D663</f>
        <v>0.44999999999998863</v>
      </c>
      <c r="Q1133" s="2" t="str">
        <f>IF(gpw[[#This Row],[Kolumna1]]&gt;0,"r",IF(gpw[[#This Row],[Kolumna1]]=0,"n","m"))</f>
        <v>r</v>
      </c>
      <c r="AB1133" s="1">
        <v>42027</v>
      </c>
      <c r="AC1133" s="2" t="s">
        <v>389</v>
      </c>
      <c r="AD1133" s="2" t="s">
        <v>390</v>
      </c>
      <c r="AE1133">
        <v>136.5</v>
      </c>
      <c r="AF1133">
        <v>98797</v>
      </c>
      <c r="AG1133">
        <v>13570390</v>
      </c>
      <c r="AH1133">
        <v>30454000</v>
      </c>
      <c r="AI1133" s="2">
        <f>IF(AND(gpw_3[[#This Row],[wolumen]]=0,gpw_3[[#This Row],[obrot]]=0),gpw_3[[#This Row],[kurs_zamkniecia]],gpw_3[[#This Row],[obrot]]/gpw_3[[#This Row],[wolumen]])</f>
        <v>137.35629624381306</v>
      </c>
      <c r="AJ1133">
        <f>(gpw_3[[#This Row],[kurs_zamkniecia]]/AE663-1)*100</f>
        <v>0.33076074972435698</v>
      </c>
      <c r="AK1133" t="str">
        <f>LEFT(gpw_3[[#This Row],[ISIN]],2)</f>
        <v>PL</v>
      </c>
      <c r="AL1133">
        <f>gpw_3[[#This Row],[kurs_zamkniecia]]*gpw_3[[#This Row],[pakiet_wig]]</f>
        <v>4156971000</v>
      </c>
      <c r="AM1133" s="2">
        <f>1000</f>
        <v>1000</v>
      </c>
      <c r="AN1133" s="2">
        <f t="shared" si="70"/>
        <v>96.428137390000003</v>
      </c>
      <c r="AO1133" s="2">
        <f t="shared" si="71"/>
        <v>57140000</v>
      </c>
      <c r="AP1133" s="2">
        <f>gpw_3[[#This Row],[M]]/(gpw_3[[#This Row],[Mb]]*gpw_3[[#This Row],[K]])*gpw_3[[#This Row],[Wb]]</f>
        <v>754.45437400978051</v>
      </c>
      <c r="AQ1133" s="2">
        <f>gpw_3[[#This Row],[kurs_zamkniecia]]-AE663</f>
        <v>0.44999999999998863</v>
      </c>
      <c r="AR1133" s="2" t="str">
        <f>IF(gpw_3[[#This Row],[Kolumna1]]&gt;0,"r",IF(gpw_3[[#This Row],[Kolumna1]]=0,"n","m"))</f>
        <v>r</v>
      </c>
    </row>
    <row r="1134" spans="1:44" x14ac:dyDescent="0.25">
      <c r="A1134" s="1">
        <v>42027</v>
      </c>
      <c r="B1134" s="2" t="s">
        <v>391</v>
      </c>
      <c r="C1134" s="2" t="s">
        <v>392</v>
      </c>
      <c r="D1134">
        <v>3.46</v>
      </c>
      <c r="E1134">
        <v>2535</v>
      </c>
      <c r="F1134">
        <v>8770</v>
      </c>
      <c r="G1134">
        <v>12110000</v>
      </c>
      <c r="H1134" s="2">
        <f>IF(AND(gpw[[#This Row],[wolumen]]=0,gpw[[#This Row],[obrot]]=0),gpw[[#This Row],[kurs_zamkniecia]],gpw[[#This Row],[obrot]]/gpw[[#This Row],[wolumen]])</f>
        <v>3.4595660749506902</v>
      </c>
      <c r="I1134">
        <f>(gpw[[#This Row],[kurs_zamkniecia]]/D664-1)*100</f>
        <v>0</v>
      </c>
      <c r="J1134" t="str">
        <f>LEFT(gpw[[#This Row],[ISIN]],2)</f>
        <v>PL</v>
      </c>
      <c r="K1134">
        <f>gpw[[#This Row],[kurs_zamkniecia]]*gpw[[#This Row],[pakiet_wig]]</f>
        <v>41900600</v>
      </c>
      <c r="L1134" s="2">
        <f>1000</f>
        <v>1000</v>
      </c>
      <c r="M1134" s="2">
        <f t="shared" si="68"/>
        <v>96.428137390000003</v>
      </c>
      <c r="N1134" s="2">
        <f t="shared" si="69"/>
        <v>57140000</v>
      </c>
      <c r="O1134" s="2">
        <f>gpw[[#This Row],[M]]/(gpw[[#This Row],[Mb]]*gpw[[#This Row],[K]])*gpw[[#This Row],[Wb]]</f>
        <v>7.6045974204857849</v>
      </c>
      <c r="P1134" s="2">
        <f>gpw[[#This Row],[kurs_zamkniecia]]-D664</f>
        <v>0</v>
      </c>
      <c r="Q1134" s="2" t="str">
        <f>IF(gpw[[#This Row],[Kolumna1]]&gt;0,"r",IF(gpw[[#This Row],[Kolumna1]]=0,"n","m"))</f>
        <v>n</v>
      </c>
      <c r="AB1134" s="1">
        <v>42027</v>
      </c>
      <c r="AC1134" s="2" t="s">
        <v>391</v>
      </c>
      <c r="AD1134" s="2" t="s">
        <v>392</v>
      </c>
      <c r="AE1134">
        <v>3.46</v>
      </c>
      <c r="AF1134">
        <v>2535</v>
      </c>
      <c r="AG1134">
        <v>8770</v>
      </c>
      <c r="AH1134">
        <v>12110000</v>
      </c>
      <c r="AI1134" s="2">
        <f>IF(AND(gpw_3[[#This Row],[wolumen]]=0,gpw_3[[#This Row],[obrot]]=0),gpw_3[[#This Row],[kurs_zamkniecia]],gpw_3[[#This Row],[obrot]]/gpw_3[[#This Row],[wolumen]])</f>
        <v>3.4595660749506902</v>
      </c>
      <c r="AJ1134">
        <f>(gpw_3[[#This Row],[kurs_zamkniecia]]/AE664-1)*100</f>
        <v>0</v>
      </c>
      <c r="AK1134" t="str">
        <f>LEFT(gpw_3[[#This Row],[ISIN]],2)</f>
        <v>PL</v>
      </c>
      <c r="AL1134">
        <f>gpw_3[[#This Row],[kurs_zamkniecia]]*gpw_3[[#This Row],[pakiet_wig]]</f>
        <v>41900600</v>
      </c>
      <c r="AM1134" s="2">
        <f>1000</f>
        <v>1000</v>
      </c>
      <c r="AN1134" s="2">
        <f t="shared" si="70"/>
        <v>96.428137390000003</v>
      </c>
      <c r="AO1134" s="2">
        <f t="shared" si="71"/>
        <v>57140000</v>
      </c>
      <c r="AP1134" s="2">
        <f>gpw_3[[#This Row],[M]]/(gpw_3[[#This Row],[Mb]]*gpw_3[[#This Row],[K]])*gpw_3[[#This Row],[Wb]]</f>
        <v>7.6045974204857849</v>
      </c>
      <c r="AQ1134" s="2">
        <f>gpw_3[[#This Row],[kurs_zamkniecia]]-AE664</f>
        <v>0</v>
      </c>
      <c r="AR1134" s="2" t="str">
        <f>IF(gpw_3[[#This Row],[Kolumna1]]&gt;0,"r",IF(gpw_3[[#This Row],[Kolumna1]]=0,"n","m"))</f>
        <v>n</v>
      </c>
    </row>
    <row r="1135" spans="1:44" x14ac:dyDescent="0.25">
      <c r="A1135" s="1">
        <v>42027</v>
      </c>
      <c r="B1135" s="2" t="s">
        <v>393</v>
      </c>
      <c r="C1135" s="2" t="s">
        <v>394</v>
      </c>
      <c r="D1135">
        <v>16.22</v>
      </c>
      <c r="E1135">
        <v>2310</v>
      </c>
      <c r="F1135">
        <v>36960</v>
      </c>
      <c r="G1135">
        <v>6189000</v>
      </c>
      <c r="H1135" s="2">
        <f>IF(AND(gpw[[#This Row],[wolumen]]=0,gpw[[#This Row],[obrot]]=0),gpw[[#This Row],[kurs_zamkniecia]],gpw[[#This Row],[obrot]]/gpw[[#This Row],[wolumen]])</f>
        <v>16</v>
      </c>
      <c r="I1135">
        <f>(gpw[[#This Row],[kurs_zamkniecia]]/D665-1)*100</f>
        <v>-1.0975609756097571</v>
      </c>
      <c r="J1135" t="str">
        <f>LEFT(gpw[[#This Row],[ISIN]],2)</f>
        <v>PL</v>
      </c>
      <c r="K1135">
        <f>gpw[[#This Row],[kurs_zamkniecia]]*gpw[[#This Row],[pakiet_wig]]</f>
        <v>100385580</v>
      </c>
      <c r="L1135" s="2">
        <f>1000</f>
        <v>1000</v>
      </c>
      <c r="M1135" s="2">
        <f t="shared" si="68"/>
        <v>96.428137390000003</v>
      </c>
      <c r="N1135" s="2">
        <f t="shared" si="69"/>
        <v>57140000</v>
      </c>
      <c r="O1135" s="2">
        <f>gpw[[#This Row],[M]]/(gpw[[#This Row],[Mb]]*gpw[[#This Row],[K]])*gpw[[#This Row],[Wb]]</f>
        <v>18.219116736322853</v>
      </c>
      <c r="P1135" s="2">
        <f>gpw[[#This Row],[kurs_zamkniecia]]-D665</f>
        <v>-0.17999999999999972</v>
      </c>
      <c r="Q1135" s="2" t="str">
        <f>IF(gpw[[#This Row],[Kolumna1]]&gt;0,"r",IF(gpw[[#This Row],[Kolumna1]]=0,"n","m"))</f>
        <v>m</v>
      </c>
      <c r="AB1135" s="1">
        <v>42027</v>
      </c>
      <c r="AC1135" s="2" t="s">
        <v>393</v>
      </c>
      <c r="AD1135" s="2" t="s">
        <v>394</v>
      </c>
      <c r="AE1135">
        <v>16.22</v>
      </c>
      <c r="AF1135">
        <v>2310</v>
      </c>
      <c r="AG1135">
        <v>36960</v>
      </c>
      <c r="AH1135">
        <v>6189000</v>
      </c>
      <c r="AI1135" s="2">
        <f>IF(AND(gpw_3[[#This Row],[wolumen]]=0,gpw_3[[#This Row],[obrot]]=0),gpw_3[[#This Row],[kurs_zamkniecia]],gpw_3[[#This Row],[obrot]]/gpw_3[[#This Row],[wolumen]])</f>
        <v>16</v>
      </c>
      <c r="AJ1135">
        <f>(gpw_3[[#This Row],[kurs_zamkniecia]]/AE665-1)*100</f>
        <v>-1.0975609756097571</v>
      </c>
      <c r="AK1135" t="str">
        <f>LEFT(gpw_3[[#This Row],[ISIN]],2)</f>
        <v>PL</v>
      </c>
      <c r="AL1135">
        <f>gpw_3[[#This Row],[kurs_zamkniecia]]*gpw_3[[#This Row],[pakiet_wig]]</f>
        <v>100385580</v>
      </c>
      <c r="AM1135" s="2">
        <f>1000</f>
        <v>1000</v>
      </c>
      <c r="AN1135" s="2">
        <f t="shared" si="70"/>
        <v>96.428137390000003</v>
      </c>
      <c r="AO1135" s="2">
        <f t="shared" si="71"/>
        <v>57140000</v>
      </c>
      <c r="AP1135" s="2">
        <f>gpw_3[[#This Row],[M]]/(gpw_3[[#This Row],[Mb]]*gpw_3[[#This Row],[K]])*gpw_3[[#This Row],[Wb]]</f>
        <v>18.219116736322853</v>
      </c>
      <c r="AQ1135" s="2">
        <f>gpw_3[[#This Row],[kurs_zamkniecia]]-AE665</f>
        <v>-0.17999999999999972</v>
      </c>
      <c r="AR1135" s="2" t="str">
        <f>IF(gpw_3[[#This Row],[Kolumna1]]&gt;0,"r",IF(gpw_3[[#This Row],[Kolumna1]]=0,"n","m"))</f>
        <v>m</v>
      </c>
    </row>
    <row r="1136" spans="1:44" x14ac:dyDescent="0.25">
      <c r="A1136" s="1">
        <v>42027</v>
      </c>
      <c r="B1136" s="2" t="s">
        <v>395</v>
      </c>
      <c r="C1136" s="2" t="s">
        <v>396</v>
      </c>
      <c r="D1136">
        <v>13</v>
      </c>
      <c r="E1136">
        <v>5</v>
      </c>
      <c r="F1136">
        <v>70</v>
      </c>
      <c r="G1136">
        <v>0</v>
      </c>
      <c r="H1136" s="2">
        <f>IF(AND(gpw[[#This Row],[wolumen]]=0,gpw[[#This Row],[obrot]]=0),gpw[[#This Row],[kurs_zamkniecia]],gpw[[#This Row],[obrot]]/gpw[[#This Row],[wolumen]])</f>
        <v>14</v>
      </c>
      <c r="I1136">
        <f>(gpw[[#This Row],[kurs_zamkniecia]]/D666-1)*100</f>
        <v>0</v>
      </c>
      <c r="J1136" t="str">
        <f>LEFT(gpw[[#This Row],[ISIN]],2)</f>
        <v>PL</v>
      </c>
      <c r="K1136">
        <f>gpw[[#This Row],[kurs_zamkniecia]]*gpw[[#This Row],[pakiet_wig]]</f>
        <v>0</v>
      </c>
      <c r="L1136" s="2">
        <f>1000</f>
        <v>1000</v>
      </c>
      <c r="M1136" s="2">
        <f t="shared" si="68"/>
        <v>96.428137390000003</v>
      </c>
      <c r="N1136" s="2">
        <f t="shared" si="69"/>
        <v>57140000</v>
      </c>
      <c r="O1136" s="2">
        <f>gpw[[#This Row],[M]]/(gpw[[#This Row],[Mb]]*gpw[[#This Row],[K]])*gpw[[#This Row],[Wb]]</f>
        <v>0</v>
      </c>
      <c r="P1136" s="2">
        <f>gpw[[#This Row],[kurs_zamkniecia]]-D666</f>
        <v>0</v>
      </c>
      <c r="Q1136" s="2" t="str">
        <f>IF(gpw[[#This Row],[Kolumna1]]&gt;0,"r",IF(gpw[[#This Row],[Kolumna1]]=0,"n","m"))</f>
        <v>n</v>
      </c>
      <c r="AB1136" s="1">
        <v>42027</v>
      </c>
      <c r="AC1136" s="2" t="s">
        <v>395</v>
      </c>
      <c r="AD1136" s="2" t="s">
        <v>396</v>
      </c>
      <c r="AE1136">
        <v>13</v>
      </c>
      <c r="AF1136">
        <v>5</v>
      </c>
      <c r="AG1136">
        <v>70</v>
      </c>
      <c r="AH1136">
        <v>0</v>
      </c>
      <c r="AI1136" s="2">
        <f>IF(AND(gpw_3[[#This Row],[wolumen]]=0,gpw_3[[#This Row],[obrot]]=0),gpw_3[[#This Row],[kurs_zamkniecia]],gpw_3[[#This Row],[obrot]]/gpw_3[[#This Row],[wolumen]])</f>
        <v>14</v>
      </c>
      <c r="AJ1136">
        <f>(gpw_3[[#This Row],[kurs_zamkniecia]]/AE666-1)*100</f>
        <v>0</v>
      </c>
      <c r="AK1136" t="str">
        <f>LEFT(gpw_3[[#This Row],[ISIN]],2)</f>
        <v>PL</v>
      </c>
      <c r="AL1136">
        <f>gpw_3[[#This Row],[kurs_zamkniecia]]*gpw_3[[#This Row],[pakiet_wig]]</f>
        <v>0</v>
      </c>
      <c r="AM1136" s="2">
        <f>1000</f>
        <v>1000</v>
      </c>
      <c r="AN1136" s="2">
        <f t="shared" si="70"/>
        <v>96.428137390000003</v>
      </c>
      <c r="AO1136" s="2">
        <f t="shared" si="71"/>
        <v>57140000</v>
      </c>
      <c r="AP1136" s="2">
        <f>gpw_3[[#This Row],[M]]/(gpw_3[[#This Row],[Mb]]*gpw_3[[#This Row],[K]])*gpw_3[[#This Row],[Wb]]</f>
        <v>0</v>
      </c>
      <c r="AQ1136" s="2">
        <f>gpw_3[[#This Row],[kurs_zamkniecia]]-AE666</f>
        <v>0</v>
      </c>
      <c r="AR1136" s="2" t="str">
        <f>IF(gpw_3[[#This Row],[Kolumna1]]&gt;0,"r",IF(gpw_3[[#This Row],[Kolumna1]]=0,"n","m"))</f>
        <v>n</v>
      </c>
    </row>
    <row r="1137" spans="1:44" x14ac:dyDescent="0.25">
      <c r="A1137" s="1">
        <v>42027</v>
      </c>
      <c r="B1137" s="2" t="s">
        <v>397</v>
      </c>
      <c r="C1137" s="2" t="s">
        <v>398</v>
      </c>
      <c r="D1137">
        <v>175.5</v>
      </c>
      <c r="E1137">
        <v>33636</v>
      </c>
      <c r="F1137">
        <v>5795670</v>
      </c>
      <c r="G1137">
        <v>5028000</v>
      </c>
      <c r="H1137" s="2">
        <f>IF(AND(gpw[[#This Row],[wolumen]]=0,gpw[[#This Row],[obrot]]=0),gpw[[#This Row],[kurs_zamkniecia]],gpw[[#This Row],[obrot]]/gpw[[#This Row],[wolumen]])</f>
        <v>172.30556546557261</v>
      </c>
      <c r="I1137">
        <f>(gpw[[#This Row],[kurs_zamkniecia]]/D667-1)*100</f>
        <v>5.0898203592814273</v>
      </c>
      <c r="J1137" t="str">
        <f>LEFT(gpw[[#This Row],[ISIN]],2)</f>
        <v>PL</v>
      </c>
      <c r="K1137">
        <f>gpw[[#This Row],[kurs_zamkniecia]]*gpw[[#This Row],[pakiet_wig]]</f>
        <v>882414000</v>
      </c>
      <c r="L1137" s="2">
        <f>1000</f>
        <v>1000</v>
      </c>
      <c r="M1137" s="2">
        <f t="shared" si="68"/>
        <v>96.428137390000003</v>
      </c>
      <c r="N1137" s="2">
        <f t="shared" si="69"/>
        <v>57140000</v>
      </c>
      <c r="O1137" s="2">
        <f>gpw[[#This Row],[M]]/(gpw[[#This Row],[Mb]]*gpw[[#This Row],[K]])*gpw[[#This Row],[Wb]]</f>
        <v>160.1505283504423</v>
      </c>
      <c r="P1137" s="2">
        <f>gpw[[#This Row],[kurs_zamkniecia]]-D667</f>
        <v>8.5</v>
      </c>
      <c r="Q1137" s="2" t="str">
        <f>IF(gpw[[#This Row],[Kolumna1]]&gt;0,"r",IF(gpw[[#This Row],[Kolumna1]]=0,"n","m"))</f>
        <v>r</v>
      </c>
      <c r="AB1137" s="1">
        <v>42027</v>
      </c>
      <c r="AC1137" s="2" t="s">
        <v>397</v>
      </c>
      <c r="AD1137" s="2" t="s">
        <v>398</v>
      </c>
      <c r="AE1137">
        <v>175.5</v>
      </c>
      <c r="AF1137">
        <v>33636</v>
      </c>
      <c r="AG1137">
        <v>5795670</v>
      </c>
      <c r="AH1137">
        <v>5028000</v>
      </c>
      <c r="AI1137" s="2">
        <f>IF(AND(gpw_3[[#This Row],[wolumen]]=0,gpw_3[[#This Row],[obrot]]=0),gpw_3[[#This Row],[kurs_zamkniecia]],gpw_3[[#This Row],[obrot]]/gpw_3[[#This Row],[wolumen]])</f>
        <v>172.30556546557261</v>
      </c>
      <c r="AJ1137">
        <f>(gpw_3[[#This Row],[kurs_zamkniecia]]/AE667-1)*100</f>
        <v>5.0898203592814273</v>
      </c>
      <c r="AK1137" t="str">
        <f>LEFT(gpw_3[[#This Row],[ISIN]],2)</f>
        <v>PL</v>
      </c>
      <c r="AL1137">
        <f>gpw_3[[#This Row],[kurs_zamkniecia]]*gpw_3[[#This Row],[pakiet_wig]]</f>
        <v>882414000</v>
      </c>
      <c r="AM1137" s="2">
        <f>1000</f>
        <v>1000</v>
      </c>
      <c r="AN1137" s="2">
        <f t="shared" si="70"/>
        <v>96.428137390000003</v>
      </c>
      <c r="AO1137" s="2">
        <f t="shared" si="71"/>
        <v>57140000</v>
      </c>
      <c r="AP1137" s="2">
        <f>gpw_3[[#This Row],[M]]/(gpw_3[[#This Row],[Mb]]*gpw_3[[#This Row],[K]])*gpw_3[[#This Row],[Wb]]</f>
        <v>160.1505283504423</v>
      </c>
      <c r="AQ1137" s="2">
        <f>gpw_3[[#This Row],[kurs_zamkniecia]]-AE667</f>
        <v>8.5</v>
      </c>
      <c r="AR1137" s="2" t="str">
        <f>IF(gpw_3[[#This Row],[Kolumna1]]&gt;0,"r",IF(gpw_3[[#This Row],[Kolumna1]]=0,"n","m"))</f>
        <v>r</v>
      </c>
    </row>
    <row r="1138" spans="1:44" x14ac:dyDescent="0.25">
      <c r="A1138" s="1">
        <v>42027</v>
      </c>
      <c r="B1138" s="2" t="s">
        <v>399</v>
      </c>
      <c r="C1138" s="2" t="s">
        <v>400</v>
      </c>
      <c r="D1138">
        <v>18.670000000000002</v>
      </c>
      <c r="E1138">
        <v>981</v>
      </c>
      <c r="F1138">
        <v>18300</v>
      </c>
      <c r="G1138">
        <v>4000000</v>
      </c>
      <c r="H1138" s="2">
        <f>IF(AND(gpw[[#This Row],[wolumen]]=0,gpw[[#This Row],[obrot]]=0),gpw[[#This Row],[kurs_zamkniecia]],gpw[[#This Row],[obrot]]/gpw[[#This Row],[wolumen]])</f>
        <v>18.654434250764528</v>
      </c>
      <c r="I1138">
        <f>(gpw[[#This Row],[kurs_zamkniecia]]/D668-1)*100</f>
        <v>0.10723860589814116</v>
      </c>
      <c r="J1138" t="str">
        <f>LEFT(gpw[[#This Row],[ISIN]],2)</f>
        <v>LT</v>
      </c>
      <c r="K1138">
        <f>gpw[[#This Row],[kurs_zamkniecia]]*gpw[[#This Row],[pakiet_wig]]</f>
        <v>74680000</v>
      </c>
      <c r="L1138" s="2">
        <f>1000</f>
        <v>1000</v>
      </c>
      <c r="M1138" s="2">
        <f t="shared" si="68"/>
        <v>96.428137390000003</v>
      </c>
      <c r="N1138" s="2">
        <f t="shared" si="69"/>
        <v>57140000</v>
      </c>
      <c r="O1138" s="2">
        <f>gpw[[#This Row],[M]]/(gpw[[#This Row],[Mb]]*gpw[[#This Row],[K]])*gpw[[#This Row],[Wb]]</f>
        <v>13.553775730225304</v>
      </c>
      <c r="P1138" s="2">
        <f>gpw[[#This Row],[kurs_zamkniecia]]-D668</f>
        <v>2.0000000000003126E-2</v>
      </c>
      <c r="Q1138" s="2" t="str">
        <f>IF(gpw[[#This Row],[Kolumna1]]&gt;0,"r",IF(gpw[[#This Row],[Kolumna1]]=0,"n","m"))</f>
        <v>r</v>
      </c>
      <c r="AB1138" s="1">
        <v>42027</v>
      </c>
      <c r="AC1138" s="2" t="s">
        <v>399</v>
      </c>
      <c r="AD1138" s="2" t="s">
        <v>400</v>
      </c>
      <c r="AE1138">
        <v>18.670000000000002</v>
      </c>
      <c r="AF1138">
        <v>981</v>
      </c>
      <c r="AG1138">
        <v>18300</v>
      </c>
      <c r="AH1138">
        <v>4000000</v>
      </c>
      <c r="AI1138" s="2">
        <f>IF(AND(gpw_3[[#This Row],[wolumen]]=0,gpw_3[[#This Row],[obrot]]=0),gpw_3[[#This Row],[kurs_zamkniecia]],gpw_3[[#This Row],[obrot]]/gpw_3[[#This Row],[wolumen]])</f>
        <v>18.654434250764528</v>
      </c>
      <c r="AJ1138">
        <f>(gpw_3[[#This Row],[kurs_zamkniecia]]/AE668-1)*100</f>
        <v>0.10723860589814116</v>
      </c>
      <c r="AK1138" t="str">
        <f>LEFT(gpw_3[[#This Row],[ISIN]],2)</f>
        <v>LT</v>
      </c>
      <c r="AL1138">
        <f>gpw_3[[#This Row],[kurs_zamkniecia]]*gpw_3[[#This Row],[pakiet_wig]]</f>
        <v>74680000</v>
      </c>
      <c r="AM1138" s="2">
        <f>1000</f>
        <v>1000</v>
      </c>
      <c r="AN1138" s="2">
        <f t="shared" si="70"/>
        <v>96.428137390000003</v>
      </c>
      <c r="AO1138" s="2">
        <f t="shared" si="71"/>
        <v>57140000</v>
      </c>
      <c r="AP1138" s="2">
        <f>gpw_3[[#This Row],[M]]/(gpw_3[[#This Row],[Mb]]*gpw_3[[#This Row],[K]])*gpw_3[[#This Row],[Wb]]</f>
        <v>13.553775730225304</v>
      </c>
      <c r="AQ1138" s="2">
        <f>gpw_3[[#This Row],[kurs_zamkniecia]]-AE668</f>
        <v>2.0000000000003126E-2</v>
      </c>
      <c r="AR1138" s="2" t="str">
        <f>IF(gpw_3[[#This Row],[Kolumna1]]&gt;0,"r",IF(gpw_3[[#This Row],[Kolumna1]]=0,"n","m"))</f>
        <v>r</v>
      </c>
    </row>
    <row r="1139" spans="1:44" x14ac:dyDescent="0.25">
      <c r="A1139" s="1">
        <v>42027</v>
      </c>
      <c r="B1139" s="2" t="s">
        <v>401</v>
      </c>
      <c r="C1139" s="2" t="s">
        <v>402</v>
      </c>
      <c r="D1139">
        <v>0.9</v>
      </c>
      <c r="E1139">
        <v>7991</v>
      </c>
      <c r="F1139">
        <v>7200</v>
      </c>
      <c r="G1139">
        <v>0</v>
      </c>
      <c r="H1139" s="2">
        <f>IF(AND(gpw[[#This Row],[wolumen]]=0,gpw[[#This Row],[obrot]]=0),gpw[[#This Row],[kurs_zamkniecia]],gpw[[#This Row],[obrot]]/gpw[[#This Row],[wolumen]])</f>
        <v>0.90101364034538856</v>
      </c>
      <c r="I1139">
        <f>(gpw[[#This Row],[kurs_zamkniecia]]/D669-1)*100</f>
        <v>-3.2258064516129115</v>
      </c>
      <c r="J1139" t="str">
        <f>LEFT(gpw[[#This Row],[ISIN]],2)</f>
        <v>PL</v>
      </c>
      <c r="K1139">
        <f>gpw[[#This Row],[kurs_zamkniecia]]*gpw[[#This Row],[pakiet_wig]]</f>
        <v>0</v>
      </c>
      <c r="L1139" s="2">
        <f>1000</f>
        <v>1000</v>
      </c>
      <c r="M1139" s="2">
        <f t="shared" si="68"/>
        <v>96.428137390000003</v>
      </c>
      <c r="N1139" s="2">
        <f t="shared" si="69"/>
        <v>57140000</v>
      </c>
      <c r="O1139" s="2">
        <f>gpw[[#This Row],[M]]/(gpw[[#This Row],[Mb]]*gpw[[#This Row],[K]])*gpw[[#This Row],[Wb]]</f>
        <v>0</v>
      </c>
      <c r="P1139" s="2">
        <f>gpw[[#This Row],[kurs_zamkniecia]]-D669</f>
        <v>-3.0000000000000027E-2</v>
      </c>
      <c r="Q1139" s="2" t="str">
        <f>IF(gpw[[#This Row],[Kolumna1]]&gt;0,"r",IF(gpw[[#This Row],[Kolumna1]]=0,"n","m"))</f>
        <v>m</v>
      </c>
      <c r="AB1139" s="1">
        <v>42027</v>
      </c>
      <c r="AC1139" s="2" t="s">
        <v>401</v>
      </c>
      <c r="AD1139" s="2" t="s">
        <v>402</v>
      </c>
      <c r="AE1139">
        <v>0.9</v>
      </c>
      <c r="AF1139">
        <v>7991</v>
      </c>
      <c r="AG1139">
        <v>7200</v>
      </c>
      <c r="AH1139">
        <v>0</v>
      </c>
      <c r="AI1139" s="2">
        <f>IF(AND(gpw_3[[#This Row],[wolumen]]=0,gpw_3[[#This Row],[obrot]]=0),gpw_3[[#This Row],[kurs_zamkniecia]],gpw_3[[#This Row],[obrot]]/gpw_3[[#This Row],[wolumen]])</f>
        <v>0.90101364034538856</v>
      </c>
      <c r="AJ1139">
        <f>(gpw_3[[#This Row],[kurs_zamkniecia]]/AE669-1)*100</f>
        <v>-3.2258064516129115</v>
      </c>
      <c r="AK1139" t="str">
        <f>LEFT(gpw_3[[#This Row],[ISIN]],2)</f>
        <v>PL</v>
      </c>
      <c r="AL1139">
        <f>gpw_3[[#This Row],[kurs_zamkniecia]]*gpw_3[[#This Row],[pakiet_wig]]</f>
        <v>0</v>
      </c>
      <c r="AM1139" s="2">
        <f>1000</f>
        <v>1000</v>
      </c>
      <c r="AN1139" s="2">
        <f t="shared" si="70"/>
        <v>96.428137390000003</v>
      </c>
      <c r="AO1139" s="2">
        <f t="shared" si="71"/>
        <v>57140000</v>
      </c>
      <c r="AP1139" s="2">
        <f>gpw_3[[#This Row],[M]]/(gpw_3[[#This Row],[Mb]]*gpw_3[[#This Row],[K]])*gpw_3[[#This Row],[Wb]]</f>
        <v>0</v>
      </c>
      <c r="AQ1139" s="2">
        <f>gpw_3[[#This Row],[kurs_zamkniecia]]-AE669</f>
        <v>-3.0000000000000027E-2</v>
      </c>
      <c r="AR1139" s="2" t="str">
        <f>IF(gpw_3[[#This Row],[Kolumna1]]&gt;0,"r",IF(gpw_3[[#This Row],[Kolumna1]]=0,"n","m"))</f>
        <v>m</v>
      </c>
    </row>
    <row r="1140" spans="1:44" x14ac:dyDescent="0.25">
      <c r="A1140" s="1">
        <v>42027</v>
      </c>
      <c r="B1140" s="2" t="s">
        <v>403</v>
      </c>
      <c r="C1140" s="2" t="s">
        <v>404</v>
      </c>
      <c r="D1140">
        <v>212.95</v>
      </c>
      <c r="E1140">
        <v>17402</v>
      </c>
      <c r="F1140">
        <v>3613150</v>
      </c>
      <c r="G1140">
        <v>8393000</v>
      </c>
      <c r="H1140" s="2">
        <f>IF(AND(gpw[[#This Row],[wolumen]]=0,gpw[[#This Row],[obrot]]=0),gpw[[#This Row],[kurs_zamkniecia]],gpw[[#This Row],[obrot]]/gpw[[#This Row],[wolumen]])</f>
        <v>207.62843351338927</v>
      </c>
      <c r="I1140">
        <f>(gpw[[#This Row],[kurs_zamkniecia]]/D670-1)*100</f>
        <v>3.3737864077669766</v>
      </c>
      <c r="J1140" t="str">
        <f>LEFT(gpw[[#This Row],[ISIN]],2)</f>
        <v>PL</v>
      </c>
      <c r="K1140">
        <f>gpw[[#This Row],[kurs_zamkniecia]]*gpw[[#This Row],[pakiet_wig]]</f>
        <v>1787289350</v>
      </c>
      <c r="L1140" s="2">
        <f>1000</f>
        <v>1000</v>
      </c>
      <c r="M1140" s="2">
        <f t="shared" si="68"/>
        <v>96.428137390000003</v>
      </c>
      <c r="N1140" s="2">
        <f t="shared" si="69"/>
        <v>57140000</v>
      </c>
      <c r="O1140" s="2">
        <f>gpw[[#This Row],[M]]/(gpw[[#This Row],[Mb]]*gpw[[#This Row],[K]])*gpw[[#This Row],[Wb]]</f>
        <v>324.37759795018962</v>
      </c>
      <c r="P1140" s="2">
        <f>gpw[[#This Row],[kurs_zamkniecia]]-D670</f>
        <v>6.9499999999999886</v>
      </c>
      <c r="Q1140" s="2" t="str">
        <f>IF(gpw[[#This Row],[Kolumna1]]&gt;0,"r",IF(gpw[[#This Row],[Kolumna1]]=0,"n","m"))</f>
        <v>r</v>
      </c>
      <c r="AB1140" s="1">
        <v>42027</v>
      </c>
      <c r="AC1140" s="2" t="s">
        <v>403</v>
      </c>
      <c r="AD1140" s="2" t="s">
        <v>404</v>
      </c>
      <c r="AE1140">
        <v>212.95</v>
      </c>
      <c r="AF1140">
        <v>17402</v>
      </c>
      <c r="AG1140">
        <v>3613150</v>
      </c>
      <c r="AH1140">
        <v>8393000</v>
      </c>
      <c r="AI1140" s="2">
        <f>IF(AND(gpw_3[[#This Row],[wolumen]]=0,gpw_3[[#This Row],[obrot]]=0),gpw_3[[#This Row],[kurs_zamkniecia]],gpw_3[[#This Row],[obrot]]/gpw_3[[#This Row],[wolumen]])</f>
        <v>207.62843351338927</v>
      </c>
      <c r="AJ1140">
        <f>(gpw_3[[#This Row],[kurs_zamkniecia]]/AE670-1)*100</f>
        <v>3.3737864077669766</v>
      </c>
      <c r="AK1140" t="str">
        <f>LEFT(gpw_3[[#This Row],[ISIN]],2)</f>
        <v>PL</v>
      </c>
      <c r="AL1140">
        <f>gpw_3[[#This Row],[kurs_zamkniecia]]*gpw_3[[#This Row],[pakiet_wig]]</f>
        <v>1787289350</v>
      </c>
      <c r="AM1140" s="2">
        <f>1000</f>
        <v>1000</v>
      </c>
      <c r="AN1140" s="2">
        <f t="shared" si="70"/>
        <v>96.428137390000003</v>
      </c>
      <c r="AO1140" s="2">
        <f t="shared" si="71"/>
        <v>57140000</v>
      </c>
      <c r="AP1140" s="2">
        <f>gpw_3[[#This Row],[M]]/(gpw_3[[#This Row],[Mb]]*gpw_3[[#This Row],[K]])*gpw_3[[#This Row],[Wb]]</f>
        <v>324.37759795018962</v>
      </c>
      <c r="AQ1140" s="2">
        <f>gpw_3[[#This Row],[kurs_zamkniecia]]-AE670</f>
        <v>6.9499999999999886</v>
      </c>
      <c r="AR1140" s="2" t="str">
        <f>IF(gpw_3[[#This Row],[Kolumna1]]&gt;0,"r",IF(gpw_3[[#This Row],[Kolumna1]]=0,"n","m"))</f>
        <v>r</v>
      </c>
    </row>
    <row r="1141" spans="1:44" x14ac:dyDescent="0.25">
      <c r="A1141" s="1">
        <v>42027</v>
      </c>
      <c r="B1141" s="2" t="s">
        <v>405</v>
      </c>
      <c r="C1141" s="2" t="s">
        <v>406</v>
      </c>
      <c r="D1141">
        <v>4.24</v>
      </c>
      <c r="E1141">
        <v>608</v>
      </c>
      <c r="F1141">
        <v>2500</v>
      </c>
      <c r="G1141">
        <v>2639000</v>
      </c>
      <c r="H1141" s="2">
        <f>IF(AND(gpw[[#This Row],[wolumen]]=0,gpw[[#This Row],[obrot]]=0),gpw[[#This Row],[kurs_zamkniecia]],gpw[[#This Row],[obrot]]/gpw[[#This Row],[wolumen]])</f>
        <v>4.1118421052631575</v>
      </c>
      <c r="I1141">
        <f>(gpw[[#This Row],[kurs_zamkniecia]]/D671-1)*100</f>
        <v>6.0000000000000053</v>
      </c>
      <c r="J1141" t="str">
        <f>LEFT(gpw[[#This Row],[ISIN]],2)</f>
        <v>PL</v>
      </c>
      <c r="K1141">
        <f>gpw[[#This Row],[kurs_zamkniecia]]*gpw[[#This Row],[pakiet_wig]]</f>
        <v>11189360</v>
      </c>
      <c r="L1141" s="2">
        <f>1000</f>
        <v>1000</v>
      </c>
      <c r="M1141" s="2">
        <f t="shared" si="68"/>
        <v>96.428137390000003</v>
      </c>
      <c r="N1141" s="2">
        <f t="shared" si="69"/>
        <v>57140000</v>
      </c>
      <c r="O1141" s="2">
        <f>gpw[[#This Row],[M]]/(gpw[[#This Row],[Mb]]*gpw[[#This Row],[K]])*gpw[[#This Row],[Wb]]</f>
        <v>2.030772308579992</v>
      </c>
      <c r="P1141" s="2">
        <f>gpw[[#This Row],[kurs_zamkniecia]]-D671</f>
        <v>0.24000000000000021</v>
      </c>
      <c r="Q1141" s="2" t="str">
        <f>IF(gpw[[#This Row],[Kolumna1]]&gt;0,"r",IF(gpw[[#This Row],[Kolumna1]]=0,"n","m"))</f>
        <v>r</v>
      </c>
      <c r="AB1141" s="1">
        <v>42027</v>
      </c>
      <c r="AC1141" s="2" t="s">
        <v>405</v>
      </c>
      <c r="AD1141" s="2" t="s">
        <v>406</v>
      </c>
      <c r="AE1141">
        <v>4.24</v>
      </c>
      <c r="AF1141">
        <v>608</v>
      </c>
      <c r="AG1141">
        <v>2500</v>
      </c>
      <c r="AH1141">
        <v>2639000</v>
      </c>
      <c r="AI1141" s="2">
        <f>IF(AND(gpw_3[[#This Row],[wolumen]]=0,gpw_3[[#This Row],[obrot]]=0),gpw_3[[#This Row],[kurs_zamkniecia]],gpw_3[[#This Row],[obrot]]/gpw_3[[#This Row],[wolumen]])</f>
        <v>4.1118421052631575</v>
      </c>
      <c r="AJ1141">
        <f>(gpw_3[[#This Row],[kurs_zamkniecia]]/AE671-1)*100</f>
        <v>6.0000000000000053</v>
      </c>
      <c r="AK1141" t="str">
        <f>LEFT(gpw_3[[#This Row],[ISIN]],2)</f>
        <v>PL</v>
      </c>
      <c r="AL1141">
        <f>gpw_3[[#This Row],[kurs_zamkniecia]]*gpw_3[[#This Row],[pakiet_wig]]</f>
        <v>11189360</v>
      </c>
      <c r="AM1141" s="2">
        <f>1000</f>
        <v>1000</v>
      </c>
      <c r="AN1141" s="2">
        <f t="shared" si="70"/>
        <v>96.428137390000003</v>
      </c>
      <c r="AO1141" s="2">
        <f t="shared" si="71"/>
        <v>57140000</v>
      </c>
      <c r="AP1141" s="2">
        <f>gpw_3[[#This Row],[M]]/(gpw_3[[#This Row],[Mb]]*gpw_3[[#This Row],[K]])*gpw_3[[#This Row],[Wb]]</f>
        <v>2.030772308579992</v>
      </c>
      <c r="AQ1141" s="2">
        <f>gpw_3[[#This Row],[kurs_zamkniecia]]-AE671</f>
        <v>0.24000000000000021</v>
      </c>
      <c r="AR1141" s="2" t="str">
        <f>IF(gpw_3[[#This Row],[Kolumna1]]&gt;0,"r",IF(gpw_3[[#This Row],[Kolumna1]]=0,"n","m"))</f>
        <v>r</v>
      </c>
    </row>
    <row r="1142" spans="1:44" x14ac:dyDescent="0.25">
      <c r="A1142" s="1">
        <v>42027</v>
      </c>
      <c r="B1142" s="2" t="s">
        <v>407</v>
      </c>
      <c r="C1142" s="2" t="s">
        <v>408</v>
      </c>
      <c r="D1142">
        <v>1.06</v>
      </c>
      <c r="E1142">
        <v>669</v>
      </c>
      <c r="F1142">
        <v>680</v>
      </c>
      <c r="G1142">
        <v>0</v>
      </c>
      <c r="H1142" s="2">
        <f>IF(AND(gpw[[#This Row],[wolumen]]=0,gpw[[#This Row],[obrot]]=0),gpw[[#This Row],[kurs_zamkniecia]],gpw[[#This Row],[obrot]]/gpw[[#This Row],[wolumen]])</f>
        <v>1.0164424514200299</v>
      </c>
      <c r="I1142">
        <f>(gpw[[#This Row],[kurs_zamkniecia]]/D672-1)*100</f>
        <v>0</v>
      </c>
      <c r="J1142" t="str">
        <f>LEFT(gpw[[#This Row],[ISIN]],2)</f>
        <v>PL</v>
      </c>
      <c r="K1142">
        <f>gpw[[#This Row],[kurs_zamkniecia]]*gpw[[#This Row],[pakiet_wig]]</f>
        <v>0</v>
      </c>
      <c r="L1142" s="2">
        <f>1000</f>
        <v>1000</v>
      </c>
      <c r="M1142" s="2">
        <f t="shared" si="68"/>
        <v>96.428137390000003</v>
      </c>
      <c r="N1142" s="2">
        <f t="shared" si="69"/>
        <v>57140000</v>
      </c>
      <c r="O1142" s="2">
        <f>gpw[[#This Row],[M]]/(gpw[[#This Row],[Mb]]*gpw[[#This Row],[K]])*gpw[[#This Row],[Wb]]</f>
        <v>0</v>
      </c>
      <c r="P1142" s="2">
        <f>gpw[[#This Row],[kurs_zamkniecia]]-D672</f>
        <v>0</v>
      </c>
      <c r="Q1142" s="2" t="str">
        <f>IF(gpw[[#This Row],[Kolumna1]]&gt;0,"r",IF(gpw[[#This Row],[Kolumna1]]=0,"n","m"))</f>
        <v>n</v>
      </c>
      <c r="AB1142" s="1">
        <v>42027</v>
      </c>
      <c r="AC1142" s="2" t="s">
        <v>407</v>
      </c>
      <c r="AD1142" s="2" t="s">
        <v>408</v>
      </c>
      <c r="AE1142">
        <v>1.06</v>
      </c>
      <c r="AF1142">
        <v>669</v>
      </c>
      <c r="AG1142">
        <v>680</v>
      </c>
      <c r="AH1142">
        <v>0</v>
      </c>
      <c r="AI1142" s="2">
        <f>IF(AND(gpw_3[[#This Row],[wolumen]]=0,gpw_3[[#This Row],[obrot]]=0),gpw_3[[#This Row],[kurs_zamkniecia]],gpw_3[[#This Row],[obrot]]/gpw_3[[#This Row],[wolumen]])</f>
        <v>1.0164424514200299</v>
      </c>
      <c r="AJ1142">
        <f>(gpw_3[[#This Row],[kurs_zamkniecia]]/AE672-1)*100</f>
        <v>0</v>
      </c>
      <c r="AK1142" t="str">
        <f>LEFT(gpw_3[[#This Row],[ISIN]],2)</f>
        <v>PL</v>
      </c>
      <c r="AL1142">
        <f>gpw_3[[#This Row],[kurs_zamkniecia]]*gpw_3[[#This Row],[pakiet_wig]]</f>
        <v>0</v>
      </c>
      <c r="AM1142" s="2">
        <f>1000</f>
        <v>1000</v>
      </c>
      <c r="AN1142" s="2">
        <f t="shared" si="70"/>
        <v>96.428137390000003</v>
      </c>
      <c r="AO1142" s="2">
        <f t="shared" si="71"/>
        <v>57140000</v>
      </c>
      <c r="AP1142" s="2">
        <f>gpw_3[[#This Row],[M]]/(gpw_3[[#This Row],[Mb]]*gpw_3[[#This Row],[K]])*gpw_3[[#This Row],[Wb]]</f>
        <v>0</v>
      </c>
      <c r="AQ1142" s="2">
        <f>gpw_3[[#This Row],[kurs_zamkniecia]]-AE672</f>
        <v>0</v>
      </c>
      <c r="AR1142" s="2" t="str">
        <f>IF(gpw_3[[#This Row],[Kolumna1]]&gt;0,"r",IF(gpw_3[[#This Row],[Kolumna1]]=0,"n","m"))</f>
        <v>n</v>
      </c>
    </row>
    <row r="1143" spans="1:44" x14ac:dyDescent="0.25">
      <c r="A1143" s="1">
        <v>42027</v>
      </c>
      <c r="B1143" s="2" t="s">
        <v>409</v>
      </c>
      <c r="C1143" s="2" t="s">
        <v>410</v>
      </c>
      <c r="D1143">
        <v>9.0500000000000007</v>
      </c>
      <c r="E1143">
        <v>110</v>
      </c>
      <c r="F1143">
        <v>1000</v>
      </c>
      <c r="G1143">
        <v>5944000</v>
      </c>
      <c r="H1143" s="2">
        <f>IF(AND(gpw[[#This Row],[wolumen]]=0,gpw[[#This Row],[obrot]]=0),gpw[[#This Row],[kurs_zamkniecia]],gpw[[#This Row],[obrot]]/gpw[[#This Row],[wolumen]])</f>
        <v>9.0909090909090917</v>
      </c>
      <c r="I1143">
        <f>(gpw[[#This Row],[kurs_zamkniecia]]/D673-1)*100</f>
        <v>0</v>
      </c>
      <c r="J1143" t="str">
        <f>LEFT(gpw[[#This Row],[ISIN]],2)</f>
        <v>PL</v>
      </c>
      <c r="K1143">
        <f>gpw[[#This Row],[kurs_zamkniecia]]*gpw[[#This Row],[pakiet_wig]]</f>
        <v>53793200.000000007</v>
      </c>
      <c r="L1143" s="2">
        <f>1000</f>
        <v>1000</v>
      </c>
      <c r="M1143" s="2">
        <f t="shared" si="68"/>
        <v>96.428137390000003</v>
      </c>
      <c r="N1143" s="2">
        <f t="shared" si="69"/>
        <v>57140000</v>
      </c>
      <c r="O1143" s="2">
        <f>gpw[[#This Row],[M]]/(gpw[[#This Row],[Mb]]*gpw[[#This Row],[K]])*gpw[[#This Row],[Wb]]</f>
        <v>9.7630017221633079</v>
      </c>
      <c r="P1143" s="2">
        <f>gpw[[#This Row],[kurs_zamkniecia]]-D673</f>
        <v>0</v>
      </c>
      <c r="Q1143" s="2" t="str">
        <f>IF(gpw[[#This Row],[Kolumna1]]&gt;0,"r",IF(gpw[[#This Row],[Kolumna1]]=0,"n","m"))</f>
        <v>n</v>
      </c>
      <c r="AB1143" s="1">
        <v>42027</v>
      </c>
      <c r="AC1143" s="2" t="s">
        <v>409</v>
      </c>
      <c r="AD1143" s="2" t="s">
        <v>410</v>
      </c>
      <c r="AE1143">
        <v>9.0500000000000007</v>
      </c>
      <c r="AF1143">
        <v>110</v>
      </c>
      <c r="AG1143">
        <v>1000</v>
      </c>
      <c r="AH1143">
        <v>5944000</v>
      </c>
      <c r="AI1143" s="2">
        <f>IF(AND(gpw_3[[#This Row],[wolumen]]=0,gpw_3[[#This Row],[obrot]]=0),gpw_3[[#This Row],[kurs_zamkniecia]],gpw_3[[#This Row],[obrot]]/gpw_3[[#This Row],[wolumen]])</f>
        <v>9.0909090909090917</v>
      </c>
      <c r="AJ1143">
        <f>(gpw_3[[#This Row],[kurs_zamkniecia]]/AE673-1)*100</f>
        <v>0</v>
      </c>
      <c r="AK1143" t="str">
        <f>LEFT(gpw_3[[#This Row],[ISIN]],2)</f>
        <v>PL</v>
      </c>
      <c r="AL1143">
        <f>gpw_3[[#This Row],[kurs_zamkniecia]]*gpw_3[[#This Row],[pakiet_wig]]</f>
        <v>53793200.000000007</v>
      </c>
      <c r="AM1143" s="2">
        <f>1000</f>
        <v>1000</v>
      </c>
      <c r="AN1143" s="2">
        <f t="shared" si="70"/>
        <v>96.428137390000003</v>
      </c>
      <c r="AO1143" s="2">
        <f t="shared" si="71"/>
        <v>57140000</v>
      </c>
      <c r="AP1143" s="2">
        <f>gpw_3[[#This Row],[M]]/(gpw_3[[#This Row],[Mb]]*gpw_3[[#This Row],[K]])*gpw_3[[#This Row],[Wb]]</f>
        <v>9.7630017221633079</v>
      </c>
      <c r="AQ1143" s="2">
        <f>gpw_3[[#This Row],[kurs_zamkniecia]]-AE673</f>
        <v>0</v>
      </c>
      <c r="AR1143" s="2" t="str">
        <f>IF(gpw_3[[#This Row],[Kolumna1]]&gt;0,"r",IF(gpw_3[[#This Row],[Kolumna1]]=0,"n","m"))</f>
        <v>n</v>
      </c>
    </row>
    <row r="1144" spans="1:44" x14ac:dyDescent="0.25">
      <c r="A1144" s="1">
        <v>42027</v>
      </c>
      <c r="B1144" s="2" t="s">
        <v>411</v>
      </c>
      <c r="C1144" s="2" t="s">
        <v>412</v>
      </c>
      <c r="D1144">
        <v>0.11</v>
      </c>
      <c r="E1144">
        <v>25489</v>
      </c>
      <c r="F1144">
        <v>2800</v>
      </c>
      <c r="G1144">
        <v>0</v>
      </c>
      <c r="H1144" s="2">
        <f>IF(AND(gpw[[#This Row],[wolumen]]=0,gpw[[#This Row],[obrot]]=0),gpw[[#This Row],[kurs_zamkniecia]],gpw[[#This Row],[obrot]]/gpw[[#This Row],[wolumen]])</f>
        <v>0.10985130840754835</v>
      </c>
      <c r="I1144">
        <f>(gpw[[#This Row],[kurs_zamkniecia]]/D674-1)*100</f>
        <v>9.9999999999999858</v>
      </c>
      <c r="J1144" t="str">
        <f>LEFT(gpw[[#This Row],[ISIN]],2)</f>
        <v>PL</v>
      </c>
      <c r="K1144">
        <f>gpw[[#This Row],[kurs_zamkniecia]]*gpw[[#This Row],[pakiet_wig]]</f>
        <v>0</v>
      </c>
      <c r="L1144" s="2">
        <f>1000</f>
        <v>1000</v>
      </c>
      <c r="M1144" s="2">
        <f t="shared" si="68"/>
        <v>96.428137390000003</v>
      </c>
      <c r="N1144" s="2">
        <f t="shared" si="69"/>
        <v>57140000</v>
      </c>
      <c r="O1144" s="2">
        <f>gpw[[#This Row],[M]]/(gpw[[#This Row],[Mb]]*gpw[[#This Row],[K]])*gpw[[#This Row],[Wb]]</f>
        <v>0</v>
      </c>
      <c r="P1144" s="2">
        <f>gpw[[#This Row],[kurs_zamkniecia]]-D674</f>
        <v>9.999999999999995E-3</v>
      </c>
      <c r="Q1144" s="2" t="str">
        <f>IF(gpw[[#This Row],[Kolumna1]]&gt;0,"r",IF(gpw[[#This Row],[Kolumna1]]=0,"n","m"))</f>
        <v>r</v>
      </c>
      <c r="AB1144" s="1">
        <v>42027</v>
      </c>
      <c r="AC1144" s="2" t="s">
        <v>411</v>
      </c>
      <c r="AD1144" s="2" t="s">
        <v>412</v>
      </c>
      <c r="AE1144">
        <v>0.11</v>
      </c>
      <c r="AF1144">
        <v>25489</v>
      </c>
      <c r="AG1144">
        <v>2800</v>
      </c>
      <c r="AH1144">
        <v>0</v>
      </c>
      <c r="AI1144" s="2">
        <f>IF(AND(gpw_3[[#This Row],[wolumen]]=0,gpw_3[[#This Row],[obrot]]=0),gpw_3[[#This Row],[kurs_zamkniecia]],gpw_3[[#This Row],[obrot]]/gpw_3[[#This Row],[wolumen]])</f>
        <v>0.10985130840754835</v>
      </c>
      <c r="AJ1144">
        <f>(gpw_3[[#This Row],[kurs_zamkniecia]]/AE674-1)*100</f>
        <v>9.9999999999999858</v>
      </c>
      <c r="AK1144" t="str">
        <f>LEFT(gpw_3[[#This Row],[ISIN]],2)</f>
        <v>PL</v>
      </c>
      <c r="AL1144">
        <f>gpw_3[[#This Row],[kurs_zamkniecia]]*gpw_3[[#This Row],[pakiet_wig]]</f>
        <v>0</v>
      </c>
      <c r="AM1144" s="2">
        <f>1000</f>
        <v>1000</v>
      </c>
      <c r="AN1144" s="2">
        <f t="shared" si="70"/>
        <v>96.428137390000003</v>
      </c>
      <c r="AO1144" s="2">
        <f t="shared" si="71"/>
        <v>57140000</v>
      </c>
      <c r="AP1144" s="2">
        <f>gpw_3[[#This Row],[M]]/(gpw_3[[#This Row],[Mb]]*gpw_3[[#This Row],[K]])*gpw_3[[#This Row],[Wb]]</f>
        <v>0</v>
      </c>
      <c r="AQ1144" s="2">
        <f>gpw_3[[#This Row],[kurs_zamkniecia]]-AE674</f>
        <v>9.999999999999995E-3</v>
      </c>
      <c r="AR1144" s="2" t="str">
        <f>IF(gpw_3[[#This Row],[Kolumna1]]&gt;0,"r",IF(gpw_3[[#This Row],[Kolumna1]]=0,"n","m"))</f>
        <v>r</v>
      </c>
    </row>
    <row r="1145" spans="1:44" x14ac:dyDescent="0.25">
      <c r="A1145" s="1">
        <v>42027</v>
      </c>
      <c r="B1145" s="2" t="s">
        <v>413</v>
      </c>
      <c r="C1145" s="2" t="s">
        <v>414</v>
      </c>
      <c r="D1145">
        <v>2.2000000000000002</v>
      </c>
      <c r="E1145">
        <v>150</v>
      </c>
      <c r="F1145">
        <v>330</v>
      </c>
      <c r="G1145">
        <v>0</v>
      </c>
      <c r="H1145" s="2">
        <f>IF(AND(gpw[[#This Row],[wolumen]]=0,gpw[[#This Row],[obrot]]=0),gpw[[#This Row],[kurs_zamkniecia]],gpw[[#This Row],[obrot]]/gpw[[#This Row],[wolumen]])</f>
        <v>2.2000000000000002</v>
      </c>
      <c r="I1145">
        <f>(gpw[[#This Row],[kurs_zamkniecia]]/D675-1)*100</f>
        <v>0</v>
      </c>
      <c r="J1145" t="str">
        <f>LEFT(gpw[[#This Row],[ISIN]],2)</f>
        <v>PL</v>
      </c>
      <c r="K1145">
        <f>gpw[[#This Row],[kurs_zamkniecia]]*gpw[[#This Row],[pakiet_wig]]</f>
        <v>0</v>
      </c>
      <c r="L1145" s="2">
        <f>1000</f>
        <v>1000</v>
      </c>
      <c r="M1145" s="2">
        <f t="shared" si="68"/>
        <v>96.428137390000003</v>
      </c>
      <c r="N1145" s="2">
        <f t="shared" si="69"/>
        <v>57140000</v>
      </c>
      <c r="O1145" s="2">
        <f>gpw[[#This Row],[M]]/(gpw[[#This Row],[Mb]]*gpw[[#This Row],[K]])*gpw[[#This Row],[Wb]]</f>
        <v>0</v>
      </c>
      <c r="P1145" s="2">
        <f>gpw[[#This Row],[kurs_zamkniecia]]-D675</f>
        <v>0</v>
      </c>
      <c r="Q1145" s="2" t="str">
        <f>IF(gpw[[#This Row],[Kolumna1]]&gt;0,"r",IF(gpw[[#This Row],[Kolumna1]]=0,"n","m"))</f>
        <v>n</v>
      </c>
      <c r="AB1145" s="1">
        <v>42027</v>
      </c>
      <c r="AC1145" s="2" t="s">
        <v>413</v>
      </c>
      <c r="AD1145" s="2" t="s">
        <v>414</v>
      </c>
      <c r="AE1145">
        <v>2.2000000000000002</v>
      </c>
      <c r="AF1145">
        <v>150</v>
      </c>
      <c r="AG1145">
        <v>330</v>
      </c>
      <c r="AH1145">
        <v>0</v>
      </c>
      <c r="AI1145" s="2">
        <f>IF(AND(gpw_3[[#This Row],[wolumen]]=0,gpw_3[[#This Row],[obrot]]=0),gpw_3[[#This Row],[kurs_zamkniecia]],gpw_3[[#This Row],[obrot]]/gpw_3[[#This Row],[wolumen]])</f>
        <v>2.2000000000000002</v>
      </c>
      <c r="AJ1145">
        <f>(gpw_3[[#This Row],[kurs_zamkniecia]]/AE675-1)*100</f>
        <v>0</v>
      </c>
      <c r="AK1145" t="str">
        <f>LEFT(gpw_3[[#This Row],[ISIN]],2)</f>
        <v>PL</v>
      </c>
      <c r="AL1145">
        <f>gpw_3[[#This Row],[kurs_zamkniecia]]*gpw_3[[#This Row],[pakiet_wig]]</f>
        <v>0</v>
      </c>
      <c r="AM1145" s="2">
        <f>1000</f>
        <v>1000</v>
      </c>
      <c r="AN1145" s="2">
        <f t="shared" si="70"/>
        <v>96.428137390000003</v>
      </c>
      <c r="AO1145" s="2">
        <f t="shared" si="71"/>
        <v>57140000</v>
      </c>
      <c r="AP1145" s="2">
        <f>gpw_3[[#This Row],[M]]/(gpw_3[[#This Row],[Mb]]*gpw_3[[#This Row],[K]])*gpw_3[[#This Row],[Wb]]</f>
        <v>0</v>
      </c>
      <c r="AQ1145" s="2">
        <f>gpw_3[[#This Row],[kurs_zamkniecia]]-AE675</f>
        <v>0</v>
      </c>
      <c r="AR1145" s="2" t="str">
        <f>IF(gpw_3[[#This Row],[Kolumna1]]&gt;0,"r",IF(gpw_3[[#This Row],[Kolumna1]]=0,"n","m"))</f>
        <v>n</v>
      </c>
    </row>
    <row r="1146" spans="1:44" x14ac:dyDescent="0.25">
      <c r="A1146" s="1">
        <v>42027</v>
      </c>
      <c r="B1146" s="2" t="s">
        <v>415</v>
      </c>
      <c r="C1146" s="2" t="s">
        <v>416</v>
      </c>
      <c r="D1146">
        <v>4.0199999999999996</v>
      </c>
      <c r="E1146">
        <v>31103</v>
      </c>
      <c r="F1146">
        <v>125880</v>
      </c>
      <c r="G1146">
        <v>18968000</v>
      </c>
      <c r="H1146" s="2">
        <f>IF(AND(gpw[[#This Row],[wolumen]]=0,gpw[[#This Row],[obrot]]=0),gpw[[#This Row],[kurs_zamkniecia]],gpw[[#This Row],[obrot]]/gpw[[#This Row],[wolumen]])</f>
        <v>4.047198019483651</v>
      </c>
      <c r="I1146">
        <f>(gpw[[#This Row],[kurs_zamkniecia]]/D676-1)*100</f>
        <v>0</v>
      </c>
      <c r="J1146" t="str">
        <f>LEFT(gpw[[#This Row],[ISIN]],2)</f>
        <v>PL</v>
      </c>
      <c r="K1146">
        <f>gpw[[#This Row],[kurs_zamkniecia]]*gpw[[#This Row],[pakiet_wig]]</f>
        <v>76251359.999999985</v>
      </c>
      <c r="L1146" s="2">
        <f>1000</f>
        <v>1000</v>
      </c>
      <c r="M1146" s="2">
        <f t="shared" si="68"/>
        <v>96.428137390000003</v>
      </c>
      <c r="N1146" s="2">
        <f t="shared" si="69"/>
        <v>57140000</v>
      </c>
      <c r="O1146" s="2">
        <f>gpw[[#This Row],[M]]/(gpw[[#This Row],[Mb]]*gpw[[#This Row],[K]])*gpw[[#This Row],[Wb]]</f>
        <v>13.838964013988649</v>
      </c>
      <c r="P1146" s="2">
        <f>gpw[[#This Row],[kurs_zamkniecia]]-D676</f>
        <v>0</v>
      </c>
      <c r="Q1146" s="2" t="str">
        <f>IF(gpw[[#This Row],[Kolumna1]]&gt;0,"r",IF(gpw[[#This Row],[Kolumna1]]=0,"n","m"))</f>
        <v>n</v>
      </c>
      <c r="AB1146" s="1">
        <v>42027</v>
      </c>
      <c r="AC1146" s="2" t="s">
        <v>415</v>
      </c>
      <c r="AD1146" s="2" t="s">
        <v>416</v>
      </c>
      <c r="AE1146">
        <v>4.0199999999999996</v>
      </c>
      <c r="AF1146">
        <v>31103</v>
      </c>
      <c r="AG1146">
        <v>125880</v>
      </c>
      <c r="AH1146">
        <v>18968000</v>
      </c>
      <c r="AI1146" s="2">
        <f>IF(AND(gpw_3[[#This Row],[wolumen]]=0,gpw_3[[#This Row],[obrot]]=0),gpw_3[[#This Row],[kurs_zamkniecia]],gpw_3[[#This Row],[obrot]]/gpw_3[[#This Row],[wolumen]])</f>
        <v>4.047198019483651</v>
      </c>
      <c r="AJ1146">
        <f>(gpw_3[[#This Row],[kurs_zamkniecia]]/AE676-1)*100</f>
        <v>0</v>
      </c>
      <c r="AK1146" t="str">
        <f>LEFT(gpw_3[[#This Row],[ISIN]],2)</f>
        <v>PL</v>
      </c>
      <c r="AL1146">
        <f>gpw_3[[#This Row],[kurs_zamkniecia]]*gpw_3[[#This Row],[pakiet_wig]]</f>
        <v>76251359.999999985</v>
      </c>
      <c r="AM1146" s="2">
        <f>1000</f>
        <v>1000</v>
      </c>
      <c r="AN1146" s="2">
        <f t="shared" si="70"/>
        <v>96.428137390000003</v>
      </c>
      <c r="AO1146" s="2">
        <f t="shared" si="71"/>
        <v>57140000</v>
      </c>
      <c r="AP1146" s="2">
        <f>gpw_3[[#This Row],[M]]/(gpw_3[[#This Row],[Mb]]*gpw_3[[#This Row],[K]])*gpw_3[[#This Row],[Wb]]</f>
        <v>13.838964013988649</v>
      </c>
      <c r="AQ1146" s="2">
        <f>gpw_3[[#This Row],[kurs_zamkniecia]]-AE676</f>
        <v>0</v>
      </c>
      <c r="AR1146" s="2" t="str">
        <f>IF(gpw_3[[#This Row],[Kolumna1]]&gt;0,"r",IF(gpw_3[[#This Row],[Kolumna1]]=0,"n","m"))</f>
        <v>n</v>
      </c>
    </row>
    <row r="1147" spans="1:44" x14ac:dyDescent="0.25">
      <c r="A1147" s="1">
        <v>42027</v>
      </c>
      <c r="B1147" s="2" t="s">
        <v>417</v>
      </c>
      <c r="C1147" s="2" t="s">
        <v>418</v>
      </c>
      <c r="D1147">
        <v>0.85</v>
      </c>
      <c r="E1147">
        <v>13890</v>
      </c>
      <c r="F1147">
        <v>11840</v>
      </c>
      <c r="G1147">
        <v>8070000</v>
      </c>
      <c r="H1147" s="2">
        <f>IF(AND(gpw[[#This Row],[wolumen]]=0,gpw[[#This Row],[obrot]]=0),gpw[[#This Row],[kurs_zamkniecia]],gpw[[#This Row],[obrot]]/gpw[[#This Row],[wolumen]])</f>
        <v>0.85241180705543551</v>
      </c>
      <c r="I1147">
        <f>(gpw[[#This Row],[kurs_zamkniecia]]/D677-1)*100</f>
        <v>0</v>
      </c>
      <c r="J1147" t="str">
        <f>LEFT(gpw[[#This Row],[ISIN]],2)</f>
        <v>PL</v>
      </c>
      <c r="K1147">
        <f>gpw[[#This Row],[kurs_zamkniecia]]*gpw[[#This Row],[pakiet_wig]]</f>
        <v>6859500</v>
      </c>
      <c r="L1147" s="2">
        <f>1000</f>
        <v>1000</v>
      </c>
      <c r="M1147" s="2">
        <f t="shared" si="68"/>
        <v>96.428137390000003</v>
      </c>
      <c r="N1147" s="2">
        <f t="shared" si="69"/>
        <v>57140000</v>
      </c>
      <c r="O1147" s="2">
        <f>gpw[[#This Row],[M]]/(gpw[[#This Row],[Mb]]*gpw[[#This Row],[K]])*gpw[[#This Row],[Wb]]</f>
        <v>1.2449400725961499</v>
      </c>
      <c r="P1147" s="2">
        <f>gpw[[#This Row],[kurs_zamkniecia]]-D677</f>
        <v>0</v>
      </c>
      <c r="Q1147" s="2" t="str">
        <f>IF(gpw[[#This Row],[Kolumna1]]&gt;0,"r",IF(gpw[[#This Row],[Kolumna1]]=0,"n","m"))</f>
        <v>n</v>
      </c>
      <c r="AB1147" s="1">
        <v>42027</v>
      </c>
      <c r="AC1147" s="2" t="s">
        <v>417</v>
      </c>
      <c r="AD1147" s="2" t="s">
        <v>418</v>
      </c>
      <c r="AE1147">
        <v>0.85</v>
      </c>
      <c r="AF1147">
        <v>13890</v>
      </c>
      <c r="AG1147">
        <v>11840</v>
      </c>
      <c r="AH1147">
        <v>8070000</v>
      </c>
      <c r="AI1147" s="2">
        <f>IF(AND(gpw_3[[#This Row],[wolumen]]=0,gpw_3[[#This Row],[obrot]]=0),gpw_3[[#This Row],[kurs_zamkniecia]],gpw_3[[#This Row],[obrot]]/gpw_3[[#This Row],[wolumen]])</f>
        <v>0.85241180705543551</v>
      </c>
      <c r="AJ1147">
        <f>(gpw_3[[#This Row],[kurs_zamkniecia]]/AE677-1)*100</f>
        <v>0</v>
      </c>
      <c r="AK1147" t="str">
        <f>LEFT(gpw_3[[#This Row],[ISIN]],2)</f>
        <v>PL</v>
      </c>
      <c r="AL1147">
        <f>gpw_3[[#This Row],[kurs_zamkniecia]]*gpw_3[[#This Row],[pakiet_wig]]</f>
        <v>6859500</v>
      </c>
      <c r="AM1147" s="2">
        <f>1000</f>
        <v>1000</v>
      </c>
      <c r="AN1147" s="2">
        <f t="shared" si="70"/>
        <v>96.428137390000003</v>
      </c>
      <c r="AO1147" s="2">
        <f t="shared" si="71"/>
        <v>57140000</v>
      </c>
      <c r="AP1147" s="2">
        <f>gpw_3[[#This Row],[M]]/(gpw_3[[#This Row],[Mb]]*gpw_3[[#This Row],[K]])*gpw_3[[#This Row],[Wb]]</f>
        <v>1.2449400725961499</v>
      </c>
      <c r="AQ1147" s="2">
        <f>gpw_3[[#This Row],[kurs_zamkniecia]]-AE677</f>
        <v>0</v>
      </c>
      <c r="AR1147" s="2" t="str">
        <f>IF(gpw_3[[#This Row],[Kolumna1]]&gt;0,"r",IF(gpw_3[[#This Row],[Kolumna1]]=0,"n","m"))</f>
        <v>n</v>
      </c>
    </row>
    <row r="1148" spans="1:44" x14ac:dyDescent="0.25">
      <c r="A1148" s="1">
        <v>42027</v>
      </c>
      <c r="B1148" s="2" t="s">
        <v>419</v>
      </c>
      <c r="C1148" s="2" t="s">
        <v>420</v>
      </c>
      <c r="D1148">
        <v>3.34</v>
      </c>
      <c r="E1148">
        <v>200</v>
      </c>
      <c r="F1148">
        <v>600</v>
      </c>
      <c r="G1148">
        <v>3600000</v>
      </c>
      <c r="H1148" s="2">
        <f>IF(AND(gpw[[#This Row],[wolumen]]=0,gpw[[#This Row],[obrot]]=0),gpw[[#This Row],[kurs_zamkniecia]],gpw[[#This Row],[obrot]]/gpw[[#This Row],[wolumen]])</f>
        <v>3</v>
      </c>
      <c r="I1148">
        <f>(gpw[[#This Row],[kurs_zamkniecia]]/D678-1)*100</f>
        <v>0</v>
      </c>
      <c r="J1148" t="str">
        <f>LEFT(gpw[[#This Row],[ISIN]],2)</f>
        <v>PL</v>
      </c>
      <c r="K1148">
        <f>gpw[[#This Row],[kurs_zamkniecia]]*gpw[[#This Row],[pakiet_wig]]</f>
        <v>12024000</v>
      </c>
      <c r="L1148" s="2">
        <f>1000</f>
        <v>1000</v>
      </c>
      <c r="M1148" s="2">
        <f t="shared" si="68"/>
        <v>96.428137390000003</v>
      </c>
      <c r="N1148" s="2">
        <f t="shared" si="69"/>
        <v>57140000</v>
      </c>
      <c r="O1148" s="2">
        <f>gpw[[#This Row],[M]]/(gpw[[#This Row],[Mb]]*gpw[[#This Row],[K]])*gpw[[#This Row],[Wb]]</f>
        <v>2.1822522680801963</v>
      </c>
      <c r="P1148" s="2">
        <f>gpw[[#This Row],[kurs_zamkniecia]]-D678</f>
        <v>0</v>
      </c>
      <c r="Q1148" s="2" t="str">
        <f>IF(gpw[[#This Row],[Kolumna1]]&gt;0,"r",IF(gpw[[#This Row],[Kolumna1]]=0,"n","m"))</f>
        <v>n</v>
      </c>
      <c r="AB1148" s="1">
        <v>42027</v>
      </c>
      <c r="AC1148" s="2" t="s">
        <v>419</v>
      </c>
      <c r="AD1148" s="2" t="s">
        <v>420</v>
      </c>
      <c r="AE1148">
        <v>3.34</v>
      </c>
      <c r="AF1148">
        <v>200</v>
      </c>
      <c r="AG1148">
        <v>600</v>
      </c>
      <c r="AH1148">
        <v>3600000</v>
      </c>
      <c r="AI1148" s="2">
        <f>IF(AND(gpw_3[[#This Row],[wolumen]]=0,gpw_3[[#This Row],[obrot]]=0),gpw_3[[#This Row],[kurs_zamkniecia]],gpw_3[[#This Row],[obrot]]/gpw_3[[#This Row],[wolumen]])</f>
        <v>3</v>
      </c>
      <c r="AJ1148">
        <f>(gpw_3[[#This Row],[kurs_zamkniecia]]/AE678-1)*100</f>
        <v>0</v>
      </c>
      <c r="AK1148" t="str">
        <f>LEFT(gpw_3[[#This Row],[ISIN]],2)</f>
        <v>PL</v>
      </c>
      <c r="AL1148">
        <f>gpw_3[[#This Row],[kurs_zamkniecia]]*gpw_3[[#This Row],[pakiet_wig]]</f>
        <v>12024000</v>
      </c>
      <c r="AM1148" s="2">
        <f>1000</f>
        <v>1000</v>
      </c>
      <c r="AN1148" s="2">
        <f t="shared" si="70"/>
        <v>96.428137390000003</v>
      </c>
      <c r="AO1148" s="2">
        <f t="shared" si="71"/>
        <v>57140000</v>
      </c>
      <c r="AP1148" s="2">
        <f>gpw_3[[#This Row],[M]]/(gpw_3[[#This Row],[Mb]]*gpw_3[[#This Row],[K]])*gpw_3[[#This Row],[Wb]]</f>
        <v>2.1822522680801963</v>
      </c>
      <c r="AQ1148" s="2">
        <f>gpw_3[[#This Row],[kurs_zamkniecia]]-AE678</f>
        <v>0</v>
      </c>
      <c r="AR1148" s="2" t="str">
        <f>IF(gpw_3[[#This Row],[Kolumna1]]&gt;0,"r",IF(gpw_3[[#This Row],[Kolumna1]]=0,"n","m"))</f>
        <v>n</v>
      </c>
    </row>
    <row r="1149" spans="1:44" x14ac:dyDescent="0.25">
      <c r="A1149" s="1">
        <v>42027</v>
      </c>
      <c r="B1149" s="2" t="s">
        <v>421</v>
      </c>
      <c r="C1149" s="2" t="s">
        <v>422</v>
      </c>
      <c r="D1149">
        <v>1.61</v>
      </c>
      <c r="E1149">
        <v>2474</v>
      </c>
      <c r="F1149">
        <v>3960</v>
      </c>
      <c r="G1149">
        <v>0</v>
      </c>
      <c r="H1149" s="2">
        <f>IF(AND(gpw[[#This Row],[wolumen]]=0,gpw[[#This Row],[obrot]]=0),gpw[[#This Row],[kurs_zamkniecia]],gpw[[#This Row],[obrot]]/gpw[[#This Row],[wolumen]])</f>
        <v>1.6006467259498787</v>
      </c>
      <c r="I1149">
        <f>(gpw[[#This Row],[kurs_zamkniecia]]/D679-1)*100</f>
        <v>0</v>
      </c>
      <c r="J1149" t="str">
        <f>LEFT(gpw[[#This Row],[ISIN]],2)</f>
        <v>PL</v>
      </c>
      <c r="K1149">
        <f>gpw[[#This Row],[kurs_zamkniecia]]*gpw[[#This Row],[pakiet_wig]]</f>
        <v>0</v>
      </c>
      <c r="L1149" s="2">
        <f>1000</f>
        <v>1000</v>
      </c>
      <c r="M1149" s="2">
        <f t="shared" si="68"/>
        <v>96.428137390000003</v>
      </c>
      <c r="N1149" s="2">
        <f t="shared" si="69"/>
        <v>57140000</v>
      </c>
      <c r="O1149" s="2">
        <f>gpw[[#This Row],[M]]/(gpw[[#This Row],[Mb]]*gpw[[#This Row],[K]])*gpw[[#This Row],[Wb]]</f>
        <v>0</v>
      </c>
      <c r="P1149" s="2">
        <f>gpw[[#This Row],[kurs_zamkniecia]]-D679</f>
        <v>0</v>
      </c>
      <c r="Q1149" s="2" t="str">
        <f>IF(gpw[[#This Row],[Kolumna1]]&gt;0,"r",IF(gpw[[#This Row],[Kolumna1]]=0,"n","m"))</f>
        <v>n</v>
      </c>
      <c r="AB1149" s="1">
        <v>42027</v>
      </c>
      <c r="AC1149" s="2" t="s">
        <v>421</v>
      </c>
      <c r="AD1149" s="2" t="s">
        <v>422</v>
      </c>
      <c r="AE1149">
        <v>1.61</v>
      </c>
      <c r="AF1149">
        <v>2474</v>
      </c>
      <c r="AG1149">
        <v>3960</v>
      </c>
      <c r="AH1149">
        <v>0</v>
      </c>
      <c r="AI1149" s="2">
        <f>IF(AND(gpw_3[[#This Row],[wolumen]]=0,gpw_3[[#This Row],[obrot]]=0),gpw_3[[#This Row],[kurs_zamkniecia]],gpw_3[[#This Row],[obrot]]/gpw_3[[#This Row],[wolumen]])</f>
        <v>1.6006467259498787</v>
      </c>
      <c r="AJ1149">
        <f>(gpw_3[[#This Row],[kurs_zamkniecia]]/AE679-1)*100</f>
        <v>0</v>
      </c>
      <c r="AK1149" t="str">
        <f>LEFT(gpw_3[[#This Row],[ISIN]],2)</f>
        <v>PL</v>
      </c>
      <c r="AL1149">
        <f>gpw_3[[#This Row],[kurs_zamkniecia]]*gpw_3[[#This Row],[pakiet_wig]]</f>
        <v>0</v>
      </c>
      <c r="AM1149" s="2">
        <f>1000</f>
        <v>1000</v>
      </c>
      <c r="AN1149" s="2">
        <f t="shared" si="70"/>
        <v>96.428137390000003</v>
      </c>
      <c r="AO1149" s="2">
        <f t="shared" si="71"/>
        <v>57140000</v>
      </c>
      <c r="AP1149" s="2">
        <f>gpw_3[[#This Row],[M]]/(gpw_3[[#This Row],[Mb]]*gpw_3[[#This Row],[K]])*gpw_3[[#This Row],[Wb]]</f>
        <v>0</v>
      </c>
      <c r="AQ1149" s="2">
        <f>gpw_3[[#This Row],[kurs_zamkniecia]]-AE679</f>
        <v>0</v>
      </c>
      <c r="AR1149" s="2" t="str">
        <f>IF(gpw_3[[#This Row],[Kolumna1]]&gt;0,"r",IF(gpw_3[[#This Row],[Kolumna1]]=0,"n","m"))</f>
        <v>n</v>
      </c>
    </row>
    <row r="1150" spans="1:44" x14ac:dyDescent="0.25">
      <c r="A1150" s="1">
        <v>42027</v>
      </c>
      <c r="B1150" s="2" t="s">
        <v>423</v>
      </c>
      <c r="C1150" s="2" t="s">
        <v>424</v>
      </c>
      <c r="D1150">
        <v>5</v>
      </c>
      <c r="E1150">
        <v>3213</v>
      </c>
      <c r="F1150">
        <v>16040</v>
      </c>
      <c r="G1150">
        <v>11334000</v>
      </c>
      <c r="H1150" s="2">
        <f>IF(AND(gpw[[#This Row],[wolumen]]=0,gpw[[#This Row],[obrot]]=0),gpw[[#This Row],[kurs_zamkniecia]],gpw[[#This Row],[obrot]]/gpw[[#This Row],[wolumen]])</f>
        <v>4.992219109866169</v>
      </c>
      <c r="I1150">
        <f>(gpw[[#This Row],[kurs_zamkniecia]]/D680-1)*100</f>
        <v>1.0101010101010166</v>
      </c>
      <c r="J1150" t="str">
        <f>LEFT(gpw[[#This Row],[ISIN]],2)</f>
        <v>PL</v>
      </c>
      <c r="K1150">
        <f>gpw[[#This Row],[kurs_zamkniecia]]*gpw[[#This Row],[pakiet_wig]]</f>
        <v>56670000</v>
      </c>
      <c r="L1150" s="2">
        <f>1000</f>
        <v>1000</v>
      </c>
      <c r="M1150" s="2">
        <f t="shared" si="68"/>
        <v>96.428137390000003</v>
      </c>
      <c r="N1150" s="2">
        <f t="shared" si="69"/>
        <v>57140000</v>
      </c>
      <c r="O1150" s="2">
        <f>gpw[[#This Row],[M]]/(gpw[[#This Row],[Mb]]*gpw[[#This Row],[K]])*gpw[[#This Row],[Wb]]</f>
        <v>10.285116103801125</v>
      </c>
      <c r="P1150" s="2">
        <f>gpw[[#This Row],[kurs_zamkniecia]]-D680</f>
        <v>4.9999999999999822E-2</v>
      </c>
      <c r="Q1150" s="2" t="str">
        <f>IF(gpw[[#This Row],[Kolumna1]]&gt;0,"r",IF(gpw[[#This Row],[Kolumna1]]=0,"n","m"))</f>
        <v>r</v>
      </c>
      <c r="AB1150" s="1">
        <v>42027</v>
      </c>
      <c r="AC1150" s="2" t="s">
        <v>423</v>
      </c>
      <c r="AD1150" s="2" t="s">
        <v>424</v>
      </c>
      <c r="AE1150">
        <v>5</v>
      </c>
      <c r="AF1150">
        <v>3213</v>
      </c>
      <c r="AG1150">
        <v>16040</v>
      </c>
      <c r="AH1150">
        <v>11334000</v>
      </c>
      <c r="AI1150" s="2">
        <f>IF(AND(gpw_3[[#This Row],[wolumen]]=0,gpw_3[[#This Row],[obrot]]=0),gpw_3[[#This Row],[kurs_zamkniecia]],gpw_3[[#This Row],[obrot]]/gpw_3[[#This Row],[wolumen]])</f>
        <v>4.992219109866169</v>
      </c>
      <c r="AJ1150">
        <f>(gpw_3[[#This Row],[kurs_zamkniecia]]/AE680-1)*100</f>
        <v>1.0101010101010166</v>
      </c>
      <c r="AK1150" t="str">
        <f>LEFT(gpw_3[[#This Row],[ISIN]],2)</f>
        <v>PL</v>
      </c>
      <c r="AL1150">
        <f>gpw_3[[#This Row],[kurs_zamkniecia]]*gpw_3[[#This Row],[pakiet_wig]]</f>
        <v>56670000</v>
      </c>
      <c r="AM1150" s="2">
        <f>1000</f>
        <v>1000</v>
      </c>
      <c r="AN1150" s="2">
        <f t="shared" si="70"/>
        <v>96.428137390000003</v>
      </c>
      <c r="AO1150" s="2">
        <f t="shared" si="71"/>
        <v>57140000</v>
      </c>
      <c r="AP1150" s="2">
        <f>gpw_3[[#This Row],[M]]/(gpw_3[[#This Row],[Mb]]*gpw_3[[#This Row],[K]])*gpw_3[[#This Row],[Wb]]</f>
        <v>10.285116103801125</v>
      </c>
      <c r="AQ1150" s="2">
        <f>gpw_3[[#This Row],[kurs_zamkniecia]]-AE680</f>
        <v>4.9999999999999822E-2</v>
      </c>
      <c r="AR1150" s="2" t="str">
        <f>IF(gpw_3[[#This Row],[Kolumna1]]&gt;0,"r",IF(gpw_3[[#This Row],[Kolumna1]]=0,"n","m"))</f>
        <v>r</v>
      </c>
    </row>
    <row r="1151" spans="1:44" x14ac:dyDescent="0.25">
      <c r="A1151" s="1">
        <v>42027</v>
      </c>
      <c r="B1151" s="2" t="s">
        <v>425</v>
      </c>
      <c r="C1151" s="2" t="s">
        <v>426</v>
      </c>
      <c r="D1151">
        <v>1.86</v>
      </c>
      <c r="E1151">
        <v>9250</v>
      </c>
      <c r="F1151">
        <v>17160</v>
      </c>
      <c r="G1151">
        <v>0</v>
      </c>
      <c r="H1151" s="2">
        <f>IF(AND(gpw[[#This Row],[wolumen]]=0,gpw[[#This Row],[obrot]]=0),gpw[[#This Row],[kurs_zamkniecia]],gpw[[#This Row],[obrot]]/gpw[[#This Row],[wolumen]])</f>
        <v>1.8551351351351351</v>
      </c>
      <c r="I1151">
        <f>(gpw[[#This Row],[kurs_zamkniecia]]/D681-1)*100</f>
        <v>-3.6269430051813378</v>
      </c>
      <c r="J1151" t="str">
        <f>LEFT(gpw[[#This Row],[ISIN]],2)</f>
        <v>PL</v>
      </c>
      <c r="K1151">
        <f>gpw[[#This Row],[kurs_zamkniecia]]*gpw[[#This Row],[pakiet_wig]]</f>
        <v>0</v>
      </c>
      <c r="L1151" s="2">
        <f>1000</f>
        <v>1000</v>
      </c>
      <c r="M1151" s="2">
        <f t="shared" si="68"/>
        <v>96.428137390000003</v>
      </c>
      <c r="N1151" s="2">
        <f t="shared" si="69"/>
        <v>57140000</v>
      </c>
      <c r="O1151" s="2">
        <f>gpw[[#This Row],[M]]/(gpw[[#This Row],[Mb]]*gpw[[#This Row],[K]])*gpw[[#This Row],[Wb]]</f>
        <v>0</v>
      </c>
      <c r="P1151" s="2">
        <f>gpw[[#This Row],[kurs_zamkniecia]]-D681</f>
        <v>-6.999999999999984E-2</v>
      </c>
      <c r="Q1151" s="2" t="str">
        <f>IF(gpw[[#This Row],[Kolumna1]]&gt;0,"r",IF(gpw[[#This Row],[Kolumna1]]=0,"n","m"))</f>
        <v>m</v>
      </c>
      <c r="AB1151" s="1">
        <v>42027</v>
      </c>
      <c r="AC1151" s="2" t="s">
        <v>425</v>
      </c>
      <c r="AD1151" s="2" t="s">
        <v>426</v>
      </c>
      <c r="AE1151">
        <v>1.86</v>
      </c>
      <c r="AF1151">
        <v>9250</v>
      </c>
      <c r="AG1151">
        <v>17160</v>
      </c>
      <c r="AH1151">
        <v>0</v>
      </c>
      <c r="AI1151" s="2">
        <f>IF(AND(gpw_3[[#This Row],[wolumen]]=0,gpw_3[[#This Row],[obrot]]=0),gpw_3[[#This Row],[kurs_zamkniecia]],gpw_3[[#This Row],[obrot]]/gpw_3[[#This Row],[wolumen]])</f>
        <v>1.8551351351351351</v>
      </c>
      <c r="AJ1151">
        <f>(gpw_3[[#This Row],[kurs_zamkniecia]]/AE681-1)*100</f>
        <v>-3.6269430051813378</v>
      </c>
      <c r="AK1151" t="str">
        <f>LEFT(gpw_3[[#This Row],[ISIN]],2)</f>
        <v>PL</v>
      </c>
      <c r="AL1151">
        <f>gpw_3[[#This Row],[kurs_zamkniecia]]*gpw_3[[#This Row],[pakiet_wig]]</f>
        <v>0</v>
      </c>
      <c r="AM1151" s="2">
        <f>1000</f>
        <v>1000</v>
      </c>
      <c r="AN1151" s="2">
        <f t="shared" si="70"/>
        <v>96.428137390000003</v>
      </c>
      <c r="AO1151" s="2">
        <f t="shared" si="71"/>
        <v>57140000</v>
      </c>
      <c r="AP1151" s="2">
        <f>gpw_3[[#This Row],[M]]/(gpw_3[[#This Row],[Mb]]*gpw_3[[#This Row],[K]])*gpw_3[[#This Row],[Wb]]</f>
        <v>0</v>
      </c>
      <c r="AQ1151" s="2">
        <f>gpw_3[[#This Row],[kurs_zamkniecia]]-AE681</f>
        <v>-6.999999999999984E-2</v>
      </c>
      <c r="AR1151" s="2" t="str">
        <f>IF(gpw_3[[#This Row],[Kolumna1]]&gt;0,"r",IF(gpw_3[[#This Row],[Kolumna1]]=0,"n","m"))</f>
        <v>m</v>
      </c>
    </row>
    <row r="1152" spans="1:44" x14ac:dyDescent="0.25">
      <c r="A1152" s="1">
        <v>42027</v>
      </c>
      <c r="B1152" s="2" t="s">
        <v>427</v>
      </c>
      <c r="C1152" s="2" t="s">
        <v>428</v>
      </c>
      <c r="D1152">
        <v>21</v>
      </c>
      <c r="E1152">
        <v>5</v>
      </c>
      <c r="F1152">
        <v>110</v>
      </c>
      <c r="G1152">
        <v>0</v>
      </c>
      <c r="H1152" s="2">
        <f>IF(AND(gpw[[#This Row],[wolumen]]=0,gpw[[#This Row],[obrot]]=0),gpw[[#This Row],[kurs_zamkniecia]],gpw[[#This Row],[obrot]]/gpw[[#This Row],[wolumen]])</f>
        <v>22</v>
      </c>
      <c r="I1152">
        <f>(gpw[[#This Row],[kurs_zamkniecia]]/D682-1)*100</f>
        <v>5.0000000000000044</v>
      </c>
      <c r="J1152" t="str">
        <f>LEFT(gpw[[#This Row],[ISIN]],2)</f>
        <v>DE</v>
      </c>
      <c r="K1152">
        <f>gpw[[#This Row],[kurs_zamkniecia]]*gpw[[#This Row],[pakiet_wig]]</f>
        <v>0</v>
      </c>
      <c r="L1152" s="2">
        <f>1000</f>
        <v>1000</v>
      </c>
      <c r="M1152" s="2">
        <f t="shared" si="68"/>
        <v>96.428137390000003</v>
      </c>
      <c r="N1152" s="2">
        <f t="shared" si="69"/>
        <v>57140000</v>
      </c>
      <c r="O1152" s="2">
        <f>gpw[[#This Row],[M]]/(gpw[[#This Row],[Mb]]*gpw[[#This Row],[K]])*gpw[[#This Row],[Wb]]</f>
        <v>0</v>
      </c>
      <c r="P1152" s="2">
        <f>gpw[[#This Row],[kurs_zamkniecia]]-D682</f>
        <v>1</v>
      </c>
      <c r="Q1152" s="2" t="str">
        <f>IF(gpw[[#This Row],[Kolumna1]]&gt;0,"r",IF(gpw[[#This Row],[Kolumna1]]=0,"n","m"))</f>
        <v>r</v>
      </c>
      <c r="AB1152" s="1">
        <v>42027</v>
      </c>
      <c r="AC1152" s="2" t="s">
        <v>427</v>
      </c>
      <c r="AD1152" s="2" t="s">
        <v>428</v>
      </c>
      <c r="AE1152">
        <v>21</v>
      </c>
      <c r="AF1152">
        <v>5</v>
      </c>
      <c r="AG1152">
        <v>110</v>
      </c>
      <c r="AH1152">
        <v>0</v>
      </c>
      <c r="AI1152" s="2">
        <f>IF(AND(gpw_3[[#This Row],[wolumen]]=0,gpw_3[[#This Row],[obrot]]=0),gpw_3[[#This Row],[kurs_zamkniecia]],gpw_3[[#This Row],[obrot]]/gpw_3[[#This Row],[wolumen]])</f>
        <v>22</v>
      </c>
      <c r="AJ1152">
        <f>(gpw_3[[#This Row],[kurs_zamkniecia]]/AE682-1)*100</f>
        <v>5.0000000000000044</v>
      </c>
      <c r="AK1152" t="str">
        <f>LEFT(gpw_3[[#This Row],[ISIN]],2)</f>
        <v>DE</v>
      </c>
      <c r="AL1152">
        <f>gpw_3[[#This Row],[kurs_zamkniecia]]*gpw_3[[#This Row],[pakiet_wig]]</f>
        <v>0</v>
      </c>
      <c r="AM1152" s="2">
        <f>1000</f>
        <v>1000</v>
      </c>
      <c r="AN1152" s="2">
        <f t="shared" si="70"/>
        <v>96.428137390000003</v>
      </c>
      <c r="AO1152" s="2">
        <f t="shared" si="71"/>
        <v>57140000</v>
      </c>
      <c r="AP1152" s="2">
        <f>gpw_3[[#This Row],[M]]/(gpw_3[[#This Row],[Mb]]*gpw_3[[#This Row],[K]])*gpw_3[[#This Row],[Wb]]</f>
        <v>0</v>
      </c>
      <c r="AQ1152" s="2">
        <f>gpw_3[[#This Row],[kurs_zamkniecia]]-AE682</f>
        <v>1</v>
      </c>
      <c r="AR1152" s="2" t="str">
        <f>IF(gpw_3[[#This Row],[Kolumna1]]&gt;0,"r",IF(gpw_3[[#This Row],[Kolumna1]]=0,"n","m"))</f>
        <v>r</v>
      </c>
    </row>
    <row r="1153" spans="1:44" x14ac:dyDescent="0.25">
      <c r="A1153" s="1">
        <v>42027</v>
      </c>
      <c r="B1153" s="2" t="s">
        <v>429</v>
      </c>
      <c r="C1153" s="2" t="s">
        <v>430</v>
      </c>
      <c r="D1153">
        <v>20.399999999999999</v>
      </c>
      <c r="E1153">
        <v>199841</v>
      </c>
      <c r="F1153">
        <v>4181460</v>
      </c>
      <c r="G1153">
        <v>52636000</v>
      </c>
      <c r="H1153" s="2">
        <f>IF(AND(gpw[[#This Row],[wolumen]]=0,gpw[[#This Row],[obrot]]=0),gpw[[#This Row],[kurs_zamkniecia]],gpw[[#This Row],[obrot]]/gpw[[#This Row],[wolumen]])</f>
        <v>20.923934527949719</v>
      </c>
      <c r="I1153">
        <f>(gpw[[#This Row],[kurs_zamkniecia]]/D683-1)*100</f>
        <v>-4.4496487119438104</v>
      </c>
      <c r="J1153" t="str">
        <f>LEFT(gpw[[#This Row],[ISIN]],2)</f>
        <v>PL</v>
      </c>
      <c r="K1153">
        <f>gpw[[#This Row],[kurs_zamkniecia]]*gpw[[#This Row],[pakiet_wig]]</f>
        <v>1073774400</v>
      </c>
      <c r="L1153" s="2">
        <f>1000</f>
        <v>1000</v>
      </c>
      <c r="M1153" s="2">
        <f t="shared" si="68"/>
        <v>96.428137390000003</v>
      </c>
      <c r="N1153" s="2">
        <f t="shared" si="69"/>
        <v>57140000</v>
      </c>
      <c r="O1153" s="2">
        <f>gpw[[#This Row],[M]]/(gpw[[#This Row],[Mb]]*gpw[[#This Row],[K]])*gpw[[#This Row],[Wb]]</f>
        <v>194.88079007039687</v>
      </c>
      <c r="P1153" s="2">
        <f>gpw[[#This Row],[kurs_zamkniecia]]-D683</f>
        <v>-0.95000000000000284</v>
      </c>
      <c r="Q1153" s="2" t="str">
        <f>IF(gpw[[#This Row],[Kolumna1]]&gt;0,"r",IF(gpw[[#This Row],[Kolumna1]]=0,"n","m"))</f>
        <v>m</v>
      </c>
      <c r="AB1153" s="1">
        <v>42027</v>
      </c>
      <c r="AC1153" s="2" t="s">
        <v>429</v>
      </c>
      <c r="AD1153" s="2" t="s">
        <v>430</v>
      </c>
      <c r="AE1153">
        <v>20.399999999999999</v>
      </c>
      <c r="AF1153">
        <v>199841</v>
      </c>
      <c r="AG1153">
        <v>4181460</v>
      </c>
      <c r="AH1153">
        <v>52636000</v>
      </c>
      <c r="AI1153" s="2">
        <f>IF(AND(gpw_3[[#This Row],[wolumen]]=0,gpw_3[[#This Row],[obrot]]=0),gpw_3[[#This Row],[kurs_zamkniecia]],gpw_3[[#This Row],[obrot]]/gpw_3[[#This Row],[wolumen]])</f>
        <v>20.923934527949719</v>
      </c>
      <c r="AJ1153">
        <f>(gpw_3[[#This Row],[kurs_zamkniecia]]/AE683-1)*100</f>
        <v>-4.4496487119438104</v>
      </c>
      <c r="AK1153" t="str">
        <f>LEFT(gpw_3[[#This Row],[ISIN]],2)</f>
        <v>PL</v>
      </c>
      <c r="AL1153">
        <f>gpw_3[[#This Row],[kurs_zamkniecia]]*gpw_3[[#This Row],[pakiet_wig]]</f>
        <v>1073774400</v>
      </c>
      <c r="AM1153" s="2">
        <f>1000</f>
        <v>1000</v>
      </c>
      <c r="AN1153" s="2">
        <f t="shared" si="70"/>
        <v>96.428137390000003</v>
      </c>
      <c r="AO1153" s="2">
        <f t="shared" si="71"/>
        <v>57140000</v>
      </c>
      <c r="AP1153" s="2">
        <f>gpw_3[[#This Row],[M]]/(gpw_3[[#This Row],[Mb]]*gpw_3[[#This Row],[K]])*gpw_3[[#This Row],[Wb]]</f>
        <v>194.88079007039687</v>
      </c>
      <c r="AQ1153" s="2">
        <f>gpw_3[[#This Row],[kurs_zamkniecia]]-AE683</f>
        <v>-0.95000000000000284</v>
      </c>
      <c r="AR1153" s="2" t="str">
        <f>IF(gpw_3[[#This Row],[Kolumna1]]&gt;0,"r",IF(gpw_3[[#This Row],[Kolumna1]]=0,"n","m"))</f>
        <v>m</v>
      </c>
    </row>
    <row r="1154" spans="1:44" x14ac:dyDescent="0.25">
      <c r="A1154" s="1">
        <v>42027</v>
      </c>
      <c r="B1154" s="2" t="s">
        <v>431</v>
      </c>
      <c r="C1154" s="2" t="s">
        <v>432</v>
      </c>
      <c r="D1154">
        <v>0.3</v>
      </c>
      <c r="E1154">
        <v>48892</v>
      </c>
      <c r="F1154">
        <v>14670</v>
      </c>
      <c r="G1154">
        <v>0</v>
      </c>
      <c r="H1154" s="2">
        <f>IF(AND(gpw[[#This Row],[wolumen]]=0,gpw[[#This Row],[obrot]]=0),gpw[[#This Row],[kurs_zamkniecia]],gpw[[#This Row],[obrot]]/gpw[[#This Row],[wolumen]])</f>
        <v>0.30004908778532274</v>
      </c>
      <c r="I1154">
        <f>(gpw[[#This Row],[kurs_zamkniecia]]/D684-1)*100</f>
        <v>3.4482758620689724</v>
      </c>
      <c r="J1154" t="str">
        <f>LEFT(gpw[[#This Row],[ISIN]],2)</f>
        <v>PL</v>
      </c>
      <c r="K1154">
        <f>gpw[[#This Row],[kurs_zamkniecia]]*gpw[[#This Row],[pakiet_wig]]</f>
        <v>0</v>
      </c>
      <c r="L1154" s="2">
        <f>1000</f>
        <v>1000</v>
      </c>
      <c r="M1154" s="2">
        <f t="shared" ref="M1154:M1217" si="72">96.42813739</f>
        <v>96.428137390000003</v>
      </c>
      <c r="N1154" s="2">
        <f t="shared" ref="N1154:N1217" si="73">57140000</f>
        <v>57140000</v>
      </c>
      <c r="O1154" s="2">
        <f>gpw[[#This Row],[M]]/(gpw[[#This Row],[Mb]]*gpw[[#This Row],[K]])*gpw[[#This Row],[Wb]]</f>
        <v>0</v>
      </c>
      <c r="P1154" s="2">
        <f>gpw[[#This Row],[kurs_zamkniecia]]-D684</f>
        <v>1.0000000000000009E-2</v>
      </c>
      <c r="Q1154" s="2" t="str">
        <f>IF(gpw[[#This Row],[Kolumna1]]&gt;0,"r",IF(gpw[[#This Row],[Kolumna1]]=0,"n","m"))</f>
        <v>r</v>
      </c>
      <c r="AB1154" s="1">
        <v>42027</v>
      </c>
      <c r="AC1154" s="2" t="s">
        <v>431</v>
      </c>
      <c r="AD1154" s="2" t="s">
        <v>432</v>
      </c>
      <c r="AE1154">
        <v>0.3</v>
      </c>
      <c r="AF1154">
        <v>48892</v>
      </c>
      <c r="AG1154">
        <v>14670</v>
      </c>
      <c r="AH1154">
        <v>0</v>
      </c>
      <c r="AI1154" s="2">
        <f>IF(AND(gpw_3[[#This Row],[wolumen]]=0,gpw_3[[#This Row],[obrot]]=0),gpw_3[[#This Row],[kurs_zamkniecia]],gpw_3[[#This Row],[obrot]]/gpw_3[[#This Row],[wolumen]])</f>
        <v>0.30004908778532274</v>
      </c>
      <c r="AJ1154">
        <f>(gpw_3[[#This Row],[kurs_zamkniecia]]/AE684-1)*100</f>
        <v>3.4482758620689724</v>
      </c>
      <c r="AK1154" t="str">
        <f>LEFT(gpw_3[[#This Row],[ISIN]],2)</f>
        <v>PL</v>
      </c>
      <c r="AL1154">
        <f>gpw_3[[#This Row],[kurs_zamkniecia]]*gpw_3[[#This Row],[pakiet_wig]]</f>
        <v>0</v>
      </c>
      <c r="AM1154" s="2">
        <f>1000</f>
        <v>1000</v>
      </c>
      <c r="AN1154" s="2">
        <f t="shared" ref="AN1154:AN1217" si="74">96.42813739</f>
        <v>96.428137390000003</v>
      </c>
      <c r="AO1154" s="2">
        <f t="shared" ref="AO1154:AO1217" si="75">57140000</f>
        <v>57140000</v>
      </c>
      <c r="AP1154" s="2">
        <f>gpw_3[[#This Row],[M]]/(gpw_3[[#This Row],[Mb]]*gpw_3[[#This Row],[K]])*gpw_3[[#This Row],[Wb]]</f>
        <v>0</v>
      </c>
      <c r="AQ1154" s="2">
        <f>gpw_3[[#This Row],[kurs_zamkniecia]]-AE684</f>
        <v>1.0000000000000009E-2</v>
      </c>
      <c r="AR1154" s="2" t="str">
        <f>IF(gpw_3[[#This Row],[Kolumna1]]&gt;0,"r",IF(gpw_3[[#This Row],[Kolumna1]]=0,"n","m"))</f>
        <v>r</v>
      </c>
    </row>
    <row r="1155" spans="1:44" x14ac:dyDescent="0.25">
      <c r="A1155" s="1">
        <v>42027</v>
      </c>
      <c r="B1155" s="2" t="s">
        <v>433</v>
      </c>
      <c r="C1155" s="2" t="s">
        <v>434</v>
      </c>
      <c r="D1155">
        <v>2.6</v>
      </c>
      <c r="E1155">
        <v>21694</v>
      </c>
      <c r="F1155">
        <v>56420</v>
      </c>
      <c r="G1155">
        <v>32447000</v>
      </c>
      <c r="H1155" s="2">
        <f>IF(AND(gpw[[#This Row],[wolumen]]=0,gpw[[#This Row],[obrot]]=0),gpw[[#This Row],[kurs_zamkniecia]],gpw[[#This Row],[obrot]]/gpw[[#This Row],[wolumen]])</f>
        <v>2.6007190928367292</v>
      </c>
      <c r="I1155">
        <f>(gpw[[#This Row],[kurs_zamkniecia]]/D685-1)*100</f>
        <v>0.77519379844961378</v>
      </c>
      <c r="J1155" t="str">
        <f>LEFT(gpw[[#This Row],[ISIN]],2)</f>
        <v>PL</v>
      </c>
      <c r="K1155">
        <f>gpw[[#This Row],[kurs_zamkniecia]]*gpw[[#This Row],[pakiet_wig]]</f>
        <v>84362200</v>
      </c>
      <c r="L1155" s="2">
        <f>1000</f>
        <v>1000</v>
      </c>
      <c r="M1155" s="2">
        <f t="shared" si="72"/>
        <v>96.428137390000003</v>
      </c>
      <c r="N1155" s="2">
        <f t="shared" si="73"/>
        <v>57140000</v>
      </c>
      <c r="O1155" s="2">
        <f>gpw[[#This Row],[M]]/(gpw[[#This Row],[Mb]]*gpw[[#This Row],[K]])*gpw[[#This Row],[Wb]]</f>
        <v>15.311011501183895</v>
      </c>
      <c r="P1155" s="2">
        <f>gpw[[#This Row],[kurs_zamkniecia]]-D685</f>
        <v>2.0000000000000018E-2</v>
      </c>
      <c r="Q1155" s="2" t="str">
        <f>IF(gpw[[#This Row],[Kolumna1]]&gt;0,"r",IF(gpw[[#This Row],[Kolumna1]]=0,"n","m"))</f>
        <v>r</v>
      </c>
      <c r="AB1155" s="1">
        <v>42027</v>
      </c>
      <c r="AC1155" s="2" t="s">
        <v>433</v>
      </c>
      <c r="AD1155" s="2" t="s">
        <v>434</v>
      </c>
      <c r="AE1155">
        <v>2.6</v>
      </c>
      <c r="AF1155">
        <v>21694</v>
      </c>
      <c r="AG1155">
        <v>56420</v>
      </c>
      <c r="AH1155">
        <v>32447000</v>
      </c>
      <c r="AI1155" s="2">
        <f>IF(AND(gpw_3[[#This Row],[wolumen]]=0,gpw_3[[#This Row],[obrot]]=0),gpw_3[[#This Row],[kurs_zamkniecia]],gpw_3[[#This Row],[obrot]]/gpw_3[[#This Row],[wolumen]])</f>
        <v>2.6007190928367292</v>
      </c>
      <c r="AJ1155">
        <f>(gpw_3[[#This Row],[kurs_zamkniecia]]/AE685-1)*100</f>
        <v>0.77519379844961378</v>
      </c>
      <c r="AK1155" t="str">
        <f>LEFT(gpw_3[[#This Row],[ISIN]],2)</f>
        <v>PL</v>
      </c>
      <c r="AL1155">
        <f>gpw_3[[#This Row],[kurs_zamkniecia]]*gpw_3[[#This Row],[pakiet_wig]]</f>
        <v>84362200</v>
      </c>
      <c r="AM1155" s="2">
        <f>1000</f>
        <v>1000</v>
      </c>
      <c r="AN1155" s="2">
        <f t="shared" si="74"/>
        <v>96.428137390000003</v>
      </c>
      <c r="AO1155" s="2">
        <f t="shared" si="75"/>
        <v>57140000</v>
      </c>
      <c r="AP1155" s="2">
        <f>gpw_3[[#This Row],[M]]/(gpw_3[[#This Row],[Mb]]*gpw_3[[#This Row],[K]])*gpw_3[[#This Row],[Wb]]</f>
        <v>15.311011501183895</v>
      </c>
      <c r="AQ1155" s="2">
        <f>gpw_3[[#This Row],[kurs_zamkniecia]]-AE685</f>
        <v>2.0000000000000018E-2</v>
      </c>
      <c r="AR1155" s="2" t="str">
        <f>IF(gpw_3[[#This Row],[Kolumna1]]&gt;0,"r",IF(gpw_3[[#This Row],[Kolumna1]]=0,"n","m"))</f>
        <v>r</v>
      </c>
    </row>
    <row r="1156" spans="1:44" x14ac:dyDescent="0.25">
      <c r="A1156" s="1">
        <v>42027</v>
      </c>
      <c r="B1156" s="2" t="s">
        <v>435</v>
      </c>
      <c r="C1156" s="2" t="s">
        <v>436</v>
      </c>
      <c r="D1156">
        <v>9.81</v>
      </c>
      <c r="E1156">
        <v>6471</v>
      </c>
      <c r="F1156">
        <v>64380</v>
      </c>
      <c r="G1156">
        <v>1509000</v>
      </c>
      <c r="H1156" s="2">
        <f>IF(AND(gpw[[#This Row],[wolumen]]=0,gpw[[#This Row],[obrot]]=0),gpw[[#This Row],[kurs_zamkniecia]],gpw[[#This Row],[obrot]]/gpw[[#This Row],[wolumen]])</f>
        <v>9.9490032452480293</v>
      </c>
      <c r="I1156">
        <f>(gpw[[#This Row],[kurs_zamkniecia]]/D686-1)*100</f>
        <v>-1.8999999999999906</v>
      </c>
      <c r="J1156" t="str">
        <f>LEFT(gpw[[#This Row],[ISIN]],2)</f>
        <v>PL</v>
      </c>
      <c r="K1156">
        <f>gpw[[#This Row],[kurs_zamkniecia]]*gpw[[#This Row],[pakiet_wig]]</f>
        <v>14803290</v>
      </c>
      <c r="L1156" s="2">
        <f>1000</f>
        <v>1000</v>
      </c>
      <c r="M1156" s="2">
        <f t="shared" si="72"/>
        <v>96.428137390000003</v>
      </c>
      <c r="N1156" s="2">
        <f t="shared" si="73"/>
        <v>57140000</v>
      </c>
      <c r="O1156" s="2">
        <f>gpw[[#This Row],[M]]/(gpw[[#This Row],[Mb]]*gpw[[#This Row],[K]])*gpw[[#This Row],[Wb]]</f>
        <v>2.6866694259438533</v>
      </c>
      <c r="P1156" s="2">
        <f>gpw[[#This Row],[kurs_zamkniecia]]-D686</f>
        <v>-0.1899999999999995</v>
      </c>
      <c r="Q1156" s="2" t="str">
        <f>IF(gpw[[#This Row],[Kolumna1]]&gt;0,"r",IF(gpw[[#This Row],[Kolumna1]]=0,"n","m"))</f>
        <v>m</v>
      </c>
      <c r="AB1156" s="1">
        <v>42027</v>
      </c>
      <c r="AC1156" s="2" t="s">
        <v>435</v>
      </c>
      <c r="AD1156" s="2" t="s">
        <v>436</v>
      </c>
      <c r="AE1156">
        <v>9.81</v>
      </c>
      <c r="AF1156">
        <v>6471</v>
      </c>
      <c r="AG1156">
        <v>64380</v>
      </c>
      <c r="AH1156">
        <v>1509000</v>
      </c>
      <c r="AI1156" s="2">
        <f>IF(AND(gpw_3[[#This Row],[wolumen]]=0,gpw_3[[#This Row],[obrot]]=0),gpw_3[[#This Row],[kurs_zamkniecia]],gpw_3[[#This Row],[obrot]]/gpw_3[[#This Row],[wolumen]])</f>
        <v>9.9490032452480293</v>
      </c>
      <c r="AJ1156">
        <f>(gpw_3[[#This Row],[kurs_zamkniecia]]/AE686-1)*100</f>
        <v>-1.8999999999999906</v>
      </c>
      <c r="AK1156" t="str">
        <f>LEFT(gpw_3[[#This Row],[ISIN]],2)</f>
        <v>PL</v>
      </c>
      <c r="AL1156">
        <f>gpw_3[[#This Row],[kurs_zamkniecia]]*gpw_3[[#This Row],[pakiet_wig]]</f>
        <v>14803290</v>
      </c>
      <c r="AM1156" s="2">
        <f>1000</f>
        <v>1000</v>
      </c>
      <c r="AN1156" s="2">
        <f t="shared" si="74"/>
        <v>96.428137390000003</v>
      </c>
      <c r="AO1156" s="2">
        <f t="shared" si="75"/>
        <v>57140000</v>
      </c>
      <c r="AP1156" s="2">
        <f>gpw_3[[#This Row],[M]]/(gpw_3[[#This Row],[Mb]]*gpw_3[[#This Row],[K]])*gpw_3[[#This Row],[Wb]]</f>
        <v>2.6866694259438533</v>
      </c>
      <c r="AQ1156" s="2">
        <f>gpw_3[[#This Row],[kurs_zamkniecia]]-AE686</f>
        <v>-0.1899999999999995</v>
      </c>
      <c r="AR1156" s="2" t="str">
        <f>IF(gpw_3[[#This Row],[Kolumna1]]&gt;0,"r",IF(gpw_3[[#This Row],[Kolumna1]]=0,"n","m"))</f>
        <v>m</v>
      </c>
    </row>
    <row r="1157" spans="1:44" x14ac:dyDescent="0.25">
      <c r="A1157" s="1">
        <v>42027</v>
      </c>
      <c r="B1157" s="2" t="s">
        <v>437</v>
      </c>
      <c r="C1157" s="2" t="s">
        <v>438</v>
      </c>
      <c r="D1157">
        <v>2.94</v>
      </c>
      <c r="E1157">
        <v>108261</v>
      </c>
      <c r="F1157">
        <v>313070</v>
      </c>
      <c r="G1157">
        <v>26333000</v>
      </c>
      <c r="H1157" s="2">
        <f>IF(AND(gpw[[#This Row],[wolumen]]=0,gpw[[#This Row],[obrot]]=0),gpw[[#This Row],[kurs_zamkniecia]],gpw[[#This Row],[obrot]]/gpw[[#This Row],[wolumen]])</f>
        <v>2.8918077608741837</v>
      </c>
      <c r="I1157">
        <f>(gpw[[#This Row],[kurs_zamkniecia]]/D687-1)*100</f>
        <v>2.4390243902439046</v>
      </c>
      <c r="J1157" t="str">
        <f>LEFT(gpw[[#This Row],[ISIN]],2)</f>
        <v>PL</v>
      </c>
      <c r="K1157">
        <f>gpw[[#This Row],[kurs_zamkniecia]]*gpw[[#This Row],[pakiet_wig]]</f>
        <v>77419020</v>
      </c>
      <c r="L1157" s="2">
        <f>1000</f>
        <v>1000</v>
      </c>
      <c r="M1157" s="2">
        <f t="shared" si="72"/>
        <v>96.428137390000003</v>
      </c>
      <c r="N1157" s="2">
        <f t="shared" si="73"/>
        <v>57140000</v>
      </c>
      <c r="O1157" s="2">
        <f>gpw[[#This Row],[M]]/(gpw[[#This Row],[Mb]]*gpw[[#This Row],[K]])*gpw[[#This Row],[Wb]]</f>
        <v>14.050884230501172</v>
      </c>
      <c r="P1157" s="2">
        <f>gpw[[#This Row],[kurs_zamkniecia]]-D687</f>
        <v>6.999999999999984E-2</v>
      </c>
      <c r="Q1157" s="2" t="str">
        <f>IF(gpw[[#This Row],[Kolumna1]]&gt;0,"r",IF(gpw[[#This Row],[Kolumna1]]=0,"n","m"))</f>
        <v>r</v>
      </c>
      <c r="AB1157" s="1">
        <v>42027</v>
      </c>
      <c r="AC1157" s="2" t="s">
        <v>437</v>
      </c>
      <c r="AD1157" s="2" t="s">
        <v>438</v>
      </c>
      <c r="AE1157">
        <v>2.94</v>
      </c>
      <c r="AF1157">
        <v>108261</v>
      </c>
      <c r="AG1157">
        <v>313070</v>
      </c>
      <c r="AH1157">
        <v>26333000</v>
      </c>
      <c r="AI1157" s="2">
        <f>IF(AND(gpw_3[[#This Row],[wolumen]]=0,gpw_3[[#This Row],[obrot]]=0),gpw_3[[#This Row],[kurs_zamkniecia]],gpw_3[[#This Row],[obrot]]/gpw_3[[#This Row],[wolumen]])</f>
        <v>2.8918077608741837</v>
      </c>
      <c r="AJ1157">
        <f>(gpw_3[[#This Row],[kurs_zamkniecia]]/AE687-1)*100</f>
        <v>2.4390243902439046</v>
      </c>
      <c r="AK1157" t="str">
        <f>LEFT(gpw_3[[#This Row],[ISIN]],2)</f>
        <v>PL</v>
      </c>
      <c r="AL1157">
        <f>gpw_3[[#This Row],[kurs_zamkniecia]]*gpw_3[[#This Row],[pakiet_wig]]</f>
        <v>77419020</v>
      </c>
      <c r="AM1157" s="2">
        <f>1000</f>
        <v>1000</v>
      </c>
      <c r="AN1157" s="2">
        <f t="shared" si="74"/>
        <v>96.428137390000003</v>
      </c>
      <c r="AO1157" s="2">
        <f t="shared" si="75"/>
        <v>57140000</v>
      </c>
      <c r="AP1157" s="2">
        <f>gpw_3[[#This Row],[M]]/(gpw_3[[#This Row],[Mb]]*gpw_3[[#This Row],[K]])*gpw_3[[#This Row],[Wb]]</f>
        <v>14.050884230501172</v>
      </c>
      <c r="AQ1157" s="2">
        <f>gpw_3[[#This Row],[kurs_zamkniecia]]-AE687</f>
        <v>6.999999999999984E-2</v>
      </c>
      <c r="AR1157" s="2" t="str">
        <f>IF(gpw_3[[#This Row],[Kolumna1]]&gt;0,"r",IF(gpw_3[[#This Row],[Kolumna1]]=0,"n","m"))</f>
        <v>r</v>
      </c>
    </row>
    <row r="1158" spans="1:44" x14ac:dyDescent="0.25">
      <c r="A1158" s="1">
        <v>42027</v>
      </c>
      <c r="B1158" s="2" t="s">
        <v>439</v>
      </c>
      <c r="C1158" s="2" t="s">
        <v>440</v>
      </c>
      <c r="D1158">
        <v>2.4</v>
      </c>
      <c r="E1158">
        <v>405</v>
      </c>
      <c r="F1158">
        <v>970</v>
      </c>
      <c r="G1158">
        <v>4047000</v>
      </c>
      <c r="H1158" s="2">
        <f>IF(AND(gpw[[#This Row],[wolumen]]=0,gpw[[#This Row],[obrot]]=0),gpw[[#This Row],[kurs_zamkniecia]],gpw[[#This Row],[obrot]]/gpw[[#This Row],[wolumen]])</f>
        <v>2.3950617283950617</v>
      </c>
      <c r="I1158">
        <f>(gpw[[#This Row],[kurs_zamkniecia]]/D688-1)*100</f>
        <v>7.1428571428571397</v>
      </c>
      <c r="J1158" t="str">
        <f>LEFT(gpw[[#This Row],[ISIN]],2)</f>
        <v>PL</v>
      </c>
      <c r="K1158">
        <f>gpw[[#This Row],[kurs_zamkniecia]]*gpw[[#This Row],[pakiet_wig]]</f>
        <v>9712800</v>
      </c>
      <c r="L1158" s="2">
        <f>1000</f>
        <v>1000</v>
      </c>
      <c r="M1158" s="2">
        <f t="shared" si="72"/>
        <v>96.428137390000003</v>
      </c>
      <c r="N1158" s="2">
        <f t="shared" si="73"/>
        <v>57140000</v>
      </c>
      <c r="O1158" s="2">
        <f>gpw[[#This Row],[M]]/(gpw[[#This Row],[Mb]]*gpw[[#This Row],[K]])*gpw[[#This Row],[Wb]]</f>
        <v>1.7627894069701706</v>
      </c>
      <c r="P1158" s="2">
        <f>gpw[[#This Row],[kurs_zamkniecia]]-D688</f>
        <v>0.1599999999999997</v>
      </c>
      <c r="Q1158" s="2" t="str">
        <f>IF(gpw[[#This Row],[Kolumna1]]&gt;0,"r",IF(gpw[[#This Row],[Kolumna1]]=0,"n","m"))</f>
        <v>r</v>
      </c>
      <c r="AB1158" s="1">
        <v>42027</v>
      </c>
      <c r="AC1158" s="2" t="s">
        <v>439</v>
      </c>
      <c r="AD1158" s="2" t="s">
        <v>440</v>
      </c>
      <c r="AE1158">
        <v>2.4</v>
      </c>
      <c r="AF1158">
        <v>405</v>
      </c>
      <c r="AG1158">
        <v>970</v>
      </c>
      <c r="AH1158">
        <v>4047000</v>
      </c>
      <c r="AI1158" s="2">
        <f>IF(AND(gpw_3[[#This Row],[wolumen]]=0,gpw_3[[#This Row],[obrot]]=0),gpw_3[[#This Row],[kurs_zamkniecia]],gpw_3[[#This Row],[obrot]]/gpw_3[[#This Row],[wolumen]])</f>
        <v>2.3950617283950617</v>
      </c>
      <c r="AJ1158">
        <f>(gpw_3[[#This Row],[kurs_zamkniecia]]/AE688-1)*100</f>
        <v>7.1428571428571397</v>
      </c>
      <c r="AK1158" t="str">
        <f>LEFT(gpw_3[[#This Row],[ISIN]],2)</f>
        <v>PL</v>
      </c>
      <c r="AL1158">
        <f>gpw_3[[#This Row],[kurs_zamkniecia]]*gpw_3[[#This Row],[pakiet_wig]]</f>
        <v>9712800</v>
      </c>
      <c r="AM1158" s="2">
        <f>1000</f>
        <v>1000</v>
      </c>
      <c r="AN1158" s="2">
        <f t="shared" si="74"/>
        <v>96.428137390000003</v>
      </c>
      <c r="AO1158" s="2">
        <f t="shared" si="75"/>
        <v>57140000</v>
      </c>
      <c r="AP1158" s="2">
        <f>gpw_3[[#This Row],[M]]/(gpw_3[[#This Row],[Mb]]*gpw_3[[#This Row],[K]])*gpw_3[[#This Row],[Wb]]</f>
        <v>1.7627894069701706</v>
      </c>
      <c r="AQ1158" s="2">
        <f>gpw_3[[#This Row],[kurs_zamkniecia]]-AE688</f>
        <v>0.1599999999999997</v>
      </c>
      <c r="AR1158" s="2" t="str">
        <f>IF(gpw_3[[#This Row],[Kolumna1]]&gt;0,"r",IF(gpw_3[[#This Row],[Kolumna1]]=0,"n","m"))</f>
        <v>r</v>
      </c>
    </row>
    <row r="1159" spans="1:44" x14ac:dyDescent="0.25">
      <c r="A1159" s="1">
        <v>42027</v>
      </c>
      <c r="B1159" s="2" t="s">
        <v>441</v>
      </c>
      <c r="C1159" s="2" t="s">
        <v>442</v>
      </c>
      <c r="D1159">
        <v>0.02</v>
      </c>
      <c r="E1159">
        <v>53730</v>
      </c>
      <c r="F1159">
        <v>1070</v>
      </c>
      <c r="G1159">
        <v>0</v>
      </c>
      <c r="H1159" s="2">
        <f>IF(AND(gpw[[#This Row],[wolumen]]=0,gpw[[#This Row],[obrot]]=0),gpw[[#This Row],[kurs_zamkniecia]],gpw[[#This Row],[obrot]]/gpw[[#This Row],[wolumen]])</f>
        <v>1.9914386748557604E-2</v>
      </c>
      <c r="I1159">
        <f>(gpw[[#This Row],[kurs_zamkniecia]]/D689-1)*100</f>
        <v>0</v>
      </c>
      <c r="J1159" t="str">
        <f>LEFT(gpw[[#This Row],[ISIN]],2)</f>
        <v>PL</v>
      </c>
      <c r="K1159">
        <f>gpw[[#This Row],[kurs_zamkniecia]]*gpw[[#This Row],[pakiet_wig]]</f>
        <v>0</v>
      </c>
      <c r="L1159" s="2">
        <f>1000</f>
        <v>1000</v>
      </c>
      <c r="M1159" s="2">
        <f t="shared" si="72"/>
        <v>96.428137390000003</v>
      </c>
      <c r="N1159" s="2">
        <f t="shared" si="73"/>
        <v>57140000</v>
      </c>
      <c r="O1159" s="2">
        <f>gpw[[#This Row],[M]]/(gpw[[#This Row],[Mb]]*gpw[[#This Row],[K]])*gpw[[#This Row],[Wb]]</f>
        <v>0</v>
      </c>
      <c r="P1159" s="2">
        <f>gpw[[#This Row],[kurs_zamkniecia]]-D689</f>
        <v>0</v>
      </c>
      <c r="Q1159" s="2" t="str">
        <f>IF(gpw[[#This Row],[Kolumna1]]&gt;0,"r",IF(gpw[[#This Row],[Kolumna1]]=0,"n","m"))</f>
        <v>n</v>
      </c>
      <c r="AB1159" s="1">
        <v>42027</v>
      </c>
      <c r="AC1159" s="2" t="s">
        <v>441</v>
      </c>
      <c r="AD1159" s="2" t="s">
        <v>442</v>
      </c>
      <c r="AE1159">
        <v>0.02</v>
      </c>
      <c r="AF1159">
        <v>53730</v>
      </c>
      <c r="AG1159">
        <v>1070</v>
      </c>
      <c r="AH1159">
        <v>0</v>
      </c>
      <c r="AI1159" s="2">
        <f>IF(AND(gpw_3[[#This Row],[wolumen]]=0,gpw_3[[#This Row],[obrot]]=0),gpw_3[[#This Row],[kurs_zamkniecia]],gpw_3[[#This Row],[obrot]]/gpw_3[[#This Row],[wolumen]])</f>
        <v>1.9914386748557604E-2</v>
      </c>
      <c r="AJ1159">
        <f>(gpw_3[[#This Row],[kurs_zamkniecia]]/AE689-1)*100</f>
        <v>0</v>
      </c>
      <c r="AK1159" t="str">
        <f>LEFT(gpw_3[[#This Row],[ISIN]],2)</f>
        <v>PL</v>
      </c>
      <c r="AL1159">
        <f>gpw_3[[#This Row],[kurs_zamkniecia]]*gpw_3[[#This Row],[pakiet_wig]]</f>
        <v>0</v>
      </c>
      <c r="AM1159" s="2">
        <f>1000</f>
        <v>1000</v>
      </c>
      <c r="AN1159" s="2">
        <f t="shared" si="74"/>
        <v>96.428137390000003</v>
      </c>
      <c r="AO1159" s="2">
        <f t="shared" si="75"/>
        <v>57140000</v>
      </c>
      <c r="AP1159" s="2">
        <f>gpw_3[[#This Row],[M]]/(gpw_3[[#This Row],[Mb]]*gpw_3[[#This Row],[K]])*gpw_3[[#This Row],[Wb]]</f>
        <v>0</v>
      </c>
      <c r="AQ1159" s="2">
        <f>gpw_3[[#This Row],[kurs_zamkniecia]]-AE689</f>
        <v>0</v>
      </c>
      <c r="AR1159" s="2" t="str">
        <f>IF(gpw_3[[#This Row],[Kolumna1]]&gt;0,"r",IF(gpw_3[[#This Row],[Kolumna1]]=0,"n","m"))</f>
        <v>n</v>
      </c>
    </row>
    <row r="1160" spans="1:44" x14ac:dyDescent="0.25">
      <c r="A1160" s="1">
        <v>42027</v>
      </c>
      <c r="B1160" s="2" t="s">
        <v>443</v>
      </c>
      <c r="C1160" s="2" t="s">
        <v>444</v>
      </c>
      <c r="D1160">
        <v>6.66</v>
      </c>
      <c r="E1160">
        <v>0</v>
      </c>
      <c r="F1160">
        <v>0</v>
      </c>
      <c r="G1160">
        <v>3329000</v>
      </c>
      <c r="H1160" s="2">
        <f>IF(AND(gpw[[#This Row],[wolumen]]=0,gpw[[#This Row],[obrot]]=0),gpw[[#This Row],[kurs_zamkniecia]],gpw[[#This Row],[obrot]]/gpw[[#This Row],[wolumen]])</f>
        <v>6.66</v>
      </c>
      <c r="I1160">
        <f>(gpw[[#This Row],[kurs_zamkniecia]]/D690-1)*100</f>
        <v>0</v>
      </c>
      <c r="J1160" t="str">
        <f>LEFT(gpw[[#This Row],[ISIN]],2)</f>
        <v>CY</v>
      </c>
      <c r="K1160">
        <f>gpw[[#This Row],[kurs_zamkniecia]]*gpw[[#This Row],[pakiet_wig]]</f>
        <v>22171140</v>
      </c>
      <c r="L1160" s="2">
        <f>1000</f>
        <v>1000</v>
      </c>
      <c r="M1160" s="2">
        <f t="shared" si="72"/>
        <v>96.428137390000003</v>
      </c>
      <c r="N1160" s="2">
        <f t="shared" si="73"/>
        <v>57140000</v>
      </c>
      <c r="O1160" s="2">
        <f>gpw[[#This Row],[M]]/(gpw[[#This Row],[Mb]]*gpw[[#This Row],[K]])*gpw[[#This Row],[Wb]]</f>
        <v>4.0238706379676952</v>
      </c>
      <c r="P1160" s="2">
        <f>gpw[[#This Row],[kurs_zamkniecia]]-D690</f>
        <v>0</v>
      </c>
      <c r="Q1160" s="2" t="str">
        <f>IF(gpw[[#This Row],[Kolumna1]]&gt;0,"r",IF(gpw[[#This Row],[Kolumna1]]=0,"n","m"))</f>
        <v>n</v>
      </c>
      <c r="AB1160" s="1">
        <v>42027</v>
      </c>
      <c r="AC1160" s="2" t="s">
        <v>443</v>
      </c>
      <c r="AD1160" s="2" t="s">
        <v>444</v>
      </c>
      <c r="AE1160">
        <v>6.66</v>
      </c>
      <c r="AF1160">
        <v>0</v>
      </c>
      <c r="AG1160">
        <v>0</v>
      </c>
      <c r="AH1160">
        <v>3329000</v>
      </c>
      <c r="AI1160" s="2">
        <f>IF(AND(gpw_3[[#This Row],[wolumen]]=0,gpw_3[[#This Row],[obrot]]=0),gpw_3[[#This Row],[kurs_zamkniecia]],gpw_3[[#This Row],[obrot]]/gpw_3[[#This Row],[wolumen]])</f>
        <v>6.66</v>
      </c>
      <c r="AJ1160">
        <f>(gpw_3[[#This Row],[kurs_zamkniecia]]/AE690-1)*100</f>
        <v>0</v>
      </c>
      <c r="AK1160" t="str">
        <f>LEFT(gpw_3[[#This Row],[ISIN]],2)</f>
        <v>CY</v>
      </c>
      <c r="AL1160">
        <f>gpw_3[[#This Row],[kurs_zamkniecia]]*gpw_3[[#This Row],[pakiet_wig]]</f>
        <v>22171140</v>
      </c>
      <c r="AM1160" s="2">
        <f>1000</f>
        <v>1000</v>
      </c>
      <c r="AN1160" s="2">
        <f t="shared" si="74"/>
        <v>96.428137390000003</v>
      </c>
      <c r="AO1160" s="2">
        <f t="shared" si="75"/>
        <v>57140000</v>
      </c>
      <c r="AP1160" s="2">
        <f>gpw_3[[#This Row],[M]]/(gpw_3[[#This Row],[Mb]]*gpw_3[[#This Row],[K]])*gpw_3[[#This Row],[Wb]]</f>
        <v>4.0238706379676952</v>
      </c>
      <c r="AQ1160" s="2">
        <f>gpw_3[[#This Row],[kurs_zamkniecia]]-AE690</f>
        <v>0</v>
      </c>
      <c r="AR1160" s="2" t="str">
        <f>IF(gpw_3[[#This Row],[Kolumna1]]&gt;0,"r",IF(gpw_3[[#This Row],[Kolumna1]]=0,"n","m"))</f>
        <v>n</v>
      </c>
    </row>
    <row r="1161" spans="1:44" x14ac:dyDescent="0.25">
      <c r="A1161" s="1">
        <v>42027</v>
      </c>
      <c r="B1161" s="2" t="s">
        <v>445</v>
      </c>
      <c r="C1161" s="2" t="s">
        <v>446</v>
      </c>
      <c r="D1161">
        <v>1.21</v>
      </c>
      <c r="E1161">
        <v>195414</v>
      </c>
      <c r="F1161">
        <v>241150</v>
      </c>
      <c r="G1161">
        <v>45144000</v>
      </c>
      <c r="H1161" s="2">
        <f>IF(AND(gpw[[#This Row],[wolumen]]=0,gpw[[#This Row],[obrot]]=0),gpw[[#This Row],[kurs_zamkniecia]],gpw[[#This Row],[obrot]]/gpw[[#This Row],[wolumen]])</f>
        <v>1.2340466906158207</v>
      </c>
      <c r="I1161">
        <f>(gpw[[#This Row],[kurs_zamkniecia]]/D691-1)*100</f>
        <v>-0.81967213114754189</v>
      </c>
      <c r="J1161" t="str">
        <f>LEFT(gpw[[#This Row],[ISIN]],2)</f>
        <v>PL</v>
      </c>
      <c r="K1161">
        <f>gpw[[#This Row],[kurs_zamkniecia]]*gpw[[#This Row],[pakiet_wig]]</f>
        <v>54624240</v>
      </c>
      <c r="L1161" s="2">
        <f>1000</f>
        <v>1000</v>
      </c>
      <c r="M1161" s="2">
        <f t="shared" si="72"/>
        <v>96.428137390000003</v>
      </c>
      <c r="N1161" s="2">
        <f t="shared" si="73"/>
        <v>57140000</v>
      </c>
      <c r="O1161" s="2">
        <f>gpw[[#This Row],[M]]/(gpw[[#This Row],[Mb]]*gpw[[#This Row],[K]])*gpw[[#This Row],[Wb]]</f>
        <v>9.9138283127209732</v>
      </c>
      <c r="P1161" s="2">
        <f>gpw[[#This Row],[kurs_zamkniecia]]-D691</f>
        <v>-1.0000000000000009E-2</v>
      </c>
      <c r="Q1161" s="2" t="str">
        <f>IF(gpw[[#This Row],[Kolumna1]]&gt;0,"r",IF(gpw[[#This Row],[Kolumna1]]=0,"n","m"))</f>
        <v>m</v>
      </c>
      <c r="AB1161" s="1">
        <v>42027</v>
      </c>
      <c r="AC1161" s="2" t="s">
        <v>445</v>
      </c>
      <c r="AD1161" s="2" t="s">
        <v>446</v>
      </c>
      <c r="AE1161">
        <v>1.21</v>
      </c>
      <c r="AF1161">
        <v>195414</v>
      </c>
      <c r="AG1161">
        <v>241150</v>
      </c>
      <c r="AH1161">
        <v>45144000</v>
      </c>
      <c r="AI1161" s="2">
        <f>IF(AND(gpw_3[[#This Row],[wolumen]]=0,gpw_3[[#This Row],[obrot]]=0),gpw_3[[#This Row],[kurs_zamkniecia]],gpw_3[[#This Row],[obrot]]/gpw_3[[#This Row],[wolumen]])</f>
        <v>1.2340466906158207</v>
      </c>
      <c r="AJ1161">
        <f>(gpw_3[[#This Row],[kurs_zamkniecia]]/AE691-1)*100</f>
        <v>-0.81967213114754189</v>
      </c>
      <c r="AK1161" t="str">
        <f>LEFT(gpw_3[[#This Row],[ISIN]],2)</f>
        <v>PL</v>
      </c>
      <c r="AL1161">
        <f>gpw_3[[#This Row],[kurs_zamkniecia]]*gpw_3[[#This Row],[pakiet_wig]]</f>
        <v>54624240</v>
      </c>
      <c r="AM1161" s="2">
        <f>1000</f>
        <v>1000</v>
      </c>
      <c r="AN1161" s="2">
        <f t="shared" si="74"/>
        <v>96.428137390000003</v>
      </c>
      <c r="AO1161" s="2">
        <f t="shared" si="75"/>
        <v>57140000</v>
      </c>
      <c r="AP1161" s="2">
        <f>gpw_3[[#This Row],[M]]/(gpw_3[[#This Row],[Mb]]*gpw_3[[#This Row],[K]])*gpw_3[[#This Row],[Wb]]</f>
        <v>9.9138283127209732</v>
      </c>
      <c r="AQ1161" s="2">
        <f>gpw_3[[#This Row],[kurs_zamkniecia]]-AE691</f>
        <v>-1.0000000000000009E-2</v>
      </c>
      <c r="AR1161" s="2" t="str">
        <f>IF(gpw_3[[#This Row],[Kolumna1]]&gt;0,"r",IF(gpw_3[[#This Row],[Kolumna1]]=0,"n","m"))</f>
        <v>m</v>
      </c>
    </row>
    <row r="1162" spans="1:44" x14ac:dyDescent="0.25">
      <c r="A1162" s="1">
        <v>42027</v>
      </c>
      <c r="B1162" s="2" t="s">
        <v>447</v>
      </c>
      <c r="C1162" s="2" t="s">
        <v>448</v>
      </c>
      <c r="D1162">
        <v>32.479999999999997</v>
      </c>
      <c r="E1162">
        <v>39911</v>
      </c>
      <c r="F1162">
        <v>1293950</v>
      </c>
      <c r="G1162">
        <v>48500000</v>
      </c>
      <c r="H1162" s="2">
        <f>IF(AND(gpw[[#This Row],[wolumen]]=0,gpw[[#This Row],[obrot]]=0),gpw[[#This Row],[kurs_zamkniecia]],gpw[[#This Row],[obrot]]/gpw[[#This Row],[wolumen]])</f>
        <v>32.420886472401094</v>
      </c>
      <c r="I1162">
        <f>(gpw[[#This Row],[kurs_zamkniecia]]/D692-1)*100</f>
        <v>-1.5757575757575859</v>
      </c>
      <c r="J1162" t="str">
        <f>LEFT(gpw[[#This Row],[ISIN]],2)</f>
        <v>LU</v>
      </c>
      <c r="K1162">
        <f>gpw[[#This Row],[kurs_zamkniecia]]*gpw[[#This Row],[pakiet_wig]]</f>
        <v>1575279999.9999998</v>
      </c>
      <c r="L1162" s="2">
        <f>1000</f>
        <v>1000</v>
      </c>
      <c r="M1162" s="2">
        <f t="shared" si="72"/>
        <v>96.428137390000003</v>
      </c>
      <c r="N1162" s="2">
        <f t="shared" si="73"/>
        <v>57140000</v>
      </c>
      <c r="O1162" s="2">
        <f>gpw[[#This Row],[M]]/(gpw[[#This Row],[Mb]]*gpw[[#This Row],[K]])*gpw[[#This Row],[Wb]]</f>
        <v>285.89972994522384</v>
      </c>
      <c r="P1162" s="2">
        <f>gpw[[#This Row],[kurs_zamkniecia]]-D692</f>
        <v>-0.52000000000000313</v>
      </c>
      <c r="Q1162" s="2" t="str">
        <f>IF(gpw[[#This Row],[Kolumna1]]&gt;0,"r",IF(gpw[[#This Row],[Kolumna1]]=0,"n","m"))</f>
        <v>m</v>
      </c>
      <c r="AB1162" s="1">
        <v>42027</v>
      </c>
      <c r="AC1162" s="2" t="s">
        <v>447</v>
      </c>
      <c r="AD1162" s="2" t="s">
        <v>448</v>
      </c>
      <c r="AE1162">
        <v>32.479999999999997</v>
      </c>
      <c r="AF1162">
        <v>39911</v>
      </c>
      <c r="AG1162">
        <v>1293950</v>
      </c>
      <c r="AH1162">
        <v>48500000</v>
      </c>
      <c r="AI1162" s="2">
        <f>IF(AND(gpw_3[[#This Row],[wolumen]]=0,gpw_3[[#This Row],[obrot]]=0),gpw_3[[#This Row],[kurs_zamkniecia]],gpw_3[[#This Row],[obrot]]/gpw_3[[#This Row],[wolumen]])</f>
        <v>32.420886472401094</v>
      </c>
      <c r="AJ1162">
        <f>(gpw_3[[#This Row],[kurs_zamkniecia]]/AE692-1)*100</f>
        <v>-1.5757575757575859</v>
      </c>
      <c r="AK1162" t="str">
        <f>LEFT(gpw_3[[#This Row],[ISIN]],2)</f>
        <v>LU</v>
      </c>
      <c r="AL1162">
        <f>gpw_3[[#This Row],[kurs_zamkniecia]]*gpw_3[[#This Row],[pakiet_wig]]</f>
        <v>1575279999.9999998</v>
      </c>
      <c r="AM1162" s="2">
        <f>1000</f>
        <v>1000</v>
      </c>
      <c r="AN1162" s="2">
        <f t="shared" si="74"/>
        <v>96.428137390000003</v>
      </c>
      <c r="AO1162" s="2">
        <f t="shared" si="75"/>
        <v>57140000</v>
      </c>
      <c r="AP1162" s="2">
        <f>gpw_3[[#This Row],[M]]/(gpw_3[[#This Row],[Mb]]*gpw_3[[#This Row],[K]])*gpw_3[[#This Row],[Wb]]</f>
        <v>285.89972994522384</v>
      </c>
      <c r="AQ1162" s="2">
        <f>gpw_3[[#This Row],[kurs_zamkniecia]]-AE692</f>
        <v>-0.52000000000000313</v>
      </c>
      <c r="AR1162" s="2" t="str">
        <f>IF(gpw_3[[#This Row],[Kolumna1]]&gt;0,"r",IF(gpw_3[[#This Row],[Kolumna1]]=0,"n","m"))</f>
        <v>m</v>
      </c>
    </row>
    <row r="1163" spans="1:44" x14ac:dyDescent="0.25">
      <c r="A1163" s="1">
        <v>42027</v>
      </c>
      <c r="B1163" s="2" t="s">
        <v>449</v>
      </c>
      <c r="C1163" s="2" t="s">
        <v>450</v>
      </c>
      <c r="D1163">
        <v>280</v>
      </c>
      <c r="E1163">
        <v>8308</v>
      </c>
      <c r="F1163">
        <v>2326150</v>
      </c>
      <c r="G1163">
        <v>9380000</v>
      </c>
      <c r="H1163" s="2">
        <f>IF(AND(gpw[[#This Row],[wolumen]]=0,gpw[[#This Row],[obrot]]=0),gpw[[#This Row],[kurs_zamkniecia]],gpw[[#This Row],[obrot]]/gpw[[#This Row],[wolumen]])</f>
        <v>279.9891670678864</v>
      </c>
      <c r="I1163">
        <f>(gpw[[#This Row],[kurs_zamkniecia]]/D693-1)*100</f>
        <v>1.0830324909747224</v>
      </c>
      <c r="J1163" t="str">
        <f>LEFT(gpw[[#This Row],[ISIN]],2)</f>
        <v>PL</v>
      </c>
      <c r="K1163">
        <f>gpw[[#This Row],[kurs_zamkniecia]]*gpw[[#This Row],[pakiet_wig]]</f>
        <v>2626400000</v>
      </c>
      <c r="L1163" s="2">
        <f>1000</f>
        <v>1000</v>
      </c>
      <c r="M1163" s="2">
        <f t="shared" si="72"/>
        <v>96.428137390000003</v>
      </c>
      <c r="N1163" s="2">
        <f t="shared" si="73"/>
        <v>57140000</v>
      </c>
      <c r="O1163" s="2">
        <f>gpw[[#This Row],[M]]/(gpw[[#This Row],[Mb]]*gpw[[#This Row],[K]])*gpw[[#This Row],[Wb]]</f>
        <v>476.66894185677211</v>
      </c>
      <c r="P1163" s="2">
        <f>gpw[[#This Row],[kurs_zamkniecia]]-D693</f>
        <v>3</v>
      </c>
      <c r="Q1163" s="2" t="str">
        <f>IF(gpw[[#This Row],[Kolumna1]]&gt;0,"r",IF(gpw[[#This Row],[Kolumna1]]=0,"n","m"))</f>
        <v>r</v>
      </c>
      <c r="AB1163" s="1">
        <v>42027</v>
      </c>
      <c r="AC1163" s="2" t="s">
        <v>449</v>
      </c>
      <c r="AD1163" s="2" t="s">
        <v>450</v>
      </c>
      <c r="AE1163">
        <v>280</v>
      </c>
      <c r="AF1163">
        <v>8308</v>
      </c>
      <c r="AG1163">
        <v>2326150</v>
      </c>
      <c r="AH1163">
        <v>9380000</v>
      </c>
      <c r="AI1163" s="2">
        <f>IF(AND(gpw_3[[#This Row],[wolumen]]=0,gpw_3[[#This Row],[obrot]]=0),gpw_3[[#This Row],[kurs_zamkniecia]],gpw_3[[#This Row],[obrot]]/gpw_3[[#This Row],[wolumen]])</f>
        <v>279.9891670678864</v>
      </c>
      <c r="AJ1163">
        <f>(gpw_3[[#This Row],[kurs_zamkniecia]]/AE693-1)*100</f>
        <v>1.0830324909747224</v>
      </c>
      <c r="AK1163" t="str">
        <f>LEFT(gpw_3[[#This Row],[ISIN]],2)</f>
        <v>PL</v>
      </c>
      <c r="AL1163">
        <f>gpw_3[[#This Row],[kurs_zamkniecia]]*gpw_3[[#This Row],[pakiet_wig]]</f>
        <v>2626400000</v>
      </c>
      <c r="AM1163" s="2">
        <f>1000</f>
        <v>1000</v>
      </c>
      <c r="AN1163" s="2">
        <f t="shared" si="74"/>
        <v>96.428137390000003</v>
      </c>
      <c r="AO1163" s="2">
        <f t="shared" si="75"/>
        <v>57140000</v>
      </c>
      <c r="AP1163" s="2">
        <f>gpw_3[[#This Row],[M]]/(gpw_3[[#This Row],[Mb]]*gpw_3[[#This Row],[K]])*gpw_3[[#This Row],[Wb]]</f>
        <v>476.66894185677211</v>
      </c>
      <c r="AQ1163" s="2">
        <f>gpw_3[[#This Row],[kurs_zamkniecia]]-AE693</f>
        <v>3</v>
      </c>
      <c r="AR1163" s="2" t="str">
        <f>IF(gpw_3[[#This Row],[Kolumna1]]&gt;0,"r",IF(gpw_3[[#This Row],[Kolumna1]]=0,"n","m"))</f>
        <v>r</v>
      </c>
    </row>
    <row r="1164" spans="1:44" x14ac:dyDescent="0.25">
      <c r="A1164" s="1">
        <v>42027</v>
      </c>
      <c r="B1164" s="2" t="s">
        <v>451</v>
      </c>
      <c r="C1164" s="2" t="s">
        <v>452</v>
      </c>
      <c r="D1164">
        <v>108.25</v>
      </c>
      <c r="E1164">
        <v>770179</v>
      </c>
      <c r="F1164">
        <v>83823260</v>
      </c>
      <c r="G1164">
        <v>136410000</v>
      </c>
      <c r="H1164" s="2">
        <f>IF(AND(gpw[[#This Row],[wolumen]]=0,gpw[[#This Row],[obrot]]=0),gpw[[#This Row],[kurs_zamkniecia]],gpw[[#This Row],[obrot]]/gpw[[#This Row],[wolumen]])</f>
        <v>108.83607576939906</v>
      </c>
      <c r="I1164">
        <f>(gpw[[#This Row],[kurs_zamkniecia]]/D694-1)*100</f>
        <v>-1.5909090909090873</v>
      </c>
      <c r="J1164" t="str">
        <f>LEFT(gpw[[#This Row],[ISIN]],2)</f>
        <v>PL</v>
      </c>
      <c r="K1164">
        <f>gpw[[#This Row],[kurs_zamkniecia]]*gpw[[#This Row],[pakiet_wig]]</f>
        <v>14766382500</v>
      </c>
      <c r="L1164" s="2">
        <f>1000</f>
        <v>1000</v>
      </c>
      <c r="M1164" s="2">
        <f t="shared" si="72"/>
        <v>96.428137390000003</v>
      </c>
      <c r="N1164" s="2">
        <f t="shared" si="73"/>
        <v>57140000</v>
      </c>
      <c r="O1164" s="2">
        <f>gpw[[#This Row],[M]]/(gpw[[#This Row],[Mb]]*gpw[[#This Row],[K]])*gpw[[#This Row],[Wb]]</f>
        <v>2679.9710330975313</v>
      </c>
      <c r="P1164" s="2">
        <f>gpw[[#This Row],[kurs_zamkniecia]]-D694</f>
        <v>-1.75</v>
      </c>
      <c r="Q1164" s="2" t="str">
        <f>IF(gpw[[#This Row],[Kolumna1]]&gt;0,"r",IF(gpw[[#This Row],[Kolumna1]]=0,"n","m"))</f>
        <v>m</v>
      </c>
      <c r="AB1164" s="1">
        <v>42027</v>
      </c>
      <c r="AC1164" s="2" t="s">
        <v>451</v>
      </c>
      <c r="AD1164" s="2" t="s">
        <v>452</v>
      </c>
      <c r="AE1164">
        <v>108.25</v>
      </c>
      <c r="AF1164">
        <v>770179</v>
      </c>
      <c r="AG1164">
        <v>83823260</v>
      </c>
      <c r="AH1164">
        <v>136410000</v>
      </c>
      <c r="AI1164" s="2">
        <f>IF(AND(gpw_3[[#This Row],[wolumen]]=0,gpw_3[[#This Row],[obrot]]=0),gpw_3[[#This Row],[kurs_zamkniecia]],gpw_3[[#This Row],[obrot]]/gpw_3[[#This Row],[wolumen]])</f>
        <v>108.83607576939906</v>
      </c>
      <c r="AJ1164">
        <f>(gpw_3[[#This Row],[kurs_zamkniecia]]/AE694-1)*100</f>
        <v>-1.5909090909090873</v>
      </c>
      <c r="AK1164" t="str">
        <f>LEFT(gpw_3[[#This Row],[ISIN]],2)</f>
        <v>PL</v>
      </c>
      <c r="AL1164">
        <f>gpw_3[[#This Row],[kurs_zamkniecia]]*gpw_3[[#This Row],[pakiet_wig]]</f>
        <v>14766382500</v>
      </c>
      <c r="AM1164" s="2">
        <f>1000</f>
        <v>1000</v>
      </c>
      <c r="AN1164" s="2">
        <f t="shared" si="74"/>
        <v>96.428137390000003</v>
      </c>
      <c r="AO1164" s="2">
        <f t="shared" si="75"/>
        <v>57140000</v>
      </c>
      <c r="AP1164" s="2">
        <f>gpw_3[[#This Row],[M]]/(gpw_3[[#This Row],[Mb]]*gpw_3[[#This Row],[K]])*gpw_3[[#This Row],[Wb]]</f>
        <v>2679.9710330975313</v>
      </c>
      <c r="AQ1164" s="2">
        <f>gpw_3[[#This Row],[kurs_zamkniecia]]-AE694</f>
        <v>-1.75</v>
      </c>
      <c r="AR1164" s="2" t="str">
        <f>IF(gpw_3[[#This Row],[Kolumna1]]&gt;0,"r",IF(gpw_3[[#This Row],[Kolumna1]]=0,"n","m"))</f>
        <v>m</v>
      </c>
    </row>
    <row r="1165" spans="1:44" x14ac:dyDescent="0.25">
      <c r="A1165" s="1">
        <v>42027</v>
      </c>
      <c r="B1165" s="2" t="s">
        <v>453</v>
      </c>
      <c r="C1165" s="2" t="s">
        <v>454</v>
      </c>
      <c r="D1165">
        <v>13.04</v>
      </c>
      <c r="E1165">
        <v>2231</v>
      </c>
      <c r="F1165">
        <v>28730</v>
      </c>
      <c r="G1165">
        <v>6739000</v>
      </c>
      <c r="H1165" s="2">
        <f>IF(AND(gpw[[#This Row],[wolumen]]=0,gpw[[#This Row],[obrot]]=0),gpw[[#This Row],[kurs_zamkniecia]],gpw[[#This Row],[obrot]]/gpw[[#This Row],[wolumen]])</f>
        <v>12.877633348274317</v>
      </c>
      <c r="I1165">
        <f>(gpw[[#This Row],[kurs_zamkniecia]]/D695-1)*100</f>
        <v>2.4351924587588281</v>
      </c>
      <c r="J1165" t="str">
        <f>LEFT(gpw[[#This Row],[ISIN]],2)</f>
        <v>PL</v>
      </c>
      <c r="K1165">
        <f>gpw[[#This Row],[kurs_zamkniecia]]*gpw[[#This Row],[pakiet_wig]]</f>
        <v>87876560</v>
      </c>
      <c r="L1165" s="2">
        <f>1000</f>
        <v>1000</v>
      </c>
      <c r="M1165" s="2">
        <f t="shared" si="72"/>
        <v>96.428137390000003</v>
      </c>
      <c r="N1165" s="2">
        <f t="shared" si="73"/>
        <v>57140000</v>
      </c>
      <c r="O1165" s="2">
        <f>gpw[[#This Row],[M]]/(gpw[[#This Row],[Mb]]*gpw[[#This Row],[K]])*gpw[[#This Row],[Wb]]</f>
        <v>15.948837522545364</v>
      </c>
      <c r="P1165" s="2">
        <f>gpw[[#This Row],[kurs_zamkniecia]]-D695</f>
        <v>0.30999999999999872</v>
      </c>
      <c r="Q1165" s="2" t="str">
        <f>IF(gpw[[#This Row],[Kolumna1]]&gt;0,"r",IF(gpw[[#This Row],[Kolumna1]]=0,"n","m"))</f>
        <v>r</v>
      </c>
      <c r="AB1165" s="1">
        <v>42027</v>
      </c>
      <c r="AC1165" s="2" t="s">
        <v>453</v>
      </c>
      <c r="AD1165" s="2" t="s">
        <v>454</v>
      </c>
      <c r="AE1165">
        <v>13.04</v>
      </c>
      <c r="AF1165">
        <v>2231</v>
      </c>
      <c r="AG1165">
        <v>28730</v>
      </c>
      <c r="AH1165">
        <v>6739000</v>
      </c>
      <c r="AI1165" s="2">
        <f>IF(AND(gpw_3[[#This Row],[wolumen]]=0,gpw_3[[#This Row],[obrot]]=0),gpw_3[[#This Row],[kurs_zamkniecia]],gpw_3[[#This Row],[obrot]]/gpw_3[[#This Row],[wolumen]])</f>
        <v>12.877633348274317</v>
      </c>
      <c r="AJ1165">
        <f>(gpw_3[[#This Row],[kurs_zamkniecia]]/AE695-1)*100</f>
        <v>2.4351924587588281</v>
      </c>
      <c r="AK1165" t="str">
        <f>LEFT(gpw_3[[#This Row],[ISIN]],2)</f>
        <v>PL</v>
      </c>
      <c r="AL1165">
        <f>gpw_3[[#This Row],[kurs_zamkniecia]]*gpw_3[[#This Row],[pakiet_wig]]</f>
        <v>87876560</v>
      </c>
      <c r="AM1165" s="2">
        <f>1000</f>
        <v>1000</v>
      </c>
      <c r="AN1165" s="2">
        <f t="shared" si="74"/>
        <v>96.428137390000003</v>
      </c>
      <c r="AO1165" s="2">
        <f t="shared" si="75"/>
        <v>57140000</v>
      </c>
      <c r="AP1165" s="2">
        <f>gpw_3[[#This Row],[M]]/(gpw_3[[#This Row],[Mb]]*gpw_3[[#This Row],[K]])*gpw_3[[#This Row],[Wb]]</f>
        <v>15.948837522545364</v>
      </c>
      <c r="AQ1165" s="2">
        <f>gpw_3[[#This Row],[kurs_zamkniecia]]-AE695</f>
        <v>0.30999999999999872</v>
      </c>
      <c r="AR1165" s="2" t="str">
        <f>IF(gpw_3[[#This Row],[Kolumna1]]&gt;0,"r",IF(gpw_3[[#This Row],[Kolumna1]]=0,"n","m"))</f>
        <v>r</v>
      </c>
    </row>
    <row r="1166" spans="1:44" x14ac:dyDescent="0.25">
      <c r="A1166" s="1">
        <v>42027</v>
      </c>
      <c r="B1166" s="2" t="s">
        <v>455</v>
      </c>
      <c r="C1166" s="2" t="s">
        <v>456</v>
      </c>
      <c r="D1166">
        <v>36.19</v>
      </c>
      <c r="E1166">
        <v>61</v>
      </c>
      <c r="F1166">
        <v>2100</v>
      </c>
      <c r="G1166">
        <v>13085000</v>
      </c>
      <c r="H1166" s="2">
        <f>IF(AND(gpw[[#This Row],[wolumen]]=0,gpw[[#This Row],[obrot]]=0),gpw[[#This Row],[kurs_zamkniecia]],gpw[[#This Row],[obrot]]/gpw[[#This Row],[wolumen]])</f>
        <v>34.42622950819672</v>
      </c>
      <c r="I1166">
        <f>(gpw[[#This Row],[kurs_zamkniecia]]/D696-1)*100</f>
        <v>-4.7631578947368469</v>
      </c>
      <c r="J1166" t="str">
        <f>LEFT(gpw[[#This Row],[ISIN]],2)</f>
        <v>PL</v>
      </c>
      <c r="K1166">
        <f>gpw[[#This Row],[kurs_zamkniecia]]*gpw[[#This Row],[pakiet_wig]]</f>
        <v>473546150</v>
      </c>
      <c r="L1166" s="2">
        <f>1000</f>
        <v>1000</v>
      </c>
      <c r="M1166" s="2">
        <f t="shared" si="72"/>
        <v>96.428137390000003</v>
      </c>
      <c r="N1166" s="2">
        <f t="shared" si="73"/>
        <v>57140000</v>
      </c>
      <c r="O1166" s="2">
        <f>gpw[[#This Row],[M]]/(gpw[[#This Row],[Mb]]*gpw[[#This Row],[K]])*gpw[[#This Row],[Wb]]</f>
        <v>85.944540908029353</v>
      </c>
      <c r="P1166" s="2">
        <f>gpw[[#This Row],[kurs_zamkniecia]]-D696</f>
        <v>-1.8100000000000023</v>
      </c>
      <c r="Q1166" s="2" t="str">
        <f>IF(gpw[[#This Row],[Kolumna1]]&gt;0,"r",IF(gpw[[#This Row],[Kolumna1]]=0,"n","m"))</f>
        <v>m</v>
      </c>
      <c r="AB1166" s="1">
        <v>42027</v>
      </c>
      <c r="AC1166" s="2" t="s">
        <v>455</v>
      </c>
      <c r="AD1166" s="2" t="s">
        <v>456</v>
      </c>
      <c r="AE1166">
        <v>36.19</v>
      </c>
      <c r="AF1166">
        <v>61</v>
      </c>
      <c r="AG1166">
        <v>2100</v>
      </c>
      <c r="AH1166">
        <v>13085000</v>
      </c>
      <c r="AI1166" s="2">
        <f>IF(AND(gpw_3[[#This Row],[wolumen]]=0,gpw_3[[#This Row],[obrot]]=0),gpw_3[[#This Row],[kurs_zamkniecia]],gpw_3[[#This Row],[obrot]]/gpw_3[[#This Row],[wolumen]])</f>
        <v>34.42622950819672</v>
      </c>
      <c r="AJ1166">
        <f>(gpw_3[[#This Row],[kurs_zamkniecia]]/AE696-1)*100</f>
        <v>-4.7631578947368469</v>
      </c>
      <c r="AK1166" t="str">
        <f>LEFT(gpw_3[[#This Row],[ISIN]],2)</f>
        <v>PL</v>
      </c>
      <c r="AL1166">
        <f>gpw_3[[#This Row],[kurs_zamkniecia]]*gpw_3[[#This Row],[pakiet_wig]]</f>
        <v>473546150</v>
      </c>
      <c r="AM1166" s="2">
        <f>1000</f>
        <v>1000</v>
      </c>
      <c r="AN1166" s="2">
        <f t="shared" si="74"/>
        <v>96.428137390000003</v>
      </c>
      <c r="AO1166" s="2">
        <f t="shared" si="75"/>
        <v>57140000</v>
      </c>
      <c r="AP1166" s="2">
        <f>gpw_3[[#This Row],[M]]/(gpw_3[[#This Row],[Mb]]*gpw_3[[#This Row],[K]])*gpw_3[[#This Row],[Wb]]</f>
        <v>85.944540908029353</v>
      </c>
      <c r="AQ1166" s="2">
        <f>gpw_3[[#This Row],[kurs_zamkniecia]]-AE696</f>
        <v>-1.8100000000000023</v>
      </c>
      <c r="AR1166" s="2" t="str">
        <f>IF(gpw_3[[#This Row],[Kolumna1]]&gt;0,"r",IF(gpw_3[[#This Row],[Kolumna1]]=0,"n","m"))</f>
        <v>m</v>
      </c>
    </row>
    <row r="1167" spans="1:44" x14ac:dyDescent="0.25">
      <c r="A1167" s="1">
        <v>42027</v>
      </c>
      <c r="B1167" s="2" t="s">
        <v>457</v>
      </c>
      <c r="C1167" s="2" t="s">
        <v>458</v>
      </c>
      <c r="D1167">
        <v>52.5</v>
      </c>
      <c r="E1167">
        <v>50</v>
      </c>
      <c r="F1167">
        <v>2630</v>
      </c>
      <c r="G1167">
        <v>7449000</v>
      </c>
      <c r="H1167" s="2">
        <f>IF(AND(gpw[[#This Row],[wolumen]]=0,gpw[[#This Row],[obrot]]=0),gpw[[#This Row],[kurs_zamkniecia]],gpw[[#This Row],[obrot]]/gpw[[#This Row],[wolumen]])</f>
        <v>52.6</v>
      </c>
      <c r="I1167">
        <f>(gpw[[#This Row],[kurs_zamkniecia]]/D697-1)*100</f>
        <v>0.98095787651470978</v>
      </c>
      <c r="J1167" t="str">
        <f>LEFT(gpw[[#This Row],[ISIN]],2)</f>
        <v>PL</v>
      </c>
      <c r="K1167">
        <f>gpw[[#This Row],[kurs_zamkniecia]]*gpw[[#This Row],[pakiet_wig]]</f>
        <v>391072500</v>
      </c>
      <c r="L1167" s="2">
        <f>1000</f>
        <v>1000</v>
      </c>
      <c r="M1167" s="2">
        <f t="shared" si="72"/>
        <v>96.428137390000003</v>
      </c>
      <c r="N1167" s="2">
        <f t="shared" si="73"/>
        <v>57140000</v>
      </c>
      <c r="O1167" s="2">
        <f>gpw[[#This Row],[M]]/(gpw[[#This Row],[Mb]]*gpw[[#This Row],[K]])*gpw[[#This Row],[Wb]]</f>
        <v>70.976284939187678</v>
      </c>
      <c r="P1167" s="2">
        <f>gpw[[#This Row],[kurs_zamkniecia]]-D697</f>
        <v>0.50999999999999801</v>
      </c>
      <c r="Q1167" s="2" t="str">
        <f>IF(gpw[[#This Row],[Kolumna1]]&gt;0,"r",IF(gpw[[#This Row],[Kolumna1]]=0,"n","m"))</f>
        <v>r</v>
      </c>
      <c r="AB1167" s="1">
        <v>42027</v>
      </c>
      <c r="AC1167" s="2" t="s">
        <v>457</v>
      </c>
      <c r="AD1167" s="2" t="s">
        <v>458</v>
      </c>
      <c r="AE1167">
        <v>52.5</v>
      </c>
      <c r="AF1167">
        <v>50</v>
      </c>
      <c r="AG1167">
        <v>2630</v>
      </c>
      <c r="AH1167">
        <v>7449000</v>
      </c>
      <c r="AI1167" s="2">
        <f>IF(AND(gpw_3[[#This Row],[wolumen]]=0,gpw_3[[#This Row],[obrot]]=0),gpw_3[[#This Row],[kurs_zamkniecia]],gpw_3[[#This Row],[obrot]]/gpw_3[[#This Row],[wolumen]])</f>
        <v>52.6</v>
      </c>
      <c r="AJ1167">
        <f>(gpw_3[[#This Row],[kurs_zamkniecia]]/AE697-1)*100</f>
        <v>0.98095787651470978</v>
      </c>
      <c r="AK1167" t="str">
        <f>LEFT(gpw_3[[#This Row],[ISIN]],2)</f>
        <v>PL</v>
      </c>
      <c r="AL1167">
        <f>gpw_3[[#This Row],[kurs_zamkniecia]]*gpw_3[[#This Row],[pakiet_wig]]</f>
        <v>391072500</v>
      </c>
      <c r="AM1167" s="2">
        <f>1000</f>
        <v>1000</v>
      </c>
      <c r="AN1167" s="2">
        <f t="shared" si="74"/>
        <v>96.428137390000003</v>
      </c>
      <c r="AO1167" s="2">
        <f t="shared" si="75"/>
        <v>57140000</v>
      </c>
      <c r="AP1167" s="2">
        <f>gpw_3[[#This Row],[M]]/(gpw_3[[#This Row],[Mb]]*gpw_3[[#This Row],[K]])*gpw_3[[#This Row],[Wb]]</f>
        <v>70.976284939187678</v>
      </c>
      <c r="AQ1167" s="2">
        <f>gpw_3[[#This Row],[kurs_zamkniecia]]-AE697</f>
        <v>0.50999999999999801</v>
      </c>
      <c r="AR1167" s="2" t="str">
        <f>IF(gpw_3[[#This Row],[Kolumna1]]&gt;0,"r",IF(gpw_3[[#This Row],[Kolumna1]]=0,"n","m"))</f>
        <v>r</v>
      </c>
    </row>
    <row r="1168" spans="1:44" x14ac:dyDescent="0.25">
      <c r="A1168" s="1">
        <v>42027</v>
      </c>
      <c r="B1168" s="2" t="s">
        <v>459</v>
      </c>
      <c r="C1168" s="2" t="s">
        <v>460</v>
      </c>
      <c r="D1168">
        <v>7.37</v>
      </c>
      <c r="E1168">
        <v>5</v>
      </c>
      <c r="F1168">
        <v>40</v>
      </c>
      <c r="G1168">
        <v>0</v>
      </c>
      <c r="H1168" s="2">
        <f>IF(AND(gpw[[#This Row],[wolumen]]=0,gpw[[#This Row],[obrot]]=0),gpw[[#This Row],[kurs_zamkniecia]],gpw[[#This Row],[obrot]]/gpw[[#This Row],[wolumen]])</f>
        <v>8</v>
      </c>
      <c r="I1168">
        <f>(gpw[[#This Row],[kurs_zamkniecia]]/D698-1)*100</f>
        <v>-0.13550135501354532</v>
      </c>
      <c r="J1168" t="str">
        <f>LEFT(gpw[[#This Row],[ISIN]],2)</f>
        <v>PL</v>
      </c>
      <c r="K1168">
        <f>gpw[[#This Row],[kurs_zamkniecia]]*gpw[[#This Row],[pakiet_wig]]</f>
        <v>0</v>
      </c>
      <c r="L1168" s="2">
        <f>1000</f>
        <v>1000</v>
      </c>
      <c r="M1168" s="2">
        <f t="shared" si="72"/>
        <v>96.428137390000003</v>
      </c>
      <c r="N1168" s="2">
        <f t="shared" si="73"/>
        <v>57140000</v>
      </c>
      <c r="O1168" s="2">
        <f>gpw[[#This Row],[M]]/(gpw[[#This Row],[Mb]]*gpw[[#This Row],[K]])*gpw[[#This Row],[Wb]]</f>
        <v>0</v>
      </c>
      <c r="P1168" s="2">
        <f>gpw[[#This Row],[kurs_zamkniecia]]-D698</f>
        <v>-9.9999999999997868E-3</v>
      </c>
      <c r="Q1168" s="2" t="str">
        <f>IF(gpw[[#This Row],[Kolumna1]]&gt;0,"r",IF(gpw[[#This Row],[Kolumna1]]=0,"n","m"))</f>
        <v>m</v>
      </c>
      <c r="AB1168" s="1">
        <v>42027</v>
      </c>
      <c r="AC1168" s="2" t="s">
        <v>459</v>
      </c>
      <c r="AD1168" s="2" t="s">
        <v>460</v>
      </c>
      <c r="AE1168">
        <v>7.37</v>
      </c>
      <c r="AF1168">
        <v>5</v>
      </c>
      <c r="AG1168">
        <v>40</v>
      </c>
      <c r="AH1168">
        <v>0</v>
      </c>
      <c r="AI1168" s="2">
        <f>IF(AND(gpw_3[[#This Row],[wolumen]]=0,gpw_3[[#This Row],[obrot]]=0),gpw_3[[#This Row],[kurs_zamkniecia]],gpw_3[[#This Row],[obrot]]/gpw_3[[#This Row],[wolumen]])</f>
        <v>8</v>
      </c>
      <c r="AJ1168">
        <f>(gpw_3[[#This Row],[kurs_zamkniecia]]/AE698-1)*100</f>
        <v>-0.13550135501354532</v>
      </c>
      <c r="AK1168" t="str">
        <f>LEFT(gpw_3[[#This Row],[ISIN]],2)</f>
        <v>PL</v>
      </c>
      <c r="AL1168">
        <f>gpw_3[[#This Row],[kurs_zamkniecia]]*gpw_3[[#This Row],[pakiet_wig]]</f>
        <v>0</v>
      </c>
      <c r="AM1168" s="2">
        <f>1000</f>
        <v>1000</v>
      </c>
      <c r="AN1168" s="2">
        <f t="shared" si="74"/>
        <v>96.428137390000003</v>
      </c>
      <c r="AO1168" s="2">
        <f t="shared" si="75"/>
        <v>57140000</v>
      </c>
      <c r="AP1168" s="2">
        <f>gpw_3[[#This Row],[M]]/(gpw_3[[#This Row],[Mb]]*gpw_3[[#This Row],[K]])*gpw_3[[#This Row],[Wb]]</f>
        <v>0</v>
      </c>
      <c r="AQ1168" s="2">
        <f>gpw_3[[#This Row],[kurs_zamkniecia]]-AE698</f>
        <v>-9.9999999999997868E-3</v>
      </c>
      <c r="AR1168" s="2" t="str">
        <f>IF(gpw_3[[#This Row],[Kolumna1]]&gt;0,"r",IF(gpw_3[[#This Row],[Kolumna1]]=0,"n","m"))</f>
        <v>m</v>
      </c>
    </row>
    <row r="1169" spans="1:44" x14ac:dyDescent="0.25">
      <c r="A1169" s="1">
        <v>42027</v>
      </c>
      <c r="B1169" s="2" t="s">
        <v>461</v>
      </c>
      <c r="C1169" s="2" t="s">
        <v>462</v>
      </c>
      <c r="D1169">
        <v>7.35</v>
      </c>
      <c r="E1169">
        <v>22524</v>
      </c>
      <c r="F1169">
        <v>166640</v>
      </c>
      <c r="G1169">
        <v>4222000</v>
      </c>
      <c r="H1169" s="2">
        <f>IF(AND(gpw[[#This Row],[wolumen]]=0,gpw[[#This Row],[obrot]]=0),gpw[[#This Row],[kurs_zamkniecia]],gpw[[#This Row],[obrot]]/gpw[[#This Row],[wolumen]])</f>
        <v>7.3983306695080806</v>
      </c>
      <c r="I1169">
        <f>(gpw[[#This Row],[kurs_zamkniecia]]/D699-1)*100</f>
        <v>-2.6490066225165587</v>
      </c>
      <c r="J1169" t="str">
        <f>LEFT(gpw[[#This Row],[ISIN]],2)</f>
        <v>PL</v>
      </c>
      <c r="K1169">
        <f>gpw[[#This Row],[kurs_zamkniecia]]*gpw[[#This Row],[pakiet_wig]]</f>
        <v>31031700</v>
      </c>
      <c r="L1169" s="2">
        <f>1000</f>
        <v>1000</v>
      </c>
      <c r="M1169" s="2">
        <f t="shared" si="72"/>
        <v>96.428137390000003</v>
      </c>
      <c r="N1169" s="2">
        <f t="shared" si="73"/>
        <v>57140000</v>
      </c>
      <c r="O1169" s="2">
        <f>gpw[[#This Row],[M]]/(gpw[[#This Row],[Mb]]*gpw[[#This Row],[K]])*gpw[[#This Row],[Wb]]</f>
        <v>5.6319858372741374</v>
      </c>
      <c r="P1169" s="2">
        <f>gpw[[#This Row],[kurs_zamkniecia]]-D699</f>
        <v>-0.20000000000000018</v>
      </c>
      <c r="Q1169" s="2" t="str">
        <f>IF(gpw[[#This Row],[Kolumna1]]&gt;0,"r",IF(gpw[[#This Row],[Kolumna1]]=0,"n","m"))</f>
        <v>m</v>
      </c>
      <c r="AB1169" s="1">
        <v>42027</v>
      </c>
      <c r="AC1169" s="2" t="s">
        <v>461</v>
      </c>
      <c r="AD1169" s="2" t="s">
        <v>462</v>
      </c>
      <c r="AE1169">
        <v>7.35</v>
      </c>
      <c r="AF1169">
        <v>22524</v>
      </c>
      <c r="AG1169">
        <v>166640</v>
      </c>
      <c r="AH1169">
        <v>4222000</v>
      </c>
      <c r="AI1169" s="2">
        <f>IF(AND(gpw_3[[#This Row],[wolumen]]=0,gpw_3[[#This Row],[obrot]]=0),gpw_3[[#This Row],[kurs_zamkniecia]],gpw_3[[#This Row],[obrot]]/gpw_3[[#This Row],[wolumen]])</f>
        <v>7.3983306695080806</v>
      </c>
      <c r="AJ1169">
        <f>(gpw_3[[#This Row],[kurs_zamkniecia]]/AE699-1)*100</f>
        <v>-2.6490066225165587</v>
      </c>
      <c r="AK1169" t="str">
        <f>LEFT(gpw_3[[#This Row],[ISIN]],2)</f>
        <v>PL</v>
      </c>
      <c r="AL1169">
        <f>gpw_3[[#This Row],[kurs_zamkniecia]]*gpw_3[[#This Row],[pakiet_wig]]</f>
        <v>31031700</v>
      </c>
      <c r="AM1169" s="2">
        <f>1000</f>
        <v>1000</v>
      </c>
      <c r="AN1169" s="2">
        <f t="shared" si="74"/>
        <v>96.428137390000003</v>
      </c>
      <c r="AO1169" s="2">
        <f t="shared" si="75"/>
        <v>57140000</v>
      </c>
      <c r="AP1169" s="2">
        <f>gpw_3[[#This Row],[M]]/(gpw_3[[#This Row],[Mb]]*gpw_3[[#This Row],[K]])*gpw_3[[#This Row],[Wb]]</f>
        <v>5.6319858372741374</v>
      </c>
      <c r="AQ1169" s="2">
        <f>gpw_3[[#This Row],[kurs_zamkniecia]]-AE699</f>
        <v>-0.20000000000000018</v>
      </c>
      <c r="AR1169" s="2" t="str">
        <f>IF(gpw_3[[#This Row],[Kolumna1]]&gt;0,"r",IF(gpw_3[[#This Row],[Kolumna1]]=0,"n","m"))</f>
        <v>m</v>
      </c>
    </row>
    <row r="1170" spans="1:44" x14ac:dyDescent="0.25">
      <c r="A1170" s="1">
        <v>42027</v>
      </c>
      <c r="B1170" s="2" t="s">
        <v>463</v>
      </c>
      <c r="C1170" s="2" t="s">
        <v>464</v>
      </c>
      <c r="D1170">
        <v>22.48</v>
      </c>
      <c r="E1170">
        <v>2819</v>
      </c>
      <c r="F1170">
        <v>62790</v>
      </c>
      <c r="G1170">
        <v>3459000</v>
      </c>
      <c r="H1170" s="2">
        <f>IF(AND(gpw[[#This Row],[wolumen]]=0,gpw[[#This Row],[obrot]]=0),gpw[[#This Row],[kurs_zamkniecia]],gpw[[#This Row],[obrot]]/gpw[[#This Row],[wolumen]])</f>
        <v>22.273855977296915</v>
      </c>
      <c r="I1170">
        <f>(gpw[[#This Row],[kurs_zamkniecia]]/D700-1)*100</f>
        <v>7.1496663489037271</v>
      </c>
      <c r="J1170" t="str">
        <f>LEFT(gpw[[#This Row],[ISIN]],2)</f>
        <v>PL</v>
      </c>
      <c r="K1170">
        <f>gpw[[#This Row],[kurs_zamkniecia]]*gpw[[#This Row],[pakiet_wig]]</f>
        <v>77758320</v>
      </c>
      <c r="L1170" s="2">
        <f>1000</f>
        <v>1000</v>
      </c>
      <c r="M1170" s="2">
        <f t="shared" si="72"/>
        <v>96.428137390000003</v>
      </c>
      <c r="N1170" s="2">
        <f t="shared" si="73"/>
        <v>57140000</v>
      </c>
      <c r="O1170" s="2">
        <f>gpw[[#This Row],[M]]/(gpw[[#This Row],[Mb]]*gpw[[#This Row],[K]])*gpw[[#This Row],[Wb]]</f>
        <v>14.112464253335471</v>
      </c>
      <c r="P1170" s="2">
        <f>gpw[[#This Row],[kurs_zamkniecia]]-D700</f>
        <v>1.5</v>
      </c>
      <c r="Q1170" s="2" t="str">
        <f>IF(gpw[[#This Row],[Kolumna1]]&gt;0,"r",IF(gpw[[#This Row],[Kolumna1]]=0,"n","m"))</f>
        <v>r</v>
      </c>
      <c r="AB1170" s="1">
        <v>42027</v>
      </c>
      <c r="AC1170" s="2" t="s">
        <v>463</v>
      </c>
      <c r="AD1170" s="2" t="s">
        <v>464</v>
      </c>
      <c r="AE1170">
        <v>22.48</v>
      </c>
      <c r="AF1170">
        <v>2819</v>
      </c>
      <c r="AG1170">
        <v>62790</v>
      </c>
      <c r="AH1170">
        <v>3459000</v>
      </c>
      <c r="AI1170" s="2">
        <f>IF(AND(gpw_3[[#This Row],[wolumen]]=0,gpw_3[[#This Row],[obrot]]=0),gpw_3[[#This Row],[kurs_zamkniecia]],gpw_3[[#This Row],[obrot]]/gpw_3[[#This Row],[wolumen]])</f>
        <v>22.273855977296915</v>
      </c>
      <c r="AJ1170">
        <f>(gpw_3[[#This Row],[kurs_zamkniecia]]/AE700-1)*100</f>
        <v>7.1496663489037271</v>
      </c>
      <c r="AK1170" t="str">
        <f>LEFT(gpw_3[[#This Row],[ISIN]],2)</f>
        <v>PL</v>
      </c>
      <c r="AL1170">
        <f>gpw_3[[#This Row],[kurs_zamkniecia]]*gpw_3[[#This Row],[pakiet_wig]]</f>
        <v>77758320</v>
      </c>
      <c r="AM1170" s="2">
        <f>1000</f>
        <v>1000</v>
      </c>
      <c r="AN1170" s="2">
        <f t="shared" si="74"/>
        <v>96.428137390000003</v>
      </c>
      <c r="AO1170" s="2">
        <f t="shared" si="75"/>
        <v>57140000</v>
      </c>
      <c r="AP1170" s="2">
        <f>gpw_3[[#This Row],[M]]/(gpw_3[[#This Row],[Mb]]*gpw_3[[#This Row],[K]])*gpw_3[[#This Row],[Wb]]</f>
        <v>14.112464253335471</v>
      </c>
      <c r="AQ1170" s="2">
        <f>gpw_3[[#This Row],[kurs_zamkniecia]]-AE700</f>
        <v>1.5</v>
      </c>
      <c r="AR1170" s="2" t="str">
        <f>IF(gpw_3[[#This Row],[Kolumna1]]&gt;0,"r",IF(gpw_3[[#This Row],[Kolumna1]]=0,"n","m"))</f>
        <v>r</v>
      </c>
    </row>
    <row r="1171" spans="1:44" x14ac:dyDescent="0.25">
      <c r="A1171" s="1">
        <v>42027</v>
      </c>
      <c r="B1171" s="2" t="s">
        <v>465</v>
      </c>
      <c r="C1171" s="2" t="s">
        <v>466</v>
      </c>
      <c r="D1171">
        <v>10.82</v>
      </c>
      <c r="E1171">
        <v>12015</v>
      </c>
      <c r="F1171">
        <v>129910</v>
      </c>
      <c r="G1171">
        <v>23006000</v>
      </c>
      <c r="H1171" s="2">
        <f>IF(AND(gpw[[#This Row],[wolumen]]=0,gpw[[#This Row],[obrot]]=0),gpw[[#This Row],[kurs_zamkniecia]],gpw[[#This Row],[obrot]]/gpw[[#This Row],[wolumen]])</f>
        <v>10.812317935913441</v>
      </c>
      <c r="I1171">
        <f>(gpw[[#This Row],[kurs_zamkniecia]]/D701-1)*100</f>
        <v>0.2780352177942591</v>
      </c>
      <c r="J1171" t="str">
        <f>LEFT(gpw[[#This Row],[ISIN]],2)</f>
        <v>PL</v>
      </c>
      <c r="K1171">
        <f>gpw[[#This Row],[kurs_zamkniecia]]*gpw[[#This Row],[pakiet_wig]]</f>
        <v>248924920</v>
      </c>
      <c r="L1171" s="2">
        <f>1000</f>
        <v>1000</v>
      </c>
      <c r="M1171" s="2">
        <f t="shared" si="72"/>
        <v>96.428137390000003</v>
      </c>
      <c r="N1171" s="2">
        <f t="shared" si="73"/>
        <v>57140000</v>
      </c>
      <c r="O1171" s="2">
        <f>gpw[[#This Row],[M]]/(gpw[[#This Row],[Mb]]*gpw[[#This Row],[K]])*gpw[[#This Row],[Wb]]</f>
        <v>45.177725486666787</v>
      </c>
      <c r="P1171" s="2">
        <f>gpw[[#This Row],[kurs_zamkniecia]]-D701</f>
        <v>3.0000000000001137E-2</v>
      </c>
      <c r="Q1171" s="2" t="str">
        <f>IF(gpw[[#This Row],[Kolumna1]]&gt;0,"r",IF(gpw[[#This Row],[Kolumna1]]=0,"n","m"))</f>
        <v>r</v>
      </c>
      <c r="AB1171" s="1">
        <v>42027</v>
      </c>
      <c r="AC1171" s="2" t="s">
        <v>465</v>
      </c>
      <c r="AD1171" s="2" t="s">
        <v>466</v>
      </c>
      <c r="AE1171">
        <v>10.82</v>
      </c>
      <c r="AF1171">
        <v>12015</v>
      </c>
      <c r="AG1171">
        <v>129910</v>
      </c>
      <c r="AH1171">
        <v>23006000</v>
      </c>
      <c r="AI1171" s="2">
        <f>IF(AND(gpw_3[[#This Row],[wolumen]]=0,gpw_3[[#This Row],[obrot]]=0),gpw_3[[#This Row],[kurs_zamkniecia]],gpw_3[[#This Row],[obrot]]/gpw_3[[#This Row],[wolumen]])</f>
        <v>10.812317935913441</v>
      </c>
      <c r="AJ1171">
        <f>(gpw_3[[#This Row],[kurs_zamkniecia]]/AE701-1)*100</f>
        <v>0.2780352177942591</v>
      </c>
      <c r="AK1171" t="str">
        <f>LEFT(gpw_3[[#This Row],[ISIN]],2)</f>
        <v>PL</v>
      </c>
      <c r="AL1171">
        <f>gpw_3[[#This Row],[kurs_zamkniecia]]*gpw_3[[#This Row],[pakiet_wig]]</f>
        <v>248924920</v>
      </c>
      <c r="AM1171" s="2">
        <f>1000</f>
        <v>1000</v>
      </c>
      <c r="AN1171" s="2">
        <f t="shared" si="74"/>
        <v>96.428137390000003</v>
      </c>
      <c r="AO1171" s="2">
        <f t="shared" si="75"/>
        <v>57140000</v>
      </c>
      <c r="AP1171" s="2">
        <f>gpw_3[[#This Row],[M]]/(gpw_3[[#This Row],[Mb]]*gpw_3[[#This Row],[K]])*gpw_3[[#This Row],[Wb]]</f>
        <v>45.177725486666787</v>
      </c>
      <c r="AQ1171" s="2">
        <f>gpw_3[[#This Row],[kurs_zamkniecia]]-AE701</f>
        <v>3.0000000000001137E-2</v>
      </c>
      <c r="AR1171" s="2" t="str">
        <f>IF(gpw_3[[#This Row],[Kolumna1]]&gt;0,"r",IF(gpw_3[[#This Row],[Kolumna1]]=0,"n","m"))</f>
        <v>r</v>
      </c>
    </row>
    <row r="1172" spans="1:44" x14ac:dyDescent="0.25">
      <c r="A1172" s="1">
        <v>42027</v>
      </c>
      <c r="B1172" s="2" t="s">
        <v>467</v>
      </c>
      <c r="C1172" s="2" t="s">
        <v>468</v>
      </c>
      <c r="D1172">
        <v>29.25</v>
      </c>
      <c r="E1172">
        <v>0</v>
      </c>
      <c r="F1172">
        <v>0</v>
      </c>
      <c r="G1172">
        <v>184000</v>
      </c>
      <c r="H1172" s="2">
        <f>IF(AND(gpw[[#This Row],[wolumen]]=0,gpw[[#This Row],[obrot]]=0),gpw[[#This Row],[kurs_zamkniecia]],gpw[[#This Row],[obrot]]/gpw[[#This Row],[wolumen]])</f>
        <v>29.25</v>
      </c>
      <c r="I1172">
        <f>(gpw[[#This Row],[kurs_zamkniecia]]/D702-1)*100</f>
        <v>0</v>
      </c>
      <c r="J1172" t="str">
        <f>LEFT(gpw[[#This Row],[ISIN]],2)</f>
        <v>PL</v>
      </c>
      <c r="K1172">
        <f>gpw[[#This Row],[kurs_zamkniecia]]*gpw[[#This Row],[pakiet_wig]]</f>
        <v>5382000</v>
      </c>
      <c r="L1172" s="2">
        <f>1000</f>
        <v>1000</v>
      </c>
      <c r="M1172" s="2">
        <f t="shared" si="72"/>
        <v>96.428137390000003</v>
      </c>
      <c r="N1172" s="2">
        <f t="shared" si="73"/>
        <v>57140000</v>
      </c>
      <c r="O1172" s="2">
        <f>gpw[[#This Row],[M]]/(gpw[[#This Row],[Mb]]*gpw[[#This Row],[K]])*gpw[[#This Row],[Wb]]</f>
        <v>0.97678656909577644</v>
      </c>
      <c r="P1172" s="2">
        <f>gpw[[#This Row],[kurs_zamkniecia]]-D702</f>
        <v>0</v>
      </c>
      <c r="Q1172" s="2" t="str">
        <f>IF(gpw[[#This Row],[Kolumna1]]&gt;0,"r",IF(gpw[[#This Row],[Kolumna1]]=0,"n","m"))</f>
        <v>n</v>
      </c>
      <c r="AB1172" s="1">
        <v>42027</v>
      </c>
      <c r="AC1172" s="2" t="s">
        <v>467</v>
      </c>
      <c r="AD1172" s="2" t="s">
        <v>468</v>
      </c>
      <c r="AE1172">
        <v>29.25</v>
      </c>
      <c r="AF1172">
        <v>0</v>
      </c>
      <c r="AG1172">
        <v>0</v>
      </c>
      <c r="AH1172">
        <v>184000</v>
      </c>
      <c r="AI1172" s="2">
        <f>IF(AND(gpw_3[[#This Row],[wolumen]]=0,gpw_3[[#This Row],[obrot]]=0),gpw_3[[#This Row],[kurs_zamkniecia]],gpw_3[[#This Row],[obrot]]/gpw_3[[#This Row],[wolumen]])</f>
        <v>29.25</v>
      </c>
      <c r="AJ1172">
        <f>(gpw_3[[#This Row],[kurs_zamkniecia]]/AE702-1)*100</f>
        <v>0</v>
      </c>
      <c r="AK1172" t="str">
        <f>LEFT(gpw_3[[#This Row],[ISIN]],2)</f>
        <v>PL</v>
      </c>
      <c r="AL1172">
        <f>gpw_3[[#This Row],[kurs_zamkniecia]]*gpw_3[[#This Row],[pakiet_wig]]</f>
        <v>5382000</v>
      </c>
      <c r="AM1172" s="2">
        <f>1000</f>
        <v>1000</v>
      </c>
      <c r="AN1172" s="2">
        <f t="shared" si="74"/>
        <v>96.428137390000003</v>
      </c>
      <c r="AO1172" s="2">
        <f t="shared" si="75"/>
        <v>57140000</v>
      </c>
      <c r="AP1172" s="2">
        <f>gpw_3[[#This Row],[M]]/(gpw_3[[#This Row],[Mb]]*gpw_3[[#This Row],[K]])*gpw_3[[#This Row],[Wb]]</f>
        <v>0.97678656909577644</v>
      </c>
      <c r="AQ1172" s="2">
        <f>gpw_3[[#This Row],[kurs_zamkniecia]]-AE702</f>
        <v>0</v>
      </c>
      <c r="AR1172" s="2" t="str">
        <f>IF(gpw_3[[#This Row],[Kolumna1]]&gt;0,"r",IF(gpw_3[[#This Row],[Kolumna1]]=0,"n","m"))</f>
        <v>n</v>
      </c>
    </row>
    <row r="1173" spans="1:44" x14ac:dyDescent="0.25">
      <c r="A1173" s="1">
        <v>42027</v>
      </c>
      <c r="B1173" s="2" t="s">
        <v>469</v>
      </c>
      <c r="C1173" s="2" t="s">
        <v>470</v>
      </c>
      <c r="D1173">
        <v>3.8</v>
      </c>
      <c r="E1173">
        <v>2082</v>
      </c>
      <c r="F1173">
        <v>7950</v>
      </c>
      <c r="G1173">
        <v>4815000</v>
      </c>
      <c r="H1173" s="2">
        <f>IF(AND(gpw[[#This Row],[wolumen]]=0,gpw[[#This Row],[obrot]]=0),gpw[[#This Row],[kurs_zamkniecia]],gpw[[#This Row],[obrot]]/gpw[[#This Row],[wolumen]])</f>
        <v>3.8184438040345823</v>
      </c>
      <c r="I1173">
        <f>(gpw[[#This Row],[kurs_zamkniecia]]/D703-1)*100</f>
        <v>-1.2987012987013102</v>
      </c>
      <c r="J1173" t="str">
        <f>LEFT(gpw[[#This Row],[ISIN]],2)</f>
        <v>PL</v>
      </c>
      <c r="K1173">
        <f>gpw[[#This Row],[kurs_zamkniecia]]*gpw[[#This Row],[pakiet_wig]]</f>
        <v>18297000</v>
      </c>
      <c r="L1173" s="2">
        <f>1000</f>
        <v>1000</v>
      </c>
      <c r="M1173" s="2">
        <f t="shared" si="72"/>
        <v>96.428137390000003</v>
      </c>
      <c r="N1173" s="2">
        <f t="shared" si="73"/>
        <v>57140000</v>
      </c>
      <c r="O1173" s="2">
        <f>gpw[[#This Row],[M]]/(gpw[[#This Row],[Mb]]*gpw[[#This Row],[K]])*gpw[[#This Row],[Wb]]</f>
        <v>3.3207476504543707</v>
      </c>
      <c r="P1173" s="2">
        <f>gpw[[#This Row],[kurs_zamkniecia]]-D703</f>
        <v>-5.0000000000000266E-2</v>
      </c>
      <c r="Q1173" s="2" t="str">
        <f>IF(gpw[[#This Row],[Kolumna1]]&gt;0,"r",IF(gpw[[#This Row],[Kolumna1]]=0,"n","m"))</f>
        <v>m</v>
      </c>
      <c r="AB1173" s="1">
        <v>42027</v>
      </c>
      <c r="AC1173" s="2" t="s">
        <v>469</v>
      </c>
      <c r="AD1173" s="2" t="s">
        <v>470</v>
      </c>
      <c r="AE1173">
        <v>3.8</v>
      </c>
      <c r="AF1173">
        <v>2082</v>
      </c>
      <c r="AG1173">
        <v>7950</v>
      </c>
      <c r="AH1173">
        <v>4815000</v>
      </c>
      <c r="AI1173" s="2">
        <f>IF(AND(gpw_3[[#This Row],[wolumen]]=0,gpw_3[[#This Row],[obrot]]=0),gpw_3[[#This Row],[kurs_zamkniecia]],gpw_3[[#This Row],[obrot]]/gpw_3[[#This Row],[wolumen]])</f>
        <v>3.8184438040345823</v>
      </c>
      <c r="AJ1173">
        <f>(gpw_3[[#This Row],[kurs_zamkniecia]]/AE703-1)*100</f>
        <v>-1.2987012987013102</v>
      </c>
      <c r="AK1173" t="str">
        <f>LEFT(gpw_3[[#This Row],[ISIN]],2)</f>
        <v>PL</v>
      </c>
      <c r="AL1173">
        <f>gpw_3[[#This Row],[kurs_zamkniecia]]*gpw_3[[#This Row],[pakiet_wig]]</f>
        <v>18297000</v>
      </c>
      <c r="AM1173" s="2">
        <f>1000</f>
        <v>1000</v>
      </c>
      <c r="AN1173" s="2">
        <f t="shared" si="74"/>
        <v>96.428137390000003</v>
      </c>
      <c r="AO1173" s="2">
        <f t="shared" si="75"/>
        <v>57140000</v>
      </c>
      <c r="AP1173" s="2">
        <f>gpw_3[[#This Row],[M]]/(gpw_3[[#This Row],[Mb]]*gpw_3[[#This Row],[K]])*gpw_3[[#This Row],[Wb]]</f>
        <v>3.3207476504543707</v>
      </c>
      <c r="AQ1173" s="2">
        <f>gpw_3[[#This Row],[kurs_zamkniecia]]-AE703</f>
        <v>-5.0000000000000266E-2</v>
      </c>
      <c r="AR1173" s="2" t="str">
        <f>IF(gpw_3[[#This Row],[Kolumna1]]&gt;0,"r",IF(gpw_3[[#This Row],[Kolumna1]]=0,"n","m"))</f>
        <v>m</v>
      </c>
    </row>
    <row r="1174" spans="1:44" x14ac:dyDescent="0.25">
      <c r="A1174" s="1">
        <v>42027</v>
      </c>
      <c r="B1174" s="2" t="s">
        <v>471</v>
      </c>
      <c r="C1174" s="2" t="s">
        <v>472</v>
      </c>
      <c r="D1174">
        <v>9.31</v>
      </c>
      <c r="E1174">
        <v>54012</v>
      </c>
      <c r="F1174">
        <v>502380</v>
      </c>
      <c r="G1174">
        <v>6713000</v>
      </c>
      <c r="H1174" s="2">
        <f>IF(AND(gpw[[#This Row],[wolumen]]=0,gpw[[#This Row],[obrot]]=0),gpw[[#This Row],[kurs_zamkniecia]],gpw[[#This Row],[obrot]]/gpw[[#This Row],[wolumen]])</f>
        <v>9.3012663852477235</v>
      </c>
      <c r="I1174">
        <f>(gpw[[#This Row],[kurs_zamkniecia]]/D704-1)*100</f>
        <v>0.32327586206897241</v>
      </c>
      <c r="J1174" t="str">
        <f>LEFT(gpw[[#This Row],[ISIN]],2)</f>
        <v>PL</v>
      </c>
      <c r="K1174">
        <f>gpw[[#This Row],[kurs_zamkniecia]]*gpw[[#This Row],[pakiet_wig]]</f>
        <v>62498030</v>
      </c>
      <c r="L1174" s="2">
        <f>1000</f>
        <v>1000</v>
      </c>
      <c r="M1174" s="2">
        <f t="shared" si="72"/>
        <v>96.428137390000003</v>
      </c>
      <c r="N1174" s="2">
        <f t="shared" si="73"/>
        <v>57140000</v>
      </c>
      <c r="O1174" s="2">
        <f>gpw[[#This Row],[M]]/(gpw[[#This Row],[Mb]]*gpw[[#This Row],[K]])*gpw[[#This Row],[Wb]]</f>
        <v>11.342853269963751</v>
      </c>
      <c r="P1174" s="2">
        <f>gpw[[#This Row],[kurs_zamkniecia]]-D704</f>
        <v>3.0000000000001137E-2</v>
      </c>
      <c r="Q1174" s="2" t="str">
        <f>IF(gpw[[#This Row],[Kolumna1]]&gt;0,"r",IF(gpw[[#This Row],[Kolumna1]]=0,"n","m"))</f>
        <v>r</v>
      </c>
      <c r="AB1174" s="1">
        <v>42027</v>
      </c>
      <c r="AC1174" s="2" t="s">
        <v>471</v>
      </c>
      <c r="AD1174" s="2" t="s">
        <v>472</v>
      </c>
      <c r="AE1174">
        <v>9.31</v>
      </c>
      <c r="AF1174">
        <v>54012</v>
      </c>
      <c r="AG1174">
        <v>502380</v>
      </c>
      <c r="AH1174">
        <v>6713000</v>
      </c>
      <c r="AI1174" s="2">
        <f>IF(AND(gpw_3[[#This Row],[wolumen]]=0,gpw_3[[#This Row],[obrot]]=0),gpw_3[[#This Row],[kurs_zamkniecia]],gpw_3[[#This Row],[obrot]]/gpw_3[[#This Row],[wolumen]])</f>
        <v>9.3012663852477235</v>
      </c>
      <c r="AJ1174">
        <f>(gpw_3[[#This Row],[kurs_zamkniecia]]/AE704-1)*100</f>
        <v>0.32327586206897241</v>
      </c>
      <c r="AK1174" t="str">
        <f>LEFT(gpw_3[[#This Row],[ISIN]],2)</f>
        <v>PL</v>
      </c>
      <c r="AL1174">
        <f>gpw_3[[#This Row],[kurs_zamkniecia]]*gpw_3[[#This Row],[pakiet_wig]]</f>
        <v>62498030</v>
      </c>
      <c r="AM1174" s="2">
        <f>1000</f>
        <v>1000</v>
      </c>
      <c r="AN1174" s="2">
        <f t="shared" si="74"/>
        <v>96.428137390000003</v>
      </c>
      <c r="AO1174" s="2">
        <f t="shared" si="75"/>
        <v>57140000</v>
      </c>
      <c r="AP1174" s="2">
        <f>gpw_3[[#This Row],[M]]/(gpw_3[[#This Row],[Mb]]*gpw_3[[#This Row],[K]])*gpw_3[[#This Row],[Wb]]</f>
        <v>11.342853269963751</v>
      </c>
      <c r="AQ1174" s="2">
        <f>gpw_3[[#This Row],[kurs_zamkniecia]]-AE704</f>
        <v>3.0000000000001137E-2</v>
      </c>
      <c r="AR1174" s="2" t="str">
        <f>IF(gpw_3[[#This Row],[Kolumna1]]&gt;0,"r",IF(gpw_3[[#This Row],[Kolumna1]]=0,"n","m"))</f>
        <v>r</v>
      </c>
    </row>
    <row r="1175" spans="1:44" x14ac:dyDescent="0.25">
      <c r="A1175" s="1">
        <v>42027</v>
      </c>
      <c r="B1175" s="2" t="s">
        <v>473</v>
      </c>
      <c r="C1175" s="2" t="s">
        <v>474</v>
      </c>
      <c r="D1175">
        <v>19.29</v>
      </c>
      <c r="E1175">
        <v>40004</v>
      </c>
      <c r="F1175">
        <v>766020</v>
      </c>
      <c r="G1175">
        <v>10769000</v>
      </c>
      <c r="H1175" s="2">
        <f>IF(AND(gpw[[#This Row],[wolumen]]=0,gpw[[#This Row],[obrot]]=0),gpw[[#This Row],[kurs_zamkniecia]],gpw[[#This Row],[obrot]]/gpw[[#This Row],[wolumen]])</f>
        <v>19.148585141485853</v>
      </c>
      <c r="I1175">
        <f>(gpw[[#This Row],[kurs_zamkniecia]]/D705-1)*100</f>
        <v>0.78369905956112706</v>
      </c>
      <c r="J1175" t="str">
        <f>LEFT(gpw[[#This Row],[ISIN]],2)</f>
        <v>PL</v>
      </c>
      <c r="K1175">
        <f>gpw[[#This Row],[kurs_zamkniecia]]*gpw[[#This Row],[pakiet_wig]]</f>
        <v>207734010</v>
      </c>
      <c r="L1175" s="2">
        <f>1000</f>
        <v>1000</v>
      </c>
      <c r="M1175" s="2">
        <f t="shared" si="72"/>
        <v>96.428137390000003</v>
      </c>
      <c r="N1175" s="2">
        <f t="shared" si="73"/>
        <v>57140000</v>
      </c>
      <c r="O1175" s="2">
        <f>gpw[[#This Row],[M]]/(gpw[[#This Row],[Mb]]*gpw[[#This Row],[K]])*gpw[[#This Row],[Wb]]</f>
        <v>37.701930678633914</v>
      </c>
      <c r="P1175" s="2">
        <f>gpw[[#This Row],[kurs_zamkniecia]]-D705</f>
        <v>0.14999999999999858</v>
      </c>
      <c r="Q1175" s="2" t="str">
        <f>IF(gpw[[#This Row],[Kolumna1]]&gt;0,"r",IF(gpw[[#This Row],[Kolumna1]]=0,"n","m"))</f>
        <v>r</v>
      </c>
      <c r="AB1175" s="1">
        <v>42027</v>
      </c>
      <c r="AC1175" s="2" t="s">
        <v>473</v>
      </c>
      <c r="AD1175" s="2" t="s">
        <v>474</v>
      </c>
      <c r="AE1175">
        <v>19.29</v>
      </c>
      <c r="AF1175">
        <v>40004</v>
      </c>
      <c r="AG1175">
        <v>766020</v>
      </c>
      <c r="AH1175">
        <v>10769000</v>
      </c>
      <c r="AI1175" s="2">
        <f>IF(AND(gpw_3[[#This Row],[wolumen]]=0,gpw_3[[#This Row],[obrot]]=0),gpw_3[[#This Row],[kurs_zamkniecia]],gpw_3[[#This Row],[obrot]]/gpw_3[[#This Row],[wolumen]])</f>
        <v>19.148585141485853</v>
      </c>
      <c r="AJ1175">
        <f>(gpw_3[[#This Row],[kurs_zamkniecia]]/AE705-1)*100</f>
        <v>0.78369905956112706</v>
      </c>
      <c r="AK1175" t="str">
        <f>LEFT(gpw_3[[#This Row],[ISIN]],2)</f>
        <v>PL</v>
      </c>
      <c r="AL1175">
        <f>gpw_3[[#This Row],[kurs_zamkniecia]]*gpw_3[[#This Row],[pakiet_wig]]</f>
        <v>207734010</v>
      </c>
      <c r="AM1175" s="2">
        <f>1000</f>
        <v>1000</v>
      </c>
      <c r="AN1175" s="2">
        <f t="shared" si="74"/>
        <v>96.428137390000003</v>
      </c>
      <c r="AO1175" s="2">
        <f t="shared" si="75"/>
        <v>57140000</v>
      </c>
      <c r="AP1175" s="2">
        <f>gpw_3[[#This Row],[M]]/(gpw_3[[#This Row],[Mb]]*gpw_3[[#This Row],[K]])*gpw_3[[#This Row],[Wb]]</f>
        <v>37.701930678633914</v>
      </c>
      <c r="AQ1175" s="2">
        <f>gpw_3[[#This Row],[kurs_zamkniecia]]-AE705</f>
        <v>0.14999999999999858</v>
      </c>
      <c r="AR1175" s="2" t="str">
        <f>IF(gpw_3[[#This Row],[Kolumna1]]&gt;0,"r",IF(gpw_3[[#This Row],[Kolumna1]]=0,"n","m"))</f>
        <v>r</v>
      </c>
    </row>
    <row r="1176" spans="1:44" x14ac:dyDescent="0.25">
      <c r="A1176" s="1">
        <v>42027</v>
      </c>
      <c r="B1176" s="2" t="s">
        <v>475</v>
      </c>
      <c r="C1176" s="2" t="s">
        <v>476</v>
      </c>
      <c r="D1176">
        <v>3.3</v>
      </c>
      <c r="E1176">
        <v>3997</v>
      </c>
      <c r="F1176">
        <v>13150</v>
      </c>
      <c r="G1176">
        <v>11880000</v>
      </c>
      <c r="H1176" s="2">
        <f>IF(AND(gpw[[#This Row],[wolumen]]=0,gpw[[#This Row],[obrot]]=0),gpw[[#This Row],[kurs_zamkniecia]],gpw[[#This Row],[obrot]]/gpw[[#This Row],[wolumen]])</f>
        <v>3.289967475606705</v>
      </c>
      <c r="I1176">
        <f>(gpw[[#This Row],[kurs_zamkniecia]]/D706-1)*100</f>
        <v>-0.30211480362538623</v>
      </c>
      <c r="J1176" t="str">
        <f>LEFT(gpw[[#This Row],[ISIN]],2)</f>
        <v>PL</v>
      </c>
      <c r="K1176">
        <f>gpw[[#This Row],[kurs_zamkniecia]]*gpw[[#This Row],[pakiet_wig]]</f>
        <v>39204000</v>
      </c>
      <c r="L1176" s="2">
        <f>1000</f>
        <v>1000</v>
      </c>
      <c r="M1176" s="2">
        <f t="shared" si="72"/>
        <v>96.428137390000003</v>
      </c>
      <c r="N1176" s="2">
        <f t="shared" si="73"/>
        <v>57140000</v>
      </c>
      <c r="O1176" s="2">
        <f>gpw[[#This Row],[M]]/(gpw[[#This Row],[Mb]]*gpw[[#This Row],[K]])*gpw[[#This Row],[Wb]]</f>
        <v>7.1151877842495024</v>
      </c>
      <c r="P1176" s="2">
        <f>gpw[[#This Row],[kurs_zamkniecia]]-D706</f>
        <v>-1.0000000000000231E-2</v>
      </c>
      <c r="Q1176" s="2" t="str">
        <f>IF(gpw[[#This Row],[Kolumna1]]&gt;0,"r",IF(gpw[[#This Row],[Kolumna1]]=0,"n","m"))</f>
        <v>m</v>
      </c>
      <c r="AB1176" s="1">
        <v>42027</v>
      </c>
      <c r="AC1176" s="2" t="s">
        <v>475</v>
      </c>
      <c r="AD1176" s="2" t="s">
        <v>476</v>
      </c>
      <c r="AE1176">
        <v>3.3</v>
      </c>
      <c r="AF1176">
        <v>3997</v>
      </c>
      <c r="AG1176">
        <v>13150</v>
      </c>
      <c r="AH1176">
        <v>11880000</v>
      </c>
      <c r="AI1176" s="2">
        <f>IF(AND(gpw_3[[#This Row],[wolumen]]=0,gpw_3[[#This Row],[obrot]]=0),gpw_3[[#This Row],[kurs_zamkniecia]],gpw_3[[#This Row],[obrot]]/gpw_3[[#This Row],[wolumen]])</f>
        <v>3.289967475606705</v>
      </c>
      <c r="AJ1176">
        <f>(gpw_3[[#This Row],[kurs_zamkniecia]]/AE706-1)*100</f>
        <v>-0.30211480362538623</v>
      </c>
      <c r="AK1176" t="str">
        <f>LEFT(gpw_3[[#This Row],[ISIN]],2)</f>
        <v>PL</v>
      </c>
      <c r="AL1176">
        <f>gpw_3[[#This Row],[kurs_zamkniecia]]*gpw_3[[#This Row],[pakiet_wig]]</f>
        <v>39204000</v>
      </c>
      <c r="AM1176" s="2">
        <f>1000</f>
        <v>1000</v>
      </c>
      <c r="AN1176" s="2">
        <f t="shared" si="74"/>
        <v>96.428137390000003</v>
      </c>
      <c r="AO1176" s="2">
        <f t="shared" si="75"/>
        <v>57140000</v>
      </c>
      <c r="AP1176" s="2">
        <f>gpw_3[[#This Row],[M]]/(gpw_3[[#This Row],[Mb]]*gpw_3[[#This Row],[K]])*gpw_3[[#This Row],[Wb]]</f>
        <v>7.1151877842495024</v>
      </c>
      <c r="AQ1176" s="2">
        <f>gpw_3[[#This Row],[kurs_zamkniecia]]-AE706</f>
        <v>-1.0000000000000231E-2</v>
      </c>
      <c r="AR1176" s="2" t="str">
        <f>IF(gpw_3[[#This Row],[Kolumna1]]&gt;0,"r",IF(gpw_3[[#This Row],[Kolumna1]]=0,"n","m"))</f>
        <v>m</v>
      </c>
    </row>
    <row r="1177" spans="1:44" x14ac:dyDescent="0.25">
      <c r="A1177" s="1">
        <v>42027</v>
      </c>
      <c r="B1177" s="2" t="s">
        <v>477</v>
      </c>
      <c r="C1177" s="2" t="s">
        <v>478</v>
      </c>
      <c r="D1177">
        <v>260</v>
      </c>
      <c r="E1177">
        <v>0</v>
      </c>
      <c r="F1177">
        <v>0</v>
      </c>
      <c r="G1177">
        <v>1231000</v>
      </c>
      <c r="H1177" s="2">
        <f>IF(AND(gpw[[#This Row],[wolumen]]=0,gpw[[#This Row],[obrot]]=0),gpw[[#This Row],[kurs_zamkniecia]],gpw[[#This Row],[obrot]]/gpw[[#This Row],[wolumen]])</f>
        <v>260</v>
      </c>
      <c r="I1177">
        <f>(gpw[[#This Row],[kurs_zamkniecia]]/D707-1)*100</f>
        <v>0</v>
      </c>
      <c r="J1177" t="str">
        <f>LEFT(gpw[[#This Row],[ISIN]],2)</f>
        <v>SI</v>
      </c>
      <c r="K1177">
        <f>gpw[[#This Row],[kurs_zamkniecia]]*gpw[[#This Row],[pakiet_wig]]</f>
        <v>320060000</v>
      </c>
      <c r="L1177" s="2">
        <f>1000</f>
        <v>1000</v>
      </c>
      <c r="M1177" s="2">
        <f t="shared" si="72"/>
        <v>96.428137390000003</v>
      </c>
      <c r="N1177" s="2">
        <f t="shared" si="73"/>
        <v>57140000</v>
      </c>
      <c r="O1177" s="2">
        <f>gpw[[#This Row],[M]]/(gpw[[#This Row],[Mb]]*gpw[[#This Row],[K]])*gpw[[#This Row],[Wb]]</f>
        <v>58.088128819173953</v>
      </c>
      <c r="P1177" s="2">
        <f>gpw[[#This Row],[kurs_zamkniecia]]-D707</f>
        <v>0</v>
      </c>
      <c r="Q1177" s="2" t="str">
        <f>IF(gpw[[#This Row],[Kolumna1]]&gt;0,"r",IF(gpw[[#This Row],[Kolumna1]]=0,"n","m"))</f>
        <v>n</v>
      </c>
      <c r="AB1177" s="1">
        <v>42027</v>
      </c>
      <c r="AC1177" s="2" t="s">
        <v>477</v>
      </c>
      <c r="AD1177" s="2" t="s">
        <v>478</v>
      </c>
      <c r="AE1177">
        <v>260</v>
      </c>
      <c r="AF1177">
        <v>0</v>
      </c>
      <c r="AG1177">
        <v>0</v>
      </c>
      <c r="AH1177">
        <v>1231000</v>
      </c>
      <c r="AI1177" s="2">
        <f>IF(AND(gpw_3[[#This Row],[wolumen]]=0,gpw_3[[#This Row],[obrot]]=0),gpw_3[[#This Row],[kurs_zamkniecia]],gpw_3[[#This Row],[obrot]]/gpw_3[[#This Row],[wolumen]])</f>
        <v>260</v>
      </c>
      <c r="AJ1177">
        <f>(gpw_3[[#This Row],[kurs_zamkniecia]]/AE707-1)*100</f>
        <v>0</v>
      </c>
      <c r="AK1177" t="str">
        <f>LEFT(gpw_3[[#This Row],[ISIN]],2)</f>
        <v>SI</v>
      </c>
      <c r="AL1177">
        <f>gpw_3[[#This Row],[kurs_zamkniecia]]*gpw_3[[#This Row],[pakiet_wig]]</f>
        <v>320060000</v>
      </c>
      <c r="AM1177" s="2">
        <f>1000</f>
        <v>1000</v>
      </c>
      <c r="AN1177" s="2">
        <f t="shared" si="74"/>
        <v>96.428137390000003</v>
      </c>
      <c r="AO1177" s="2">
        <f t="shared" si="75"/>
        <v>57140000</v>
      </c>
      <c r="AP1177" s="2">
        <f>gpw_3[[#This Row],[M]]/(gpw_3[[#This Row],[Mb]]*gpw_3[[#This Row],[K]])*gpw_3[[#This Row],[Wb]]</f>
        <v>58.088128819173953</v>
      </c>
      <c r="AQ1177" s="2">
        <f>gpw_3[[#This Row],[kurs_zamkniecia]]-AE707</f>
        <v>0</v>
      </c>
      <c r="AR1177" s="2" t="str">
        <f>IF(gpw_3[[#This Row],[Kolumna1]]&gt;0,"r",IF(gpw_3[[#This Row],[Kolumna1]]=0,"n","m"))</f>
        <v>n</v>
      </c>
    </row>
    <row r="1178" spans="1:44" x14ac:dyDescent="0.25">
      <c r="A1178" s="1">
        <v>42027</v>
      </c>
      <c r="B1178" s="2" t="s">
        <v>479</v>
      </c>
      <c r="C1178" s="2" t="s">
        <v>480</v>
      </c>
      <c r="D1178">
        <v>113</v>
      </c>
      <c r="E1178">
        <v>13237</v>
      </c>
      <c r="F1178">
        <v>1499640</v>
      </c>
      <c r="G1178">
        <v>14953000</v>
      </c>
      <c r="H1178" s="2">
        <f>IF(AND(gpw[[#This Row],[wolumen]]=0,gpw[[#This Row],[obrot]]=0),gpw[[#This Row],[kurs_zamkniecia]],gpw[[#This Row],[obrot]]/gpw[[#This Row],[wolumen]])</f>
        <v>113.29153131374179</v>
      </c>
      <c r="I1178">
        <f>(gpw[[#This Row],[kurs_zamkniecia]]/D708-1)*100</f>
        <v>8.857395925596645E-2</v>
      </c>
      <c r="J1178" t="str">
        <f>LEFT(gpw[[#This Row],[ISIN]],2)</f>
        <v>PL</v>
      </c>
      <c r="K1178">
        <f>gpw[[#This Row],[kurs_zamkniecia]]*gpw[[#This Row],[pakiet_wig]]</f>
        <v>1689689000</v>
      </c>
      <c r="L1178" s="2">
        <f>1000</f>
        <v>1000</v>
      </c>
      <c r="M1178" s="2">
        <f t="shared" si="72"/>
        <v>96.428137390000003</v>
      </c>
      <c r="N1178" s="2">
        <f t="shared" si="73"/>
        <v>57140000</v>
      </c>
      <c r="O1178" s="2">
        <f>gpw[[#This Row],[M]]/(gpw[[#This Row],[Mb]]*gpw[[#This Row],[K]])*gpw[[#This Row],[Wb]]</f>
        <v>306.6639764304856</v>
      </c>
      <c r="P1178" s="2">
        <f>gpw[[#This Row],[kurs_zamkniecia]]-D708</f>
        <v>9.9999999999994316E-2</v>
      </c>
      <c r="Q1178" s="2" t="str">
        <f>IF(gpw[[#This Row],[Kolumna1]]&gt;0,"r",IF(gpw[[#This Row],[Kolumna1]]=0,"n","m"))</f>
        <v>r</v>
      </c>
      <c r="AB1178" s="1">
        <v>42027</v>
      </c>
      <c r="AC1178" s="2" t="s">
        <v>479</v>
      </c>
      <c r="AD1178" s="2" t="s">
        <v>480</v>
      </c>
      <c r="AE1178">
        <v>113</v>
      </c>
      <c r="AF1178">
        <v>13237</v>
      </c>
      <c r="AG1178">
        <v>1499640</v>
      </c>
      <c r="AH1178">
        <v>14953000</v>
      </c>
      <c r="AI1178" s="2">
        <f>IF(AND(gpw_3[[#This Row],[wolumen]]=0,gpw_3[[#This Row],[obrot]]=0),gpw_3[[#This Row],[kurs_zamkniecia]],gpw_3[[#This Row],[obrot]]/gpw_3[[#This Row],[wolumen]])</f>
        <v>113.29153131374179</v>
      </c>
      <c r="AJ1178">
        <f>(gpw_3[[#This Row],[kurs_zamkniecia]]/AE708-1)*100</f>
        <v>8.857395925596645E-2</v>
      </c>
      <c r="AK1178" t="str">
        <f>LEFT(gpw_3[[#This Row],[ISIN]],2)</f>
        <v>PL</v>
      </c>
      <c r="AL1178">
        <f>gpw_3[[#This Row],[kurs_zamkniecia]]*gpw_3[[#This Row],[pakiet_wig]]</f>
        <v>1689689000</v>
      </c>
      <c r="AM1178" s="2">
        <f>1000</f>
        <v>1000</v>
      </c>
      <c r="AN1178" s="2">
        <f t="shared" si="74"/>
        <v>96.428137390000003</v>
      </c>
      <c r="AO1178" s="2">
        <f t="shared" si="75"/>
        <v>57140000</v>
      </c>
      <c r="AP1178" s="2">
        <f>gpw_3[[#This Row],[M]]/(gpw_3[[#This Row],[Mb]]*gpw_3[[#This Row],[K]])*gpw_3[[#This Row],[Wb]]</f>
        <v>306.6639764304856</v>
      </c>
      <c r="AQ1178" s="2">
        <f>gpw_3[[#This Row],[kurs_zamkniecia]]-AE708</f>
        <v>9.9999999999994316E-2</v>
      </c>
      <c r="AR1178" s="2" t="str">
        <f>IF(gpw_3[[#This Row],[Kolumna1]]&gt;0,"r",IF(gpw_3[[#This Row],[Kolumna1]]=0,"n","m"))</f>
        <v>r</v>
      </c>
    </row>
    <row r="1179" spans="1:44" x14ac:dyDescent="0.25">
      <c r="A1179" s="1">
        <v>42027</v>
      </c>
      <c r="B1179" s="2" t="s">
        <v>481</v>
      </c>
      <c r="C1179" s="2" t="s">
        <v>482</v>
      </c>
      <c r="D1179">
        <v>55.8</v>
      </c>
      <c r="E1179">
        <v>2969</v>
      </c>
      <c r="F1179">
        <v>162540</v>
      </c>
      <c r="G1179">
        <v>2418000</v>
      </c>
      <c r="H1179" s="2">
        <f>IF(AND(gpw[[#This Row],[wolumen]]=0,gpw[[#This Row],[obrot]]=0),gpw[[#This Row],[kurs_zamkniecia]],gpw[[#This Row],[obrot]]/gpw[[#This Row],[wolumen]])</f>
        <v>54.745705624789494</v>
      </c>
      <c r="I1179">
        <f>(gpw[[#This Row],[kurs_zamkniecia]]/D709-1)*100</f>
        <v>3.5634743875278208</v>
      </c>
      <c r="J1179" t="str">
        <f>LEFT(gpw[[#This Row],[ISIN]],2)</f>
        <v>PL</v>
      </c>
      <c r="K1179">
        <f>gpw[[#This Row],[kurs_zamkniecia]]*gpw[[#This Row],[pakiet_wig]]</f>
        <v>134924400</v>
      </c>
      <c r="L1179" s="2">
        <f>1000</f>
        <v>1000</v>
      </c>
      <c r="M1179" s="2">
        <f t="shared" si="72"/>
        <v>96.428137390000003</v>
      </c>
      <c r="N1179" s="2">
        <f t="shared" si="73"/>
        <v>57140000</v>
      </c>
      <c r="O1179" s="2">
        <f>gpw[[#This Row],[M]]/(gpw[[#This Row],[Mb]]*gpw[[#This Row],[K]])*gpw[[#This Row],[Wb]]</f>
        <v>24.487614597418467</v>
      </c>
      <c r="P1179" s="2">
        <f>gpw[[#This Row],[kurs_zamkniecia]]-D709</f>
        <v>1.9199999999999946</v>
      </c>
      <c r="Q1179" s="2" t="str">
        <f>IF(gpw[[#This Row],[Kolumna1]]&gt;0,"r",IF(gpw[[#This Row],[Kolumna1]]=0,"n","m"))</f>
        <v>r</v>
      </c>
      <c r="AB1179" s="1">
        <v>42027</v>
      </c>
      <c r="AC1179" s="2" t="s">
        <v>481</v>
      </c>
      <c r="AD1179" s="2" t="s">
        <v>482</v>
      </c>
      <c r="AE1179">
        <v>55.8</v>
      </c>
      <c r="AF1179">
        <v>2969</v>
      </c>
      <c r="AG1179">
        <v>162540</v>
      </c>
      <c r="AH1179">
        <v>2418000</v>
      </c>
      <c r="AI1179" s="2">
        <f>IF(AND(gpw_3[[#This Row],[wolumen]]=0,gpw_3[[#This Row],[obrot]]=0),gpw_3[[#This Row],[kurs_zamkniecia]],gpw_3[[#This Row],[obrot]]/gpw_3[[#This Row],[wolumen]])</f>
        <v>54.745705624789494</v>
      </c>
      <c r="AJ1179">
        <f>(gpw_3[[#This Row],[kurs_zamkniecia]]/AE709-1)*100</f>
        <v>3.5634743875278208</v>
      </c>
      <c r="AK1179" t="str">
        <f>LEFT(gpw_3[[#This Row],[ISIN]],2)</f>
        <v>PL</v>
      </c>
      <c r="AL1179">
        <f>gpw_3[[#This Row],[kurs_zamkniecia]]*gpw_3[[#This Row],[pakiet_wig]]</f>
        <v>134924400</v>
      </c>
      <c r="AM1179" s="2">
        <f>1000</f>
        <v>1000</v>
      </c>
      <c r="AN1179" s="2">
        <f t="shared" si="74"/>
        <v>96.428137390000003</v>
      </c>
      <c r="AO1179" s="2">
        <f t="shared" si="75"/>
        <v>57140000</v>
      </c>
      <c r="AP1179" s="2">
        <f>gpw_3[[#This Row],[M]]/(gpw_3[[#This Row],[Mb]]*gpw_3[[#This Row],[K]])*gpw_3[[#This Row],[Wb]]</f>
        <v>24.487614597418467</v>
      </c>
      <c r="AQ1179" s="2">
        <f>gpw_3[[#This Row],[kurs_zamkniecia]]-AE709</f>
        <v>1.9199999999999946</v>
      </c>
      <c r="AR1179" s="2" t="str">
        <f>IF(gpw_3[[#This Row],[Kolumna1]]&gt;0,"r",IF(gpw_3[[#This Row],[Kolumna1]]=0,"n","m"))</f>
        <v>r</v>
      </c>
    </row>
    <row r="1180" spans="1:44" x14ac:dyDescent="0.25">
      <c r="A1180" s="1">
        <v>42027</v>
      </c>
      <c r="B1180" s="2" t="s">
        <v>483</v>
      </c>
      <c r="C1180" s="2" t="s">
        <v>484</v>
      </c>
      <c r="D1180">
        <v>1.07</v>
      </c>
      <c r="E1180">
        <v>78957</v>
      </c>
      <c r="F1180">
        <v>83530</v>
      </c>
      <c r="G1180">
        <v>5093000</v>
      </c>
      <c r="H1180" s="2">
        <f>IF(AND(gpw[[#This Row],[wolumen]]=0,gpw[[#This Row],[obrot]]=0),gpw[[#This Row],[kurs_zamkniecia]],gpw[[#This Row],[obrot]]/gpw[[#This Row],[wolumen]])</f>
        <v>1.0579176007193789</v>
      </c>
      <c r="I1180">
        <f>(gpw[[#This Row],[kurs_zamkniecia]]/D710-1)*100</f>
        <v>-4.4642857142857206</v>
      </c>
      <c r="J1180" t="str">
        <f>LEFT(gpw[[#This Row],[ISIN]],2)</f>
        <v>LU</v>
      </c>
      <c r="K1180">
        <f>gpw[[#This Row],[kurs_zamkniecia]]*gpw[[#This Row],[pakiet_wig]]</f>
        <v>5449510</v>
      </c>
      <c r="L1180" s="2">
        <f>1000</f>
        <v>1000</v>
      </c>
      <c r="M1180" s="2">
        <f t="shared" si="72"/>
        <v>96.428137390000003</v>
      </c>
      <c r="N1180" s="2">
        <f t="shared" si="73"/>
        <v>57140000</v>
      </c>
      <c r="O1180" s="2">
        <f>gpw[[#This Row],[M]]/(gpw[[#This Row],[Mb]]*gpw[[#This Row],[K]])*gpw[[#This Row],[Wb]]</f>
        <v>0.9890390516821117</v>
      </c>
      <c r="P1180" s="2">
        <f>gpw[[#This Row],[kurs_zamkniecia]]-D710</f>
        <v>-5.0000000000000044E-2</v>
      </c>
      <c r="Q1180" s="2" t="str">
        <f>IF(gpw[[#This Row],[Kolumna1]]&gt;0,"r",IF(gpw[[#This Row],[Kolumna1]]=0,"n","m"))</f>
        <v>m</v>
      </c>
      <c r="AB1180" s="1">
        <v>42027</v>
      </c>
      <c r="AC1180" s="2" t="s">
        <v>483</v>
      </c>
      <c r="AD1180" s="2" t="s">
        <v>484</v>
      </c>
      <c r="AE1180">
        <v>1.07</v>
      </c>
      <c r="AF1180">
        <v>78957</v>
      </c>
      <c r="AG1180">
        <v>83530</v>
      </c>
      <c r="AH1180">
        <v>5093000</v>
      </c>
      <c r="AI1180" s="2">
        <f>IF(AND(gpw_3[[#This Row],[wolumen]]=0,gpw_3[[#This Row],[obrot]]=0),gpw_3[[#This Row],[kurs_zamkniecia]],gpw_3[[#This Row],[obrot]]/gpw_3[[#This Row],[wolumen]])</f>
        <v>1.0579176007193789</v>
      </c>
      <c r="AJ1180">
        <f>(gpw_3[[#This Row],[kurs_zamkniecia]]/AE710-1)*100</f>
        <v>-4.4642857142857206</v>
      </c>
      <c r="AK1180" t="str">
        <f>LEFT(gpw_3[[#This Row],[ISIN]],2)</f>
        <v>LU</v>
      </c>
      <c r="AL1180">
        <f>gpw_3[[#This Row],[kurs_zamkniecia]]*gpw_3[[#This Row],[pakiet_wig]]</f>
        <v>5449510</v>
      </c>
      <c r="AM1180" s="2">
        <f>1000</f>
        <v>1000</v>
      </c>
      <c r="AN1180" s="2">
        <f t="shared" si="74"/>
        <v>96.428137390000003</v>
      </c>
      <c r="AO1180" s="2">
        <f t="shared" si="75"/>
        <v>57140000</v>
      </c>
      <c r="AP1180" s="2">
        <f>gpw_3[[#This Row],[M]]/(gpw_3[[#This Row],[Mb]]*gpw_3[[#This Row],[K]])*gpw_3[[#This Row],[Wb]]</f>
        <v>0.9890390516821117</v>
      </c>
      <c r="AQ1180" s="2">
        <f>gpw_3[[#This Row],[kurs_zamkniecia]]-AE710</f>
        <v>-5.0000000000000044E-2</v>
      </c>
      <c r="AR1180" s="2" t="str">
        <f>IF(gpw_3[[#This Row],[Kolumna1]]&gt;0,"r",IF(gpw_3[[#This Row],[Kolumna1]]=0,"n","m"))</f>
        <v>m</v>
      </c>
    </row>
    <row r="1181" spans="1:44" x14ac:dyDescent="0.25">
      <c r="A1181" s="1">
        <v>42027</v>
      </c>
      <c r="B1181" s="2" t="s">
        <v>485</v>
      </c>
      <c r="C1181" s="2" t="s">
        <v>486</v>
      </c>
      <c r="D1181">
        <v>1.8</v>
      </c>
      <c r="E1181">
        <v>21557</v>
      </c>
      <c r="F1181">
        <v>39360</v>
      </c>
      <c r="G1181">
        <v>218198000</v>
      </c>
      <c r="H1181" s="2">
        <f>IF(AND(gpw[[#This Row],[wolumen]]=0,gpw[[#This Row],[obrot]]=0),gpw[[#This Row],[kurs_zamkniecia]],gpw[[#This Row],[obrot]]/gpw[[#This Row],[wolumen]])</f>
        <v>1.8258570301990074</v>
      </c>
      <c r="I1181">
        <f>(gpw[[#This Row],[kurs_zamkniecia]]/D711-1)*100</f>
        <v>-1.6393442622950838</v>
      </c>
      <c r="J1181" t="str">
        <f>LEFT(gpw[[#This Row],[ISIN]],2)</f>
        <v>PL</v>
      </c>
      <c r="K1181">
        <f>gpw[[#This Row],[kurs_zamkniecia]]*gpw[[#This Row],[pakiet_wig]]</f>
        <v>392756400</v>
      </c>
      <c r="L1181" s="2">
        <f>1000</f>
        <v>1000</v>
      </c>
      <c r="M1181" s="2">
        <f t="shared" si="72"/>
        <v>96.428137390000003</v>
      </c>
      <c r="N1181" s="2">
        <f t="shared" si="73"/>
        <v>57140000</v>
      </c>
      <c r="O1181" s="2">
        <f>gpw[[#This Row],[M]]/(gpw[[#This Row],[Mb]]*gpw[[#This Row],[K]])*gpw[[#This Row],[Wb]]</f>
        <v>71.281898262060281</v>
      </c>
      <c r="P1181" s="2">
        <f>gpw[[#This Row],[kurs_zamkniecia]]-D711</f>
        <v>-3.0000000000000027E-2</v>
      </c>
      <c r="Q1181" s="2" t="str">
        <f>IF(gpw[[#This Row],[Kolumna1]]&gt;0,"r",IF(gpw[[#This Row],[Kolumna1]]=0,"n","m"))</f>
        <v>m</v>
      </c>
      <c r="AB1181" s="1">
        <v>42027</v>
      </c>
      <c r="AC1181" s="2" t="s">
        <v>485</v>
      </c>
      <c r="AD1181" s="2" t="s">
        <v>486</v>
      </c>
      <c r="AE1181">
        <v>1.8</v>
      </c>
      <c r="AF1181">
        <v>21557</v>
      </c>
      <c r="AG1181">
        <v>39360</v>
      </c>
      <c r="AH1181">
        <v>218198000</v>
      </c>
      <c r="AI1181" s="2">
        <f>IF(AND(gpw_3[[#This Row],[wolumen]]=0,gpw_3[[#This Row],[obrot]]=0),gpw_3[[#This Row],[kurs_zamkniecia]],gpw_3[[#This Row],[obrot]]/gpw_3[[#This Row],[wolumen]])</f>
        <v>1.8258570301990074</v>
      </c>
      <c r="AJ1181">
        <f>(gpw_3[[#This Row],[kurs_zamkniecia]]/AE711-1)*100</f>
        <v>-1.6393442622950838</v>
      </c>
      <c r="AK1181" t="str">
        <f>LEFT(gpw_3[[#This Row],[ISIN]],2)</f>
        <v>PL</v>
      </c>
      <c r="AL1181">
        <f>gpw_3[[#This Row],[kurs_zamkniecia]]*gpw_3[[#This Row],[pakiet_wig]]</f>
        <v>392756400</v>
      </c>
      <c r="AM1181" s="2">
        <f>1000</f>
        <v>1000</v>
      </c>
      <c r="AN1181" s="2">
        <f t="shared" si="74"/>
        <v>96.428137390000003</v>
      </c>
      <c r="AO1181" s="2">
        <f t="shared" si="75"/>
        <v>57140000</v>
      </c>
      <c r="AP1181" s="2">
        <f>gpw_3[[#This Row],[M]]/(gpw_3[[#This Row],[Mb]]*gpw_3[[#This Row],[K]])*gpw_3[[#This Row],[Wb]]</f>
        <v>71.281898262060281</v>
      </c>
      <c r="AQ1181" s="2">
        <f>gpw_3[[#This Row],[kurs_zamkniecia]]-AE711</f>
        <v>-3.0000000000000027E-2</v>
      </c>
      <c r="AR1181" s="2" t="str">
        <f>IF(gpw_3[[#This Row],[Kolumna1]]&gt;0,"r",IF(gpw_3[[#This Row],[Kolumna1]]=0,"n","m"))</f>
        <v>m</v>
      </c>
    </row>
    <row r="1182" spans="1:44" x14ac:dyDescent="0.25">
      <c r="A1182" s="1">
        <v>42027</v>
      </c>
      <c r="B1182" s="2" t="s">
        <v>487</v>
      </c>
      <c r="C1182" s="2" t="s">
        <v>488</v>
      </c>
      <c r="D1182">
        <v>4.26</v>
      </c>
      <c r="E1182">
        <v>31177</v>
      </c>
      <c r="F1182">
        <v>132090</v>
      </c>
      <c r="G1182">
        <v>10150000</v>
      </c>
      <c r="H1182" s="2">
        <f>IF(AND(gpw[[#This Row],[wolumen]]=0,gpw[[#This Row],[obrot]]=0),gpw[[#This Row],[kurs_zamkniecia]],gpw[[#This Row],[obrot]]/gpw[[#This Row],[wolumen]])</f>
        <v>4.2367771113320716</v>
      </c>
      <c r="I1182">
        <f>(gpw[[#This Row],[kurs_zamkniecia]]/D712-1)*100</f>
        <v>0.94786729857820884</v>
      </c>
      <c r="J1182" t="str">
        <f>LEFT(gpw[[#This Row],[ISIN]],2)</f>
        <v>PL</v>
      </c>
      <c r="K1182">
        <f>gpw[[#This Row],[kurs_zamkniecia]]*gpw[[#This Row],[pakiet_wig]]</f>
        <v>43239000</v>
      </c>
      <c r="L1182" s="2">
        <f>1000</f>
        <v>1000</v>
      </c>
      <c r="M1182" s="2">
        <f t="shared" si="72"/>
        <v>96.428137390000003</v>
      </c>
      <c r="N1182" s="2">
        <f t="shared" si="73"/>
        <v>57140000</v>
      </c>
      <c r="O1182" s="2">
        <f>gpw[[#This Row],[M]]/(gpw[[#This Row],[Mb]]*gpw[[#This Row],[K]])*gpw[[#This Row],[Wb]]</f>
        <v>7.8475054740119434</v>
      </c>
      <c r="P1182" s="2">
        <f>gpw[[#This Row],[kurs_zamkniecia]]-D712</f>
        <v>4.0000000000000036E-2</v>
      </c>
      <c r="Q1182" s="2" t="str">
        <f>IF(gpw[[#This Row],[Kolumna1]]&gt;0,"r",IF(gpw[[#This Row],[Kolumna1]]=0,"n","m"))</f>
        <v>r</v>
      </c>
      <c r="AB1182" s="1">
        <v>42027</v>
      </c>
      <c r="AC1182" s="2" t="s">
        <v>487</v>
      </c>
      <c r="AD1182" s="2" t="s">
        <v>488</v>
      </c>
      <c r="AE1182">
        <v>4.26</v>
      </c>
      <c r="AF1182">
        <v>31177</v>
      </c>
      <c r="AG1182">
        <v>132090</v>
      </c>
      <c r="AH1182">
        <v>10150000</v>
      </c>
      <c r="AI1182" s="2">
        <f>IF(AND(gpw_3[[#This Row],[wolumen]]=0,gpw_3[[#This Row],[obrot]]=0),gpw_3[[#This Row],[kurs_zamkniecia]],gpw_3[[#This Row],[obrot]]/gpw_3[[#This Row],[wolumen]])</f>
        <v>4.2367771113320716</v>
      </c>
      <c r="AJ1182">
        <f>(gpw_3[[#This Row],[kurs_zamkniecia]]/AE712-1)*100</f>
        <v>0.94786729857820884</v>
      </c>
      <c r="AK1182" t="str">
        <f>LEFT(gpw_3[[#This Row],[ISIN]],2)</f>
        <v>PL</v>
      </c>
      <c r="AL1182">
        <f>gpw_3[[#This Row],[kurs_zamkniecia]]*gpw_3[[#This Row],[pakiet_wig]]</f>
        <v>43239000</v>
      </c>
      <c r="AM1182" s="2">
        <f>1000</f>
        <v>1000</v>
      </c>
      <c r="AN1182" s="2">
        <f t="shared" si="74"/>
        <v>96.428137390000003</v>
      </c>
      <c r="AO1182" s="2">
        <f t="shared" si="75"/>
        <v>57140000</v>
      </c>
      <c r="AP1182" s="2">
        <f>gpw_3[[#This Row],[M]]/(gpw_3[[#This Row],[Mb]]*gpw_3[[#This Row],[K]])*gpw_3[[#This Row],[Wb]]</f>
        <v>7.8475054740119434</v>
      </c>
      <c r="AQ1182" s="2">
        <f>gpw_3[[#This Row],[kurs_zamkniecia]]-AE712</f>
        <v>4.0000000000000036E-2</v>
      </c>
      <c r="AR1182" s="2" t="str">
        <f>IF(gpw_3[[#This Row],[Kolumna1]]&gt;0,"r",IF(gpw_3[[#This Row],[Kolumna1]]=0,"n","m"))</f>
        <v>r</v>
      </c>
    </row>
    <row r="1183" spans="1:44" x14ac:dyDescent="0.25">
      <c r="A1183" s="1">
        <v>42027</v>
      </c>
      <c r="B1183" s="2" t="s">
        <v>489</v>
      </c>
      <c r="C1183" s="2" t="s">
        <v>490</v>
      </c>
      <c r="D1183">
        <v>8.4</v>
      </c>
      <c r="E1183">
        <v>4419</v>
      </c>
      <c r="F1183">
        <v>36850</v>
      </c>
      <c r="G1183">
        <v>30148000</v>
      </c>
      <c r="H1183" s="2">
        <f>IF(AND(gpw[[#This Row],[wolumen]]=0,gpw[[#This Row],[obrot]]=0),gpw[[#This Row],[kurs_zamkniecia]],gpw[[#This Row],[obrot]]/gpw[[#This Row],[wolumen]])</f>
        <v>8.3389907218827783</v>
      </c>
      <c r="I1183">
        <f>(gpw[[#This Row],[kurs_zamkniecia]]/D713-1)*100</f>
        <v>0.7194244604316502</v>
      </c>
      <c r="J1183" t="str">
        <f>LEFT(gpw[[#This Row],[ISIN]],2)</f>
        <v>PL</v>
      </c>
      <c r="K1183">
        <f>gpw[[#This Row],[kurs_zamkniecia]]*gpw[[#This Row],[pakiet_wig]]</f>
        <v>253243200</v>
      </c>
      <c r="L1183" s="2">
        <f>1000</f>
        <v>1000</v>
      </c>
      <c r="M1183" s="2">
        <f t="shared" si="72"/>
        <v>96.428137390000003</v>
      </c>
      <c r="N1183" s="2">
        <f t="shared" si="73"/>
        <v>57140000</v>
      </c>
      <c r="O1183" s="2">
        <f>gpw[[#This Row],[M]]/(gpw[[#This Row],[Mb]]*gpw[[#This Row],[K]])*gpw[[#This Row],[Wb]]</f>
        <v>45.96145605255213</v>
      </c>
      <c r="P1183" s="2">
        <f>gpw[[#This Row],[kurs_zamkniecia]]-D713</f>
        <v>6.0000000000000497E-2</v>
      </c>
      <c r="Q1183" s="2" t="str">
        <f>IF(gpw[[#This Row],[Kolumna1]]&gt;0,"r",IF(gpw[[#This Row],[Kolumna1]]=0,"n","m"))</f>
        <v>r</v>
      </c>
      <c r="AB1183" s="1">
        <v>42027</v>
      </c>
      <c r="AC1183" s="2" t="s">
        <v>489</v>
      </c>
      <c r="AD1183" s="2" t="s">
        <v>490</v>
      </c>
      <c r="AE1183">
        <v>8.4</v>
      </c>
      <c r="AF1183">
        <v>4419</v>
      </c>
      <c r="AG1183">
        <v>36850</v>
      </c>
      <c r="AH1183">
        <v>30148000</v>
      </c>
      <c r="AI1183" s="2">
        <f>IF(AND(gpw_3[[#This Row],[wolumen]]=0,gpw_3[[#This Row],[obrot]]=0),gpw_3[[#This Row],[kurs_zamkniecia]],gpw_3[[#This Row],[obrot]]/gpw_3[[#This Row],[wolumen]])</f>
        <v>8.3389907218827783</v>
      </c>
      <c r="AJ1183">
        <f>(gpw_3[[#This Row],[kurs_zamkniecia]]/AE713-1)*100</f>
        <v>0.7194244604316502</v>
      </c>
      <c r="AK1183" t="str">
        <f>LEFT(gpw_3[[#This Row],[ISIN]],2)</f>
        <v>PL</v>
      </c>
      <c r="AL1183">
        <f>gpw_3[[#This Row],[kurs_zamkniecia]]*gpw_3[[#This Row],[pakiet_wig]]</f>
        <v>253243200</v>
      </c>
      <c r="AM1183" s="2">
        <f>1000</f>
        <v>1000</v>
      </c>
      <c r="AN1183" s="2">
        <f t="shared" si="74"/>
        <v>96.428137390000003</v>
      </c>
      <c r="AO1183" s="2">
        <f t="shared" si="75"/>
        <v>57140000</v>
      </c>
      <c r="AP1183" s="2">
        <f>gpw_3[[#This Row],[M]]/(gpw_3[[#This Row],[Mb]]*gpw_3[[#This Row],[K]])*gpw_3[[#This Row],[Wb]]</f>
        <v>45.96145605255213</v>
      </c>
      <c r="AQ1183" s="2">
        <f>gpw_3[[#This Row],[kurs_zamkniecia]]-AE713</f>
        <v>6.0000000000000497E-2</v>
      </c>
      <c r="AR1183" s="2" t="str">
        <f>IF(gpw_3[[#This Row],[Kolumna1]]&gt;0,"r",IF(gpw_3[[#This Row],[Kolumna1]]=0,"n","m"))</f>
        <v>r</v>
      </c>
    </row>
    <row r="1184" spans="1:44" x14ac:dyDescent="0.25">
      <c r="A1184" s="1">
        <v>42027</v>
      </c>
      <c r="B1184" s="2" t="s">
        <v>491</v>
      </c>
      <c r="C1184" s="2" t="s">
        <v>492</v>
      </c>
      <c r="D1184">
        <v>2.4300000000000002</v>
      </c>
      <c r="E1184">
        <v>10295</v>
      </c>
      <c r="F1184">
        <v>24850</v>
      </c>
      <c r="G1184">
        <v>34971000</v>
      </c>
      <c r="H1184" s="2">
        <f>IF(AND(gpw[[#This Row],[wolumen]]=0,gpw[[#This Row],[obrot]]=0),gpw[[#This Row],[kurs_zamkniecia]],gpw[[#This Row],[obrot]]/gpw[[#This Row],[wolumen]])</f>
        <v>2.4137931034482758</v>
      </c>
      <c r="I1184">
        <f>(gpw[[#This Row],[kurs_zamkniecia]]/D714-1)*100</f>
        <v>-1.619433198380571</v>
      </c>
      <c r="J1184" t="str">
        <f>LEFT(gpw[[#This Row],[ISIN]],2)</f>
        <v>PL</v>
      </c>
      <c r="K1184">
        <f>gpw[[#This Row],[kurs_zamkniecia]]*gpw[[#This Row],[pakiet_wig]]</f>
        <v>84979530</v>
      </c>
      <c r="L1184" s="2">
        <f>1000</f>
        <v>1000</v>
      </c>
      <c r="M1184" s="2">
        <f t="shared" si="72"/>
        <v>96.428137390000003</v>
      </c>
      <c r="N1184" s="2">
        <f t="shared" si="73"/>
        <v>57140000</v>
      </c>
      <c r="O1184" s="2">
        <f>gpw[[#This Row],[M]]/(gpw[[#This Row],[Mb]]*gpw[[#This Row],[K]])*gpw[[#This Row],[Wb]]</f>
        <v>15.423051570433223</v>
      </c>
      <c r="P1184" s="2">
        <f>gpw[[#This Row],[kurs_zamkniecia]]-D714</f>
        <v>-4.0000000000000036E-2</v>
      </c>
      <c r="Q1184" s="2" t="str">
        <f>IF(gpw[[#This Row],[Kolumna1]]&gt;0,"r",IF(gpw[[#This Row],[Kolumna1]]=0,"n","m"))</f>
        <v>m</v>
      </c>
      <c r="AB1184" s="1">
        <v>42027</v>
      </c>
      <c r="AC1184" s="2" t="s">
        <v>491</v>
      </c>
      <c r="AD1184" s="2" t="s">
        <v>492</v>
      </c>
      <c r="AE1184">
        <v>2.4300000000000002</v>
      </c>
      <c r="AF1184">
        <v>10295</v>
      </c>
      <c r="AG1184">
        <v>24850</v>
      </c>
      <c r="AH1184">
        <v>34971000</v>
      </c>
      <c r="AI1184" s="2">
        <f>IF(AND(gpw_3[[#This Row],[wolumen]]=0,gpw_3[[#This Row],[obrot]]=0),gpw_3[[#This Row],[kurs_zamkniecia]],gpw_3[[#This Row],[obrot]]/gpw_3[[#This Row],[wolumen]])</f>
        <v>2.4137931034482758</v>
      </c>
      <c r="AJ1184">
        <f>(gpw_3[[#This Row],[kurs_zamkniecia]]/AE714-1)*100</f>
        <v>-1.619433198380571</v>
      </c>
      <c r="AK1184" t="str">
        <f>LEFT(gpw_3[[#This Row],[ISIN]],2)</f>
        <v>PL</v>
      </c>
      <c r="AL1184">
        <f>gpw_3[[#This Row],[kurs_zamkniecia]]*gpw_3[[#This Row],[pakiet_wig]]</f>
        <v>84979530</v>
      </c>
      <c r="AM1184" s="2">
        <f>1000</f>
        <v>1000</v>
      </c>
      <c r="AN1184" s="2">
        <f t="shared" si="74"/>
        <v>96.428137390000003</v>
      </c>
      <c r="AO1184" s="2">
        <f t="shared" si="75"/>
        <v>57140000</v>
      </c>
      <c r="AP1184" s="2">
        <f>gpw_3[[#This Row],[M]]/(gpw_3[[#This Row],[Mb]]*gpw_3[[#This Row],[K]])*gpw_3[[#This Row],[Wb]]</f>
        <v>15.423051570433223</v>
      </c>
      <c r="AQ1184" s="2">
        <f>gpw_3[[#This Row],[kurs_zamkniecia]]-AE714</f>
        <v>-4.0000000000000036E-2</v>
      </c>
      <c r="AR1184" s="2" t="str">
        <f>IF(gpw_3[[#This Row],[Kolumna1]]&gt;0,"r",IF(gpw_3[[#This Row],[Kolumna1]]=0,"n","m"))</f>
        <v>m</v>
      </c>
    </row>
    <row r="1185" spans="1:44" x14ac:dyDescent="0.25">
      <c r="A1185" s="1">
        <v>42027</v>
      </c>
      <c r="B1185" s="2" t="s">
        <v>493</v>
      </c>
      <c r="C1185" s="2" t="s">
        <v>494</v>
      </c>
      <c r="D1185">
        <v>27.35</v>
      </c>
      <c r="E1185">
        <v>197</v>
      </c>
      <c r="F1185">
        <v>5400</v>
      </c>
      <c r="G1185">
        <v>5128000</v>
      </c>
      <c r="H1185" s="2">
        <f>IF(AND(gpw[[#This Row],[wolumen]]=0,gpw[[#This Row],[obrot]]=0),gpw[[#This Row],[kurs_zamkniecia]],gpw[[#This Row],[obrot]]/gpw[[#This Row],[wolumen]])</f>
        <v>27.411167512690355</v>
      </c>
      <c r="I1185">
        <f>(gpw[[#This Row],[kurs_zamkniecia]]/D715-1)*100</f>
        <v>0.88528218369605671</v>
      </c>
      <c r="J1185" t="str">
        <f>LEFT(gpw[[#This Row],[ISIN]],2)</f>
        <v>PL</v>
      </c>
      <c r="K1185">
        <f>gpw[[#This Row],[kurs_zamkniecia]]*gpw[[#This Row],[pakiet_wig]]</f>
        <v>140250800</v>
      </c>
      <c r="L1185" s="2">
        <f>1000</f>
        <v>1000</v>
      </c>
      <c r="M1185" s="2">
        <f t="shared" si="72"/>
        <v>96.428137390000003</v>
      </c>
      <c r="N1185" s="2">
        <f t="shared" si="73"/>
        <v>57140000</v>
      </c>
      <c r="O1185" s="2">
        <f>gpw[[#This Row],[M]]/(gpw[[#This Row],[Mb]]*gpw[[#This Row],[K]])*gpw[[#This Row],[Wb]]</f>
        <v>25.454310246179475</v>
      </c>
      <c r="P1185" s="2">
        <f>gpw[[#This Row],[kurs_zamkniecia]]-D715</f>
        <v>0.24000000000000199</v>
      </c>
      <c r="Q1185" s="2" t="str">
        <f>IF(gpw[[#This Row],[Kolumna1]]&gt;0,"r",IF(gpw[[#This Row],[Kolumna1]]=0,"n","m"))</f>
        <v>r</v>
      </c>
      <c r="AB1185" s="1">
        <v>42027</v>
      </c>
      <c r="AC1185" s="2" t="s">
        <v>493</v>
      </c>
      <c r="AD1185" s="2" t="s">
        <v>494</v>
      </c>
      <c r="AE1185">
        <v>27.35</v>
      </c>
      <c r="AF1185">
        <v>197</v>
      </c>
      <c r="AG1185">
        <v>5400</v>
      </c>
      <c r="AH1185">
        <v>5128000</v>
      </c>
      <c r="AI1185" s="2">
        <f>IF(AND(gpw_3[[#This Row],[wolumen]]=0,gpw_3[[#This Row],[obrot]]=0),gpw_3[[#This Row],[kurs_zamkniecia]],gpw_3[[#This Row],[obrot]]/gpw_3[[#This Row],[wolumen]])</f>
        <v>27.411167512690355</v>
      </c>
      <c r="AJ1185">
        <f>(gpw_3[[#This Row],[kurs_zamkniecia]]/AE715-1)*100</f>
        <v>0.88528218369605671</v>
      </c>
      <c r="AK1185" t="str">
        <f>LEFT(gpw_3[[#This Row],[ISIN]],2)</f>
        <v>PL</v>
      </c>
      <c r="AL1185">
        <f>gpw_3[[#This Row],[kurs_zamkniecia]]*gpw_3[[#This Row],[pakiet_wig]]</f>
        <v>140250800</v>
      </c>
      <c r="AM1185" s="2">
        <f>1000</f>
        <v>1000</v>
      </c>
      <c r="AN1185" s="2">
        <f t="shared" si="74"/>
        <v>96.428137390000003</v>
      </c>
      <c r="AO1185" s="2">
        <f t="shared" si="75"/>
        <v>57140000</v>
      </c>
      <c r="AP1185" s="2">
        <f>gpw_3[[#This Row],[M]]/(gpw_3[[#This Row],[Mb]]*gpw_3[[#This Row],[K]])*gpw_3[[#This Row],[Wb]]</f>
        <v>25.454310246179475</v>
      </c>
      <c r="AQ1185" s="2">
        <f>gpw_3[[#This Row],[kurs_zamkniecia]]-AE715</f>
        <v>0.24000000000000199</v>
      </c>
      <c r="AR1185" s="2" t="str">
        <f>IF(gpw_3[[#This Row],[Kolumna1]]&gt;0,"r",IF(gpw_3[[#This Row],[Kolumna1]]=0,"n","m"))</f>
        <v>r</v>
      </c>
    </row>
    <row r="1186" spans="1:44" x14ac:dyDescent="0.25">
      <c r="A1186" s="1">
        <v>42027</v>
      </c>
      <c r="B1186" s="2" t="s">
        <v>495</v>
      </c>
      <c r="C1186" s="2" t="s">
        <v>496</v>
      </c>
      <c r="D1186">
        <v>24.74</v>
      </c>
      <c r="E1186">
        <v>342599</v>
      </c>
      <c r="F1186">
        <v>8468070</v>
      </c>
      <c r="G1186">
        <v>60796000</v>
      </c>
      <c r="H1186" s="2">
        <f>IF(AND(gpw[[#This Row],[wolumen]]=0,gpw[[#This Row],[obrot]]=0),gpw[[#This Row],[kurs_zamkniecia]],gpw[[#This Row],[obrot]]/gpw[[#This Row],[wolumen]])</f>
        <v>24.71714745226927</v>
      </c>
      <c r="I1186">
        <f>(gpw[[#This Row],[kurs_zamkniecia]]/D716-1)*100</f>
        <v>-1.82539682539683</v>
      </c>
      <c r="J1186" t="str">
        <f>LEFT(gpw[[#This Row],[ISIN]],2)</f>
        <v>PL</v>
      </c>
      <c r="K1186">
        <f>gpw[[#This Row],[kurs_zamkniecia]]*gpw[[#This Row],[pakiet_wig]]</f>
        <v>1504093040</v>
      </c>
      <c r="L1186" s="2">
        <f>1000</f>
        <v>1000</v>
      </c>
      <c r="M1186" s="2">
        <f t="shared" si="72"/>
        <v>96.428137390000003</v>
      </c>
      <c r="N1186" s="2">
        <f t="shared" si="73"/>
        <v>57140000</v>
      </c>
      <c r="O1186" s="2">
        <f>gpw[[#This Row],[M]]/(gpw[[#This Row],[Mb]]*gpw[[#This Row],[K]])*gpw[[#This Row],[Wb]]</f>
        <v>272.97991084028922</v>
      </c>
      <c r="P1186" s="2">
        <f>gpw[[#This Row],[kurs_zamkniecia]]-D716</f>
        <v>-0.46000000000000085</v>
      </c>
      <c r="Q1186" s="2" t="str">
        <f>IF(gpw[[#This Row],[Kolumna1]]&gt;0,"r",IF(gpw[[#This Row],[Kolumna1]]=0,"n","m"))</f>
        <v>m</v>
      </c>
      <c r="AB1186" s="1">
        <v>42027</v>
      </c>
      <c r="AC1186" s="2" t="s">
        <v>495</v>
      </c>
      <c r="AD1186" s="2" t="s">
        <v>496</v>
      </c>
      <c r="AE1186">
        <v>24.74</v>
      </c>
      <c r="AF1186">
        <v>342599</v>
      </c>
      <c r="AG1186">
        <v>8468070</v>
      </c>
      <c r="AH1186">
        <v>60796000</v>
      </c>
      <c r="AI1186" s="2">
        <f>IF(AND(gpw_3[[#This Row],[wolumen]]=0,gpw_3[[#This Row],[obrot]]=0),gpw_3[[#This Row],[kurs_zamkniecia]],gpw_3[[#This Row],[obrot]]/gpw_3[[#This Row],[wolumen]])</f>
        <v>24.71714745226927</v>
      </c>
      <c r="AJ1186">
        <f>(gpw_3[[#This Row],[kurs_zamkniecia]]/AE716-1)*100</f>
        <v>-1.82539682539683</v>
      </c>
      <c r="AK1186" t="str">
        <f>LEFT(gpw_3[[#This Row],[ISIN]],2)</f>
        <v>PL</v>
      </c>
      <c r="AL1186">
        <f>gpw_3[[#This Row],[kurs_zamkniecia]]*gpw_3[[#This Row],[pakiet_wig]]</f>
        <v>1504093040</v>
      </c>
      <c r="AM1186" s="2">
        <f>1000</f>
        <v>1000</v>
      </c>
      <c r="AN1186" s="2">
        <f t="shared" si="74"/>
        <v>96.428137390000003</v>
      </c>
      <c r="AO1186" s="2">
        <f t="shared" si="75"/>
        <v>57140000</v>
      </c>
      <c r="AP1186" s="2">
        <f>gpw_3[[#This Row],[M]]/(gpw_3[[#This Row],[Mb]]*gpw_3[[#This Row],[K]])*gpw_3[[#This Row],[Wb]]</f>
        <v>272.97991084028922</v>
      </c>
      <c r="AQ1186" s="2">
        <f>gpw_3[[#This Row],[kurs_zamkniecia]]-AE716</f>
        <v>-0.46000000000000085</v>
      </c>
      <c r="AR1186" s="2" t="str">
        <f>IF(gpw_3[[#This Row],[Kolumna1]]&gt;0,"r",IF(gpw_3[[#This Row],[Kolumna1]]=0,"n","m"))</f>
        <v>m</v>
      </c>
    </row>
    <row r="1187" spans="1:44" x14ac:dyDescent="0.25">
      <c r="A1187" s="1">
        <v>42027</v>
      </c>
      <c r="B1187" s="2" t="s">
        <v>497</v>
      </c>
      <c r="C1187" s="2" t="s">
        <v>498</v>
      </c>
      <c r="D1187">
        <v>7716</v>
      </c>
      <c r="E1187">
        <v>1542</v>
      </c>
      <c r="F1187">
        <v>11897000</v>
      </c>
      <c r="G1187">
        <v>1279000</v>
      </c>
      <c r="H1187" s="2">
        <f>IF(AND(gpw[[#This Row],[wolumen]]=0,gpw[[#This Row],[obrot]]=0),gpw[[#This Row],[kurs_zamkniecia]],gpw[[#This Row],[obrot]]/gpw[[#This Row],[wolumen]])</f>
        <v>7715.3047989623865</v>
      </c>
      <c r="I1187">
        <f>(gpw[[#This Row],[kurs_zamkniecia]]/D717-1)*100</f>
        <v>-0.42586140147116147</v>
      </c>
      <c r="J1187" t="str">
        <f>LEFT(gpw[[#This Row],[ISIN]],2)</f>
        <v>PL</v>
      </c>
      <c r="K1187">
        <f>gpw[[#This Row],[kurs_zamkniecia]]*gpw[[#This Row],[pakiet_wig]]</f>
        <v>9868764000</v>
      </c>
      <c r="L1187" s="2">
        <f>1000</f>
        <v>1000</v>
      </c>
      <c r="M1187" s="2">
        <f t="shared" si="72"/>
        <v>96.428137390000003</v>
      </c>
      <c r="N1187" s="2">
        <f t="shared" si="73"/>
        <v>57140000</v>
      </c>
      <c r="O1187" s="2">
        <f>gpw[[#This Row],[M]]/(gpw[[#This Row],[Mb]]*gpw[[#This Row],[K]])*gpw[[#This Row],[Wb]]</f>
        <v>1791.0955274574342</v>
      </c>
      <c r="P1187" s="2">
        <f>gpw[[#This Row],[kurs_zamkniecia]]-D717</f>
        <v>-33</v>
      </c>
      <c r="Q1187" s="2" t="str">
        <f>IF(gpw[[#This Row],[Kolumna1]]&gt;0,"r",IF(gpw[[#This Row],[Kolumna1]]=0,"n","m"))</f>
        <v>m</v>
      </c>
      <c r="AB1187" s="1">
        <v>42027</v>
      </c>
      <c r="AC1187" s="2" t="s">
        <v>497</v>
      </c>
      <c r="AD1187" s="2" t="s">
        <v>498</v>
      </c>
      <c r="AE1187">
        <v>7716</v>
      </c>
      <c r="AF1187">
        <v>1542</v>
      </c>
      <c r="AG1187">
        <v>11897000</v>
      </c>
      <c r="AH1187">
        <v>1279000</v>
      </c>
      <c r="AI1187" s="2">
        <f>IF(AND(gpw_3[[#This Row],[wolumen]]=0,gpw_3[[#This Row],[obrot]]=0),gpw_3[[#This Row],[kurs_zamkniecia]],gpw_3[[#This Row],[obrot]]/gpw_3[[#This Row],[wolumen]])</f>
        <v>7715.3047989623865</v>
      </c>
      <c r="AJ1187">
        <f>(gpw_3[[#This Row],[kurs_zamkniecia]]/AE717-1)*100</f>
        <v>-0.42586140147116147</v>
      </c>
      <c r="AK1187" t="str">
        <f>LEFT(gpw_3[[#This Row],[ISIN]],2)</f>
        <v>PL</v>
      </c>
      <c r="AL1187">
        <f>gpw_3[[#This Row],[kurs_zamkniecia]]*gpw_3[[#This Row],[pakiet_wig]]</f>
        <v>9868764000</v>
      </c>
      <c r="AM1187" s="2">
        <f>1000</f>
        <v>1000</v>
      </c>
      <c r="AN1187" s="2">
        <f t="shared" si="74"/>
        <v>96.428137390000003</v>
      </c>
      <c r="AO1187" s="2">
        <f t="shared" si="75"/>
        <v>57140000</v>
      </c>
      <c r="AP1187" s="2">
        <f>gpw_3[[#This Row],[M]]/(gpw_3[[#This Row],[Mb]]*gpw_3[[#This Row],[K]])*gpw_3[[#This Row],[Wb]]</f>
        <v>1791.0955274574342</v>
      </c>
      <c r="AQ1187" s="2">
        <f>gpw_3[[#This Row],[kurs_zamkniecia]]-AE717</f>
        <v>-33</v>
      </c>
      <c r="AR1187" s="2" t="str">
        <f>IF(gpw_3[[#This Row],[Kolumna1]]&gt;0,"r",IF(gpw_3[[#This Row],[Kolumna1]]=0,"n","m"))</f>
        <v>m</v>
      </c>
    </row>
    <row r="1188" spans="1:44" x14ac:dyDescent="0.25">
      <c r="A1188" s="1">
        <v>42027</v>
      </c>
      <c r="B1188" s="2" t="s">
        <v>499</v>
      </c>
      <c r="C1188" s="2" t="s">
        <v>500</v>
      </c>
      <c r="D1188">
        <v>4.3499999999999996</v>
      </c>
      <c r="E1188">
        <v>6311</v>
      </c>
      <c r="F1188">
        <v>26520</v>
      </c>
      <c r="G1188">
        <v>1827000</v>
      </c>
      <c r="H1188" s="2">
        <f>IF(AND(gpw[[#This Row],[wolumen]]=0,gpw[[#This Row],[obrot]]=0),gpw[[#This Row],[kurs_zamkniecia]],gpw[[#This Row],[obrot]]/gpw[[#This Row],[wolumen]])</f>
        <v>4.2021866582158136</v>
      </c>
      <c r="I1188">
        <f>(gpw[[#This Row],[kurs_zamkniecia]]/D718-1)*100</f>
        <v>5.5825242718446466</v>
      </c>
      <c r="J1188" t="str">
        <f>LEFT(gpw[[#This Row],[ISIN]],2)</f>
        <v>PL</v>
      </c>
      <c r="K1188">
        <f>gpw[[#This Row],[kurs_zamkniecia]]*gpw[[#This Row],[pakiet_wig]]</f>
        <v>7947449.9999999991</v>
      </c>
      <c r="L1188" s="2">
        <f>1000</f>
        <v>1000</v>
      </c>
      <c r="M1188" s="2">
        <f t="shared" si="72"/>
        <v>96.428137390000003</v>
      </c>
      <c r="N1188" s="2">
        <f t="shared" si="73"/>
        <v>57140000</v>
      </c>
      <c r="O1188" s="2">
        <f>gpw[[#This Row],[M]]/(gpw[[#This Row],[Mb]]*gpw[[#This Row],[K]])*gpw[[#This Row],[Wb]]</f>
        <v>1.4423936117726175</v>
      </c>
      <c r="P1188" s="2">
        <f>gpw[[#This Row],[kurs_zamkniecia]]-D718</f>
        <v>0.22999999999999954</v>
      </c>
      <c r="Q1188" s="2" t="str">
        <f>IF(gpw[[#This Row],[Kolumna1]]&gt;0,"r",IF(gpw[[#This Row],[Kolumna1]]=0,"n","m"))</f>
        <v>r</v>
      </c>
      <c r="AB1188" s="1">
        <v>42027</v>
      </c>
      <c r="AC1188" s="2" t="s">
        <v>499</v>
      </c>
      <c r="AD1188" s="2" t="s">
        <v>500</v>
      </c>
      <c r="AE1188">
        <v>4.3499999999999996</v>
      </c>
      <c r="AF1188">
        <v>6311</v>
      </c>
      <c r="AG1188">
        <v>26520</v>
      </c>
      <c r="AH1188">
        <v>1827000</v>
      </c>
      <c r="AI1188" s="2">
        <f>IF(AND(gpw_3[[#This Row],[wolumen]]=0,gpw_3[[#This Row],[obrot]]=0),gpw_3[[#This Row],[kurs_zamkniecia]],gpw_3[[#This Row],[obrot]]/gpw_3[[#This Row],[wolumen]])</f>
        <v>4.2021866582158136</v>
      </c>
      <c r="AJ1188">
        <f>(gpw_3[[#This Row],[kurs_zamkniecia]]/AE718-1)*100</f>
        <v>5.5825242718446466</v>
      </c>
      <c r="AK1188" t="str">
        <f>LEFT(gpw_3[[#This Row],[ISIN]],2)</f>
        <v>PL</v>
      </c>
      <c r="AL1188">
        <f>gpw_3[[#This Row],[kurs_zamkniecia]]*gpw_3[[#This Row],[pakiet_wig]]</f>
        <v>7947449.9999999991</v>
      </c>
      <c r="AM1188" s="2">
        <f>1000</f>
        <v>1000</v>
      </c>
      <c r="AN1188" s="2">
        <f t="shared" si="74"/>
        <v>96.428137390000003</v>
      </c>
      <c r="AO1188" s="2">
        <f t="shared" si="75"/>
        <v>57140000</v>
      </c>
      <c r="AP1188" s="2">
        <f>gpw_3[[#This Row],[M]]/(gpw_3[[#This Row],[Mb]]*gpw_3[[#This Row],[K]])*gpw_3[[#This Row],[Wb]]</f>
        <v>1.4423936117726175</v>
      </c>
      <c r="AQ1188" s="2">
        <f>gpw_3[[#This Row],[kurs_zamkniecia]]-AE718</f>
        <v>0.22999999999999954</v>
      </c>
      <c r="AR1188" s="2" t="str">
        <f>IF(gpw_3[[#This Row],[Kolumna1]]&gt;0,"r",IF(gpw_3[[#This Row],[Kolumna1]]=0,"n","m"))</f>
        <v>r</v>
      </c>
    </row>
    <row r="1189" spans="1:44" x14ac:dyDescent="0.25">
      <c r="A1189" s="1">
        <v>42027</v>
      </c>
      <c r="B1189" s="2" t="s">
        <v>501</v>
      </c>
      <c r="C1189" s="2" t="s">
        <v>502</v>
      </c>
      <c r="D1189">
        <v>1.08</v>
      </c>
      <c r="E1189">
        <v>231541</v>
      </c>
      <c r="F1189">
        <v>252530</v>
      </c>
      <c r="G1189">
        <v>72970000</v>
      </c>
      <c r="H1189" s="2">
        <f>IF(AND(gpw[[#This Row],[wolumen]]=0,gpw[[#This Row],[obrot]]=0),gpw[[#This Row],[kurs_zamkniecia]],gpw[[#This Row],[obrot]]/gpw[[#This Row],[wolumen]])</f>
        <v>1.0906491722848222</v>
      </c>
      <c r="I1189">
        <f>(gpw[[#This Row],[kurs_zamkniecia]]/D719-1)*100</f>
        <v>-1.8181818181818188</v>
      </c>
      <c r="J1189" t="str">
        <f>LEFT(gpw[[#This Row],[ISIN]],2)</f>
        <v>PL</v>
      </c>
      <c r="K1189">
        <f>gpw[[#This Row],[kurs_zamkniecia]]*gpw[[#This Row],[pakiet_wig]]</f>
        <v>78807600</v>
      </c>
      <c r="L1189" s="2">
        <f>1000</f>
        <v>1000</v>
      </c>
      <c r="M1189" s="2">
        <f t="shared" si="72"/>
        <v>96.428137390000003</v>
      </c>
      <c r="N1189" s="2">
        <f t="shared" si="73"/>
        <v>57140000</v>
      </c>
      <c r="O1189" s="2">
        <f>gpw[[#This Row],[M]]/(gpw[[#This Row],[Mb]]*gpw[[#This Row],[K]])*gpw[[#This Row],[Wb]]</f>
        <v>14.302899521120832</v>
      </c>
      <c r="P1189" s="2">
        <f>gpw[[#This Row],[kurs_zamkniecia]]-D719</f>
        <v>-2.0000000000000018E-2</v>
      </c>
      <c r="Q1189" s="2" t="str">
        <f>IF(gpw[[#This Row],[Kolumna1]]&gt;0,"r",IF(gpw[[#This Row],[Kolumna1]]=0,"n","m"))</f>
        <v>m</v>
      </c>
      <c r="AB1189" s="1">
        <v>42027</v>
      </c>
      <c r="AC1189" s="2" t="s">
        <v>501</v>
      </c>
      <c r="AD1189" s="2" t="s">
        <v>502</v>
      </c>
      <c r="AE1189">
        <v>1.08</v>
      </c>
      <c r="AF1189">
        <v>231541</v>
      </c>
      <c r="AG1189">
        <v>252530</v>
      </c>
      <c r="AH1189">
        <v>72970000</v>
      </c>
      <c r="AI1189" s="2">
        <f>IF(AND(gpw_3[[#This Row],[wolumen]]=0,gpw_3[[#This Row],[obrot]]=0),gpw_3[[#This Row],[kurs_zamkniecia]],gpw_3[[#This Row],[obrot]]/gpw_3[[#This Row],[wolumen]])</f>
        <v>1.0906491722848222</v>
      </c>
      <c r="AJ1189">
        <f>(gpw_3[[#This Row],[kurs_zamkniecia]]/AE719-1)*100</f>
        <v>-1.8181818181818188</v>
      </c>
      <c r="AK1189" t="str">
        <f>LEFT(gpw_3[[#This Row],[ISIN]],2)</f>
        <v>PL</v>
      </c>
      <c r="AL1189">
        <f>gpw_3[[#This Row],[kurs_zamkniecia]]*gpw_3[[#This Row],[pakiet_wig]]</f>
        <v>78807600</v>
      </c>
      <c r="AM1189" s="2">
        <f>1000</f>
        <v>1000</v>
      </c>
      <c r="AN1189" s="2">
        <f t="shared" si="74"/>
        <v>96.428137390000003</v>
      </c>
      <c r="AO1189" s="2">
        <f t="shared" si="75"/>
        <v>57140000</v>
      </c>
      <c r="AP1189" s="2">
        <f>gpw_3[[#This Row],[M]]/(gpw_3[[#This Row],[Mb]]*gpw_3[[#This Row],[K]])*gpw_3[[#This Row],[Wb]]</f>
        <v>14.302899521120832</v>
      </c>
      <c r="AQ1189" s="2">
        <f>gpw_3[[#This Row],[kurs_zamkniecia]]-AE719</f>
        <v>-2.0000000000000018E-2</v>
      </c>
      <c r="AR1189" s="2" t="str">
        <f>IF(gpw_3[[#This Row],[Kolumna1]]&gt;0,"r",IF(gpw_3[[#This Row],[Kolumna1]]=0,"n","m"))</f>
        <v>m</v>
      </c>
    </row>
    <row r="1190" spans="1:44" x14ac:dyDescent="0.25">
      <c r="A1190" s="1">
        <v>42027</v>
      </c>
      <c r="B1190" s="2" t="s">
        <v>503</v>
      </c>
      <c r="C1190" s="2" t="s">
        <v>504</v>
      </c>
      <c r="D1190">
        <v>41.27</v>
      </c>
      <c r="E1190">
        <v>2761</v>
      </c>
      <c r="F1190">
        <v>113210</v>
      </c>
      <c r="G1190">
        <v>5975000</v>
      </c>
      <c r="H1190" s="2">
        <f>IF(AND(gpw[[#This Row],[wolumen]]=0,gpw[[#This Row],[obrot]]=0),gpw[[#This Row],[kurs_zamkniecia]],gpw[[#This Row],[obrot]]/gpw[[#This Row],[wolumen]])</f>
        <v>41.003259688518654</v>
      </c>
      <c r="I1190">
        <f>(gpw[[#This Row],[kurs_zamkniecia]]/D720-1)*100</f>
        <v>0.9046454767726253</v>
      </c>
      <c r="J1190" t="str">
        <f>LEFT(gpw[[#This Row],[ISIN]],2)</f>
        <v>PL</v>
      </c>
      <c r="K1190">
        <f>gpw[[#This Row],[kurs_zamkniecia]]*gpw[[#This Row],[pakiet_wig]]</f>
        <v>246588250.00000003</v>
      </c>
      <c r="L1190" s="2">
        <f>1000</f>
        <v>1000</v>
      </c>
      <c r="M1190" s="2">
        <f t="shared" si="72"/>
        <v>96.428137390000003</v>
      </c>
      <c r="N1190" s="2">
        <f t="shared" si="73"/>
        <v>57140000</v>
      </c>
      <c r="O1190" s="2">
        <f>gpw[[#This Row],[M]]/(gpw[[#This Row],[Mb]]*gpw[[#This Row],[K]])*gpw[[#This Row],[Wb]]</f>
        <v>44.753640040288303</v>
      </c>
      <c r="P1190" s="2">
        <f>gpw[[#This Row],[kurs_zamkniecia]]-D720</f>
        <v>0.37000000000000455</v>
      </c>
      <c r="Q1190" s="2" t="str">
        <f>IF(gpw[[#This Row],[Kolumna1]]&gt;0,"r",IF(gpw[[#This Row],[Kolumna1]]=0,"n","m"))</f>
        <v>r</v>
      </c>
      <c r="AB1190" s="1">
        <v>42027</v>
      </c>
      <c r="AC1190" s="2" t="s">
        <v>503</v>
      </c>
      <c r="AD1190" s="2" t="s">
        <v>504</v>
      </c>
      <c r="AE1190">
        <v>41.27</v>
      </c>
      <c r="AF1190">
        <v>2761</v>
      </c>
      <c r="AG1190">
        <v>113210</v>
      </c>
      <c r="AH1190">
        <v>5975000</v>
      </c>
      <c r="AI1190" s="2">
        <f>IF(AND(gpw_3[[#This Row],[wolumen]]=0,gpw_3[[#This Row],[obrot]]=0),gpw_3[[#This Row],[kurs_zamkniecia]],gpw_3[[#This Row],[obrot]]/gpw_3[[#This Row],[wolumen]])</f>
        <v>41.003259688518654</v>
      </c>
      <c r="AJ1190">
        <f>(gpw_3[[#This Row],[kurs_zamkniecia]]/AE720-1)*100</f>
        <v>0.9046454767726253</v>
      </c>
      <c r="AK1190" t="str">
        <f>LEFT(gpw_3[[#This Row],[ISIN]],2)</f>
        <v>PL</v>
      </c>
      <c r="AL1190">
        <f>gpw_3[[#This Row],[kurs_zamkniecia]]*gpw_3[[#This Row],[pakiet_wig]]</f>
        <v>246588250.00000003</v>
      </c>
      <c r="AM1190" s="2">
        <f>1000</f>
        <v>1000</v>
      </c>
      <c r="AN1190" s="2">
        <f t="shared" si="74"/>
        <v>96.428137390000003</v>
      </c>
      <c r="AO1190" s="2">
        <f t="shared" si="75"/>
        <v>57140000</v>
      </c>
      <c r="AP1190" s="2">
        <f>gpw_3[[#This Row],[M]]/(gpw_3[[#This Row],[Mb]]*gpw_3[[#This Row],[K]])*gpw_3[[#This Row],[Wb]]</f>
        <v>44.753640040288303</v>
      </c>
      <c r="AQ1190" s="2">
        <f>gpw_3[[#This Row],[kurs_zamkniecia]]-AE720</f>
        <v>0.37000000000000455</v>
      </c>
      <c r="AR1190" s="2" t="str">
        <f>IF(gpw_3[[#This Row],[Kolumna1]]&gt;0,"r",IF(gpw_3[[#This Row],[Kolumna1]]=0,"n","m"))</f>
        <v>r</v>
      </c>
    </row>
    <row r="1191" spans="1:44" x14ac:dyDescent="0.25">
      <c r="A1191" s="1">
        <v>42027</v>
      </c>
      <c r="B1191" s="2" t="s">
        <v>505</v>
      </c>
      <c r="C1191" s="2" t="s">
        <v>506</v>
      </c>
      <c r="D1191">
        <v>66.150000000000006</v>
      </c>
      <c r="E1191">
        <v>16593</v>
      </c>
      <c r="F1191">
        <v>1101450</v>
      </c>
      <c r="G1191">
        <v>6611000</v>
      </c>
      <c r="H1191" s="2">
        <f>IF(AND(gpw[[#This Row],[wolumen]]=0,gpw[[#This Row],[obrot]]=0),gpw[[#This Row],[kurs_zamkniecia]],gpw[[#This Row],[obrot]]/gpw[[#This Row],[wolumen]])</f>
        <v>66.380401374073401</v>
      </c>
      <c r="I1191">
        <f>(gpw[[#This Row],[kurs_zamkniecia]]/D721-1)*100</f>
        <v>-4.5330915684493878E-2</v>
      </c>
      <c r="J1191" t="str">
        <f>LEFT(gpw[[#This Row],[ISIN]],2)</f>
        <v>PL</v>
      </c>
      <c r="K1191">
        <f>gpw[[#This Row],[kurs_zamkniecia]]*gpw[[#This Row],[pakiet_wig]]</f>
        <v>437317650.00000006</v>
      </c>
      <c r="L1191" s="2">
        <f>1000</f>
        <v>1000</v>
      </c>
      <c r="M1191" s="2">
        <f t="shared" si="72"/>
        <v>96.428137390000003</v>
      </c>
      <c r="N1191" s="2">
        <f t="shared" si="73"/>
        <v>57140000</v>
      </c>
      <c r="O1191" s="2">
        <f>gpw[[#This Row],[M]]/(gpw[[#This Row],[Mb]]*gpw[[#This Row],[K]])*gpw[[#This Row],[Wb]]</f>
        <v>79.369380703925614</v>
      </c>
      <c r="P1191" s="2">
        <f>gpw[[#This Row],[kurs_zamkniecia]]-D721</f>
        <v>-3.0000000000001137E-2</v>
      </c>
      <c r="Q1191" s="2" t="str">
        <f>IF(gpw[[#This Row],[Kolumna1]]&gt;0,"r",IF(gpw[[#This Row],[Kolumna1]]=0,"n","m"))</f>
        <v>m</v>
      </c>
      <c r="AB1191" s="1">
        <v>42027</v>
      </c>
      <c r="AC1191" s="2" t="s">
        <v>505</v>
      </c>
      <c r="AD1191" s="2" t="s">
        <v>506</v>
      </c>
      <c r="AE1191">
        <v>66.150000000000006</v>
      </c>
      <c r="AF1191">
        <v>16593</v>
      </c>
      <c r="AG1191">
        <v>1101450</v>
      </c>
      <c r="AH1191">
        <v>6611000</v>
      </c>
      <c r="AI1191" s="2">
        <f>IF(AND(gpw_3[[#This Row],[wolumen]]=0,gpw_3[[#This Row],[obrot]]=0),gpw_3[[#This Row],[kurs_zamkniecia]],gpw_3[[#This Row],[obrot]]/gpw_3[[#This Row],[wolumen]])</f>
        <v>66.380401374073401</v>
      </c>
      <c r="AJ1191">
        <f>(gpw_3[[#This Row],[kurs_zamkniecia]]/AE721-1)*100</f>
        <v>-4.5330915684493878E-2</v>
      </c>
      <c r="AK1191" t="str">
        <f>LEFT(gpw_3[[#This Row],[ISIN]],2)</f>
        <v>PL</v>
      </c>
      <c r="AL1191">
        <f>gpw_3[[#This Row],[kurs_zamkniecia]]*gpw_3[[#This Row],[pakiet_wig]]</f>
        <v>437317650.00000006</v>
      </c>
      <c r="AM1191" s="2">
        <f>1000</f>
        <v>1000</v>
      </c>
      <c r="AN1191" s="2">
        <f t="shared" si="74"/>
        <v>96.428137390000003</v>
      </c>
      <c r="AO1191" s="2">
        <f t="shared" si="75"/>
        <v>57140000</v>
      </c>
      <c r="AP1191" s="2">
        <f>gpw_3[[#This Row],[M]]/(gpw_3[[#This Row],[Mb]]*gpw_3[[#This Row],[K]])*gpw_3[[#This Row],[Wb]]</f>
        <v>79.369380703925614</v>
      </c>
      <c r="AQ1191" s="2">
        <f>gpw_3[[#This Row],[kurs_zamkniecia]]-AE721</f>
        <v>-3.0000000000001137E-2</v>
      </c>
      <c r="AR1191" s="2" t="str">
        <f>IF(gpw_3[[#This Row],[Kolumna1]]&gt;0,"r",IF(gpw_3[[#This Row],[Kolumna1]]=0,"n","m"))</f>
        <v>m</v>
      </c>
    </row>
    <row r="1192" spans="1:44" x14ac:dyDescent="0.25">
      <c r="A1192" s="1">
        <v>42027</v>
      </c>
      <c r="B1192" s="2" t="s">
        <v>507</v>
      </c>
      <c r="C1192" s="2" t="s">
        <v>508</v>
      </c>
      <c r="D1192">
        <v>6</v>
      </c>
      <c r="E1192">
        <v>926</v>
      </c>
      <c r="F1192">
        <v>5490</v>
      </c>
      <c r="G1192">
        <v>3832000</v>
      </c>
      <c r="H1192" s="2">
        <f>IF(AND(gpw[[#This Row],[wolumen]]=0,gpw[[#This Row],[obrot]]=0),gpw[[#This Row],[kurs_zamkniecia]],gpw[[#This Row],[obrot]]/gpw[[#This Row],[wolumen]])</f>
        <v>5.9287257019438444</v>
      </c>
      <c r="I1192">
        <f>(gpw[[#This Row],[kurs_zamkniecia]]/D722-1)*100</f>
        <v>0.50251256281408363</v>
      </c>
      <c r="J1192" t="str">
        <f>LEFT(gpw[[#This Row],[ISIN]],2)</f>
        <v>PL</v>
      </c>
      <c r="K1192">
        <f>gpw[[#This Row],[kurs_zamkniecia]]*gpw[[#This Row],[pakiet_wig]]</f>
        <v>22992000</v>
      </c>
      <c r="L1192" s="2">
        <f>1000</f>
        <v>1000</v>
      </c>
      <c r="M1192" s="2">
        <f t="shared" si="72"/>
        <v>96.428137390000003</v>
      </c>
      <c r="N1192" s="2">
        <f t="shared" si="73"/>
        <v>57140000</v>
      </c>
      <c r="O1192" s="2">
        <f>gpw[[#This Row],[M]]/(gpw[[#This Row],[Mb]]*gpw[[#This Row],[K]])*gpw[[#This Row],[Wb]]</f>
        <v>4.1728496463489577</v>
      </c>
      <c r="P1192" s="2">
        <f>gpw[[#This Row],[kurs_zamkniecia]]-D722</f>
        <v>3.0000000000000249E-2</v>
      </c>
      <c r="Q1192" s="2" t="str">
        <f>IF(gpw[[#This Row],[Kolumna1]]&gt;0,"r",IF(gpw[[#This Row],[Kolumna1]]=0,"n","m"))</f>
        <v>r</v>
      </c>
      <c r="AB1192" s="1">
        <v>42027</v>
      </c>
      <c r="AC1192" s="2" t="s">
        <v>507</v>
      </c>
      <c r="AD1192" s="2" t="s">
        <v>508</v>
      </c>
      <c r="AE1192">
        <v>6</v>
      </c>
      <c r="AF1192">
        <v>926</v>
      </c>
      <c r="AG1192">
        <v>5490</v>
      </c>
      <c r="AH1192">
        <v>3832000</v>
      </c>
      <c r="AI1192" s="2">
        <f>IF(AND(gpw_3[[#This Row],[wolumen]]=0,gpw_3[[#This Row],[obrot]]=0),gpw_3[[#This Row],[kurs_zamkniecia]],gpw_3[[#This Row],[obrot]]/gpw_3[[#This Row],[wolumen]])</f>
        <v>5.9287257019438444</v>
      </c>
      <c r="AJ1192">
        <f>(gpw_3[[#This Row],[kurs_zamkniecia]]/AE722-1)*100</f>
        <v>0.50251256281408363</v>
      </c>
      <c r="AK1192" t="str">
        <f>LEFT(gpw_3[[#This Row],[ISIN]],2)</f>
        <v>PL</v>
      </c>
      <c r="AL1192">
        <f>gpw_3[[#This Row],[kurs_zamkniecia]]*gpw_3[[#This Row],[pakiet_wig]]</f>
        <v>22992000</v>
      </c>
      <c r="AM1192" s="2">
        <f>1000</f>
        <v>1000</v>
      </c>
      <c r="AN1192" s="2">
        <f t="shared" si="74"/>
        <v>96.428137390000003</v>
      </c>
      <c r="AO1192" s="2">
        <f t="shared" si="75"/>
        <v>57140000</v>
      </c>
      <c r="AP1192" s="2">
        <f>gpw_3[[#This Row],[M]]/(gpw_3[[#This Row],[Mb]]*gpw_3[[#This Row],[K]])*gpw_3[[#This Row],[Wb]]</f>
        <v>4.1728496463489577</v>
      </c>
      <c r="AQ1192" s="2">
        <f>gpw_3[[#This Row],[kurs_zamkniecia]]-AE722</f>
        <v>3.0000000000000249E-2</v>
      </c>
      <c r="AR1192" s="2" t="str">
        <f>IF(gpw_3[[#This Row],[Kolumna1]]&gt;0,"r",IF(gpw_3[[#This Row],[Kolumna1]]=0,"n","m"))</f>
        <v>r</v>
      </c>
    </row>
    <row r="1193" spans="1:44" x14ac:dyDescent="0.25">
      <c r="A1193" s="1">
        <v>42027</v>
      </c>
      <c r="B1193" s="2" t="s">
        <v>509</v>
      </c>
      <c r="C1193" s="2" t="s">
        <v>510</v>
      </c>
      <c r="D1193">
        <v>7.58</v>
      </c>
      <c r="E1193">
        <v>13533</v>
      </c>
      <c r="F1193">
        <v>102560</v>
      </c>
      <c r="G1193">
        <v>11888000</v>
      </c>
      <c r="H1193" s="2">
        <f>IF(AND(gpw[[#This Row],[wolumen]]=0,gpw[[#This Row],[obrot]]=0),gpw[[#This Row],[kurs_zamkniecia]],gpw[[#This Row],[obrot]]/gpw[[#This Row],[wolumen]])</f>
        <v>7.5785117860045812</v>
      </c>
      <c r="I1193">
        <f>(gpw[[#This Row],[kurs_zamkniecia]]/D723-1)*100</f>
        <v>0.39735099337747659</v>
      </c>
      <c r="J1193" t="str">
        <f>LEFT(gpw[[#This Row],[ISIN]],2)</f>
        <v>PL</v>
      </c>
      <c r="K1193">
        <f>gpw[[#This Row],[kurs_zamkniecia]]*gpw[[#This Row],[pakiet_wig]]</f>
        <v>90111040</v>
      </c>
      <c r="L1193" s="2">
        <f>1000</f>
        <v>1000</v>
      </c>
      <c r="M1193" s="2">
        <f t="shared" si="72"/>
        <v>96.428137390000003</v>
      </c>
      <c r="N1193" s="2">
        <f t="shared" si="73"/>
        <v>57140000</v>
      </c>
      <c r="O1193" s="2">
        <f>gpw[[#This Row],[M]]/(gpw[[#This Row],[Mb]]*gpw[[#This Row],[K]])*gpw[[#This Row],[Wb]]</f>
        <v>16.354376365524391</v>
      </c>
      <c r="P1193" s="2">
        <f>gpw[[#This Row],[kurs_zamkniecia]]-D723</f>
        <v>3.0000000000000249E-2</v>
      </c>
      <c r="Q1193" s="2" t="str">
        <f>IF(gpw[[#This Row],[Kolumna1]]&gt;0,"r",IF(gpw[[#This Row],[Kolumna1]]=0,"n","m"))</f>
        <v>r</v>
      </c>
      <c r="AB1193" s="1">
        <v>42027</v>
      </c>
      <c r="AC1193" s="2" t="s">
        <v>509</v>
      </c>
      <c r="AD1193" s="2" t="s">
        <v>510</v>
      </c>
      <c r="AE1193">
        <v>7.58</v>
      </c>
      <c r="AF1193">
        <v>13533</v>
      </c>
      <c r="AG1193">
        <v>102560</v>
      </c>
      <c r="AH1193">
        <v>11888000</v>
      </c>
      <c r="AI1193" s="2">
        <f>IF(AND(gpw_3[[#This Row],[wolumen]]=0,gpw_3[[#This Row],[obrot]]=0),gpw_3[[#This Row],[kurs_zamkniecia]],gpw_3[[#This Row],[obrot]]/gpw_3[[#This Row],[wolumen]])</f>
        <v>7.5785117860045812</v>
      </c>
      <c r="AJ1193">
        <f>(gpw_3[[#This Row],[kurs_zamkniecia]]/AE723-1)*100</f>
        <v>0.39735099337747659</v>
      </c>
      <c r="AK1193" t="str">
        <f>LEFT(gpw_3[[#This Row],[ISIN]],2)</f>
        <v>PL</v>
      </c>
      <c r="AL1193">
        <f>gpw_3[[#This Row],[kurs_zamkniecia]]*gpw_3[[#This Row],[pakiet_wig]]</f>
        <v>90111040</v>
      </c>
      <c r="AM1193" s="2">
        <f>1000</f>
        <v>1000</v>
      </c>
      <c r="AN1193" s="2">
        <f t="shared" si="74"/>
        <v>96.428137390000003</v>
      </c>
      <c r="AO1193" s="2">
        <f t="shared" si="75"/>
        <v>57140000</v>
      </c>
      <c r="AP1193" s="2">
        <f>gpw_3[[#This Row],[M]]/(gpw_3[[#This Row],[Mb]]*gpw_3[[#This Row],[K]])*gpw_3[[#This Row],[Wb]]</f>
        <v>16.354376365524391</v>
      </c>
      <c r="AQ1193" s="2">
        <f>gpw_3[[#This Row],[kurs_zamkniecia]]-AE723</f>
        <v>3.0000000000000249E-2</v>
      </c>
      <c r="AR1193" s="2" t="str">
        <f>IF(gpw_3[[#This Row],[Kolumna1]]&gt;0,"r",IF(gpw_3[[#This Row],[Kolumna1]]=0,"n","m"))</f>
        <v>r</v>
      </c>
    </row>
    <row r="1194" spans="1:44" x14ac:dyDescent="0.25">
      <c r="A1194" s="1">
        <v>42027</v>
      </c>
      <c r="B1194" s="2" t="s">
        <v>511</v>
      </c>
      <c r="C1194" s="2" t="s">
        <v>512</v>
      </c>
      <c r="D1194">
        <v>466.2</v>
      </c>
      <c r="E1194">
        <v>23300</v>
      </c>
      <c r="F1194">
        <v>10723720</v>
      </c>
      <c r="G1194">
        <v>12038000</v>
      </c>
      <c r="H1194" s="2">
        <f>IF(AND(gpw[[#This Row],[wolumen]]=0,gpw[[#This Row],[obrot]]=0),gpw[[#This Row],[kurs_zamkniecia]],gpw[[#This Row],[obrot]]/gpw[[#This Row],[wolumen]])</f>
        <v>460.24549356223179</v>
      </c>
      <c r="I1194">
        <f>(gpw[[#This Row],[kurs_zamkniecia]]/D724-1)*100</f>
        <v>3.3702882483370278</v>
      </c>
      <c r="J1194" t="str">
        <f>LEFT(gpw[[#This Row],[ISIN]],2)</f>
        <v>PL</v>
      </c>
      <c r="K1194">
        <f>gpw[[#This Row],[kurs_zamkniecia]]*gpw[[#This Row],[pakiet_wig]]</f>
        <v>5612115600</v>
      </c>
      <c r="L1194" s="2">
        <f>1000</f>
        <v>1000</v>
      </c>
      <c r="M1194" s="2">
        <f t="shared" si="72"/>
        <v>96.428137390000003</v>
      </c>
      <c r="N1194" s="2">
        <f t="shared" si="73"/>
        <v>57140000</v>
      </c>
      <c r="O1194" s="2">
        <f>gpw[[#This Row],[M]]/(gpw[[#This Row],[Mb]]*gpw[[#This Row],[K]])*gpw[[#This Row],[Wb]]</f>
        <v>1018.5505652718108</v>
      </c>
      <c r="P1194" s="2">
        <f>gpw[[#This Row],[kurs_zamkniecia]]-D724</f>
        <v>15.199999999999989</v>
      </c>
      <c r="Q1194" s="2" t="str">
        <f>IF(gpw[[#This Row],[Kolumna1]]&gt;0,"r",IF(gpw[[#This Row],[Kolumna1]]=0,"n","m"))</f>
        <v>r</v>
      </c>
      <c r="AB1194" s="1">
        <v>42027</v>
      </c>
      <c r="AC1194" s="2" t="s">
        <v>511</v>
      </c>
      <c r="AD1194" s="2" t="s">
        <v>512</v>
      </c>
      <c r="AE1194">
        <v>466.2</v>
      </c>
      <c r="AF1194">
        <v>23300</v>
      </c>
      <c r="AG1194">
        <v>10723720</v>
      </c>
      <c r="AH1194">
        <v>12038000</v>
      </c>
      <c r="AI1194" s="2">
        <f>IF(AND(gpw_3[[#This Row],[wolumen]]=0,gpw_3[[#This Row],[obrot]]=0),gpw_3[[#This Row],[kurs_zamkniecia]],gpw_3[[#This Row],[obrot]]/gpw_3[[#This Row],[wolumen]])</f>
        <v>460.24549356223179</v>
      </c>
      <c r="AJ1194">
        <f>(gpw_3[[#This Row],[kurs_zamkniecia]]/AE724-1)*100</f>
        <v>3.3702882483370278</v>
      </c>
      <c r="AK1194" t="str">
        <f>LEFT(gpw_3[[#This Row],[ISIN]],2)</f>
        <v>PL</v>
      </c>
      <c r="AL1194">
        <f>gpw_3[[#This Row],[kurs_zamkniecia]]*gpw_3[[#This Row],[pakiet_wig]]</f>
        <v>5612115600</v>
      </c>
      <c r="AM1194" s="2">
        <f>1000</f>
        <v>1000</v>
      </c>
      <c r="AN1194" s="2">
        <f t="shared" si="74"/>
        <v>96.428137390000003</v>
      </c>
      <c r="AO1194" s="2">
        <f t="shared" si="75"/>
        <v>57140000</v>
      </c>
      <c r="AP1194" s="2">
        <f>gpw_3[[#This Row],[M]]/(gpw_3[[#This Row],[Mb]]*gpw_3[[#This Row],[K]])*gpw_3[[#This Row],[Wb]]</f>
        <v>1018.5505652718108</v>
      </c>
      <c r="AQ1194" s="2">
        <f>gpw_3[[#This Row],[kurs_zamkniecia]]-AE724</f>
        <v>15.199999999999989</v>
      </c>
      <c r="AR1194" s="2" t="str">
        <f>IF(gpw_3[[#This Row],[Kolumna1]]&gt;0,"r",IF(gpw_3[[#This Row],[Kolumna1]]=0,"n","m"))</f>
        <v>r</v>
      </c>
    </row>
    <row r="1195" spans="1:44" x14ac:dyDescent="0.25">
      <c r="A1195" s="1">
        <v>42027</v>
      </c>
      <c r="B1195" s="2" t="s">
        <v>513</v>
      </c>
      <c r="C1195" s="2" t="s">
        <v>514</v>
      </c>
      <c r="D1195">
        <v>10.199999999999999</v>
      </c>
      <c r="E1195">
        <v>25281</v>
      </c>
      <c r="F1195">
        <v>257200</v>
      </c>
      <c r="G1195">
        <v>30174000</v>
      </c>
      <c r="H1195" s="2">
        <f>IF(AND(gpw[[#This Row],[wolumen]]=0,gpw[[#This Row],[obrot]]=0),gpw[[#This Row],[kurs_zamkniecia]],gpw[[#This Row],[obrot]]/gpw[[#This Row],[wolumen]])</f>
        <v>10.173648194296112</v>
      </c>
      <c r="I1195">
        <f>(gpw[[#This Row],[kurs_zamkniecia]]/D725-1)*100</f>
        <v>0</v>
      </c>
      <c r="J1195" t="str">
        <f>LEFT(gpw[[#This Row],[ISIN]],2)</f>
        <v>PL</v>
      </c>
      <c r="K1195">
        <f>gpw[[#This Row],[kurs_zamkniecia]]*gpw[[#This Row],[pakiet_wig]]</f>
        <v>307774800</v>
      </c>
      <c r="L1195" s="2">
        <f>1000</f>
        <v>1000</v>
      </c>
      <c r="M1195" s="2">
        <f t="shared" si="72"/>
        <v>96.428137390000003</v>
      </c>
      <c r="N1195" s="2">
        <f t="shared" si="73"/>
        <v>57140000</v>
      </c>
      <c r="O1195" s="2">
        <f>gpw[[#This Row],[M]]/(gpw[[#This Row],[Mb]]*gpw[[#This Row],[K]])*gpw[[#This Row],[Wb]]</f>
        <v>55.858471004485097</v>
      </c>
      <c r="P1195" s="2">
        <f>gpw[[#This Row],[kurs_zamkniecia]]-D725</f>
        <v>0</v>
      </c>
      <c r="Q1195" s="2" t="str">
        <f>IF(gpw[[#This Row],[Kolumna1]]&gt;0,"r",IF(gpw[[#This Row],[Kolumna1]]=0,"n","m"))</f>
        <v>n</v>
      </c>
      <c r="AB1195" s="1">
        <v>42027</v>
      </c>
      <c r="AC1195" s="2" t="s">
        <v>513</v>
      </c>
      <c r="AD1195" s="2" t="s">
        <v>514</v>
      </c>
      <c r="AE1195">
        <v>10.199999999999999</v>
      </c>
      <c r="AF1195">
        <v>25281</v>
      </c>
      <c r="AG1195">
        <v>257200</v>
      </c>
      <c r="AH1195">
        <v>30174000</v>
      </c>
      <c r="AI1195" s="2">
        <f>IF(AND(gpw_3[[#This Row],[wolumen]]=0,gpw_3[[#This Row],[obrot]]=0),gpw_3[[#This Row],[kurs_zamkniecia]],gpw_3[[#This Row],[obrot]]/gpw_3[[#This Row],[wolumen]])</f>
        <v>10.173648194296112</v>
      </c>
      <c r="AJ1195">
        <f>(gpw_3[[#This Row],[kurs_zamkniecia]]/AE725-1)*100</f>
        <v>0</v>
      </c>
      <c r="AK1195" t="str">
        <f>LEFT(gpw_3[[#This Row],[ISIN]],2)</f>
        <v>PL</v>
      </c>
      <c r="AL1195">
        <f>gpw_3[[#This Row],[kurs_zamkniecia]]*gpw_3[[#This Row],[pakiet_wig]]</f>
        <v>307774800</v>
      </c>
      <c r="AM1195" s="2">
        <f>1000</f>
        <v>1000</v>
      </c>
      <c r="AN1195" s="2">
        <f t="shared" si="74"/>
        <v>96.428137390000003</v>
      </c>
      <c r="AO1195" s="2">
        <f t="shared" si="75"/>
        <v>57140000</v>
      </c>
      <c r="AP1195" s="2">
        <f>gpw_3[[#This Row],[M]]/(gpw_3[[#This Row],[Mb]]*gpw_3[[#This Row],[K]])*gpw_3[[#This Row],[Wb]]</f>
        <v>55.858471004485097</v>
      </c>
      <c r="AQ1195" s="2">
        <f>gpw_3[[#This Row],[kurs_zamkniecia]]-AE725</f>
        <v>0</v>
      </c>
      <c r="AR1195" s="2" t="str">
        <f>IF(gpw_3[[#This Row],[Kolumna1]]&gt;0,"r",IF(gpw_3[[#This Row],[Kolumna1]]=0,"n","m"))</f>
        <v>n</v>
      </c>
    </row>
    <row r="1196" spans="1:44" x14ac:dyDescent="0.25">
      <c r="A1196" s="1">
        <v>42027</v>
      </c>
      <c r="B1196" s="2" t="s">
        <v>515</v>
      </c>
      <c r="C1196" s="2" t="s">
        <v>516</v>
      </c>
      <c r="D1196">
        <v>35</v>
      </c>
      <c r="E1196">
        <v>350</v>
      </c>
      <c r="F1196">
        <v>12270</v>
      </c>
      <c r="G1196">
        <v>689000</v>
      </c>
      <c r="H1196" s="2">
        <f>IF(AND(gpw[[#This Row],[wolumen]]=0,gpw[[#This Row],[obrot]]=0),gpw[[#This Row],[kurs_zamkniecia]],gpw[[#This Row],[obrot]]/gpw[[#This Row],[wolumen]])</f>
        <v>35.057142857142857</v>
      </c>
      <c r="I1196">
        <f>(gpw[[#This Row],[kurs_zamkniecia]]/D726-1)*100</f>
        <v>0</v>
      </c>
      <c r="J1196" t="str">
        <f>LEFT(gpw[[#This Row],[ISIN]],2)</f>
        <v>PL</v>
      </c>
      <c r="K1196">
        <f>gpw[[#This Row],[kurs_zamkniecia]]*gpw[[#This Row],[pakiet_wig]]</f>
        <v>24115000</v>
      </c>
      <c r="L1196" s="2">
        <f>1000</f>
        <v>1000</v>
      </c>
      <c r="M1196" s="2">
        <f t="shared" si="72"/>
        <v>96.428137390000003</v>
      </c>
      <c r="N1196" s="2">
        <f t="shared" si="73"/>
        <v>57140000</v>
      </c>
      <c r="O1196" s="2">
        <f>gpw[[#This Row],[M]]/(gpw[[#This Row],[Mb]]*gpw[[#This Row],[K]])*gpw[[#This Row],[Wb]]</f>
        <v>4.3766644581465348</v>
      </c>
      <c r="P1196" s="2">
        <f>gpw[[#This Row],[kurs_zamkniecia]]-D726</f>
        <v>0</v>
      </c>
      <c r="Q1196" s="2" t="str">
        <f>IF(gpw[[#This Row],[Kolumna1]]&gt;0,"r",IF(gpw[[#This Row],[Kolumna1]]=0,"n","m"))</f>
        <v>n</v>
      </c>
      <c r="AB1196" s="1">
        <v>42027</v>
      </c>
      <c r="AC1196" s="2" t="s">
        <v>515</v>
      </c>
      <c r="AD1196" s="2" t="s">
        <v>516</v>
      </c>
      <c r="AE1196">
        <v>35</v>
      </c>
      <c r="AF1196">
        <v>350</v>
      </c>
      <c r="AG1196">
        <v>12270</v>
      </c>
      <c r="AH1196">
        <v>689000</v>
      </c>
      <c r="AI1196" s="2">
        <f>IF(AND(gpw_3[[#This Row],[wolumen]]=0,gpw_3[[#This Row],[obrot]]=0),gpw_3[[#This Row],[kurs_zamkniecia]],gpw_3[[#This Row],[obrot]]/gpw_3[[#This Row],[wolumen]])</f>
        <v>35.057142857142857</v>
      </c>
      <c r="AJ1196">
        <f>(gpw_3[[#This Row],[kurs_zamkniecia]]/AE726-1)*100</f>
        <v>0</v>
      </c>
      <c r="AK1196" t="str">
        <f>LEFT(gpw_3[[#This Row],[ISIN]],2)</f>
        <v>PL</v>
      </c>
      <c r="AL1196">
        <f>gpw_3[[#This Row],[kurs_zamkniecia]]*gpw_3[[#This Row],[pakiet_wig]]</f>
        <v>24115000</v>
      </c>
      <c r="AM1196" s="2">
        <f>1000</f>
        <v>1000</v>
      </c>
      <c r="AN1196" s="2">
        <f t="shared" si="74"/>
        <v>96.428137390000003</v>
      </c>
      <c r="AO1196" s="2">
        <f t="shared" si="75"/>
        <v>57140000</v>
      </c>
      <c r="AP1196" s="2">
        <f>gpw_3[[#This Row],[M]]/(gpw_3[[#This Row],[Mb]]*gpw_3[[#This Row],[K]])*gpw_3[[#This Row],[Wb]]</f>
        <v>4.3766644581465348</v>
      </c>
      <c r="AQ1196" s="2">
        <f>gpw_3[[#This Row],[kurs_zamkniecia]]-AE726</f>
        <v>0</v>
      </c>
      <c r="AR1196" s="2" t="str">
        <f>IF(gpw_3[[#This Row],[Kolumna1]]&gt;0,"r",IF(gpw_3[[#This Row],[Kolumna1]]=0,"n","m"))</f>
        <v>n</v>
      </c>
    </row>
    <row r="1197" spans="1:44" x14ac:dyDescent="0.25">
      <c r="A1197" s="1">
        <v>42027</v>
      </c>
      <c r="B1197" s="2" t="s">
        <v>517</v>
      </c>
      <c r="C1197" s="2" t="s">
        <v>518</v>
      </c>
      <c r="D1197">
        <v>0.51</v>
      </c>
      <c r="E1197">
        <v>2015</v>
      </c>
      <c r="F1197">
        <v>950</v>
      </c>
      <c r="G1197">
        <v>0</v>
      </c>
      <c r="H1197" s="2">
        <f>IF(AND(gpw[[#This Row],[wolumen]]=0,gpw[[#This Row],[obrot]]=0),gpw[[#This Row],[kurs_zamkniecia]],gpw[[#This Row],[obrot]]/gpw[[#This Row],[wolumen]])</f>
        <v>0.47146401985111663</v>
      </c>
      <c r="I1197">
        <f>(gpw[[#This Row],[kurs_zamkniecia]]/D727-1)*100</f>
        <v>8.5106382978723527</v>
      </c>
      <c r="J1197" t="str">
        <f>LEFT(gpw[[#This Row],[ISIN]],2)</f>
        <v>PL</v>
      </c>
      <c r="K1197">
        <f>gpw[[#This Row],[kurs_zamkniecia]]*gpw[[#This Row],[pakiet_wig]]</f>
        <v>0</v>
      </c>
      <c r="L1197" s="2">
        <f>1000</f>
        <v>1000</v>
      </c>
      <c r="M1197" s="2">
        <f t="shared" si="72"/>
        <v>96.428137390000003</v>
      </c>
      <c r="N1197" s="2">
        <f t="shared" si="73"/>
        <v>57140000</v>
      </c>
      <c r="O1197" s="2">
        <f>gpw[[#This Row],[M]]/(gpw[[#This Row],[Mb]]*gpw[[#This Row],[K]])*gpw[[#This Row],[Wb]]</f>
        <v>0</v>
      </c>
      <c r="P1197" s="2">
        <f>gpw[[#This Row],[kurs_zamkniecia]]-D727</f>
        <v>4.0000000000000036E-2</v>
      </c>
      <c r="Q1197" s="2" t="str">
        <f>IF(gpw[[#This Row],[Kolumna1]]&gt;0,"r",IF(gpw[[#This Row],[Kolumna1]]=0,"n","m"))</f>
        <v>r</v>
      </c>
      <c r="AB1197" s="1">
        <v>42027</v>
      </c>
      <c r="AC1197" s="2" t="s">
        <v>517</v>
      </c>
      <c r="AD1197" s="2" t="s">
        <v>518</v>
      </c>
      <c r="AE1197">
        <v>0.51</v>
      </c>
      <c r="AF1197">
        <v>2015</v>
      </c>
      <c r="AG1197">
        <v>950</v>
      </c>
      <c r="AH1197">
        <v>0</v>
      </c>
      <c r="AI1197" s="2">
        <f>IF(AND(gpw_3[[#This Row],[wolumen]]=0,gpw_3[[#This Row],[obrot]]=0),gpw_3[[#This Row],[kurs_zamkniecia]],gpw_3[[#This Row],[obrot]]/gpw_3[[#This Row],[wolumen]])</f>
        <v>0.47146401985111663</v>
      </c>
      <c r="AJ1197">
        <f>(gpw_3[[#This Row],[kurs_zamkniecia]]/AE727-1)*100</f>
        <v>8.5106382978723527</v>
      </c>
      <c r="AK1197" t="str">
        <f>LEFT(gpw_3[[#This Row],[ISIN]],2)</f>
        <v>PL</v>
      </c>
      <c r="AL1197">
        <f>gpw_3[[#This Row],[kurs_zamkniecia]]*gpw_3[[#This Row],[pakiet_wig]]</f>
        <v>0</v>
      </c>
      <c r="AM1197" s="2">
        <f>1000</f>
        <v>1000</v>
      </c>
      <c r="AN1197" s="2">
        <f t="shared" si="74"/>
        <v>96.428137390000003</v>
      </c>
      <c r="AO1197" s="2">
        <f t="shared" si="75"/>
        <v>57140000</v>
      </c>
      <c r="AP1197" s="2">
        <f>gpw_3[[#This Row],[M]]/(gpw_3[[#This Row],[Mb]]*gpw_3[[#This Row],[K]])*gpw_3[[#This Row],[Wb]]</f>
        <v>0</v>
      </c>
      <c r="AQ1197" s="2">
        <f>gpw_3[[#This Row],[kurs_zamkniecia]]-AE727</f>
        <v>4.0000000000000036E-2</v>
      </c>
      <c r="AR1197" s="2" t="str">
        <f>IF(gpw_3[[#This Row],[Kolumna1]]&gt;0,"r",IF(gpw_3[[#This Row],[Kolumna1]]=0,"n","m"))</f>
        <v>r</v>
      </c>
    </row>
    <row r="1198" spans="1:44" x14ac:dyDescent="0.25">
      <c r="A1198" s="1">
        <v>42027</v>
      </c>
      <c r="B1198" s="2" t="s">
        <v>519</v>
      </c>
      <c r="C1198" s="2" t="s">
        <v>520</v>
      </c>
      <c r="D1198">
        <v>211.5</v>
      </c>
      <c r="E1198">
        <v>11337</v>
      </c>
      <c r="F1198">
        <v>2350870</v>
      </c>
      <c r="G1198">
        <v>2559000</v>
      </c>
      <c r="H1198" s="2">
        <f>IF(AND(gpw[[#This Row],[wolumen]]=0,gpw[[#This Row],[obrot]]=0),gpw[[#This Row],[kurs_zamkniecia]],gpw[[#This Row],[obrot]]/gpw[[#This Row],[wolumen]])</f>
        <v>207.362617976537</v>
      </c>
      <c r="I1198">
        <f>(gpw[[#This Row],[kurs_zamkniecia]]/D728-1)*100</f>
        <v>5.2762568442010993</v>
      </c>
      <c r="J1198" t="str">
        <f>LEFT(gpw[[#This Row],[ISIN]],2)</f>
        <v>PL</v>
      </c>
      <c r="K1198">
        <f>gpw[[#This Row],[kurs_zamkniecia]]*gpw[[#This Row],[pakiet_wig]]</f>
        <v>541228500</v>
      </c>
      <c r="L1198" s="2">
        <f>1000</f>
        <v>1000</v>
      </c>
      <c r="M1198" s="2">
        <f t="shared" si="72"/>
        <v>96.428137390000003</v>
      </c>
      <c r="N1198" s="2">
        <f t="shared" si="73"/>
        <v>57140000</v>
      </c>
      <c r="O1198" s="2">
        <f>gpw[[#This Row],[M]]/(gpw[[#This Row],[Mb]]*gpw[[#This Row],[K]])*gpw[[#This Row],[Wb]]</f>
        <v>98.228303532488567</v>
      </c>
      <c r="P1198" s="2">
        <f>gpw[[#This Row],[kurs_zamkniecia]]-D728</f>
        <v>10.599999999999994</v>
      </c>
      <c r="Q1198" s="2" t="str">
        <f>IF(gpw[[#This Row],[Kolumna1]]&gt;0,"r",IF(gpw[[#This Row],[Kolumna1]]=0,"n","m"))</f>
        <v>r</v>
      </c>
      <c r="AB1198" s="1">
        <v>42027</v>
      </c>
      <c r="AC1198" s="2" t="s">
        <v>519</v>
      </c>
      <c r="AD1198" s="2" t="s">
        <v>520</v>
      </c>
      <c r="AE1198">
        <v>211.5</v>
      </c>
      <c r="AF1198">
        <v>11337</v>
      </c>
      <c r="AG1198">
        <v>2350870</v>
      </c>
      <c r="AH1198">
        <v>2559000</v>
      </c>
      <c r="AI1198" s="2">
        <f>IF(AND(gpw_3[[#This Row],[wolumen]]=0,gpw_3[[#This Row],[obrot]]=0),gpw_3[[#This Row],[kurs_zamkniecia]],gpw_3[[#This Row],[obrot]]/gpw_3[[#This Row],[wolumen]])</f>
        <v>207.362617976537</v>
      </c>
      <c r="AJ1198">
        <f>(gpw_3[[#This Row],[kurs_zamkniecia]]/AE728-1)*100</f>
        <v>5.2762568442010993</v>
      </c>
      <c r="AK1198" t="str">
        <f>LEFT(gpw_3[[#This Row],[ISIN]],2)</f>
        <v>PL</v>
      </c>
      <c r="AL1198">
        <f>gpw_3[[#This Row],[kurs_zamkniecia]]*gpw_3[[#This Row],[pakiet_wig]]</f>
        <v>541228500</v>
      </c>
      <c r="AM1198" s="2">
        <f>1000</f>
        <v>1000</v>
      </c>
      <c r="AN1198" s="2">
        <f t="shared" si="74"/>
        <v>96.428137390000003</v>
      </c>
      <c r="AO1198" s="2">
        <f t="shared" si="75"/>
        <v>57140000</v>
      </c>
      <c r="AP1198" s="2">
        <f>gpw_3[[#This Row],[M]]/(gpw_3[[#This Row],[Mb]]*gpw_3[[#This Row],[K]])*gpw_3[[#This Row],[Wb]]</f>
        <v>98.228303532488567</v>
      </c>
      <c r="AQ1198" s="2">
        <f>gpw_3[[#This Row],[kurs_zamkniecia]]-AE728</f>
        <v>10.599999999999994</v>
      </c>
      <c r="AR1198" s="2" t="str">
        <f>IF(gpw_3[[#This Row],[Kolumna1]]&gt;0,"r",IF(gpw_3[[#This Row],[Kolumna1]]=0,"n","m"))</f>
        <v>r</v>
      </c>
    </row>
    <row r="1199" spans="1:44" x14ac:dyDescent="0.25">
      <c r="A1199" s="1">
        <v>42027</v>
      </c>
      <c r="B1199" s="2" t="s">
        <v>521</v>
      </c>
      <c r="C1199" s="2" t="s">
        <v>522</v>
      </c>
      <c r="D1199">
        <v>21</v>
      </c>
      <c r="E1199">
        <v>0</v>
      </c>
      <c r="F1199">
        <v>0</v>
      </c>
      <c r="G1199">
        <v>0</v>
      </c>
      <c r="H1199" s="2">
        <f>IF(AND(gpw[[#This Row],[wolumen]]=0,gpw[[#This Row],[obrot]]=0),gpw[[#This Row],[kurs_zamkniecia]],gpw[[#This Row],[obrot]]/gpw[[#This Row],[wolumen]])</f>
        <v>21</v>
      </c>
      <c r="I1199">
        <f>(gpw[[#This Row],[kurs_zamkniecia]]/D729-1)*100</f>
        <v>0</v>
      </c>
      <c r="J1199" t="str">
        <f>LEFT(gpw[[#This Row],[ISIN]],2)</f>
        <v>PL</v>
      </c>
      <c r="K1199">
        <f>gpw[[#This Row],[kurs_zamkniecia]]*gpw[[#This Row],[pakiet_wig]]</f>
        <v>0</v>
      </c>
      <c r="L1199" s="2">
        <f>1000</f>
        <v>1000</v>
      </c>
      <c r="M1199" s="2">
        <f t="shared" si="72"/>
        <v>96.428137390000003</v>
      </c>
      <c r="N1199" s="2">
        <f t="shared" si="73"/>
        <v>57140000</v>
      </c>
      <c r="O1199" s="2">
        <f>gpw[[#This Row],[M]]/(gpw[[#This Row],[Mb]]*gpw[[#This Row],[K]])*gpw[[#This Row],[Wb]]</f>
        <v>0</v>
      </c>
      <c r="P1199" s="2">
        <f>gpw[[#This Row],[kurs_zamkniecia]]-D729</f>
        <v>0</v>
      </c>
      <c r="Q1199" s="2" t="str">
        <f>IF(gpw[[#This Row],[Kolumna1]]&gt;0,"r",IF(gpw[[#This Row],[Kolumna1]]=0,"n","m"))</f>
        <v>n</v>
      </c>
      <c r="AB1199" s="1">
        <v>42027</v>
      </c>
      <c r="AC1199" s="2" t="s">
        <v>521</v>
      </c>
      <c r="AD1199" s="2" t="s">
        <v>522</v>
      </c>
      <c r="AE1199">
        <v>21</v>
      </c>
      <c r="AF1199">
        <v>0</v>
      </c>
      <c r="AG1199">
        <v>0</v>
      </c>
      <c r="AH1199">
        <v>0</v>
      </c>
      <c r="AI1199" s="2">
        <f>IF(AND(gpw_3[[#This Row],[wolumen]]=0,gpw_3[[#This Row],[obrot]]=0),gpw_3[[#This Row],[kurs_zamkniecia]],gpw_3[[#This Row],[obrot]]/gpw_3[[#This Row],[wolumen]])</f>
        <v>21</v>
      </c>
      <c r="AJ1199">
        <f>(gpw_3[[#This Row],[kurs_zamkniecia]]/AE729-1)*100</f>
        <v>0</v>
      </c>
      <c r="AK1199" t="str">
        <f>LEFT(gpw_3[[#This Row],[ISIN]],2)</f>
        <v>PL</v>
      </c>
      <c r="AL1199">
        <f>gpw_3[[#This Row],[kurs_zamkniecia]]*gpw_3[[#This Row],[pakiet_wig]]</f>
        <v>0</v>
      </c>
      <c r="AM1199" s="2">
        <f>1000</f>
        <v>1000</v>
      </c>
      <c r="AN1199" s="2">
        <f t="shared" si="74"/>
        <v>96.428137390000003</v>
      </c>
      <c r="AO1199" s="2">
        <f t="shared" si="75"/>
        <v>57140000</v>
      </c>
      <c r="AP1199" s="2">
        <f>gpw_3[[#This Row],[M]]/(gpw_3[[#This Row],[Mb]]*gpw_3[[#This Row],[K]])*gpw_3[[#This Row],[Wb]]</f>
        <v>0</v>
      </c>
      <c r="AQ1199" s="2">
        <f>gpw_3[[#This Row],[kurs_zamkniecia]]-AE729</f>
        <v>0</v>
      </c>
      <c r="AR1199" s="2" t="str">
        <f>IF(gpw_3[[#This Row],[Kolumna1]]&gt;0,"r",IF(gpw_3[[#This Row],[Kolumna1]]=0,"n","m"))</f>
        <v>n</v>
      </c>
    </row>
    <row r="1200" spans="1:44" x14ac:dyDescent="0.25">
      <c r="A1200" s="1">
        <v>42027</v>
      </c>
      <c r="B1200" s="2" t="s">
        <v>523</v>
      </c>
      <c r="C1200" s="2" t="s">
        <v>524</v>
      </c>
      <c r="D1200">
        <v>14.15</v>
      </c>
      <c r="E1200">
        <v>16461</v>
      </c>
      <c r="F1200">
        <v>230390</v>
      </c>
      <c r="G1200">
        <v>23198000</v>
      </c>
      <c r="H1200" s="2">
        <f>IF(AND(gpw[[#This Row],[wolumen]]=0,gpw[[#This Row],[obrot]]=0),gpw[[#This Row],[kurs_zamkniecia]],gpw[[#This Row],[obrot]]/gpw[[#This Row],[wolumen]])</f>
        <v>13.996112022355872</v>
      </c>
      <c r="I1200">
        <f>(gpw[[#This Row],[kurs_zamkniecia]]/D730-1)*100</f>
        <v>2.0923520923521011</v>
      </c>
      <c r="J1200" t="str">
        <f>LEFT(gpw[[#This Row],[ISIN]],2)</f>
        <v>PL</v>
      </c>
      <c r="K1200">
        <f>gpw[[#This Row],[kurs_zamkniecia]]*gpw[[#This Row],[pakiet_wig]]</f>
        <v>328251700</v>
      </c>
      <c r="L1200" s="2">
        <f>1000</f>
        <v>1000</v>
      </c>
      <c r="M1200" s="2">
        <f t="shared" si="72"/>
        <v>96.428137390000003</v>
      </c>
      <c r="N1200" s="2">
        <f t="shared" si="73"/>
        <v>57140000</v>
      </c>
      <c r="O1200" s="2">
        <f>gpw[[#This Row],[M]]/(gpw[[#This Row],[Mb]]*gpw[[#This Row],[K]])*gpw[[#This Row],[Wb]]</f>
        <v>59.574851698784109</v>
      </c>
      <c r="P1200" s="2">
        <f>gpw[[#This Row],[kurs_zamkniecia]]-D730</f>
        <v>0.29000000000000092</v>
      </c>
      <c r="Q1200" s="2" t="str">
        <f>IF(gpw[[#This Row],[Kolumna1]]&gt;0,"r",IF(gpw[[#This Row],[Kolumna1]]=0,"n","m"))</f>
        <v>r</v>
      </c>
      <c r="AB1200" s="1">
        <v>42027</v>
      </c>
      <c r="AC1200" s="2" t="s">
        <v>523</v>
      </c>
      <c r="AD1200" s="2" t="s">
        <v>524</v>
      </c>
      <c r="AE1200">
        <v>14.15</v>
      </c>
      <c r="AF1200">
        <v>16461</v>
      </c>
      <c r="AG1200">
        <v>230390</v>
      </c>
      <c r="AH1200">
        <v>23198000</v>
      </c>
      <c r="AI1200" s="2">
        <f>IF(AND(gpw_3[[#This Row],[wolumen]]=0,gpw_3[[#This Row],[obrot]]=0),gpw_3[[#This Row],[kurs_zamkniecia]],gpw_3[[#This Row],[obrot]]/gpw_3[[#This Row],[wolumen]])</f>
        <v>13.996112022355872</v>
      </c>
      <c r="AJ1200">
        <f>(gpw_3[[#This Row],[kurs_zamkniecia]]/AE730-1)*100</f>
        <v>2.0923520923521011</v>
      </c>
      <c r="AK1200" t="str">
        <f>LEFT(gpw_3[[#This Row],[ISIN]],2)</f>
        <v>PL</v>
      </c>
      <c r="AL1200">
        <f>gpw_3[[#This Row],[kurs_zamkniecia]]*gpw_3[[#This Row],[pakiet_wig]]</f>
        <v>328251700</v>
      </c>
      <c r="AM1200" s="2">
        <f>1000</f>
        <v>1000</v>
      </c>
      <c r="AN1200" s="2">
        <f t="shared" si="74"/>
        <v>96.428137390000003</v>
      </c>
      <c r="AO1200" s="2">
        <f t="shared" si="75"/>
        <v>57140000</v>
      </c>
      <c r="AP1200" s="2">
        <f>gpw_3[[#This Row],[M]]/(gpw_3[[#This Row],[Mb]]*gpw_3[[#This Row],[K]])*gpw_3[[#This Row],[Wb]]</f>
        <v>59.574851698784109</v>
      </c>
      <c r="AQ1200" s="2">
        <f>gpw_3[[#This Row],[kurs_zamkniecia]]-AE730</f>
        <v>0.29000000000000092</v>
      </c>
      <c r="AR1200" s="2" t="str">
        <f>IF(gpw_3[[#This Row],[Kolumna1]]&gt;0,"r",IF(gpw_3[[#This Row],[Kolumna1]]=0,"n","m"))</f>
        <v>r</v>
      </c>
    </row>
    <row r="1201" spans="1:44" x14ac:dyDescent="0.25">
      <c r="A1201" s="1">
        <v>42027</v>
      </c>
      <c r="B1201" s="2" t="s">
        <v>525</v>
      </c>
      <c r="C1201" s="2" t="s">
        <v>526</v>
      </c>
      <c r="D1201">
        <v>13.67</v>
      </c>
      <c r="E1201">
        <v>5583</v>
      </c>
      <c r="F1201">
        <v>74890</v>
      </c>
      <c r="G1201">
        <v>2276000</v>
      </c>
      <c r="H1201" s="2">
        <f>IF(AND(gpw[[#This Row],[wolumen]]=0,gpw[[#This Row],[obrot]]=0),gpw[[#This Row],[kurs_zamkniecia]],gpw[[#This Row],[obrot]]/gpw[[#This Row],[wolumen]])</f>
        <v>13.413935160308078</v>
      </c>
      <c r="I1201">
        <f>(gpw[[#This Row],[kurs_zamkniecia]]/D731-1)*100</f>
        <v>0.88560885608854889</v>
      </c>
      <c r="J1201" t="str">
        <f>LEFT(gpw[[#This Row],[ISIN]],2)</f>
        <v>PL</v>
      </c>
      <c r="K1201">
        <f>gpw[[#This Row],[kurs_zamkniecia]]*gpw[[#This Row],[pakiet_wig]]</f>
        <v>31112920</v>
      </c>
      <c r="L1201" s="2">
        <f>1000</f>
        <v>1000</v>
      </c>
      <c r="M1201" s="2">
        <f t="shared" si="72"/>
        <v>96.428137390000003</v>
      </c>
      <c r="N1201" s="2">
        <f t="shared" si="73"/>
        <v>57140000</v>
      </c>
      <c r="O1201" s="2">
        <f>gpw[[#This Row],[M]]/(gpw[[#This Row],[Mb]]*gpw[[#This Row],[K]])*gpw[[#This Row],[Wb]]</f>
        <v>5.6467265665833084</v>
      </c>
      <c r="P1201" s="2">
        <f>gpw[[#This Row],[kurs_zamkniecia]]-D731</f>
        <v>0.11999999999999922</v>
      </c>
      <c r="Q1201" s="2" t="str">
        <f>IF(gpw[[#This Row],[Kolumna1]]&gt;0,"r",IF(gpw[[#This Row],[Kolumna1]]=0,"n","m"))</f>
        <v>r</v>
      </c>
      <c r="AB1201" s="1">
        <v>42027</v>
      </c>
      <c r="AC1201" s="2" t="s">
        <v>525</v>
      </c>
      <c r="AD1201" s="2" t="s">
        <v>526</v>
      </c>
      <c r="AE1201">
        <v>13.67</v>
      </c>
      <c r="AF1201">
        <v>5583</v>
      </c>
      <c r="AG1201">
        <v>74890</v>
      </c>
      <c r="AH1201">
        <v>2276000</v>
      </c>
      <c r="AI1201" s="2">
        <f>IF(AND(gpw_3[[#This Row],[wolumen]]=0,gpw_3[[#This Row],[obrot]]=0),gpw_3[[#This Row],[kurs_zamkniecia]],gpw_3[[#This Row],[obrot]]/gpw_3[[#This Row],[wolumen]])</f>
        <v>13.413935160308078</v>
      </c>
      <c r="AJ1201">
        <f>(gpw_3[[#This Row],[kurs_zamkniecia]]/AE731-1)*100</f>
        <v>0.88560885608854889</v>
      </c>
      <c r="AK1201" t="str">
        <f>LEFT(gpw_3[[#This Row],[ISIN]],2)</f>
        <v>PL</v>
      </c>
      <c r="AL1201">
        <f>gpw_3[[#This Row],[kurs_zamkniecia]]*gpw_3[[#This Row],[pakiet_wig]]</f>
        <v>31112920</v>
      </c>
      <c r="AM1201" s="2">
        <f>1000</f>
        <v>1000</v>
      </c>
      <c r="AN1201" s="2">
        <f t="shared" si="74"/>
        <v>96.428137390000003</v>
      </c>
      <c r="AO1201" s="2">
        <f t="shared" si="75"/>
        <v>57140000</v>
      </c>
      <c r="AP1201" s="2">
        <f>gpw_3[[#This Row],[M]]/(gpw_3[[#This Row],[Mb]]*gpw_3[[#This Row],[K]])*gpw_3[[#This Row],[Wb]]</f>
        <v>5.6467265665833084</v>
      </c>
      <c r="AQ1201" s="2">
        <f>gpw_3[[#This Row],[kurs_zamkniecia]]-AE731</f>
        <v>0.11999999999999922</v>
      </c>
      <c r="AR1201" s="2" t="str">
        <f>IF(gpw_3[[#This Row],[Kolumna1]]&gt;0,"r",IF(gpw_3[[#This Row],[Kolumna1]]=0,"n","m"))</f>
        <v>r</v>
      </c>
    </row>
    <row r="1202" spans="1:44" x14ac:dyDescent="0.25">
      <c r="A1202" s="1">
        <v>42027</v>
      </c>
      <c r="B1202" s="2" t="s">
        <v>527</v>
      </c>
      <c r="C1202" s="2" t="s">
        <v>528</v>
      </c>
      <c r="D1202">
        <v>8.77</v>
      </c>
      <c r="E1202">
        <v>2781</v>
      </c>
      <c r="F1202">
        <v>24220</v>
      </c>
      <c r="G1202">
        <v>9921000</v>
      </c>
      <c r="H1202" s="2">
        <f>IF(AND(gpw[[#This Row],[wolumen]]=0,gpw[[#This Row],[obrot]]=0),gpw[[#This Row],[kurs_zamkniecia]],gpw[[#This Row],[obrot]]/gpw[[#This Row],[wolumen]])</f>
        <v>8.7090974469615254</v>
      </c>
      <c r="I1202">
        <f>(gpw[[#This Row],[kurs_zamkniecia]]/D732-1)*100</f>
        <v>-0.34090909090910282</v>
      </c>
      <c r="J1202" t="str">
        <f>LEFT(gpw[[#This Row],[ISIN]],2)</f>
        <v>PL</v>
      </c>
      <c r="K1202">
        <f>gpw[[#This Row],[kurs_zamkniecia]]*gpw[[#This Row],[pakiet_wig]]</f>
        <v>87007170</v>
      </c>
      <c r="L1202" s="2">
        <f>1000</f>
        <v>1000</v>
      </c>
      <c r="M1202" s="2">
        <f t="shared" si="72"/>
        <v>96.428137390000003</v>
      </c>
      <c r="N1202" s="2">
        <f t="shared" si="73"/>
        <v>57140000</v>
      </c>
      <c r="O1202" s="2">
        <f>gpw[[#This Row],[M]]/(gpw[[#This Row],[Mb]]*gpw[[#This Row],[K]])*gpw[[#This Row],[Wb]]</f>
        <v>15.791050737835929</v>
      </c>
      <c r="P1202" s="2">
        <f>gpw[[#This Row],[kurs_zamkniecia]]-D732</f>
        <v>-3.0000000000001137E-2</v>
      </c>
      <c r="Q1202" s="2" t="str">
        <f>IF(gpw[[#This Row],[Kolumna1]]&gt;0,"r",IF(gpw[[#This Row],[Kolumna1]]=0,"n","m"))</f>
        <v>m</v>
      </c>
      <c r="AB1202" s="1">
        <v>42027</v>
      </c>
      <c r="AC1202" s="2" t="s">
        <v>527</v>
      </c>
      <c r="AD1202" s="2" t="s">
        <v>528</v>
      </c>
      <c r="AE1202">
        <v>8.77</v>
      </c>
      <c r="AF1202">
        <v>2781</v>
      </c>
      <c r="AG1202">
        <v>24220</v>
      </c>
      <c r="AH1202">
        <v>9921000</v>
      </c>
      <c r="AI1202" s="2">
        <f>IF(AND(gpw_3[[#This Row],[wolumen]]=0,gpw_3[[#This Row],[obrot]]=0),gpw_3[[#This Row],[kurs_zamkniecia]],gpw_3[[#This Row],[obrot]]/gpw_3[[#This Row],[wolumen]])</f>
        <v>8.7090974469615254</v>
      </c>
      <c r="AJ1202">
        <f>(gpw_3[[#This Row],[kurs_zamkniecia]]/AE732-1)*100</f>
        <v>-0.34090909090910282</v>
      </c>
      <c r="AK1202" t="str">
        <f>LEFT(gpw_3[[#This Row],[ISIN]],2)</f>
        <v>PL</v>
      </c>
      <c r="AL1202">
        <f>gpw_3[[#This Row],[kurs_zamkniecia]]*gpw_3[[#This Row],[pakiet_wig]]</f>
        <v>87007170</v>
      </c>
      <c r="AM1202" s="2">
        <f>1000</f>
        <v>1000</v>
      </c>
      <c r="AN1202" s="2">
        <f t="shared" si="74"/>
        <v>96.428137390000003</v>
      </c>
      <c r="AO1202" s="2">
        <f t="shared" si="75"/>
        <v>57140000</v>
      </c>
      <c r="AP1202" s="2">
        <f>gpw_3[[#This Row],[M]]/(gpw_3[[#This Row],[Mb]]*gpw_3[[#This Row],[K]])*gpw_3[[#This Row],[Wb]]</f>
        <v>15.791050737835929</v>
      </c>
      <c r="AQ1202" s="2">
        <f>gpw_3[[#This Row],[kurs_zamkniecia]]-AE732</f>
        <v>-3.0000000000001137E-2</v>
      </c>
      <c r="AR1202" s="2" t="str">
        <f>IF(gpw_3[[#This Row],[Kolumna1]]&gt;0,"r",IF(gpw_3[[#This Row],[Kolumna1]]=0,"n","m"))</f>
        <v>m</v>
      </c>
    </row>
    <row r="1203" spans="1:44" x14ac:dyDescent="0.25">
      <c r="A1203" s="1">
        <v>42027</v>
      </c>
      <c r="B1203" s="2" t="s">
        <v>529</v>
      </c>
      <c r="C1203" s="2" t="s">
        <v>530</v>
      </c>
      <c r="D1203">
        <v>7.0000000000000007E-2</v>
      </c>
      <c r="E1203">
        <v>148991</v>
      </c>
      <c r="F1203">
        <v>10430</v>
      </c>
      <c r="G1203">
        <v>0</v>
      </c>
      <c r="H1203" s="2">
        <f>IF(AND(gpw[[#This Row],[wolumen]]=0,gpw[[#This Row],[obrot]]=0),gpw[[#This Row],[kurs_zamkniecia]],gpw[[#This Row],[obrot]]/gpw[[#This Row],[wolumen]])</f>
        <v>7.0004228443328792E-2</v>
      </c>
      <c r="I1203">
        <f>(gpw[[#This Row],[kurs_zamkniecia]]/D733-1)*100</f>
        <v>0</v>
      </c>
      <c r="J1203" t="str">
        <f>LEFT(gpw[[#This Row],[ISIN]],2)</f>
        <v>PL</v>
      </c>
      <c r="K1203">
        <f>gpw[[#This Row],[kurs_zamkniecia]]*gpw[[#This Row],[pakiet_wig]]</f>
        <v>0</v>
      </c>
      <c r="L1203" s="2">
        <f>1000</f>
        <v>1000</v>
      </c>
      <c r="M1203" s="2">
        <f t="shared" si="72"/>
        <v>96.428137390000003</v>
      </c>
      <c r="N1203" s="2">
        <f t="shared" si="73"/>
        <v>57140000</v>
      </c>
      <c r="O1203" s="2">
        <f>gpw[[#This Row],[M]]/(gpw[[#This Row],[Mb]]*gpw[[#This Row],[K]])*gpw[[#This Row],[Wb]]</f>
        <v>0</v>
      </c>
      <c r="P1203" s="2">
        <f>gpw[[#This Row],[kurs_zamkniecia]]-D733</f>
        <v>0</v>
      </c>
      <c r="Q1203" s="2" t="str">
        <f>IF(gpw[[#This Row],[Kolumna1]]&gt;0,"r",IF(gpw[[#This Row],[Kolumna1]]=0,"n","m"))</f>
        <v>n</v>
      </c>
      <c r="AB1203" s="1">
        <v>42027</v>
      </c>
      <c r="AC1203" s="2" t="s">
        <v>529</v>
      </c>
      <c r="AD1203" s="2" t="s">
        <v>530</v>
      </c>
      <c r="AE1203">
        <v>7.0000000000000007E-2</v>
      </c>
      <c r="AF1203">
        <v>148991</v>
      </c>
      <c r="AG1203">
        <v>10430</v>
      </c>
      <c r="AH1203">
        <v>0</v>
      </c>
      <c r="AI1203" s="2">
        <f>IF(AND(gpw_3[[#This Row],[wolumen]]=0,gpw_3[[#This Row],[obrot]]=0),gpw_3[[#This Row],[kurs_zamkniecia]],gpw_3[[#This Row],[obrot]]/gpw_3[[#This Row],[wolumen]])</f>
        <v>7.0004228443328792E-2</v>
      </c>
      <c r="AJ1203">
        <f>(gpw_3[[#This Row],[kurs_zamkniecia]]/AE733-1)*100</f>
        <v>0</v>
      </c>
      <c r="AK1203" t="str">
        <f>LEFT(gpw_3[[#This Row],[ISIN]],2)</f>
        <v>PL</v>
      </c>
      <c r="AL1203">
        <f>gpw_3[[#This Row],[kurs_zamkniecia]]*gpw_3[[#This Row],[pakiet_wig]]</f>
        <v>0</v>
      </c>
      <c r="AM1203" s="2">
        <f>1000</f>
        <v>1000</v>
      </c>
      <c r="AN1203" s="2">
        <f t="shared" si="74"/>
        <v>96.428137390000003</v>
      </c>
      <c r="AO1203" s="2">
        <f t="shared" si="75"/>
        <v>57140000</v>
      </c>
      <c r="AP1203" s="2">
        <f>gpw_3[[#This Row],[M]]/(gpw_3[[#This Row],[Mb]]*gpw_3[[#This Row],[K]])*gpw_3[[#This Row],[Wb]]</f>
        <v>0</v>
      </c>
      <c r="AQ1203" s="2">
        <f>gpw_3[[#This Row],[kurs_zamkniecia]]-AE733</f>
        <v>0</v>
      </c>
      <c r="AR1203" s="2" t="str">
        <f>IF(gpw_3[[#This Row],[Kolumna1]]&gt;0,"r",IF(gpw_3[[#This Row],[Kolumna1]]=0,"n","m"))</f>
        <v>n</v>
      </c>
    </row>
    <row r="1204" spans="1:44" x14ac:dyDescent="0.25">
      <c r="A1204" s="1">
        <v>42027</v>
      </c>
      <c r="B1204" s="2" t="s">
        <v>531</v>
      </c>
      <c r="C1204" s="2" t="s">
        <v>532</v>
      </c>
      <c r="D1204">
        <v>2.0499999999999998</v>
      </c>
      <c r="E1204">
        <v>12520</v>
      </c>
      <c r="F1204">
        <v>25070</v>
      </c>
      <c r="G1204">
        <v>2516000</v>
      </c>
      <c r="H1204" s="2">
        <f>IF(AND(gpw[[#This Row],[wolumen]]=0,gpw[[#This Row],[obrot]]=0),gpw[[#This Row],[kurs_zamkniecia]],gpw[[#This Row],[obrot]]/gpw[[#This Row],[wolumen]])</f>
        <v>2.0023961661341851</v>
      </c>
      <c r="I1204">
        <f>(gpw[[#This Row],[kurs_zamkniecia]]/D734-1)*100</f>
        <v>2.4999999999999911</v>
      </c>
      <c r="J1204" t="str">
        <f>LEFT(gpw[[#This Row],[ISIN]],2)</f>
        <v>PL</v>
      </c>
      <c r="K1204">
        <f>gpw[[#This Row],[kurs_zamkniecia]]*gpw[[#This Row],[pakiet_wig]]</f>
        <v>5157800</v>
      </c>
      <c r="L1204" s="2">
        <f>1000</f>
        <v>1000</v>
      </c>
      <c r="M1204" s="2">
        <f t="shared" si="72"/>
        <v>96.428137390000003</v>
      </c>
      <c r="N1204" s="2">
        <f t="shared" si="73"/>
        <v>57140000</v>
      </c>
      <c r="O1204" s="2">
        <f>gpw[[#This Row],[M]]/(gpw[[#This Row],[Mb]]*gpw[[#This Row],[K]])*gpw[[#This Row],[Wb]]</f>
        <v>0.93609620328543219</v>
      </c>
      <c r="P1204" s="2">
        <f>gpw[[#This Row],[kurs_zamkniecia]]-D734</f>
        <v>4.9999999999999822E-2</v>
      </c>
      <c r="Q1204" s="2" t="str">
        <f>IF(gpw[[#This Row],[Kolumna1]]&gt;0,"r",IF(gpw[[#This Row],[Kolumna1]]=0,"n","m"))</f>
        <v>r</v>
      </c>
      <c r="AB1204" s="1">
        <v>42027</v>
      </c>
      <c r="AC1204" s="2" t="s">
        <v>531</v>
      </c>
      <c r="AD1204" s="2" t="s">
        <v>532</v>
      </c>
      <c r="AE1204">
        <v>2.0499999999999998</v>
      </c>
      <c r="AF1204">
        <v>12520</v>
      </c>
      <c r="AG1204">
        <v>25070</v>
      </c>
      <c r="AH1204">
        <v>2516000</v>
      </c>
      <c r="AI1204" s="2">
        <f>IF(AND(gpw_3[[#This Row],[wolumen]]=0,gpw_3[[#This Row],[obrot]]=0),gpw_3[[#This Row],[kurs_zamkniecia]],gpw_3[[#This Row],[obrot]]/gpw_3[[#This Row],[wolumen]])</f>
        <v>2.0023961661341851</v>
      </c>
      <c r="AJ1204">
        <f>(gpw_3[[#This Row],[kurs_zamkniecia]]/AE734-1)*100</f>
        <v>2.4999999999999911</v>
      </c>
      <c r="AK1204" t="str">
        <f>LEFT(gpw_3[[#This Row],[ISIN]],2)</f>
        <v>PL</v>
      </c>
      <c r="AL1204">
        <f>gpw_3[[#This Row],[kurs_zamkniecia]]*gpw_3[[#This Row],[pakiet_wig]]</f>
        <v>5157800</v>
      </c>
      <c r="AM1204" s="2">
        <f>1000</f>
        <v>1000</v>
      </c>
      <c r="AN1204" s="2">
        <f t="shared" si="74"/>
        <v>96.428137390000003</v>
      </c>
      <c r="AO1204" s="2">
        <f t="shared" si="75"/>
        <v>57140000</v>
      </c>
      <c r="AP1204" s="2">
        <f>gpw_3[[#This Row],[M]]/(gpw_3[[#This Row],[Mb]]*gpw_3[[#This Row],[K]])*gpw_3[[#This Row],[Wb]]</f>
        <v>0.93609620328543219</v>
      </c>
      <c r="AQ1204" s="2">
        <f>gpw_3[[#This Row],[kurs_zamkniecia]]-AE734</f>
        <v>4.9999999999999822E-2</v>
      </c>
      <c r="AR1204" s="2" t="str">
        <f>IF(gpw_3[[#This Row],[Kolumna1]]&gt;0,"r",IF(gpw_3[[#This Row],[Kolumna1]]=0,"n","m"))</f>
        <v>r</v>
      </c>
    </row>
    <row r="1205" spans="1:44" x14ac:dyDescent="0.25">
      <c r="A1205" s="1">
        <v>42027</v>
      </c>
      <c r="B1205" s="2" t="s">
        <v>533</v>
      </c>
      <c r="C1205" s="2" t="s">
        <v>534</v>
      </c>
      <c r="D1205">
        <v>10.29</v>
      </c>
      <c r="E1205">
        <v>301</v>
      </c>
      <c r="F1205">
        <v>3100</v>
      </c>
      <c r="G1205">
        <v>2000000</v>
      </c>
      <c r="H1205" s="2">
        <f>IF(AND(gpw[[#This Row],[wolumen]]=0,gpw[[#This Row],[obrot]]=0),gpw[[#This Row],[kurs_zamkniecia]],gpw[[#This Row],[obrot]]/gpw[[#This Row],[wolumen]])</f>
        <v>10.299003322259136</v>
      </c>
      <c r="I1205">
        <f>(gpw[[#This Row],[kurs_zamkniecia]]/D735-1)*100</f>
        <v>2.8999999999999915</v>
      </c>
      <c r="J1205" t="str">
        <f>LEFT(gpw[[#This Row],[ISIN]],2)</f>
        <v>PL</v>
      </c>
      <c r="K1205">
        <f>gpw[[#This Row],[kurs_zamkniecia]]*gpw[[#This Row],[pakiet_wig]]</f>
        <v>20580000</v>
      </c>
      <c r="L1205" s="2">
        <f>1000</f>
        <v>1000</v>
      </c>
      <c r="M1205" s="2">
        <f t="shared" si="72"/>
        <v>96.428137390000003</v>
      </c>
      <c r="N1205" s="2">
        <f t="shared" si="73"/>
        <v>57140000</v>
      </c>
      <c r="O1205" s="2">
        <f>gpw[[#This Row],[M]]/(gpw[[#This Row],[Mb]]*gpw[[#This Row],[K]])*gpw[[#This Row],[Wb]]</f>
        <v>3.735092454847841</v>
      </c>
      <c r="P1205" s="2">
        <f>gpw[[#This Row],[kurs_zamkniecia]]-D735</f>
        <v>0.28999999999999915</v>
      </c>
      <c r="Q1205" s="2" t="str">
        <f>IF(gpw[[#This Row],[Kolumna1]]&gt;0,"r",IF(gpw[[#This Row],[Kolumna1]]=0,"n","m"))</f>
        <v>r</v>
      </c>
      <c r="AB1205" s="1">
        <v>42027</v>
      </c>
      <c r="AC1205" s="2" t="s">
        <v>533</v>
      </c>
      <c r="AD1205" s="2" t="s">
        <v>534</v>
      </c>
      <c r="AE1205">
        <v>10.29</v>
      </c>
      <c r="AF1205">
        <v>301</v>
      </c>
      <c r="AG1205">
        <v>3100</v>
      </c>
      <c r="AH1205">
        <v>2000000</v>
      </c>
      <c r="AI1205" s="2">
        <f>IF(AND(gpw_3[[#This Row],[wolumen]]=0,gpw_3[[#This Row],[obrot]]=0),gpw_3[[#This Row],[kurs_zamkniecia]],gpw_3[[#This Row],[obrot]]/gpw_3[[#This Row],[wolumen]])</f>
        <v>10.299003322259136</v>
      </c>
      <c r="AJ1205">
        <f>(gpw_3[[#This Row],[kurs_zamkniecia]]/AE735-1)*100</f>
        <v>2.8999999999999915</v>
      </c>
      <c r="AK1205" t="str">
        <f>LEFT(gpw_3[[#This Row],[ISIN]],2)</f>
        <v>PL</v>
      </c>
      <c r="AL1205">
        <f>gpw_3[[#This Row],[kurs_zamkniecia]]*gpw_3[[#This Row],[pakiet_wig]]</f>
        <v>20580000</v>
      </c>
      <c r="AM1205" s="2">
        <f>1000</f>
        <v>1000</v>
      </c>
      <c r="AN1205" s="2">
        <f t="shared" si="74"/>
        <v>96.428137390000003</v>
      </c>
      <c r="AO1205" s="2">
        <f t="shared" si="75"/>
        <v>57140000</v>
      </c>
      <c r="AP1205" s="2">
        <f>gpw_3[[#This Row],[M]]/(gpw_3[[#This Row],[Mb]]*gpw_3[[#This Row],[K]])*gpw_3[[#This Row],[Wb]]</f>
        <v>3.735092454847841</v>
      </c>
      <c r="AQ1205" s="2">
        <f>gpw_3[[#This Row],[kurs_zamkniecia]]-AE735</f>
        <v>0.28999999999999915</v>
      </c>
      <c r="AR1205" s="2" t="str">
        <f>IF(gpw_3[[#This Row],[Kolumna1]]&gt;0,"r",IF(gpw_3[[#This Row],[Kolumna1]]=0,"n","m"))</f>
        <v>r</v>
      </c>
    </row>
    <row r="1206" spans="1:44" x14ac:dyDescent="0.25">
      <c r="A1206" s="1">
        <v>42027</v>
      </c>
      <c r="B1206" s="2" t="s">
        <v>535</v>
      </c>
      <c r="C1206" s="2" t="s">
        <v>536</v>
      </c>
      <c r="D1206">
        <v>0.56999999999999995</v>
      </c>
      <c r="E1206">
        <v>495652</v>
      </c>
      <c r="F1206">
        <v>282320</v>
      </c>
      <c r="G1206">
        <v>503124000</v>
      </c>
      <c r="H1206" s="2">
        <f>IF(AND(gpw[[#This Row],[wolumen]]=0,gpw[[#This Row],[obrot]]=0),gpw[[#This Row],[kurs_zamkniecia]],gpw[[#This Row],[obrot]]/gpw[[#This Row],[wolumen]])</f>
        <v>0.56959318231339728</v>
      </c>
      <c r="I1206">
        <f>(gpw[[#This Row],[kurs_zamkniecia]]/D736-1)*100</f>
        <v>0</v>
      </c>
      <c r="J1206" t="str">
        <f>LEFT(gpw[[#This Row],[ISIN]],2)</f>
        <v>PL</v>
      </c>
      <c r="K1206">
        <f>gpw[[#This Row],[kurs_zamkniecia]]*gpw[[#This Row],[pakiet_wig]]</f>
        <v>286780680</v>
      </c>
      <c r="L1206" s="2">
        <f>1000</f>
        <v>1000</v>
      </c>
      <c r="M1206" s="2">
        <f t="shared" si="72"/>
        <v>96.428137390000003</v>
      </c>
      <c r="N1206" s="2">
        <f t="shared" si="73"/>
        <v>57140000</v>
      </c>
      <c r="O1206" s="2">
        <f>gpw[[#This Row],[M]]/(gpw[[#This Row],[Mb]]*gpw[[#This Row],[K]])*gpw[[#This Row],[Wb]]</f>
        <v>52.048219342280525</v>
      </c>
      <c r="P1206" s="2">
        <f>gpw[[#This Row],[kurs_zamkniecia]]-D736</f>
        <v>0</v>
      </c>
      <c r="Q1206" s="2" t="str">
        <f>IF(gpw[[#This Row],[Kolumna1]]&gt;0,"r",IF(gpw[[#This Row],[Kolumna1]]=0,"n","m"))</f>
        <v>n</v>
      </c>
      <c r="AB1206" s="1">
        <v>42027</v>
      </c>
      <c r="AC1206" s="2" t="s">
        <v>535</v>
      </c>
      <c r="AD1206" s="2" t="s">
        <v>536</v>
      </c>
      <c r="AE1206">
        <v>0.56999999999999995</v>
      </c>
      <c r="AF1206">
        <v>495652</v>
      </c>
      <c r="AG1206">
        <v>282320</v>
      </c>
      <c r="AH1206">
        <v>503124000</v>
      </c>
      <c r="AI1206" s="2">
        <f>IF(AND(gpw_3[[#This Row],[wolumen]]=0,gpw_3[[#This Row],[obrot]]=0),gpw_3[[#This Row],[kurs_zamkniecia]],gpw_3[[#This Row],[obrot]]/gpw_3[[#This Row],[wolumen]])</f>
        <v>0.56959318231339728</v>
      </c>
      <c r="AJ1206">
        <f>(gpw_3[[#This Row],[kurs_zamkniecia]]/AE736-1)*100</f>
        <v>0</v>
      </c>
      <c r="AK1206" t="str">
        <f>LEFT(gpw_3[[#This Row],[ISIN]],2)</f>
        <v>PL</v>
      </c>
      <c r="AL1206">
        <f>gpw_3[[#This Row],[kurs_zamkniecia]]*gpw_3[[#This Row],[pakiet_wig]]</f>
        <v>286780680</v>
      </c>
      <c r="AM1206" s="2">
        <f>1000</f>
        <v>1000</v>
      </c>
      <c r="AN1206" s="2">
        <f t="shared" si="74"/>
        <v>96.428137390000003</v>
      </c>
      <c r="AO1206" s="2">
        <f t="shared" si="75"/>
        <v>57140000</v>
      </c>
      <c r="AP1206" s="2">
        <f>gpw_3[[#This Row],[M]]/(gpw_3[[#This Row],[Mb]]*gpw_3[[#This Row],[K]])*gpw_3[[#This Row],[Wb]]</f>
        <v>52.048219342280525</v>
      </c>
      <c r="AQ1206" s="2">
        <f>gpw_3[[#This Row],[kurs_zamkniecia]]-AE736</f>
        <v>0</v>
      </c>
      <c r="AR1206" s="2" t="str">
        <f>IF(gpw_3[[#This Row],[Kolumna1]]&gt;0,"r",IF(gpw_3[[#This Row],[Kolumna1]]=0,"n","m"))</f>
        <v>n</v>
      </c>
    </row>
    <row r="1207" spans="1:44" x14ac:dyDescent="0.25">
      <c r="A1207" s="1">
        <v>42027</v>
      </c>
      <c r="B1207" s="10" t="s">
        <v>537</v>
      </c>
      <c r="C1207" s="2" t="s">
        <v>538</v>
      </c>
      <c r="D1207">
        <v>2.02</v>
      </c>
      <c r="E1207">
        <v>172223</v>
      </c>
      <c r="F1207">
        <v>314970</v>
      </c>
      <c r="G1207">
        <v>8276000</v>
      </c>
      <c r="H1207" s="2">
        <f>IF(AND(gpw[[#This Row],[wolumen]]=0,gpw[[#This Row],[obrot]]=0),gpw[[#This Row],[kurs_zamkniecia]],gpw[[#This Row],[obrot]]/gpw[[#This Row],[wolumen]])</f>
        <v>1.8288498051944282</v>
      </c>
      <c r="I1207" s="10">
        <f>(gpw[[#This Row],[kurs_zamkniecia]]/D737-1)*100</f>
        <v>27.848101265822777</v>
      </c>
      <c r="J1207" t="str">
        <f>LEFT(gpw[[#This Row],[ISIN]],2)</f>
        <v>NL</v>
      </c>
      <c r="K1207">
        <f>gpw[[#This Row],[kurs_zamkniecia]]*gpw[[#This Row],[pakiet_wig]]</f>
        <v>16717520</v>
      </c>
      <c r="L1207" s="2">
        <f>1000</f>
        <v>1000</v>
      </c>
      <c r="M1207" s="2">
        <f t="shared" si="72"/>
        <v>96.428137390000003</v>
      </c>
      <c r="N1207" s="2">
        <f t="shared" si="73"/>
        <v>57140000</v>
      </c>
      <c r="O1207" s="2">
        <f>gpw[[#This Row],[M]]/(gpw[[#This Row],[Mb]]*gpw[[#This Row],[K]])*gpw[[#This Row],[Wb]]</f>
        <v>3.0340856567428514</v>
      </c>
      <c r="P1207" s="2">
        <f>gpw[[#This Row],[kurs_zamkniecia]]-D737</f>
        <v>0.43999999999999995</v>
      </c>
      <c r="Q1207" s="2" t="str">
        <f>IF(gpw[[#This Row],[Kolumna1]]&gt;0,"r",IF(gpw[[#This Row],[Kolumna1]]=0,"n","m"))</f>
        <v>r</v>
      </c>
      <c r="AB1207" s="1">
        <v>42027</v>
      </c>
      <c r="AC1207" s="10" t="s">
        <v>537</v>
      </c>
      <c r="AD1207" s="2" t="s">
        <v>538</v>
      </c>
      <c r="AE1207">
        <v>2.02</v>
      </c>
      <c r="AF1207">
        <v>172223</v>
      </c>
      <c r="AG1207">
        <v>314970</v>
      </c>
      <c r="AH1207">
        <v>8276000</v>
      </c>
      <c r="AI1207" s="2">
        <f>IF(AND(gpw_3[[#This Row],[wolumen]]=0,gpw_3[[#This Row],[obrot]]=0),gpw_3[[#This Row],[kurs_zamkniecia]],gpw_3[[#This Row],[obrot]]/gpw_3[[#This Row],[wolumen]])</f>
        <v>1.8288498051944282</v>
      </c>
      <c r="AJ1207" s="10">
        <f>(gpw_3[[#This Row],[kurs_zamkniecia]]/AE737-1)*100</f>
        <v>27.848101265822777</v>
      </c>
      <c r="AK1207" t="str">
        <f>LEFT(gpw_3[[#This Row],[ISIN]],2)</f>
        <v>NL</v>
      </c>
      <c r="AL1207">
        <f>gpw_3[[#This Row],[kurs_zamkniecia]]*gpw_3[[#This Row],[pakiet_wig]]</f>
        <v>16717520</v>
      </c>
      <c r="AM1207" s="2">
        <f>1000</f>
        <v>1000</v>
      </c>
      <c r="AN1207" s="2">
        <f t="shared" si="74"/>
        <v>96.428137390000003</v>
      </c>
      <c r="AO1207" s="2">
        <f t="shared" si="75"/>
        <v>57140000</v>
      </c>
      <c r="AP1207" s="2">
        <f>gpw_3[[#This Row],[M]]/(gpw_3[[#This Row],[Mb]]*gpw_3[[#This Row],[K]])*gpw_3[[#This Row],[Wb]]</f>
        <v>3.0340856567428514</v>
      </c>
      <c r="AQ1207" s="2">
        <f>gpw_3[[#This Row],[kurs_zamkniecia]]-AE737</f>
        <v>0.43999999999999995</v>
      </c>
      <c r="AR1207" s="2" t="str">
        <f>IF(gpw_3[[#This Row],[Kolumna1]]&gt;0,"r",IF(gpw_3[[#This Row],[Kolumna1]]=0,"n","m"))</f>
        <v>r</v>
      </c>
    </row>
    <row r="1208" spans="1:44" x14ac:dyDescent="0.25">
      <c r="A1208" s="1">
        <v>42027</v>
      </c>
      <c r="B1208" s="2" t="s">
        <v>539</v>
      </c>
      <c r="C1208" s="2" t="s">
        <v>540</v>
      </c>
      <c r="D1208">
        <v>7.5</v>
      </c>
      <c r="E1208">
        <v>2157338</v>
      </c>
      <c r="F1208">
        <v>16129520</v>
      </c>
      <c r="G1208">
        <v>391726000</v>
      </c>
      <c r="H1208" s="2">
        <f>IF(AND(gpw[[#This Row],[wolumen]]=0,gpw[[#This Row],[obrot]]=0),gpw[[#This Row],[kurs_zamkniecia]],gpw[[#This Row],[obrot]]/gpw[[#This Row],[wolumen]])</f>
        <v>7.4765845685747898</v>
      </c>
      <c r="I1208">
        <f>(gpw[[#This Row],[kurs_zamkniecia]]/D738-1)*100</f>
        <v>3.734439834024883</v>
      </c>
      <c r="J1208" t="str">
        <f>LEFT(gpw[[#This Row],[ISIN]],2)</f>
        <v>PL</v>
      </c>
      <c r="K1208">
        <f>gpw[[#This Row],[kurs_zamkniecia]]*gpw[[#This Row],[pakiet_wig]]</f>
        <v>2937945000</v>
      </c>
      <c r="L1208" s="2">
        <f>1000</f>
        <v>1000</v>
      </c>
      <c r="M1208" s="2">
        <f t="shared" si="72"/>
        <v>96.428137390000003</v>
      </c>
      <c r="N1208" s="2">
        <f t="shared" si="73"/>
        <v>57140000</v>
      </c>
      <c r="O1208" s="2">
        <f>gpw[[#This Row],[M]]/(gpw[[#This Row],[Mb]]*gpw[[#This Row],[K]])*gpw[[#This Row],[Wb]]</f>
        <v>533.21167163546841</v>
      </c>
      <c r="P1208" s="2">
        <f>gpw[[#This Row],[kurs_zamkniecia]]-D738</f>
        <v>0.26999999999999957</v>
      </c>
      <c r="Q1208" s="2" t="str">
        <f>IF(gpw[[#This Row],[Kolumna1]]&gt;0,"r",IF(gpw[[#This Row],[Kolumna1]]=0,"n","m"))</f>
        <v>r</v>
      </c>
      <c r="AB1208" s="1">
        <v>42027</v>
      </c>
      <c r="AC1208" s="2" t="s">
        <v>539</v>
      </c>
      <c r="AD1208" s="2" t="s">
        <v>540</v>
      </c>
      <c r="AE1208">
        <v>7.5</v>
      </c>
      <c r="AF1208">
        <v>2157338</v>
      </c>
      <c r="AG1208">
        <v>16129520</v>
      </c>
      <c r="AH1208">
        <v>391726000</v>
      </c>
      <c r="AI1208" s="2">
        <f>IF(AND(gpw_3[[#This Row],[wolumen]]=0,gpw_3[[#This Row],[obrot]]=0),gpw_3[[#This Row],[kurs_zamkniecia]],gpw_3[[#This Row],[obrot]]/gpw_3[[#This Row],[wolumen]])</f>
        <v>7.4765845685747898</v>
      </c>
      <c r="AJ1208">
        <f>(gpw_3[[#This Row],[kurs_zamkniecia]]/AE738-1)*100</f>
        <v>3.734439834024883</v>
      </c>
      <c r="AK1208" t="str">
        <f>LEFT(gpw_3[[#This Row],[ISIN]],2)</f>
        <v>PL</v>
      </c>
      <c r="AL1208">
        <f>gpw_3[[#This Row],[kurs_zamkniecia]]*gpw_3[[#This Row],[pakiet_wig]]</f>
        <v>2937945000</v>
      </c>
      <c r="AM1208" s="2">
        <f>1000</f>
        <v>1000</v>
      </c>
      <c r="AN1208" s="2">
        <f t="shared" si="74"/>
        <v>96.428137390000003</v>
      </c>
      <c r="AO1208" s="2">
        <f t="shared" si="75"/>
        <v>57140000</v>
      </c>
      <c r="AP1208" s="2">
        <f>gpw_3[[#This Row],[M]]/(gpw_3[[#This Row],[Mb]]*gpw_3[[#This Row],[K]])*gpw_3[[#This Row],[Wb]]</f>
        <v>533.21167163546841</v>
      </c>
      <c r="AQ1208" s="2">
        <f>gpw_3[[#This Row],[kurs_zamkniecia]]-AE738</f>
        <v>0.26999999999999957</v>
      </c>
      <c r="AR1208" s="2" t="str">
        <f>IF(gpw_3[[#This Row],[Kolumna1]]&gt;0,"r",IF(gpw_3[[#This Row],[Kolumna1]]=0,"n","m"))</f>
        <v>r</v>
      </c>
    </row>
    <row r="1209" spans="1:44" x14ac:dyDescent="0.25">
      <c r="A1209" s="1">
        <v>42027</v>
      </c>
      <c r="B1209" s="2" t="s">
        <v>541</v>
      </c>
      <c r="C1209" s="2" t="s">
        <v>542</v>
      </c>
      <c r="D1209">
        <v>1.5</v>
      </c>
      <c r="E1209">
        <v>8416</v>
      </c>
      <c r="F1209">
        <v>12840</v>
      </c>
      <c r="G1209">
        <v>3254000</v>
      </c>
      <c r="H1209" s="2">
        <f>IF(AND(gpw[[#This Row],[wolumen]]=0,gpw[[#This Row],[obrot]]=0),gpw[[#This Row],[kurs_zamkniecia]],gpw[[#This Row],[obrot]]/gpw[[#This Row],[wolumen]])</f>
        <v>1.5256653992395437</v>
      </c>
      <c r="I1209">
        <f>(gpw[[#This Row],[kurs_zamkniecia]]/D739-1)*100</f>
        <v>-2.5974025974025983</v>
      </c>
      <c r="J1209" t="str">
        <f>LEFT(gpw[[#This Row],[ISIN]],2)</f>
        <v>PL</v>
      </c>
      <c r="K1209">
        <f>gpw[[#This Row],[kurs_zamkniecia]]*gpw[[#This Row],[pakiet_wig]]</f>
        <v>4881000</v>
      </c>
      <c r="L1209" s="2">
        <f>1000</f>
        <v>1000</v>
      </c>
      <c r="M1209" s="2">
        <f t="shared" si="72"/>
        <v>96.428137390000003</v>
      </c>
      <c r="N1209" s="2">
        <f t="shared" si="73"/>
        <v>57140000</v>
      </c>
      <c r="O1209" s="2">
        <f>gpw[[#This Row],[M]]/(gpw[[#This Row],[Mb]]*gpw[[#This Row],[K]])*gpw[[#This Row],[Wb]]</f>
        <v>0.88585939125910163</v>
      </c>
      <c r="P1209" s="2">
        <f>gpw[[#This Row],[kurs_zamkniecia]]-D739</f>
        <v>-4.0000000000000036E-2</v>
      </c>
      <c r="Q1209" s="2" t="str">
        <f>IF(gpw[[#This Row],[Kolumna1]]&gt;0,"r",IF(gpw[[#This Row],[Kolumna1]]=0,"n","m"))</f>
        <v>m</v>
      </c>
      <c r="AB1209" s="1">
        <v>42027</v>
      </c>
      <c r="AC1209" s="2" t="s">
        <v>541</v>
      </c>
      <c r="AD1209" s="2" t="s">
        <v>542</v>
      </c>
      <c r="AE1209">
        <v>1.5</v>
      </c>
      <c r="AF1209">
        <v>8416</v>
      </c>
      <c r="AG1209">
        <v>12840</v>
      </c>
      <c r="AH1209">
        <v>3254000</v>
      </c>
      <c r="AI1209" s="2">
        <f>IF(AND(gpw_3[[#This Row],[wolumen]]=0,gpw_3[[#This Row],[obrot]]=0),gpw_3[[#This Row],[kurs_zamkniecia]],gpw_3[[#This Row],[obrot]]/gpw_3[[#This Row],[wolumen]])</f>
        <v>1.5256653992395437</v>
      </c>
      <c r="AJ1209">
        <f>(gpw_3[[#This Row],[kurs_zamkniecia]]/AE739-1)*100</f>
        <v>-2.5974025974025983</v>
      </c>
      <c r="AK1209" t="str">
        <f>LEFT(gpw_3[[#This Row],[ISIN]],2)</f>
        <v>PL</v>
      </c>
      <c r="AL1209">
        <f>gpw_3[[#This Row],[kurs_zamkniecia]]*gpw_3[[#This Row],[pakiet_wig]]</f>
        <v>4881000</v>
      </c>
      <c r="AM1209" s="2">
        <f>1000</f>
        <v>1000</v>
      </c>
      <c r="AN1209" s="2">
        <f t="shared" si="74"/>
        <v>96.428137390000003</v>
      </c>
      <c r="AO1209" s="2">
        <f t="shared" si="75"/>
        <v>57140000</v>
      </c>
      <c r="AP1209" s="2">
        <f>gpw_3[[#This Row],[M]]/(gpw_3[[#This Row],[Mb]]*gpw_3[[#This Row],[K]])*gpw_3[[#This Row],[Wb]]</f>
        <v>0.88585939125910163</v>
      </c>
      <c r="AQ1209" s="2">
        <f>gpw_3[[#This Row],[kurs_zamkniecia]]-AE739</f>
        <v>-4.0000000000000036E-2</v>
      </c>
      <c r="AR1209" s="2" t="str">
        <f>IF(gpw_3[[#This Row],[Kolumna1]]&gt;0,"r",IF(gpw_3[[#This Row],[Kolumna1]]=0,"n","m"))</f>
        <v>m</v>
      </c>
    </row>
    <row r="1210" spans="1:44" x14ac:dyDescent="0.25">
      <c r="A1210" s="1">
        <v>42027</v>
      </c>
      <c r="B1210" s="2" t="s">
        <v>543</v>
      </c>
      <c r="C1210" s="2" t="s">
        <v>544</v>
      </c>
      <c r="D1210">
        <v>1.31</v>
      </c>
      <c r="E1210">
        <v>105073</v>
      </c>
      <c r="F1210">
        <v>138690</v>
      </c>
      <c r="G1210">
        <v>50027000</v>
      </c>
      <c r="H1210" s="2">
        <f>IF(AND(gpw[[#This Row],[wolumen]]=0,gpw[[#This Row],[obrot]]=0),gpw[[#This Row],[kurs_zamkniecia]],gpw[[#This Row],[obrot]]/gpw[[#This Row],[wolumen]])</f>
        <v>1.319939470653736</v>
      </c>
      <c r="I1210">
        <f>(gpw[[#This Row],[kurs_zamkniecia]]/D740-1)*100</f>
        <v>-2.2388059701492602</v>
      </c>
      <c r="J1210" t="str">
        <f>LEFT(gpw[[#This Row],[ISIN]],2)</f>
        <v>PL</v>
      </c>
      <c r="K1210">
        <f>gpw[[#This Row],[kurs_zamkniecia]]*gpw[[#This Row],[pakiet_wig]]</f>
        <v>65535370</v>
      </c>
      <c r="L1210" s="2">
        <f>1000</f>
        <v>1000</v>
      </c>
      <c r="M1210" s="2">
        <f t="shared" si="72"/>
        <v>96.428137390000003</v>
      </c>
      <c r="N1210" s="2">
        <f t="shared" si="73"/>
        <v>57140000</v>
      </c>
      <c r="O1210" s="2">
        <f>gpw[[#This Row],[M]]/(gpw[[#This Row],[Mb]]*gpw[[#This Row],[K]])*gpw[[#This Row],[Wb]]</f>
        <v>11.894104276611349</v>
      </c>
      <c r="P1210" s="2">
        <f>gpw[[#This Row],[kurs_zamkniecia]]-D740</f>
        <v>-3.0000000000000027E-2</v>
      </c>
      <c r="Q1210" s="2" t="str">
        <f>IF(gpw[[#This Row],[Kolumna1]]&gt;0,"r",IF(gpw[[#This Row],[Kolumna1]]=0,"n","m"))</f>
        <v>m</v>
      </c>
      <c r="AB1210" s="1">
        <v>42027</v>
      </c>
      <c r="AC1210" s="2" t="s">
        <v>543</v>
      </c>
      <c r="AD1210" s="2" t="s">
        <v>544</v>
      </c>
      <c r="AE1210">
        <v>1.31</v>
      </c>
      <c r="AF1210">
        <v>105073</v>
      </c>
      <c r="AG1210">
        <v>138690</v>
      </c>
      <c r="AH1210">
        <v>50027000</v>
      </c>
      <c r="AI1210" s="2">
        <f>IF(AND(gpw_3[[#This Row],[wolumen]]=0,gpw_3[[#This Row],[obrot]]=0),gpw_3[[#This Row],[kurs_zamkniecia]],gpw_3[[#This Row],[obrot]]/gpw_3[[#This Row],[wolumen]])</f>
        <v>1.319939470653736</v>
      </c>
      <c r="AJ1210">
        <f>(gpw_3[[#This Row],[kurs_zamkniecia]]/AE740-1)*100</f>
        <v>-2.2388059701492602</v>
      </c>
      <c r="AK1210" t="str">
        <f>LEFT(gpw_3[[#This Row],[ISIN]],2)</f>
        <v>PL</v>
      </c>
      <c r="AL1210">
        <f>gpw_3[[#This Row],[kurs_zamkniecia]]*gpw_3[[#This Row],[pakiet_wig]]</f>
        <v>65535370</v>
      </c>
      <c r="AM1210" s="2">
        <f>1000</f>
        <v>1000</v>
      </c>
      <c r="AN1210" s="2">
        <f t="shared" si="74"/>
        <v>96.428137390000003</v>
      </c>
      <c r="AO1210" s="2">
        <f t="shared" si="75"/>
        <v>57140000</v>
      </c>
      <c r="AP1210" s="2">
        <f>gpw_3[[#This Row],[M]]/(gpw_3[[#This Row],[Mb]]*gpw_3[[#This Row],[K]])*gpw_3[[#This Row],[Wb]]</f>
        <v>11.894104276611349</v>
      </c>
      <c r="AQ1210" s="2">
        <f>gpw_3[[#This Row],[kurs_zamkniecia]]-AE740</f>
        <v>-3.0000000000000027E-2</v>
      </c>
      <c r="AR1210" s="2" t="str">
        <f>IF(gpw_3[[#This Row],[Kolumna1]]&gt;0,"r",IF(gpw_3[[#This Row],[Kolumna1]]=0,"n","m"))</f>
        <v>m</v>
      </c>
    </row>
    <row r="1211" spans="1:44" x14ac:dyDescent="0.25">
      <c r="A1211" s="1">
        <v>42027</v>
      </c>
      <c r="B1211" s="2" t="s">
        <v>545</v>
      </c>
      <c r="C1211" s="2" t="s">
        <v>546</v>
      </c>
      <c r="D1211">
        <v>0.16</v>
      </c>
      <c r="E1211">
        <v>65049</v>
      </c>
      <c r="F1211">
        <v>10410</v>
      </c>
      <c r="G1211">
        <v>0</v>
      </c>
      <c r="H1211" s="2">
        <f>IF(AND(gpw[[#This Row],[wolumen]]=0,gpw[[#This Row],[obrot]]=0),gpw[[#This Row],[kurs_zamkniecia]],gpw[[#This Row],[obrot]]/gpw[[#This Row],[wolumen]])</f>
        <v>0.1600332057372135</v>
      </c>
      <c r="I1211">
        <f>(gpw[[#This Row],[kurs_zamkniecia]]/D741-1)*100</f>
        <v>0</v>
      </c>
      <c r="J1211" t="str">
        <f>LEFT(gpw[[#This Row],[ISIN]],2)</f>
        <v>PL</v>
      </c>
      <c r="K1211">
        <f>gpw[[#This Row],[kurs_zamkniecia]]*gpw[[#This Row],[pakiet_wig]]</f>
        <v>0</v>
      </c>
      <c r="L1211" s="2">
        <f>1000</f>
        <v>1000</v>
      </c>
      <c r="M1211" s="2">
        <f t="shared" si="72"/>
        <v>96.428137390000003</v>
      </c>
      <c r="N1211" s="2">
        <f t="shared" si="73"/>
        <v>57140000</v>
      </c>
      <c r="O1211" s="2">
        <f>gpw[[#This Row],[M]]/(gpw[[#This Row],[Mb]]*gpw[[#This Row],[K]])*gpw[[#This Row],[Wb]]</f>
        <v>0</v>
      </c>
      <c r="P1211" s="2">
        <f>gpw[[#This Row],[kurs_zamkniecia]]-D741</f>
        <v>0</v>
      </c>
      <c r="Q1211" s="2" t="str">
        <f>IF(gpw[[#This Row],[Kolumna1]]&gt;0,"r",IF(gpw[[#This Row],[Kolumna1]]=0,"n","m"))</f>
        <v>n</v>
      </c>
      <c r="AB1211" s="1">
        <v>42027</v>
      </c>
      <c r="AC1211" s="2" t="s">
        <v>545</v>
      </c>
      <c r="AD1211" s="2" t="s">
        <v>546</v>
      </c>
      <c r="AE1211">
        <v>0.16</v>
      </c>
      <c r="AF1211">
        <v>65049</v>
      </c>
      <c r="AG1211">
        <v>10410</v>
      </c>
      <c r="AH1211">
        <v>0</v>
      </c>
      <c r="AI1211" s="2">
        <f>IF(AND(gpw_3[[#This Row],[wolumen]]=0,gpw_3[[#This Row],[obrot]]=0),gpw_3[[#This Row],[kurs_zamkniecia]],gpw_3[[#This Row],[obrot]]/gpw_3[[#This Row],[wolumen]])</f>
        <v>0.1600332057372135</v>
      </c>
      <c r="AJ1211">
        <f>(gpw_3[[#This Row],[kurs_zamkniecia]]/AE741-1)*100</f>
        <v>0</v>
      </c>
      <c r="AK1211" t="str">
        <f>LEFT(gpw_3[[#This Row],[ISIN]],2)</f>
        <v>PL</v>
      </c>
      <c r="AL1211">
        <f>gpw_3[[#This Row],[kurs_zamkniecia]]*gpw_3[[#This Row],[pakiet_wig]]</f>
        <v>0</v>
      </c>
      <c r="AM1211" s="2">
        <f>1000</f>
        <v>1000</v>
      </c>
      <c r="AN1211" s="2">
        <f t="shared" si="74"/>
        <v>96.428137390000003</v>
      </c>
      <c r="AO1211" s="2">
        <f t="shared" si="75"/>
        <v>57140000</v>
      </c>
      <c r="AP1211" s="2">
        <f>gpw_3[[#This Row],[M]]/(gpw_3[[#This Row],[Mb]]*gpw_3[[#This Row],[K]])*gpw_3[[#This Row],[Wb]]</f>
        <v>0</v>
      </c>
      <c r="AQ1211" s="2">
        <f>gpw_3[[#This Row],[kurs_zamkniecia]]-AE741</f>
        <v>0</v>
      </c>
      <c r="AR1211" s="2" t="str">
        <f>IF(gpw_3[[#This Row],[Kolumna1]]&gt;0,"r",IF(gpw_3[[#This Row],[Kolumna1]]=0,"n","m"))</f>
        <v>n</v>
      </c>
    </row>
    <row r="1212" spans="1:44" x14ac:dyDescent="0.25">
      <c r="A1212" s="1">
        <v>42027</v>
      </c>
      <c r="B1212" s="2" t="s">
        <v>547</v>
      </c>
      <c r="C1212" s="2" t="s">
        <v>548</v>
      </c>
      <c r="D1212">
        <v>33.9</v>
      </c>
      <c r="E1212">
        <v>5</v>
      </c>
      <c r="F1212">
        <v>170</v>
      </c>
      <c r="G1212">
        <v>3773000</v>
      </c>
      <c r="H1212" s="2">
        <f>IF(AND(gpw[[#This Row],[wolumen]]=0,gpw[[#This Row],[obrot]]=0),gpw[[#This Row],[kurs_zamkniecia]],gpw[[#This Row],[obrot]]/gpw[[#This Row],[wolumen]])</f>
        <v>34</v>
      </c>
      <c r="I1212">
        <f>(gpw[[#This Row],[kurs_zamkniecia]]/D742-1)*100</f>
        <v>2.696152681005759</v>
      </c>
      <c r="J1212" t="str">
        <f>LEFT(gpw[[#This Row],[ISIN]],2)</f>
        <v>PL</v>
      </c>
      <c r="K1212">
        <f>gpw[[#This Row],[kurs_zamkniecia]]*gpw[[#This Row],[pakiet_wig]]</f>
        <v>127904700</v>
      </c>
      <c r="L1212" s="2">
        <f>1000</f>
        <v>1000</v>
      </c>
      <c r="M1212" s="2">
        <f t="shared" si="72"/>
        <v>96.428137390000003</v>
      </c>
      <c r="N1212" s="2">
        <f t="shared" si="73"/>
        <v>57140000</v>
      </c>
      <c r="O1212" s="2">
        <f>gpw[[#This Row],[M]]/(gpw[[#This Row],[Mb]]*gpw[[#This Row],[K]])*gpw[[#This Row],[Wb]]</f>
        <v>23.213599606879335</v>
      </c>
      <c r="P1212" s="2">
        <f>gpw[[#This Row],[kurs_zamkniecia]]-D742</f>
        <v>0.89000000000000057</v>
      </c>
      <c r="Q1212" s="2" t="str">
        <f>IF(gpw[[#This Row],[Kolumna1]]&gt;0,"r",IF(gpw[[#This Row],[Kolumna1]]=0,"n","m"))</f>
        <v>r</v>
      </c>
      <c r="AB1212" s="1">
        <v>42027</v>
      </c>
      <c r="AC1212" s="2" t="s">
        <v>547</v>
      </c>
      <c r="AD1212" s="2" t="s">
        <v>548</v>
      </c>
      <c r="AE1212">
        <v>33.9</v>
      </c>
      <c r="AF1212">
        <v>5</v>
      </c>
      <c r="AG1212">
        <v>170</v>
      </c>
      <c r="AH1212">
        <v>3773000</v>
      </c>
      <c r="AI1212" s="2">
        <f>IF(AND(gpw_3[[#This Row],[wolumen]]=0,gpw_3[[#This Row],[obrot]]=0),gpw_3[[#This Row],[kurs_zamkniecia]],gpw_3[[#This Row],[obrot]]/gpw_3[[#This Row],[wolumen]])</f>
        <v>34</v>
      </c>
      <c r="AJ1212">
        <f>(gpw_3[[#This Row],[kurs_zamkniecia]]/AE742-1)*100</f>
        <v>2.696152681005759</v>
      </c>
      <c r="AK1212" t="str">
        <f>LEFT(gpw_3[[#This Row],[ISIN]],2)</f>
        <v>PL</v>
      </c>
      <c r="AL1212">
        <f>gpw_3[[#This Row],[kurs_zamkniecia]]*gpw_3[[#This Row],[pakiet_wig]]</f>
        <v>127904700</v>
      </c>
      <c r="AM1212" s="2">
        <f>1000</f>
        <v>1000</v>
      </c>
      <c r="AN1212" s="2">
        <f t="shared" si="74"/>
        <v>96.428137390000003</v>
      </c>
      <c r="AO1212" s="2">
        <f t="shared" si="75"/>
        <v>57140000</v>
      </c>
      <c r="AP1212" s="2">
        <f>gpw_3[[#This Row],[M]]/(gpw_3[[#This Row],[Mb]]*gpw_3[[#This Row],[K]])*gpw_3[[#This Row],[Wb]]</f>
        <v>23.213599606879335</v>
      </c>
      <c r="AQ1212" s="2">
        <f>gpw_3[[#This Row],[kurs_zamkniecia]]-AE742</f>
        <v>0.89000000000000057</v>
      </c>
      <c r="AR1212" s="2" t="str">
        <f>IF(gpw_3[[#This Row],[Kolumna1]]&gt;0,"r",IF(gpw_3[[#This Row],[Kolumna1]]=0,"n","m"))</f>
        <v>r</v>
      </c>
    </row>
    <row r="1213" spans="1:44" x14ac:dyDescent="0.25">
      <c r="A1213" s="1">
        <v>42027</v>
      </c>
      <c r="B1213" s="2" t="s">
        <v>549</v>
      </c>
      <c r="C1213" s="2" t="s">
        <v>550</v>
      </c>
      <c r="D1213">
        <v>1.46</v>
      </c>
      <c r="E1213">
        <v>905</v>
      </c>
      <c r="F1213">
        <v>1300</v>
      </c>
      <c r="G1213">
        <v>42888000</v>
      </c>
      <c r="H1213" s="2">
        <f>IF(AND(gpw[[#This Row],[wolumen]]=0,gpw[[#This Row],[obrot]]=0),gpw[[#This Row],[kurs_zamkniecia]],gpw[[#This Row],[obrot]]/gpw[[#This Row],[wolumen]])</f>
        <v>1.4364640883977902</v>
      </c>
      <c r="I1213">
        <f>(gpw[[#This Row],[kurs_zamkniecia]]/D743-1)*100</f>
        <v>0.68965517241379448</v>
      </c>
      <c r="J1213" t="str">
        <f>LEFT(gpw[[#This Row],[ISIN]],2)</f>
        <v>PL</v>
      </c>
      <c r="K1213">
        <f>gpw[[#This Row],[kurs_zamkniecia]]*gpw[[#This Row],[pakiet_wig]]</f>
        <v>62616480</v>
      </c>
      <c r="L1213" s="2">
        <f>1000</f>
        <v>1000</v>
      </c>
      <c r="M1213" s="2">
        <f t="shared" si="72"/>
        <v>96.428137390000003</v>
      </c>
      <c r="N1213" s="2">
        <f t="shared" si="73"/>
        <v>57140000</v>
      </c>
      <c r="O1213" s="2">
        <f>gpw[[#This Row],[M]]/(gpw[[#This Row],[Mb]]*gpw[[#This Row],[K]])*gpw[[#This Row],[Wb]]</f>
        <v>11.364350923087013</v>
      </c>
      <c r="P1213" s="2">
        <f>gpw[[#This Row],[kurs_zamkniecia]]-D743</f>
        <v>1.0000000000000009E-2</v>
      </c>
      <c r="Q1213" s="2" t="str">
        <f>IF(gpw[[#This Row],[Kolumna1]]&gt;0,"r",IF(gpw[[#This Row],[Kolumna1]]=0,"n","m"))</f>
        <v>r</v>
      </c>
      <c r="AB1213" s="1">
        <v>42027</v>
      </c>
      <c r="AC1213" s="2" t="s">
        <v>549</v>
      </c>
      <c r="AD1213" s="2" t="s">
        <v>550</v>
      </c>
      <c r="AE1213">
        <v>1.46</v>
      </c>
      <c r="AF1213">
        <v>905</v>
      </c>
      <c r="AG1213">
        <v>1300</v>
      </c>
      <c r="AH1213">
        <v>42888000</v>
      </c>
      <c r="AI1213" s="2">
        <f>IF(AND(gpw_3[[#This Row],[wolumen]]=0,gpw_3[[#This Row],[obrot]]=0),gpw_3[[#This Row],[kurs_zamkniecia]],gpw_3[[#This Row],[obrot]]/gpw_3[[#This Row],[wolumen]])</f>
        <v>1.4364640883977902</v>
      </c>
      <c r="AJ1213">
        <f>(gpw_3[[#This Row],[kurs_zamkniecia]]/AE743-1)*100</f>
        <v>0.68965517241379448</v>
      </c>
      <c r="AK1213" t="str">
        <f>LEFT(gpw_3[[#This Row],[ISIN]],2)</f>
        <v>PL</v>
      </c>
      <c r="AL1213">
        <f>gpw_3[[#This Row],[kurs_zamkniecia]]*gpw_3[[#This Row],[pakiet_wig]]</f>
        <v>62616480</v>
      </c>
      <c r="AM1213" s="2">
        <f>1000</f>
        <v>1000</v>
      </c>
      <c r="AN1213" s="2">
        <f t="shared" si="74"/>
        <v>96.428137390000003</v>
      </c>
      <c r="AO1213" s="2">
        <f t="shared" si="75"/>
        <v>57140000</v>
      </c>
      <c r="AP1213" s="2">
        <f>gpw_3[[#This Row],[M]]/(gpw_3[[#This Row],[Mb]]*gpw_3[[#This Row],[K]])*gpw_3[[#This Row],[Wb]]</f>
        <v>11.364350923087013</v>
      </c>
      <c r="AQ1213" s="2">
        <f>gpw_3[[#This Row],[kurs_zamkniecia]]-AE743</f>
        <v>1.0000000000000009E-2</v>
      </c>
      <c r="AR1213" s="2" t="str">
        <f>IF(gpw_3[[#This Row],[Kolumna1]]&gt;0,"r",IF(gpw_3[[#This Row],[Kolumna1]]=0,"n","m"))</f>
        <v>r</v>
      </c>
    </row>
    <row r="1214" spans="1:44" x14ac:dyDescent="0.25">
      <c r="A1214" s="1">
        <v>42027</v>
      </c>
      <c r="B1214" s="2" t="s">
        <v>551</v>
      </c>
      <c r="C1214" s="2" t="s">
        <v>552</v>
      </c>
      <c r="D1214">
        <v>9.75</v>
      </c>
      <c r="E1214">
        <v>630</v>
      </c>
      <c r="F1214">
        <v>5970</v>
      </c>
      <c r="G1214">
        <v>356000</v>
      </c>
      <c r="H1214" s="2">
        <f>IF(AND(gpw[[#This Row],[wolumen]]=0,gpw[[#This Row],[obrot]]=0),gpw[[#This Row],[kurs_zamkniecia]],gpw[[#This Row],[obrot]]/gpw[[#This Row],[wolumen]])</f>
        <v>9.4761904761904763</v>
      </c>
      <c r="I1214">
        <f>(gpw[[#This Row],[kurs_zamkniecia]]/D744-1)*100</f>
        <v>-2.5000000000000022</v>
      </c>
      <c r="J1214" t="str">
        <f>LEFT(gpw[[#This Row],[ISIN]],2)</f>
        <v>PL</v>
      </c>
      <c r="K1214">
        <f>gpw[[#This Row],[kurs_zamkniecia]]*gpw[[#This Row],[pakiet_wig]]</f>
        <v>3471000</v>
      </c>
      <c r="L1214" s="2">
        <f>1000</f>
        <v>1000</v>
      </c>
      <c r="M1214" s="2">
        <f t="shared" si="72"/>
        <v>96.428137390000003</v>
      </c>
      <c r="N1214" s="2">
        <f t="shared" si="73"/>
        <v>57140000</v>
      </c>
      <c r="O1214" s="2">
        <f>gpw[[#This Row],[M]]/(gpw[[#This Row],[Mb]]*gpw[[#This Row],[K]])*gpw[[#This Row],[Wb]]</f>
        <v>0.62995655543133411</v>
      </c>
      <c r="P1214" s="2">
        <f>gpw[[#This Row],[kurs_zamkniecia]]-D744</f>
        <v>-0.25</v>
      </c>
      <c r="Q1214" s="2" t="str">
        <f>IF(gpw[[#This Row],[Kolumna1]]&gt;0,"r",IF(gpw[[#This Row],[Kolumna1]]=0,"n","m"))</f>
        <v>m</v>
      </c>
      <c r="AB1214" s="1">
        <v>42027</v>
      </c>
      <c r="AC1214" s="2" t="s">
        <v>551</v>
      </c>
      <c r="AD1214" s="2" t="s">
        <v>552</v>
      </c>
      <c r="AE1214">
        <v>9.75</v>
      </c>
      <c r="AF1214">
        <v>630</v>
      </c>
      <c r="AG1214">
        <v>5970</v>
      </c>
      <c r="AH1214">
        <v>356000</v>
      </c>
      <c r="AI1214" s="2">
        <f>IF(AND(gpw_3[[#This Row],[wolumen]]=0,gpw_3[[#This Row],[obrot]]=0),gpw_3[[#This Row],[kurs_zamkniecia]],gpw_3[[#This Row],[obrot]]/gpw_3[[#This Row],[wolumen]])</f>
        <v>9.4761904761904763</v>
      </c>
      <c r="AJ1214">
        <f>(gpw_3[[#This Row],[kurs_zamkniecia]]/AE744-1)*100</f>
        <v>-2.5000000000000022</v>
      </c>
      <c r="AK1214" t="str">
        <f>LEFT(gpw_3[[#This Row],[ISIN]],2)</f>
        <v>PL</v>
      </c>
      <c r="AL1214">
        <f>gpw_3[[#This Row],[kurs_zamkniecia]]*gpw_3[[#This Row],[pakiet_wig]]</f>
        <v>3471000</v>
      </c>
      <c r="AM1214" s="2">
        <f>1000</f>
        <v>1000</v>
      </c>
      <c r="AN1214" s="2">
        <f t="shared" si="74"/>
        <v>96.428137390000003</v>
      </c>
      <c r="AO1214" s="2">
        <f t="shared" si="75"/>
        <v>57140000</v>
      </c>
      <c r="AP1214" s="2">
        <f>gpw_3[[#This Row],[M]]/(gpw_3[[#This Row],[Mb]]*gpw_3[[#This Row],[K]])*gpw_3[[#This Row],[Wb]]</f>
        <v>0.62995655543133411</v>
      </c>
      <c r="AQ1214" s="2">
        <f>gpw_3[[#This Row],[kurs_zamkniecia]]-AE744</f>
        <v>-0.25</v>
      </c>
      <c r="AR1214" s="2" t="str">
        <f>IF(gpw_3[[#This Row],[Kolumna1]]&gt;0,"r",IF(gpw_3[[#This Row],[Kolumna1]]=0,"n","m"))</f>
        <v>m</v>
      </c>
    </row>
    <row r="1215" spans="1:44" x14ac:dyDescent="0.25">
      <c r="A1215" s="1">
        <v>42027</v>
      </c>
      <c r="B1215" s="2" t="s">
        <v>553</v>
      </c>
      <c r="C1215" s="2" t="s">
        <v>554</v>
      </c>
      <c r="D1215">
        <v>1.39</v>
      </c>
      <c r="E1215">
        <v>1600</v>
      </c>
      <c r="F1215">
        <v>2220</v>
      </c>
      <c r="G1215">
        <v>4265000</v>
      </c>
      <c r="H1215" s="2">
        <f>IF(AND(gpw[[#This Row],[wolumen]]=0,gpw[[#This Row],[obrot]]=0),gpw[[#This Row],[kurs_zamkniecia]],gpw[[#This Row],[obrot]]/gpw[[#This Row],[wolumen]])</f>
        <v>1.3875</v>
      </c>
      <c r="I1215">
        <f>(gpw[[#This Row],[kurs_zamkniecia]]/D745-1)*100</f>
        <v>-4.7945205479452131</v>
      </c>
      <c r="J1215" t="str">
        <f>LEFT(gpw[[#This Row],[ISIN]],2)</f>
        <v>PL</v>
      </c>
      <c r="K1215">
        <f>gpw[[#This Row],[kurs_zamkniecia]]*gpw[[#This Row],[pakiet_wig]]</f>
        <v>5928350</v>
      </c>
      <c r="L1215" s="2">
        <f>1000</f>
        <v>1000</v>
      </c>
      <c r="M1215" s="2">
        <f t="shared" si="72"/>
        <v>96.428137390000003</v>
      </c>
      <c r="N1215" s="2">
        <f t="shared" si="73"/>
        <v>57140000</v>
      </c>
      <c r="O1215" s="2">
        <f>gpw[[#This Row],[M]]/(gpw[[#This Row],[Mb]]*gpw[[#This Row],[K]])*gpw[[#This Row],[Wb]]</f>
        <v>1.0759443806947133</v>
      </c>
      <c r="P1215" s="2">
        <f>gpw[[#This Row],[kurs_zamkniecia]]-D745</f>
        <v>-7.0000000000000062E-2</v>
      </c>
      <c r="Q1215" s="2" t="str">
        <f>IF(gpw[[#This Row],[Kolumna1]]&gt;0,"r",IF(gpw[[#This Row],[Kolumna1]]=0,"n","m"))</f>
        <v>m</v>
      </c>
      <c r="AB1215" s="1">
        <v>42027</v>
      </c>
      <c r="AC1215" s="2" t="s">
        <v>553</v>
      </c>
      <c r="AD1215" s="2" t="s">
        <v>554</v>
      </c>
      <c r="AE1215">
        <v>1.39</v>
      </c>
      <c r="AF1215">
        <v>1600</v>
      </c>
      <c r="AG1215">
        <v>2220</v>
      </c>
      <c r="AH1215">
        <v>4265000</v>
      </c>
      <c r="AI1215" s="2">
        <f>IF(AND(gpw_3[[#This Row],[wolumen]]=0,gpw_3[[#This Row],[obrot]]=0),gpw_3[[#This Row],[kurs_zamkniecia]],gpw_3[[#This Row],[obrot]]/gpw_3[[#This Row],[wolumen]])</f>
        <v>1.3875</v>
      </c>
      <c r="AJ1215">
        <f>(gpw_3[[#This Row],[kurs_zamkniecia]]/AE745-1)*100</f>
        <v>-4.7945205479452131</v>
      </c>
      <c r="AK1215" t="str">
        <f>LEFT(gpw_3[[#This Row],[ISIN]],2)</f>
        <v>PL</v>
      </c>
      <c r="AL1215">
        <f>gpw_3[[#This Row],[kurs_zamkniecia]]*gpw_3[[#This Row],[pakiet_wig]]</f>
        <v>5928350</v>
      </c>
      <c r="AM1215" s="2">
        <f>1000</f>
        <v>1000</v>
      </c>
      <c r="AN1215" s="2">
        <f t="shared" si="74"/>
        <v>96.428137390000003</v>
      </c>
      <c r="AO1215" s="2">
        <f t="shared" si="75"/>
        <v>57140000</v>
      </c>
      <c r="AP1215" s="2">
        <f>gpw_3[[#This Row],[M]]/(gpw_3[[#This Row],[Mb]]*gpw_3[[#This Row],[K]])*gpw_3[[#This Row],[Wb]]</f>
        <v>1.0759443806947133</v>
      </c>
      <c r="AQ1215" s="2">
        <f>gpw_3[[#This Row],[kurs_zamkniecia]]-AE745</f>
        <v>-7.0000000000000062E-2</v>
      </c>
      <c r="AR1215" s="2" t="str">
        <f>IF(gpw_3[[#This Row],[Kolumna1]]&gt;0,"r",IF(gpw_3[[#This Row],[Kolumna1]]=0,"n","m"))</f>
        <v>m</v>
      </c>
    </row>
    <row r="1216" spans="1:44" x14ac:dyDescent="0.25">
      <c r="A1216" s="1">
        <v>42027</v>
      </c>
      <c r="B1216" s="2" t="s">
        <v>555</v>
      </c>
      <c r="C1216" s="2" t="s">
        <v>556</v>
      </c>
      <c r="D1216">
        <v>154.69999999999999</v>
      </c>
      <c r="E1216">
        <v>20</v>
      </c>
      <c r="F1216">
        <v>3090</v>
      </c>
      <c r="G1216">
        <v>3703000</v>
      </c>
      <c r="H1216" s="2">
        <f>IF(AND(gpw[[#This Row],[wolumen]]=0,gpw[[#This Row],[obrot]]=0),gpw[[#This Row],[kurs_zamkniecia]],gpw[[#This Row],[obrot]]/gpw[[#This Row],[wolumen]])</f>
        <v>154.5</v>
      </c>
      <c r="I1216">
        <f>(gpw[[#This Row],[kurs_zamkniecia]]/D746-1)*100</f>
        <v>1.5091863517060267</v>
      </c>
      <c r="J1216" t="str">
        <f>LEFT(gpw[[#This Row],[ISIN]],2)</f>
        <v>HU</v>
      </c>
      <c r="K1216">
        <f>gpw[[#This Row],[kurs_zamkniecia]]*gpw[[#This Row],[pakiet_wig]]</f>
        <v>572854100</v>
      </c>
      <c r="L1216" s="2">
        <f>1000</f>
        <v>1000</v>
      </c>
      <c r="M1216" s="2">
        <f t="shared" si="72"/>
        <v>96.428137390000003</v>
      </c>
      <c r="N1216" s="2">
        <f t="shared" si="73"/>
        <v>57140000</v>
      </c>
      <c r="O1216" s="2">
        <f>gpw[[#This Row],[M]]/(gpw[[#This Row],[Mb]]*gpw[[#This Row],[K]])*gpw[[#This Row],[Wb]]</f>
        <v>103.96807709614434</v>
      </c>
      <c r="P1216" s="2">
        <f>gpw[[#This Row],[kurs_zamkniecia]]-D746</f>
        <v>2.2999999999999829</v>
      </c>
      <c r="Q1216" s="2" t="str">
        <f>IF(gpw[[#This Row],[Kolumna1]]&gt;0,"r",IF(gpw[[#This Row],[Kolumna1]]=0,"n","m"))</f>
        <v>r</v>
      </c>
      <c r="AB1216" s="1">
        <v>42027</v>
      </c>
      <c r="AC1216" s="2" t="s">
        <v>555</v>
      </c>
      <c r="AD1216" s="2" t="s">
        <v>556</v>
      </c>
      <c r="AE1216">
        <v>154.69999999999999</v>
      </c>
      <c r="AF1216">
        <v>20</v>
      </c>
      <c r="AG1216">
        <v>3090</v>
      </c>
      <c r="AH1216">
        <v>3703000</v>
      </c>
      <c r="AI1216" s="2">
        <f>IF(AND(gpw_3[[#This Row],[wolumen]]=0,gpw_3[[#This Row],[obrot]]=0),gpw_3[[#This Row],[kurs_zamkniecia]],gpw_3[[#This Row],[obrot]]/gpw_3[[#This Row],[wolumen]])</f>
        <v>154.5</v>
      </c>
      <c r="AJ1216">
        <f>(gpw_3[[#This Row],[kurs_zamkniecia]]/AE746-1)*100</f>
        <v>1.5091863517060267</v>
      </c>
      <c r="AK1216" t="str">
        <f>LEFT(gpw_3[[#This Row],[ISIN]],2)</f>
        <v>HU</v>
      </c>
      <c r="AL1216">
        <f>gpw_3[[#This Row],[kurs_zamkniecia]]*gpw_3[[#This Row],[pakiet_wig]]</f>
        <v>572854100</v>
      </c>
      <c r="AM1216" s="2">
        <f>1000</f>
        <v>1000</v>
      </c>
      <c r="AN1216" s="2">
        <f t="shared" si="74"/>
        <v>96.428137390000003</v>
      </c>
      <c r="AO1216" s="2">
        <f t="shared" si="75"/>
        <v>57140000</v>
      </c>
      <c r="AP1216" s="2">
        <f>gpw_3[[#This Row],[M]]/(gpw_3[[#This Row],[Mb]]*gpw_3[[#This Row],[K]])*gpw_3[[#This Row],[Wb]]</f>
        <v>103.96807709614434</v>
      </c>
      <c r="AQ1216" s="2">
        <f>gpw_3[[#This Row],[kurs_zamkniecia]]-AE746</f>
        <v>2.2999999999999829</v>
      </c>
      <c r="AR1216" s="2" t="str">
        <f>IF(gpw_3[[#This Row],[Kolumna1]]&gt;0,"r",IF(gpw_3[[#This Row],[Kolumna1]]=0,"n","m"))</f>
        <v>r</v>
      </c>
    </row>
    <row r="1217" spans="1:44" x14ac:dyDescent="0.25">
      <c r="A1217" s="1">
        <v>42027</v>
      </c>
      <c r="B1217" s="2" t="s">
        <v>557</v>
      </c>
      <c r="C1217" s="2" t="s">
        <v>558</v>
      </c>
      <c r="D1217">
        <v>12.94</v>
      </c>
      <c r="E1217">
        <v>98827</v>
      </c>
      <c r="F1217">
        <v>1276080</v>
      </c>
      <c r="G1217">
        <v>16905000</v>
      </c>
      <c r="H1217" s="2">
        <f>IF(AND(gpw[[#This Row],[wolumen]]=0,gpw[[#This Row],[obrot]]=0),gpw[[#This Row],[kurs_zamkniecia]],gpw[[#This Row],[obrot]]/gpw[[#This Row],[wolumen]])</f>
        <v>12.912260819411699</v>
      </c>
      <c r="I1217">
        <f>(gpw[[#This Row],[kurs_zamkniecia]]/D747-1)*100</f>
        <v>1.4901960784313717</v>
      </c>
      <c r="J1217" t="str">
        <f>LEFT(gpw[[#This Row],[ISIN]],2)</f>
        <v>PL</v>
      </c>
      <c r="K1217">
        <f>gpw[[#This Row],[kurs_zamkniecia]]*gpw[[#This Row],[pakiet_wig]]</f>
        <v>218750700</v>
      </c>
      <c r="L1217" s="2">
        <f>1000</f>
        <v>1000</v>
      </c>
      <c r="M1217" s="2">
        <f t="shared" si="72"/>
        <v>96.428137390000003</v>
      </c>
      <c r="N1217" s="2">
        <f t="shared" si="73"/>
        <v>57140000</v>
      </c>
      <c r="O1217" s="2">
        <f>gpw[[#This Row],[M]]/(gpw[[#This Row],[Mb]]*gpw[[#This Row],[K]])*gpw[[#This Row],[Wb]]</f>
        <v>39.701364871850515</v>
      </c>
      <c r="P1217" s="2">
        <f>gpw[[#This Row],[kurs_zamkniecia]]-D747</f>
        <v>0.1899999999999995</v>
      </c>
      <c r="Q1217" s="2" t="str">
        <f>IF(gpw[[#This Row],[Kolumna1]]&gt;0,"r",IF(gpw[[#This Row],[Kolumna1]]=0,"n","m"))</f>
        <v>r</v>
      </c>
      <c r="AB1217" s="1">
        <v>42027</v>
      </c>
      <c r="AC1217" s="2" t="s">
        <v>557</v>
      </c>
      <c r="AD1217" s="2" t="s">
        <v>558</v>
      </c>
      <c r="AE1217">
        <v>12.94</v>
      </c>
      <c r="AF1217">
        <v>98827</v>
      </c>
      <c r="AG1217">
        <v>1276080</v>
      </c>
      <c r="AH1217">
        <v>16905000</v>
      </c>
      <c r="AI1217" s="2">
        <f>IF(AND(gpw_3[[#This Row],[wolumen]]=0,gpw_3[[#This Row],[obrot]]=0),gpw_3[[#This Row],[kurs_zamkniecia]],gpw_3[[#This Row],[obrot]]/gpw_3[[#This Row],[wolumen]])</f>
        <v>12.912260819411699</v>
      </c>
      <c r="AJ1217">
        <f>(gpw_3[[#This Row],[kurs_zamkniecia]]/AE747-1)*100</f>
        <v>1.4901960784313717</v>
      </c>
      <c r="AK1217" t="str">
        <f>LEFT(gpw_3[[#This Row],[ISIN]],2)</f>
        <v>PL</v>
      </c>
      <c r="AL1217">
        <f>gpw_3[[#This Row],[kurs_zamkniecia]]*gpw_3[[#This Row],[pakiet_wig]]</f>
        <v>218750700</v>
      </c>
      <c r="AM1217" s="2">
        <f>1000</f>
        <v>1000</v>
      </c>
      <c r="AN1217" s="2">
        <f t="shared" si="74"/>
        <v>96.428137390000003</v>
      </c>
      <c r="AO1217" s="2">
        <f t="shared" si="75"/>
        <v>57140000</v>
      </c>
      <c r="AP1217" s="2">
        <f>gpw_3[[#This Row],[M]]/(gpw_3[[#This Row],[Mb]]*gpw_3[[#This Row],[K]])*gpw_3[[#This Row],[Wb]]</f>
        <v>39.701364871850515</v>
      </c>
      <c r="AQ1217" s="2">
        <f>gpw_3[[#This Row],[kurs_zamkniecia]]-AE747</f>
        <v>0.1899999999999995</v>
      </c>
      <c r="AR1217" s="2" t="str">
        <f>IF(gpw_3[[#This Row],[Kolumna1]]&gt;0,"r",IF(gpw_3[[#This Row],[Kolumna1]]=0,"n","m"))</f>
        <v>r</v>
      </c>
    </row>
    <row r="1218" spans="1:44" x14ac:dyDescent="0.25">
      <c r="A1218" s="1">
        <v>42027</v>
      </c>
      <c r="B1218" s="2" t="s">
        <v>559</v>
      </c>
      <c r="C1218" s="2" t="s">
        <v>560</v>
      </c>
      <c r="D1218">
        <v>10.39</v>
      </c>
      <c r="E1218">
        <v>622</v>
      </c>
      <c r="F1218">
        <v>6230</v>
      </c>
      <c r="G1218">
        <v>1026000</v>
      </c>
      <c r="H1218" s="2">
        <f>IF(AND(gpw[[#This Row],[wolumen]]=0,gpw[[#This Row],[obrot]]=0),gpw[[#This Row],[kurs_zamkniecia]],gpw[[#This Row],[obrot]]/gpw[[#This Row],[wolumen]])</f>
        <v>10.016077170418006</v>
      </c>
      <c r="I1218">
        <f>(gpw[[#This Row],[kurs_zamkniecia]]/D748-1)*100</f>
        <v>-1.0476190476190417</v>
      </c>
      <c r="J1218" t="str">
        <f>LEFT(gpw[[#This Row],[ISIN]],2)</f>
        <v>PL</v>
      </c>
      <c r="K1218">
        <f>gpw[[#This Row],[kurs_zamkniecia]]*gpw[[#This Row],[pakiet_wig]]</f>
        <v>10660140</v>
      </c>
      <c r="L1218" s="2">
        <f>1000</f>
        <v>1000</v>
      </c>
      <c r="M1218" s="2">
        <f t="shared" ref="M1218:M1281" si="76">96.42813739</f>
        <v>96.428137390000003</v>
      </c>
      <c r="N1218" s="2">
        <f t="shared" ref="N1218:N1281" si="77">57140000</f>
        <v>57140000</v>
      </c>
      <c r="O1218" s="2">
        <f>gpw[[#This Row],[M]]/(gpw[[#This Row],[Mb]]*gpw[[#This Row],[K]])*gpw[[#This Row],[Wb]]</f>
        <v>1.9347234441993033</v>
      </c>
      <c r="P1218" s="2">
        <f>gpw[[#This Row],[kurs_zamkniecia]]-D748</f>
        <v>-0.10999999999999943</v>
      </c>
      <c r="Q1218" s="2" t="str">
        <f>IF(gpw[[#This Row],[Kolumna1]]&gt;0,"r",IF(gpw[[#This Row],[Kolumna1]]=0,"n","m"))</f>
        <v>m</v>
      </c>
      <c r="AB1218" s="1">
        <v>42027</v>
      </c>
      <c r="AC1218" s="2" t="s">
        <v>559</v>
      </c>
      <c r="AD1218" s="2" t="s">
        <v>560</v>
      </c>
      <c r="AE1218">
        <v>10.39</v>
      </c>
      <c r="AF1218">
        <v>622</v>
      </c>
      <c r="AG1218">
        <v>6230</v>
      </c>
      <c r="AH1218">
        <v>1026000</v>
      </c>
      <c r="AI1218" s="2">
        <f>IF(AND(gpw_3[[#This Row],[wolumen]]=0,gpw_3[[#This Row],[obrot]]=0),gpw_3[[#This Row],[kurs_zamkniecia]],gpw_3[[#This Row],[obrot]]/gpw_3[[#This Row],[wolumen]])</f>
        <v>10.016077170418006</v>
      </c>
      <c r="AJ1218">
        <f>(gpw_3[[#This Row],[kurs_zamkniecia]]/AE748-1)*100</f>
        <v>-1.0476190476190417</v>
      </c>
      <c r="AK1218" t="str">
        <f>LEFT(gpw_3[[#This Row],[ISIN]],2)</f>
        <v>PL</v>
      </c>
      <c r="AL1218">
        <f>gpw_3[[#This Row],[kurs_zamkniecia]]*gpw_3[[#This Row],[pakiet_wig]]</f>
        <v>10660140</v>
      </c>
      <c r="AM1218" s="2">
        <f>1000</f>
        <v>1000</v>
      </c>
      <c r="AN1218" s="2">
        <f t="shared" ref="AN1218:AN1281" si="78">96.42813739</f>
        <v>96.428137390000003</v>
      </c>
      <c r="AO1218" s="2">
        <f t="shared" ref="AO1218:AO1281" si="79">57140000</f>
        <v>57140000</v>
      </c>
      <c r="AP1218" s="2">
        <f>gpw_3[[#This Row],[M]]/(gpw_3[[#This Row],[Mb]]*gpw_3[[#This Row],[K]])*gpw_3[[#This Row],[Wb]]</f>
        <v>1.9347234441993033</v>
      </c>
      <c r="AQ1218" s="2">
        <f>gpw_3[[#This Row],[kurs_zamkniecia]]-AE748</f>
        <v>-0.10999999999999943</v>
      </c>
      <c r="AR1218" s="2" t="str">
        <f>IF(gpw_3[[#This Row],[Kolumna1]]&gt;0,"r",IF(gpw_3[[#This Row],[Kolumna1]]=0,"n","m"))</f>
        <v>m</v>
      </c>
    </row>
    <row r="1219" spans="1:44" x14ac:dyDescent="0.25">
      <c r="A1219" s="1">
        <v>42027</v>
      </c>
      <c r="B1219" s="2" t="s">
        <v>561</v>
      </c>
      <c r="C1219" s="2" t="s">
        <v>562</v>
      </c>
      <c r="D1219">
        <v>6.25</v>
      </c>
      <c r="E1219">
        <v>7541</v>
      </c>
      <c r="F1219">
        <v>46790</v>
      </c>
      <c r="G1219">
        <v>9981000</v>
      </c>
      <c r="H1219" s="2">
        <f>IF(AND(gpw[[#This Row],[wolumen]]=0,gpw[[#This Row],[obrot]]=0),gpw[[#This Row],[kurs_zamkniecia]],gpw[[#This Row],[obrot]]/gpw[[#This Row],[wolumen]])</f>
        <v>6.204747380983954</v>
      </c>
      <c r="I1219">
        <f>(gpw[[#This Row],[kurs_zamkniecia]]/D749-1)*100</f>
        <v>1.6260162601625883</v>
      </c>
      <c r="J1219" t="str">
        <f>LEFT(gpw[[#This Row],[ISIN]],2)</f>
        <v>PL</v>
      </c>
      <c r="K1219">
        <f>gpw[[#This Row],[kurs_zamkniecia]]*gpw[[#This Row],[pakiet_wig]]</f>
        <v>62381250</v>
      </c>
      <c r="L1219" s="2">
        <f>1000</f>
        <v>1000</v>
      </c>
      <c r="M1219" s="2">
        <f t="shared" si="76"/>
        <v>96.428137390000003</v>
      </c>
      <c r="N1219" s="2">
        <f t="shared" si="77"/>
        <v>57140000</v>
      </c>
      <c r="O1219" s="2">
        <f>gpw[[#This Row],[M]]/(gpw[[#This Row],[Mb]]*gpw[[#This Row],[K]])*gpw[[#This Row],[Wb]]</f>
        <v>11.321658707433279</v>
      </c>
      <c r="P1219" s="2">
        <f>gpw[[#This Row],[kurs_zamkniecia]]-D749</f>
        <v>9.9999999999999645E-2</v>
      </c>
      <c r="Q1219" s="2" t="str">
        <f>IF(gpw[[#This Row],[Kolumna1]]&gt;0,"r",IF(gpw[[#This Row],[Kolumna1]]=0,"n","m"))</f>
        <v>r</v>
      </c>
      <c r="AB1219" s="1">
        <v>42027</v>
      </c>
      <c r="AC1219" s="2" t="s">
        <v>561</v>
      </c>
      <c r="AD1219" s="2" t="s">
        <v>562</v>
      </c>
      <c r="AE1219">
        <v>6.25</v>
      </c>
      <c r="AF1219">
        <v>7541</v>
      </c>
      <c r="AG1219">
        <v>46790</v>
      </c>
      <c r="AH1219">
        <v>9981000</v>
      </c>
      <c r="AI1219" s="2">
        <f>IF(AND(gpw_3[[#This Row],[wolumen]]=0,gpw_3[[#This Row],[obrot]]=0),gpw_3[[#This Row],[kurs_zamkniecia]],gpw_3[[#This Row],[obrot]]/gpw_3[[#This Row],[wolumen]])</f>
        <v>6.204747380983954</v>
      </c>
      <c r="AJ1219">
        <f>(gpw_3[[#This Row],[kurs_zamkniecia]]/AE749-1)*100</f>
        <v>1.6260162601625883</v>
      </c>
      <c r="AK1219" t="str">
        <f>LEFT(gpw_3[[#This Row],[ISIN]],2)</f>
        <v>PL</v>
      </c>
      <c r="AL1219">
        <f>gpw_3[[#This Row],[kurs_zamkniecia]]*gpw_3[[#This Row],[pakiet_wig]]</f>
        <v>62381250</v>
      </c>
      <c r="AM1219" s="2">
        <f>1000</f>
        <v>1000</v>
      </c>
      <c r="AN1219" s="2">
        <f t="shared" si="78"/>
        <v>96.428137390000003</v>
      </c>
      <c r="AO1219" s="2">
        <f t="shared" si="79"/>
        <v>57140000</v>
      </c>
      <c r="AP1219" s="2">
        <f>gpw_3[[#This Row],[M]]/(gpw_3[[#This Row],[Mb]]*gpw_3[[#This Row],[K]])*gpw_3[[#This Row],[Wb]]</f>
        <v>11.321658707433279</v>
      </c>
      <c r="AQ1219" s="2">
        <f>gpw_3[[#This Row],[kurs_zamkniecia]]-AE749</f>
        <v>9.9999999999999645E-2</v>
      </c>
      <c r="AR1219" s="2" t="str">
        <f>IF(gpw_3[[#This Row],[Kolumna1]]&gt;0,"r",IF(gpw_3[[#This Row],[Kolumna1]]=0,"n","m"))</f>
        <v>r</v>
      </c>
    </row>
    <row r="1220" spans="1:44" x14ac:dyDescent="0.25">
      <c r="A1220" s="1">
        <v>42027</v>
      </c>
      <c r="B1220" s="2" t="s">
        <v>563</v>
      </c>
      <c r="C1220" s="2" t="s">
        <v>564</v>
      </c>
      <c r="D1220">
        <v>2.21</v>
      </c>
      <c r="E1220">
        <v>420654</v>
      </c>
      <c r="F1220">
        <v>928270</v>
      </c>
      <c r="G1220">
        <v>95095000</v>
      </c>
      <c r="H1220" s="2">
        <f>IF(AND(gpw[[#This Row],[wolumen]]=0,gpw[[#This Row],[obrot]]=0),gpw[[#This Row],[kurs_zamkniecia]],gpw[[#This Row],[obrot]]/gpw[[#This Row],[wolumen]])</f>
        <v>2.2067304720744363</v>
      </c>
      <c r="I1220">
        <f>(gpw[[#This Row],[kurs_zamkniecia]]/D750-1)*100</f>
        <v>2.7906976744185963</v>
      </c>
      <c r="J1220" t="str">
        <f>LEFT(gpw[[#This Row],[ISIN]],2)</f>
        <v>PL</v>
      </c>
      <c r="K1220">
        <f>gpw[[#This Row],[kurs_zamkniecia]]*gpw[[#This Row],[pakiet_wig]]</f>
        <v>210159950</v>
      </c>
      <c r="L1220" s="2">
        <f>1000</f>
        <v>1000</v>
      </c>
      <c r="M1220" s="2">
        <f t="shared" si="76"/>
        <v>96.428137390000003</v>
      </c>
      <c r="N1220" s="2">
        <f t="shared" si="77"/>
        <v>57140000</v>
      </c>
      <c r="O1220" s="2">
        <f>gpw[[#This Row],[M]]/(gpw[[#This Row],[Mb]]*gpw[[#This Row],[K]])*gpw[[#This Row],[Wb]]</f>
        <v>38.142217859873647</v>
      </c>
      <c r="P1220" s="2">
        <f>gpw[[#This Row],[kurs_zamkniecia]]-D750</f>
        <v>6.0000000000000053E-2</v>
      </c>
      <c r="Q1220" s="2" t="str">
        <f>IF(gpw[[#This Row],[Kolumna1]]&gt;0,"r",IF(gpw[[#This Row],[Kolumna1]]=0,"n","m"))</f>
        <v>r</v>
      </c>
      <c r="AB1220" s="1">
        <v>42027</v>
      </c>
      <c r="AC1220" s="2" t="s">
        <v>563</v>
      </c>
      <c r="AD1220" s="2" t="s">
        <v>564</v>
      </c>
      <c r="AE1220">
        <v>2.21</v>
      </c>
      <c r="AF1220">
        <v>420654</v>
      </c>
      <c r="AG1220">
        <v>928270</v>
      </c>
      <c r="AH1220">
        <v>95095000</v>
      </c>
      <c r="AI1220" s="2">
        <f>IF(AND(gpw_3[[#This Row],[wolumen]]=0,gpw_3[[#This Row],[obrot]]=0),gpw_3[[#This Row],[kurs_zamkniecia]],gpw_3[[#This Row],[obrot]]/gpw_3[[#This Row],[wolumen]])</f>
        <v>2.2067304720744363</v>
      </c>
      <c r="AJ1220">
        <f>(gpw_3[[#This Row],[kurs_zamkniecia]]/AE750-1)*100</f>
        <v>2.7906976744185963</v>
      </c>
      <c r="AK1220" t="str">
        <f>LEFT(gpw_3[[#This Row],[ISIN]],2)</f>
        <v>PL</v>
      </c>
      <c r="AL1220">
        <f>gpw_3[[#This Row],[kurs_zamkniecia]]*gpw_3[[#This Row],[pakiet_wig]]</f>
        <v>210159950</v>
      </c>
      <c r="AM1220" s="2">
        <f>1000</f>
        <v>1000</v>
      </c>
      <c r="AN1220" s="2">
        <f t="shared" si="78"/>
        <v>96.428137390000003</v>
      </c>
      <c r="AO1220" s="2">
        <f t="shared" si="79"/>
        <v>57140000</v>
      </c>
      <c r="AP1220" s="2">
        <f>gpw_3[[#This Row],[M]]/(gpw_3[[#This Row],[Mb]]*gpw_3[[#This Row],[K]])*gpw_3[[#This Row],[Wb]]</f>
        <v>38.142217859873647</v>
      </c>
      <c r="AQ1220" s="2">
        <f>gpw_3[[#This Row],[kurs_zamkniecia]]-AE750</f>
        <v>6.0000000000000053E-2</v>
      </c>
      <c r="AR1220" s="2" t="str">
        <f>IF(gpw_3[[#This Row],[Kolumna1]]&gt;0,"r",IF(gpw_3[[#This Row],[Kolumna1]]=0,"n","m"))</f>
        <v>r</v>
      </c>
    </row>
    <row r="1221" spans="1:44" x14ac:dyDescent="0.25">
      <c r="A1221" s="1">
        <v>42027</v>
      </c>
      <c r="B1221" s="2" t="s">
        <v>565</v>
      </c>
      <c r="C1221" s="2" t="s">
        <v>566</v>
      </c>
      <c r="D1221">
        <v>1.61</v>
      </c>
      <c r="E1221">
        <v>42457</v>
      </c>
      <c r="F1221">
        <v>69000</v>
      </c>
      <c r="G1221">
        <v>9957000</v>
      </c>
      <c r="H1221" s="2">
        <f>IF(AND(gpw[[#This Row],[wolumen]]=0,gpw[[#This Row],[obrot]]=0),gpw[[#This Row],[kurs_zamkniecia]],gpw[[#This Row],[obrot]]/gpw[[#This Row],[wolumen]])</f>
        <v>1.6251737051605153</v>
      </c>
      <c r="I1221">
        <f>(gpw[[#This Row],[kurs_zamkniecia]]/D751-1)*100</f>
        <v>-0.61728395061728669</v>
      </c>
      <c r="J1221" t="str">
        <f>LEFT(gpw[[#This Row],[ISIN]],2)</f>
        <v>PL</v>
      </c>
      <c r="K1221">
        <f>gpw[[#This Row],[kurs_zamkniecia]]*gpw[[#This Row],[pakiet_wig]]</f>
        <v>16030770.000000002</v>
      </c>
      <c r="L1221" s="2">
        <f>1000</f>
        <v>1000</v>
      </c>
      <c r="M1221" s="2">
        <f t="shared" si="76"/>
        <v>96.428137390000003</v>
      </c>
      <c r="N1221" s="2">
        <f t="shared" si="77"/>
        <v>57140000</v>
      </c>
      <c r="O1221" s="2">
        <f>gpw[[#This Row],[M]]/(gpw[[#This Row],[Mb]]*gpw[[#This Row],[K]])*gpw[[#This Row],[Wb]]</f>
        <v>2.9094464563848947</v>
      </c>
      <c r="P1221" s="2">
        <f>gpw[[#This Row],[kurs_zamkniecia]]-D751</f>
        <v>-1.0000000000000009E-2</v>
      </c>
      <c r="Q1221" s="2" t="str">
        <f>IF(gpw[[#This Row],[Kolumna1]]&gt;0,"r",IF(gpw[[#This Row],[Kolumna1]]=0,"n","m"))</f>
        <v>m</v>
      </c>
      <c r="AB1221" s="1">
        <v>42027</v>
      </c>
      <c r="AC1221" s="2" t="s">
        <v>565</v>
      </c>
      <c r="AD1221" s="2" t="s">
        <v>566</v>
      </c>
      <c r="AE1221">
        <v>1.61</v>
      </c>
      <c r="AF1221">
        <v>42457</v>
      </c>
      <c r="AG1221">
        <v>69000</v>
      </c>
      <c r="AH1221">
        <v>9957000</v>
      </c>
      <c r="AI1221" s="2">
        <f>IF(AND(gpw_3[[#This Row],[wolumen]]=0,gpw_3[[#This Row],[obrot]]=0),gpw_3[[#This Row],[kurs_zamkniecia]],gpw_3[[#This Row],[obrot]]/gpw_3[[#This Row],[wolumen]])</f>
        <v>1.6251737051605153</v>
      </c>
      <c r="AJ1221">
        <f>(gpw_3[[#This Row],[kurs_zamkniecia]]/AE751-1)*100</f>
        <v>-0.61728395061728669</v>
      </c>
      <c r="AK1221" t="str">
        <f>LEFT(gpw_3[[#This Row],[ISIN]],2)</f>
        <v>PL</v>
      </c>
      <c r="AL1221">
        <f>gpw_3[[#This Row],[kurs_zamkniecia]]*gpw_3[[#This Row],[pakiet_wig]]</f>
        <v>16030770.000000002</v>
      </c>
      <c r="AM1221" s="2">
        <f>1000</f>
        <v>1000</v>
      </c>
      <c r="AN1221" s="2">
        <f t="shared" si="78"/>
        <v>96.428137390000003</v>
      </c>
      <c r="AO1221" s="2">
        <f t="shared" si="79"/>
        <v>57140000</v>
      </c>
      <c r="AP1221" s="2">
        <f>gpw_3[[#This Row],[M]]/(gpw_3[[#This Row],[Mb]]*gpw_3[[#This Row],[K]])*gpw_3[[#This Row],[Wb]]</f>
        <v>2.9094464563848947</v>
      </c>
      <c r="AQ1221" s="2">
        <f>gpw_3[[#This Row],[kurs_zamkniecia]]-AE751</f>
        <v>-1.0000000000000009E-2</v>
      </c>
      <c r="AR1221" s="2" t="str">
        <f>IF(gpw_3[[#This Row],[Kolumna1]]&gt;0,"r",IF(gpw_3[[#This Row],[Kolumna1]]=0,"n","m"))</f>
        <v>m</v>
      </c>
    </row>
    <row r="1222" spans="1:44" x14ac:dyDescent="0.25">
      <c r="A1222" s="1">
        <v>42027</v>
      </c>
      <c r="B1222" s="2" t="s">
        <v>567</v>
      </c>
      <c r="C1222" s="2" t="s">
        <v>568</v>
      </c>
      <c r="D1222">
        <v>3.34</v>
      </c>
      <c r="E1222">
        <v>30</v>
      </c>
      <c r="F1222">
        <v>100</v>
      </c>
      <c r="G1222">
        <v>1453000</v>
      </c>
      <c r="H1222" s="2">
        <f>IF(AND(gpw[[#This Row],[wolumen]]=0,gpw[[#This Row],[obrot]]=0),gpw[[#This Row],[kurs_zamkniecia]],gpw[[#This Row],[obrot]]/gpw[[#This Row],[wolumen]])</f>
        <v>3.3333333333333335</v>
      </c>
      <c r="I1222">
        <f>(gpw[[#This Row],[kurs_zamkniecia]]/D752-1)*100</f>
        <v>0</v>
      </c>
      <c r="J1222" t="str">
        <f>LEFT(gpw[[#This Row],[ISIN]],2)</f>
        <v>PL</v>
      </c>
      <c r="K1222">
        <f>gpw[[#This Row],[kurs_zamkniecia]]*gpw[[#This Row],[pakiet_wig]]</f>
        <v>4853020</v>
      </c>
      <c r="L1222" s="2">
        <f>1000</f>
        <v>1000</v>
      </c>
      <c r="M1222" s="2">
        <f t="shared" si="76"/>
        <v>96.428137390000003</v>
      </c>
      <c r="N1222" s="2">
        <f t="shared" si="77"/>
        <v>57140000</v>
      </c>
      <c r="O1222" s="2">
        <f>gpw[[#This Row],[M]]/(gpw[[#This Row],[Mb]]*gpw[[#This Row],[K]])*gpw[[#This Row],[Wb]]</f>
        <v>0.88078126264459045</v>
      </c>
      <c r="P1222" s="2">
        <f>gpw[[#This Row],[kurs_zamkniecia]]-D752</f>
        <v>0</v>
      </c>
      <c r="Q1222" s="2" t="str">
        <f>IF(gpw[[#This Row],[Kolumna1]]&gt;0,"r",IF(gpw[[#This Row],[Kolumna1]]=0,"n","m"))</f>
        <v>n</v>
      </c>
      <c r="AB1222" s="1">
        <v>42027</v>
      </c>
      <c r="AC1222" s="2" t="s">
        <v>567</v>
      </c>
      <c r="AD1222" s="2" t="s">
        <v>568</v>
      </c>
      <c r="AE1222">
        <v>3.34</v>
      </c>
      <c r="AF1222">
        <v>30</v>
      </c>
      <c r="AG1222">
        <v>100</v>
      </c>
      <c r="AH1222">
        <v>1453000</v>
      </c>
      <c r="AI1222" s="2">
        <f>IF(AND(gpw_3[[#This Row],[wolumen]]=0,gpw_3[[#This Row],[obrot]]=0),gpw_3[[#This Row],[kurs_zamkniecia]],gpw_3[[#This Row],[obrot]]/gpw_3[[#This Row],[wolumen]])</f>
        <v>3.3333333333333335</v>
      </c>
      <c r="AJ1222">
        <f>(gpw_3[[#This Row],[kurs_zamkniecia]]/AE752-1)*100</f>
        <v>0</v>
      </c>
      <c r="AK1222" t="str">
        <f>LEFT(gpw_3[[#This Row],[ISIN]],2)</f>
        <v>PL</v>
      </c>
      <c r="AL1222">
        <f>gpw_3[[#This Row],[kurs_zamkniecia]]*gpw_3[[#This Row],[pakiet_wig]]</f>
        <v>4853020</v>
      </c>
      <c r="AM1222" s="2">
        <f>1000</f>
        <v>1000</v>
      </c>
      <c r="AN1222" s="2">
        <f t="shared" si="78"/>
        <v>96.428137390000003</v>
      </c>
      <c r="AO1222" s="2">
        <f t="shared" si="79"/>
        <v>57140000</v>
      </c>
      <c r="AP1222" s="2">
        <f>gpw_3[[#This Row],[M]]/(gpw_3[[#This Row],[Mb]]*gpw_3[[#This Row],[K]])*gpw_3[[#This Row],[Wb]]</f>
        <v>0.88078126264459045</v>
      </c>
      <c r="AQ1222" s="2">
        <f>gpw_3[[#This Row],[kurs_zamkniecia]]-AE752</f>
        <v>0</v>
      </c>
      <c r="AR1222" s="2" t="str">
        <f>IF(gpw_3[[#This Row],[Kolumna1]]&gt;0,"r",IF(gpw_3[[#This Row],[Kolumna1]]=0,"n","m"))</f>
        <v>n</v>
      </c>
    </row>
    <row r="1223" spans="1:44" x14ac:dyDescent="0.25">
      <c r="A1223" s="1">
        <v>42027</v>
      </c>
      <c r="B1223" s="2" t="s">
        <v>569</v>
      </c>
      <c r="C1223" s="2" t="s">
        <v>570</v>
      </c>
      <c r="D1223">
        <v>17.600000000000001</v>
      </c>
      <c r="E1223">
        <v>11</v>
      </c>
      <c r="F1223">
        <v>190</v>
      </c>
      <c r="G1223">
        <v>2386000</v>
      </c>
      <c r="H1223" s="2">
        <f>IF(AND(gpw[[#This Row],[wolumen]]=0,gpw[[#This Row],[obrot]]=0),gpw[[#This Row],[kurs_zamkniecia]],gpw[[#This Row],[obrot]]/gpw[[#This Row],[wolumen]])</f>
        <v>17.272727272727273</v>
      </c>
      <c r="I1223">
        <f>(gpw[[#This Row],[kurs_zamkniecia]]/D753-1)*100</f>
        <v>2.8638223261250761</v>
      </c>
      <c r="J1223" t="str">
        <f>LEFT(gpw[[#This Row],[ISIN]],2)</f>
        <v>PL</v>
      </c>
      <c r="K1223">
        <f>gpw[[#This Row],[kurs_zamkniecia]]*gpw[[#This Row],[pakiet_wig]]</f>
        <v>41993600</v>
      </c>
      <c r="L1223" s="2">
        <f>1000</f>
        <v>1000</v>
      </c>
      <c r="M1223" s="2">
        <f t="shared" si="76"/>
        <v>96.428137390000003</v>
      </c>
      <c r="N1223" s="2">
        <f t="shared" si="77"/>
        <v>57140000</v>
      </c>
      <c r="O1223" s="2">
        <f>gpw[[#This Row],[M]]/(gpw[[#This Row],[Mb]]*gpw[[#This Row],[K]])*gpw[[#This Row],[Wb]]</f>
        <v>7.6214761181680419</v>
      </c>
      <c r="P1223" s="2">
        <f>gpw[[#This Row],[kurs_zamkniecia]]-D753</f>
        <v>0.49000000000000199</v>
      </c>
      <c r="Q1223" s="2" t="str">
        <f>IF(gpw[[#This Row],[Kolumna1]]&gt;0,"r",IF(gpw[[#This Row],[Kolumna1]]=0,"n","m"))</f>
        <v>r</v>
      </c>
      <c r="AB1223" s="1">
        <v>42027</v>
      </c>
      <c r="AC1223" s="2" t="s">
        <v>569</v>
      </c>
      <c r="AD1223" s="2" t="s">
        <v>570</v>
      </c>
      <c r="AE1223">
        <v>17.600000000000001</v>
      </c>
      <c r="AF1223">
        <v>11</v>
      </c>
      <c r="AG1223">
        <v>190</v>
      </c>
      <c r="AH1223">
        <v>2386000</v>
      </c>
      <c r="AI1223" s="2">
        <f>IF(AND(gpw_3[[#This Row],[wolumen]]=0,gpw_3[[#This Row],[obrot]]=0),gpw_3[[#This Row],[kurs_zamkniecia]],gpw_3[[#This Row],[obrot]]/gpw_3[[#This Row],[wolumen]])</f>
        <v>17.272727272727273</v>
      </c>
      <c r="AJ1223">
        <f>(gpw_3[[#This Row],[kurs_zamkniecia]]/AE753-1)*100</f>
        <v>2.8638223261250761</v>
      </c>
      <c r="AK1223" t="str">
        <f>LEFT(gpw_3[[#This Row],[ISIN]],2)</f>
        <v>PL</v>
      </c>
      <c r="AL1223">
        <f>gpw_3[[#This Row],[kurs_zamkniecia]]*gpw_3[[#This Row],[pakiet_wig]]</f>
        <v>41993600</v>
      </c>
      <c r="AM1223" s="2">
        <f>1000</f>
        <v>1000</v>
      </c>
      <c r="AN1223" s="2">
        <f t="shared" si="78"/>
        <v>96.428137390000003</v>
      </c>
      <c r="AO1223" s="2">
        <f t="shared" si="79"/>
        <v>57140000</v>
      </c>
      <c r="AP1223" s="2">
        <f>gpw_3[[#This Row],[M]]/(gpw_3[[#This Row],[Mb]]*gpw_3[[#This Row],[K]])*gpw_3[[#This Row],[Wb]]</f>
        <v>7.6214761181680419</v>
      </c>
      <c r="AQ1223" s="2">
        <f>gpw_3[[#This Row],[kurs_zamkniecia]]-AE753</f>
        <v>0.49000000000000199</v>
      </c>
      <c r="AR1223" s="2" t="str">
        <f>IF(gpw_3[[#This Row],[Kolumna1]]&gt;0,"r",IF(gpw_3[[#This Row],[Kolumna1]]=0,"n","m"))</f>
        <v>r</v>
      </c>
    </row>
    <row r="1224" spans="1:44" x14ac:dyDescent="0.25">
      <c r="A1224" s="1">
        <v>42027</v>
      </c>
      <c r="B1224" s="2" t="s">
        <v>571</v>
      </c>
      <c r="C1224" s="2" t="s">
        <v>572</v>
      </c>
      <c r="D1224">
        <v>5.7</v>
      </c>
      <c r="E1224">
        <v>22204</v>
      </c>
      <c r="F1224">
        <v>126380</v>
      </c>
      <c r="G1224">
        <v>257931000</v>
      </c>
      <c r="H1224" s="2">
        <f>IF(AND(gpw[[#This Row],[wolumen]]=0,gpw[[#This Row],[obrot]]=0),gpw[[#This Row],[kurs_zamkniecia]],gpw[[#This Row],[obrot]]/gpw[[#This Row],[wolumen]])</f>
        <v>5.6917672491442985</v>
      </c>
      <c r="I1224">
        <f>(gpw[[#This Row],[kurs_zamkniecia]]/D754-1)*100</f>
        <v>0</v>
      </c>
      <c r="J1224" t="str">
        <f>LEFT(gpw[[#This Row],[ISIN]],2)</f>
        <v>PL</v>
      </c>
      <c r="K1224">
        <f>gpw[[#This Row],[kurs_zamkniecia]]*gpw[[#This Row],[pakiet_wig]]</f>
        <v>1470206700</v>
      </c>
      <c r="L1224" s="2">
        <f>1000</f>
        <v>1000</v>
      </c>
      <c r="M1224" s="2">
        <f t="shared" si="76"/>
        <v>96.428137390000003</v>
      </c>
      <c r="N1224" s="2">
        <f t="shared" si="77"/>
        <v>57140000</v>
      </c>
      <c r="O1224" s="2">
        <f>gpw[[#This Row],[M]]/(gpw[[#This Row],[Mb]]*gpw[[#This Row],[K]])*gpw[[#This Row],[Wb]]</f>
        <v>266.82983247020132</v>
      </c>
      <c r="P1224" s="2">
        <f>gpw[[#This Row],[kurs_zamkniecia]]-D754</f>
        <v>0</v>
      </c>
      <c r="Q1224" s="2" t="str">
        <f>IF(gpw[[#This Row],[Kolumna1]]&gt;0,"r",IF(gpw[[#This Row],[Kolumna1]]=0,"n","m"))</f>
        <v>n</v>
      </c>
      <c r="AB1224" s="1">
        <v>42027</v>
      </c>
      <c r="AC1224" s="2" t="s">
        <v>571</v>
      </c>
      <c r="AD1224" s="2" t="s">
        <v>572</v>
      </c>
      <c r="AE1224">
        <v>5.7</v>
      </c>
      <c r="AF1224">
        <v>22204</v>
      </c>
      <c r="AG1224">
        <v>126380</v>
      </c>
      <c r="AH1224">
        <v>257931000</v>
      </c>
      <c r="AI1224" s="2">
        <f>IF(AND(gpw_3[[#This Row],[wolumen]]=0,gpw_3[[#This Row],[obrot]]=0),gpw_3[[#This Row],[kurs_zamkniecia]],gpw_3[[#This Row],[obrot]]/gpw_3[[#This Row],[wolumen]])</f>
        <v>5.6917672491442985</v>
      </c>
      <c r="AJ1224">
        <f>(gpw_3[[#This Row],[kurs_zamkniecia]]/AE754-1)*100</f>
        <v>0</v>
      </c>
      <c r="AK1224" t="str">
        <f>LEFT(gpw_3[[#This Row],[ISIN]],2)</f>
        <v>PL</v>
      </c>
      <c r="AL1224">
        <f>gpw_3[[#This Row],[kurs_zamkniecia]]*gpw_3[[#This Row],[pakiet_wig]]</f>
        <v>1470206700</v>
      </c>
      <c r="AM1224" s="2">
        <f>1000</f>
        <v>1000</v>
      </c>
      <c r="AN1224" s="2">
        <f t="shared" si="78"/>
        <v>96.428137390000003</v>
      </c>
      <c r="AO1224" s="2">
        <f t="shared" si="79"/>
        <v>57140000</v>
      </c>
      <c r="AP1224" s="2">
        <f>gpw_3[[#This Row],[M]]/(gpw_3[[#This Row],[Mb]]*gpw_3[[#This Row],[K]])*gpw_3[[#This Row],[Wb]]</f>
        <v>266.82983247020132</v>
      </c>
      <c r="AQ1224" s="2">
        <f>gpw_3[[#This Row],[kurs_zamkniecia]]-AE754</f>
        <v>0</v>
      </c>
      <c r="AR1224" s="2" t="str">
        <f>IF(gpw_3[[#This Row],[Kolumna1]]&gt;0,"r",IF(gpw_3[[#This Row],[Kolumna1]]=0,"n","m"))</f>
        <v>n</v>
      </c>
    </row>
    <row r="1225" spans="1:44" x14ac:dyDescent="0.25">
      <c r="A1225" s="1">
        <v>42027</v>
      </c>
      <c r="B1225" s="2" t="s">
        <v>573</v>
      </c>
      <c r="C1225" s="2" t="s">
        <v>574</v>
      </c>
      <c r="D1225">
        <v>4.78</v>
      </c>
      <c r="E1225">
        <v>6300</v>
      </c>
      <c r="F1225">
        <v>30810</v>
      </c>
      <c r="G1225">
        <v>3499000</v>
      </c>
      <c r="H1225" s="2">
        <f>IF(AND(gpw[[#This Row],[wolumen]]=0,gpw[[#This Row],[obrot]]=0),gpw[[#This Row],[kurs_zamkniecia]],gpw[[#This Row],[obrot]]/gpw[[#This Row],[wolumen]])</f>
        <v>4.8904761904761909</v>
      </c>
      <c r="I1225">
        <f>(gpw[[#This Row],[kurs_zamkniecia]]/D755-1)*100</f>
        <v>-2.2494887525562279</v>
      </c>
      <c r="J1225" t="str">
        <f>LEFT(gpw[[#This Row],[ISIN]],2)</f>
        <v>PL</v>
      </c>
      <c r="K1225">
        <f>gpw[[#This Row],[kurs_zamkniecia]]*gpw[[#This Row],[pakiet_wig]]</f>
        <v>16725220</v>
      </c>
      <c r="L1225" s="2">
        <f>1000</f>
        <v>1000</v>
      </c>
      <c r="M1225" s="2">
        <f t="shared" si="76"/>
        <v>96.428137390000003</v>
      </c>
      <c r="N1225" s="2">
        <f t="shared" si="77"/>
        <v>57140000</v>
      </c>
      <c r="O1225" s="2">
        <f>gpw[[#This Row],[M]]/(gpw[[#This Row],[Mb]]*gpw[[#This Row],[K]])*gpw[[#This Row],[Wb]]</f>
        <v>3.0354831403143927</v>
      </c>
      <c r="P1225" s="2">
        <f>gpw[[#This Row],[kurs_zamkniecia]]-D755</f>
        <v>-0.10999999999999943</v>
      </c>
      <c r="Q1225" s="2" t="str">
        <f>IF(gpw[[#This Row],[Kolumna1]]&gt;0,"r",IF(gpw[[#This Row],[Kolumna1]]=0,"n","m"))</f>
        <v>m</v>
      </c>
      <c r="AB1225" s="1">
        <v>42027</v>
      </c>
      <c r="AC1225" s="2" t="s">
        <v>573</v>
      </c>
      <c r="AD1225" s="2" t="s">
        <v>574</v>
      </c>
      <c r="AE1225">
        <v>4.78</v>
      </c>
      <c r="AF1225">
        <v>6300</v>
      </c>
      <c r="AG1225">
        <v>30810</v>
      </c>
      <c r="AH1225">
        <v>3499000</v>
      </c>
      <c r="AI1225" s="2">
        <f>IF(AND(gpw_3[[#This Row],[wolumen]]=0,gpw_3[[#This Row],[obrot]]=0),gpw_3[[#This Row],[kurs_zamkniecia]],gpw_3[[#This Row],[obrot]]/gpw_3[[#This Row],[wolumen]])</f>
        <v>4.8904761904761909</v>
      </c>
      <c r="AJ1225">
        <f>(gpw_3[[#This Row],[kurs_zamkniecia]]/AE755-1)*100</f>
        <v>-2.2494887525562279</v>
      </c>
      <c r="AK1225" t="str">
        <f>LEFT(gpw_3[[#This Row],[ISIN]],2)</f>
        <v>PL</v>
      </c>
      <c r="AL1225">
        <f>gpw_3[[#This Row],[kurs_zamkniecia]]*gpw_3[[#This Row],[pakiet_wig]]</f>
        <v>16725220</v>
      </c>
      <c r="AM1225" s="2">
        <f>1000</f>
        <v>1000</v>
      </c>
      <c r="AN1225" s="2">
        <f t="shared" si="78"/>
        <v>96.428137390000003</v>
      </c>
      <c r="AO1225" s="2">
        <f t="shared" si="79"/>
        <v>57140000</v>
      </c>
      <c r="AP1225" s="2">
        <f>gpw_3[[#This Row],[M]]/(gpw_3[[#This Row],[Mb]]*gpw_3[[#This Row],[K]])*gpw_3[[#This Row],[Wb]]</f>
        <v>3.0354831403143927</v>
      </c>
      <c r="AQ1225" s="2">
        <f>gpw_3[[#This Row],[kurs_zamkniecia]]-AE755</f>
        <v>-0.10999999999999943</v>
      </c>
      <c r="AR1225" s="2" t="str">
        <f>IF(gpw_3[[#This Row],[Kolumna1]]&gt;0,"r",IF(gpw_3[[#This Row],[Kolumna1]]=0,"n","m"))</f>
        <v>m</v>
      </c>
    </row>
    <row r="1226" spans="1:44" x14ac:dyDescent="0.25">
      <c r="A1226" s="1">
        <v>42027</v>
      </c>
      <c r="B1226" s="2" t="s">
        <v>575</v>
      </c>
      <c r="C1226" s="2" t="s">
        <v>576</v>
      </c>
      <c r="D1226">
        <v>242</v>
      </c>
      <c r="E1226">
        <v>3052</v>
      </c>
      <c r="F1226">
        <v>749720</v>
      </c>
      <c r="G1226">
        <v>1930000</v>
      </c>
      <c r="H1226" s="2">
        <f>IF(AND(gpw[[#This Row],[wolumen]]=0,gpw[[#This Row],[obrot]]=0),gpw[[#This Row],[kurs_zamkniecia]],gpw[[#This Row],[obrot]]/gpw[[#This Row],[wolumen]])</f>
        <v>245.64875491480996</v>
      </c>
      <c r="I1226">
        <f>(gpw[[#This Row],[kurs_zamkniecia]]/D756-1)*100</f>
        <v>-0.6364196263600963</v>
      </c>
      <c r="J1226" t="str">
        <f>LEFT(gpw[[#This Row],[ISIN]],2)</f>
        <v>PL</v>
      </c>
      <c r="K1226">
        <f>gpw[[#This Row],[kurs_zamkniecia]]*gpw[[#This Row],[pakiet_wig]]</f>
        <v>467060000</v>
      </c>
      <c r="L1226" s="2">
        <f>1000</f>
        <v>1000</v>
      </c>
      <c r="M1226" s="2">
        <f t="shared" si="76"/>
        <v>96.428137390000003</v>
      </c>
      <c r="N1226" s="2">
        <f t="shared" si="77"/>
        <v>57140000</v>
      </c>
      <c r="O1226" s="2">
        <f>gpw[[#This Row],[M]]/(gpw[[#This Row],[Mb]]*gpw[[#This Row],[K]])*gpw[[#This Row],[Wb]]</f>
        <v>84.767360639515672</v>
      </c>
      <c r="P1226" s="2">
        <f>gpw[[#This Row],[kurs_zamkniecia]]-D756</f>
        <v>-1.5500000000000114</v>
      </c>
      <c r="Q1226" s="2" t="str">
        <f>IF(gpw[[#This Row],[Kolumna1]]&gt;0,"r",IF(gpw[[#This Row],[Kolumna1]]=0,"n","m"))</f>
        <v>m</v>
      </c>
      <c r="AB1226" s="1">
        <v>42027</v>
      </c>
      <c r="AC1226" s="2" t="s">
        <v>575</v>
      </c>
      <c r="AD1226" s="2" t="s">
        <v>576</v>
      </c>
      <c r="AE1226">
        <v>242</v>
      </c>
      <c r="AF1226">
        <v>3052</v>
      </c>
      <c r="AG1226">
        <v>749720</v>
      </c>
      <c r="AH1226">
        <v>1930000</v>
      </c>
      <c r="AI1226" s="2">
        <f>IF(AND(gpw_3[[#This Row],[wolumen]]=0,gpw_3[[#This Row],[obrot]]=0),gpw_3[[#This Row],[kurs_zamkniecia]],gpw_3[[#This Row],[obrot]]/gpw_3[[#This Row],[wolumen]])</f>
        <v>245.64875491480996</v>
      </c>
      <c r="AJ1226">
        <f>(gpw_3[[#This Row],[kurs_zamkniecia]]/AE756-1)*100</f>
        <v>-0.6364196263600963</v>
      </c>
      <c r="AK1226" t="str">
        <f>LEFT(gpw_3[[#This Row],[ISIN]],2)</f>
        <v>PL</v>
      </c>
      <c r="AL1226">
        <f>gpw_3[[#This Row],[kurs_zamkniecia]]*gpw_3[[#This Row],[pakiet_wig]]</f>
        <v>467060000</v>
      </c>
      <c r="AM1226" s="2">
        <f>1000</f>
        <v>1000</v>
      </c>
      <c r="AN1226" s="2">
        <f t="shared" si="78"/>
        <v>96.428137390000003</v>
      </c>
      <c r="AO1226" s="2">
        <f t="shared" si="79"/>
        <v>57140000</v>
      </c>
      <c r="AP1226" s="2">
        <f>gpw_3[[#This Row],[M]]/(gpw_3[[#This Row],[Mb]]*gpw_3[[#This Row],[K]])*gpw_3[[#This Row],[Wb]]</f>
        <v>84.767360639515672</v>
      </c>
      <c r="AQ1226" s="2">
        <f>gpw_3[[#This Row],[kurs_zamkniecia]]-AE756</f>
        <v>-1.5500000000000114</v>
      </c>
      <c r="AR1226" s="2" t="str">
        <f>IF(gpw_3[[#This Row],[Kolumna1]]&gt;0,"r",IF(gpw_3[[#This Row],[Kolumna1]]=0,"n","m"))</f>
        <v>m</v>
      </c>
    </row>
    <row r="1227" spans="1:44" x14ac:dyDescent="0.25">
      <c r="A1227" s="1">
        <v>42027</v>
      </c>
      <c r="B1227" s="2" t="s">
        <v>577</v>
      </c>
      <c r="C1227" s="2" t="s">
        <v>578</v>
      </c>
      <c r="D1227">
        <v>24.25</v>
      </c>
      <c r="E1227">
        <v>522444</v>
      </c>
      <c r="F1227">
        <v>12541560</v>
      </c>
      <c r="G1227">
        <v>25618000</v>
      </c>
      <c r="H1227" s="2">
        <f>IF(AND(gpw[[#This Row],[wolumen]]=0,gpw[[#This Row],[obrot]]=0),gpw[[#This Row],[kurs_zamkniecia]],gpw[[#This Row],[obrot]]/gpw[[#This Row],[wolumen]])</f>
        <v>24.005558490479363</v>
      </c>
      <c r="I1227">
        <f>(gpw[[#This Row],[kurs_zamkniecia]]/D757-1)*100</f>
        <v>2.320675105485237</v>
      </c>
      <c r="J1227" t="str">
        <f>LEFT(gpw[[#This Row],[ISIN]],2)</f>
        <v>PL</v>
      </c>
      <c r="K1227">
        <f>gpw[[#This Row],[kurs_zamkniecia]]*gpw[[#This Row],[pakiet_wig]]</f>
        <v>621236500</v>
      </c>
      <c r="L1227" s="2">
        <f>1000</f>
        <v>1000</v>
      </c>
      <c r="M1227" s="2">
        <f t="shared" si="76"/>
        <v>96.428137390000003</v>
      </c>
      <c r="N1227" s="2">
        <f t="shared" si="77"/>
        <v>57140000</v>
      </c>
      <c r="O1227" s="2">
        <f>gpw[[#This Row],[M]]/(gpw[[#This Row],[Mb]]*gpw[[#This Row],[K]])*gpw[[#This Row],[Wb]]</f>
        <v>112.74906529767156</v>
      </c>
      <c r="P1227" s="2">
        <f>gpw[[#This Row],[kurs_zamkniecia]]-D757</f>
        <v>0.55000000000000071</v>
      </c>
      <c r="Q1227" s="2" t="str">
        <f>IF(gpw[[#This Row],[Kolumna1]]&gt;0,"r",IF(gpw[[#This Row],[Kolumna1]]=0,"n","m"))</f>
        <v>r</v>
      </c>
      <c r="AB1227" s="1">
        <v>42027</v>
      </c>
      <c r="AC1227" s="2" t="s">
        <v>577</v>
      </c>
      <c r="AD1227" s="2" t="s">
        <v>578</v>
      </c>
      <c r="AE1227">
        <v>24.25</v>
      </c>
      <c r="AF1227">
        <v>522444</v>
      </c>
      <c r="AG1227">
        <v>12541560</v>
      </c>
      <c r="AH1227">
        <v>25618000</v>
      </c>
      <c r="AI1227" s="2">
        <f>IF(AND(gpw_3[[#This Row],[wolumen]]=0,gpw_3[[#This Row],[obrot]]=0),gpw_3[[#This Row],[kurs_zamkniecia]],gpw_3[[#This Row],[obrot]]/gpw_3[[#This Row],[wolumen]])</f>
        <v>24.005558490479363</v>
      </c>
      <c r="AJ1227">
        <f>(gpw_3[[#This Row],[kurs_zamkniecia]]/AE757-1)*100</f>
        <v>2.320675105485237</v>
      </c>
      <c r="AK1227" t="str">
        <f>LEFT(gpw_3[[#This Row],[ISIN]],2)</f>
        <v>PL</v>
      </c>
      <c r="AL1227">
        <f>gpw_3[[#This Row],[kurs_zamkniecia]]*gpw_3[[#This Row],[pakiet_wig]]</f>
        <v>621236500</v>
      </c>
      <c r="AM1227" s="2">
        <f>1000</f>
        <v>1000</v>
      </c>
      <c r="AN1227" s="2">
        <f t="shared" si="78"/>
        <v>96.428137390000003</v>
      </c>
      <c r="AO1227" s="2">
        <f t="shared" si="79"/>
        <v>57140000</v>
      </c>
      <c r="AP1227" s="2">
        <f>gpw_3[[#This Row],[M]]/(gpw_3[[#This Row],[Mb]]*gpw_3[[#This Row],[K]])*gpw_3[[#This Row],[Wb]]</f>
        <v>112.74906529767156</v>
      </c>
      <c r="AQ1227" s="2">
        <f>gpw_3[[#This Row],[kurs_zamkniecia]]-AE757</f>
        <v>0.55000000000000071</v>
      </c>
      <c r="AR1227" s="2" t="str">
        <f>IF(gpw_3[[#This Row],[Kolumna1]]&gt;0,"r",IF(gpw_3[[#This Row],[Kolumna1]]=0,"n","m"))</f>
        <v>r</v>
      </c>
    </row>
    <row r="1228" spans="1:44" x14ac:dyDescent="0.25">
      <c r="A1228" s="1">
        <v>42027</v>
      </c>
      <c r="B1228" s="2" t="s">
        <v>579</v>
      </c>
      <c r="C1228" s="2" t="s">
        <v>580</v>
      </c>
      <c r="D1228">
        <v>7.0000000000000007E-2</v>
      </c>
      <c r="E1228">
        <v>363255</v>
      </c>
      <c r="F1228">
        <v>25430</v>
      </c>
      <c r="G1228">
        <v>0</v>
      </c>
      <c r="H1228" s="2">
        <f>IF(AND(gpw[[#This Row],[wolumen]]=0,gpw[[#This Row],[obrot]]=0),gpw[[#This Row],[kurs_zamkniecia]],gpw[[#This Row],[obrot]]/gpw[[#This Row],[wolumen]])</f>
        <v>7.0005918707244222E-2</v>
      </c>
      <c r="I1228">
        <f>(gpw[[#This Row],[kurs_zamkniecia]]/D758-1)*100</f>
        <v>0</v>
      </c>
      <c r="J1228" t="str">
        <f>LEFT(gpw[[#This Row],[ISIN]],2)</f>
        <v>GB</v>
      </c>
      <c r="K1228">
        <f>gpw[[#This Row],[kurs_zamkniecia]]*gpw[[#This Row],[pakiet_wig]]</f>
        <v>0</v>
      </c>
      <c r="L1228" s="2">
        <f>1000</f>
        <v>1000</v>
      </c>
      <c r="M1228" s="2">
        <f t="shared" si="76"/>
        <v>96.428137390000003</v>
      </c>
      <c r="N1228" s="2">
        <f t="shared" si="77"/>
        <v>57140000</v>
      </c>
      <c r="O1228" s="2">
        <f>gpw[[#This Row],[M]]/(gpw[[#This Row],[Mb]]*gpw[[#This Row],[K]])*gpw[[#This Row],[Wb]]</f>
        <v>0</v>
      </c>
      <c r="P1228" s="2">
        <f>gpw[[#This Row],[kurs_zamkniecia]]-D758</f>
        <v>0</v>
      </c>
      <c r="Q1228" s="2" t="str">
        <f>IF(gpw[[#This Row],[Kolumna1]]&gt;0,"r",IF(gpw[[#This Row],[Kolumna1]]=0,"n","m"))</f>
        <v>n</v>
      </c>
      <c r="AB1228" s="1">
        <v>42027</v>
      </c>
      <c r="AC1228" s="2" t="s">
        <v>579</v>
      </c>
      <c r="AD1228" s="2" t="s">
        <v>580</v>
      </c>
      <c r="AE1228">
        <v>7.0000000000000007E-2</v>
      </c>
      <c r="AF1228">
        <v>363255</v>
      </c>
      <c r="AG1228">
        <v>25430</v>
      </c>
      <c r="AH1228">
        <v>0</v>
      </c>
      <c r="AI1228" s="2">
        <f>IF(AND(gpw_3[[#This Row],[wolumen]]=0,gpw_3[[#This Row],[obrot]]=0),gpw_3[[#This Row],[kurs_zamkniecia]],gpw_3[[#This Row],[obrot]]/gpw_3[[#This Row],[wolumen]])</f>
        <v>7.0005918707244222E-2</v>
      </c>
      <c r="AJ1228">
        <f>(gpw_3[[#This Row],[kurs_zamkniecia]]/AE758-1)*100</f>
        <v>0</v>
      </c>
      <c r="AK1228" t="str">
        <f>LEFT(gpw_3[[#This Row],[ISIN]],2)</f>
        <v>GB</v>
      </c>
      <c r="AL1228">
        <f>gpw_3[[#This Row],[kurs_zamkniecia]]*gpw_3[[#This Row],[pakiet_wig]]</f>
        <v>0</v>
      </c>
      <c r="AM1228" s="2">
        <f>1000</f>
        <v>1000</v>
      </c>
      <c r="AN1228" s="2">
        <f t="shared" si="78"/>
        <v>96.428137390000003</v>
      </c>
      <c r="AO1228" s="2">
        <f t="shared" si="79"/>
        <v>57140000</v>
      </c>
      <c r="AP1228" s="2">
        <f>gpw_3[[#This Row],[M]]/(gpw_3[[#This Row],[Mb]]*gpw_3[[#This Row],[K]])*gpw_3[[#This Row],[Wb]]</f>
        <v>0</v>
      </c>
      <c r="AQ1228" s="2">
        <f>gpw_3[[#This Row],[kurs_zamkniecia]]-AE758</f>
        <v>0</v>
      </c>
      <c r="AR1228" s="2" t="str">
        <f>IF(gpw_3[[#This Row],[Kolumna1]]&gt;0,"r",IF(gpw_3[[#This Row],[Kolumna1]]=0,"n","m"))</f>
        <v>n</v>
      </c>
    </row>
    <row r="1229" spans="1:44" x14ac:dyDescent="0.25">
      <c r="A1229" s="1">
        <v>42027</v>
      </c>
      <c r="B1229" s="2" t="s">
        <v>581</v>
      </c>
      <c r="C1229" s="2" t="s">
        <v>582</v>
      </c>
      <c r="D1229">
        <v>4.4000000000000004</v>
      </c>
      <c r="E1229">
        <v>2186</v>
      </c>
      <c r="F1229">
        <v>9350</v>
      </c>
      <c r="G1229">
        <v>24936000</v>
      </c>
      <c r="H1229" s="2">
        <f>IF(AND(gpw[[#This Row],[wolumen]]=0,gpw[[#This Row],[obrot]]=0),gpw[[#This Row],[kurs_zamkniecia]],gpw[[#This Row],[obrot]]/gpw[[#This Row],[wolumen]])</f>
        <v>4.2772186642268988</v>
      </c>
      <c r="I1229">
        <f>(gpw[[#This Row],[kurs_zamkniecia]]/D759-1)*100</f>
        <v>0</v>
      </c>
      <c r="J1229" t="str">
        <f>LEFT(gpw[[#This Row],[ISIN]],2)</f>
        <v>PL</v>
      </c>
      <c r="K1229">
        <f>gpw[[#This Row],[kurs_zamkniecia]]*gpw[[#This Row],[pakiet_wig]]</f>
        <v>109718400.00000001</v>
      </c>
      <c r="L1229" s="2">
        <f>1000</f>
        <v>1000</v>
      </c>
      <c r="M1229" s="2">
        <f t="shared" si="76"/>
        <v>96.428137390000003</v>
      </c>
      <c r="N1229" s="2">
        <f t="shared" si="77"/>
        <v>57140000</v>
      </c>
      <c r="O1229" s="2">
        <f>gpw[[#This Row],[M]]/(gpw[[#This Row],[Mb]]*gpw[[#This Row],[K]])*gpw[[#This Row],[Wb]]</f>
        <v>19.912943051408035</v>
      </c>
      <c r="P1229" s="2">
        <f>gpw[[#This Row],[kurs_zamkniecia]]-D759</f>
        <v>0</v>
      </c>
      <c r="Q1229" s="2" t="str">
        <f>IF(gpw[[#This Row],[Kolumna1]]&gt;0,"r",IF(gpw[[#This Row],[Kolumna1]]=0,"n","m"))</f>
        <v>n</v>
      </c>
      <c r="AB1229" s="1">
        <v>42027</v>
      </c>
      <c r="AC1229" s="2" t="s">
        <v>581</v>
      </c>
      <c r="AD1229" s="2" t="s">
        <v>582</v>
      </c>
      <c r="AE1229">
        <v>4.4000000000000004</v>
      </c>
      <c r="AF1229">
        <v>2186</v>
      </c>
      <c r="AG1229">
        <v>9350</v>
      </c>
      <c r="AH1229">
        <v>24936000</v>
      </c>
      <c r="AI1229" s="2">
        <f>IF(AND(gpw_3[[#This Row],[wolumen]]=0,gpw_3[[#This Row],[obrot]]=0),gpw_3[[#This Row],[kurs_zamkniecia]],gpw_3[[#This Row],[obrot]]/gpw_3[[#This Row],[wolumen]])</f>
        <v>4.2772186642268988</v>
      </c>
      <c r="AJ1229">
        <f>(gpw_3[[#This Row],[kurs_zamkniecia]]/AE759-1)*100</f>
        <v>0</v>
      </c>
      <c r="AK1229" t="str">
        <f>LEFT(gpw_3[[#This Row],[ISIN]],2)</f>
        <v>PL</v>
      </c>
      <c r="AL1229">
        <f>gpw_3[[#This Row],[kurs_zamkniecia]]*gpw_3[[#This Row],[pakiet_wig]]</f>
        <v>109718400.00000001</v>
      </c>
      <c r="AM1229" s="2">
        <f>1000</f>
        <v>1000</v>
      </c>
      <c r="AN1229" s="2">
        <f t="shared" si="78"/>
        <v>96.428137390000003</v>
      </c>
      <c r="AO1229" s="2">
        <f t="shared" si="79"/>
        <v>57140000</v>
      </c>
      <c r="AP1229" s="2">
        <f>gpw_3[[#This Row],[M]]/(gpw_3[[#This Row],[Mb]]*gpw_3[[#This Row],[K]])*gpw_3[[#This Row],[Wb]]</f>
        <v>19.912943051408035</v>
      </c>
      <c r="AQ1229" s="2">
        <f>gpw_3[[#This Row],[kurs_zamkniecia]]-AE759</f>
        <v>0</v>
      </c>
      <c r="AR1229" s="2" t="str">
        <f>IF(gpw_3[[#This Row],[Kolumna1]]&gt;0,"r",IF(gpw_3[[#This Row],[Kolumna1]]=0,"n","m"))</f>
        <v>n</v>
      </c>
    </row>
    <row r="1230" spans="1:44" x14ac:dyDescent="0.25">
      <c r="A1230" s="1">
        <v>42027</v>
      </c>
      <c r="B1230" s="2" t="s">
        <v>583</v>
      </c>
      <c r="C1230" s="2" t="s">
        <v>584</v>
      </c>
      <c r="D1230">
        <v>1.28</v>
      </c>
      <c r="E1230">
        <v>5187</v>
      </c>
      <c r="F1230">
        <v>6610</v>
      </c>
      <c r="G1230">
        <v>4052000</v>
      </c>
      <c r="H1230" s="2">
        <f>IF(AND(gpw[[#This Row],[wolumen]]=0,gpw[[#This Row],[obrot]]=0),gpw[[#This Row],[kurs_zamkniecia]],gpw[[#This Row],[obrot]]/gpw[[#This Row],[wolumen]])</f>
        <v>1.2743396953923269</v>
      </c>
      <c r="I1230">
        <f>(gpw[[#This Row],[kurs_zamkniecia]]/D760-1)*100</f>
        <v>2.4000000000000021</v>
      </c>
      <c r="J1230" t="str">
        <f>LEFT(gpw[[#This Row],[ISIN]],2)</f>
        <v>PL</v>
      </c>
      <c r="K1230">
        <f>gpw[[#This Row],[kurs_zamkniecia]]*gpw[[#This Row],[pakiet_wig]]</f>
        <v>5186560</v>
      </c>
      <c r="L1230" s="2">
        <f>1000</f>
        <v>1000</v>
      </c>
      <c r="M1230" s="2">
        <f t="shared" si="76"/>
        <v>96.428137390000003</v>
      </c>
      <c r="N1230" s="2">
        <f t="shared" si="77"/>
        <v>57140000</v>
      </c>
      <c r="O1230" s="2">
        <f>gpw[[#This Row],[M]]/(gpw[[#This Row],[Mb]]*gpw[[#This Row],[K]])*gpw[[#This Row],[Wb]]</f>
        <v>0.94131589517082692</v>
      </c>
      <c r="P1230" s="2">
        <f>gpw[[#This Row],[kurs_zamkniecia]]-D760</f>
        <v>3.0000000000000027E-2</v>
      </c>
      <c r="Q1230" s="2" t="str">
        <f>IF(gpw[[#This Row],[Kolumna1]]&gt;0,"r",IF(gpw[[#This Row],[Kolumna1]]=0,"n","m"))</f>
        <v>r</v>
      </c>
      <c r="AB1230" s="1">
        <v>42027</v>
      </c>
      <c r="AC1230" s="2" t="s">
        <v>583</v>
      </c>
      <c r="AD1230" s="2" t="s">
        <v>584</v>
      </c>
      <c r="AE1230">
        <v>1.28</v>
      </c>
      <c r="AF1230">
        <v>5187</v>
      </c>
      <c r="AG1230">
        <v>6610</v>
      </c>
      <c r="AH1230">
        <v>4052000</v>
      </c>
      <c r="AI1230" s="2">
        <f>IF(AND(gpw_3[[#This Row],[wolumen]]=0,gpw_3[[#This Row],[obrot]]=0),gpw_3[[#This Row],[kurs_zamkniecia]],gpw_3[[#This Row],[obrot]]/gpw_3[[#This Row],[wolumen]])</f>
        <v>1.2743396953923269</v>
      </c>
      <c r="AJ1230">
        <f>(gpw_3[[#This Row],[kurs_zamkniecia]]/AE760-1)*100</f>
        <v>2.4000000000000021</v>
      </c>
      <c r="AK1230" t="str">
        <f>LEFT(gpw_3[[#This Row],[ISIN]],2)</f>
        <v>PL</v>
      </c>
      <c r="AL1230">
        <f>gpw_3[[#This Row],[kurs_zamkniecia]]*gpw_3[[#This Row],[pakiet_wig]]</f>
        <v>5186560</v>
      </c>
      <c r="AM1230" s="2">
        <f>1000</f>
        <v>1000</v>
      </c>
      <c r="AN1230" s="2">
        <f t="shared" si="78"/>
        <v>96.428137390000003</v>
      </c>
      <c r="AO1230" s="2">
        <f t="shared" si="79"/>
        <v>57140000</v>
      </c>
      <c r="AP1230" s="2">
        <f>gpw_3[[#This Row],[M]]/(gpw_3[[#This Row],[Mb]]*gpw_3[[#This Row],[K]])*gpw_3[[#This Row],[Wb]]</f>
        <v>0.94131589517082692</v>
      </c>
      <c r="AQ1230" s="2">
        <f>gpw_3[[#This Row],[kurs_zamkniecia]]-AE760</f>
        <v>3.0000000000000027E-2</v>
      </c>
      <c r="AR1230" s="2" t="str">
        <f>IF(gpw_3[[#This Row],[Kolumna1]]&gt;0,"r",IF(gpw_3[[#This Row],[Kolumna1]]=0,"n","m"))</f>
        <v>r</v>
      </c>
    </row>
    <row r="1231" spans="1:44" x14ac:dyDescent="0.25">
      <c r="A1231" s="1">
        <v>42027</v>
      </c>
      <c r="B1231" s="2" t="s">
        <v>585</v>
      </c>
      <c r="C1231" s="2" t="s">
        <v>586</v>
      </c>
      <c r="D1231">
        <v>3.8</v>
      </c>
      <c r="E1231">
        <v>4145</v>
      </c>
      <c r="F1231">
        <v>15930</v>
      </c>
      <c r="G1231">
        <v>1500000</v>
      </c>
      <c r="H1231" s="2">
        <f>IF(AND(gpw[[#This Row],[wolumen]]=0,gpw[[#This Row],[obrot]]=0),gpw[[#This Row],[kurs_zamkniecia]],gpw[[#This Row],[obrot]]/gpw[[#This Row],[wolumen]])</f>
        <v>3.8431845597104948</v>
      </c>
      <c r="I1231">
        <f>(gpw[[#This Row],[kurs_zamkniecia]]/D761-1)*100</f>
        <v>-0.78328981723237989</v>
      </c>
      <c r="J1231" t="str">
        <f>LEFT(gpw[[#This Row],[ISIN]],2)</f>
        <v>PL</v>
      </c>
      <c r="K1231">
        <f>gpw[[#This Row],[kurs_zamkniecia]]*gpw[[#This Row],[pakiet_wig]]</f>
        <v>5700000</v>
      </c>
      <c r="L1231" s="2">
        <f>1000</f>
        <v>1000</v>
      </c>
      <c r="M1231" s="2">
        <f t="shared" si="76"/>
        <v>96.428137390000003</v>
      </c>
      <c r="N1231" s="2">
        <f t="shared" si="77"/>
        <v>57140000</v>
      </c>
      <c r="O1231" s="2">
        <f>gpw[[#This Row],[M]]/(gpw[[#This Row],[Mb]]*gpw[[#This Row],[K]])*gpw[[#This Row],[Wb]]</f>
        <v>1.0345008256867199</v>
      </c>
      <c r="P1231" s="2">
        <f>gpw[[#This Row],[kurs_zamkniecia]]-D761</f>
        <v>-3.0000000000000249E-2</v>
      </c>
      <c r="Q1231" s="2" t="str">
        <f>IF(gpw[[#This Row],[Kolumna1]]&gt;0,"r",IF(gpw[[#This Row],[Kolumna1]]=0,"n","m"))</f>
        <v>m</v>
      </c>
      <c r="AB1231" s="1">
        <v>42027</v>
      </c>
      <c r="AC1231" s="2" t="s">
        <v>585</v>
      </c>
      <c r="AD1231" s="2" t="s">
        <v>586</v>
      </c>
      <c r="AE1231">
        <v>3.8</v>
      </c>
      <c r="AF1231">
        <v>4145</v>
      </c>
      <c r="AG1231">
        <v>15930</v>
      </c>
      <c r="AH1231">
        <v>1500000</v>
      </c>
      <c r="AI1231" s="2">
        <f>IF(AND(gpw_3[[#This Row],[wolumen]]=0,gpw_3[[#This Row],[obrot]]=0),gpw_3[[#This Row],[kurs_zamkniecia]],gpw_3[[#This Row],[obrot]]/gpw_3[[#This Row],[wolumen]])</f>
        <v>3.8431845597104948</v>
      </c>
      <c r="AJ1231">
        <f>(gpw_3[[#This Row],[kurs_zamkniecia]]/AE761-1)*100</f>
        <v>-0.78328981723237989</v>
      </c>
      <c r="AK1231" t="str">
        <f>LEFT(gpw_3[[#This Row],[ISIN]],2)</f>
        <v>PL</v>
      </c>
      <c r="AL1231">
        <f>gpw_3[[#This Row],[kurs_zamkniecia]]*gpw_3[[#This Row],[pakiet_wig]]</f>
        <v>5700000</v>
      </c>
      <c r="AM1231" s="2">
        <f>1000</f>
        <v>1000</v>
      </c>
      <c r="AN1231" s="2">
        <f t="shared" si="78"/>
        <v>96.428137390000003</v>
      </c>
      <c r="AO1231" s="2">
        <f t="shared" si="79"/>
        <v>57140000</v>
      </c>
      <c r="AP1231" s="2">
        <f>gpw_3[[#This Row],[M]]/(gpw_3[[#This Row],[Mb]]*gpw_3[[#This Row],[K]])*gpw_3[[#This Row],[Wb]]</f>
        <v>1.0345008256867199</v>
      </c>
      <c r="AQ1231" s="2">
        <f>gpw_3[[#This Row],[kurs_zamkniecia]]-AE761</f>
        <v>-3.0000000000000249E-2</v>
      </c>
      <c r="AR1231" s="2" t="str">
        <f>IF(gpw_3[[#This Row],[Kolumna1]]&gt;0,"r",IF(gpw_3[[#This Row],[Kolumna1]]=0,"n","m"))</f>
        <v>m</v>
      </c>
    </row>
    <row r="1232" spans="1:44" x14ac:dyDescent="0.25">
      <c r="A1232" s="1">
        <v>42027</v>
      </c>
      <c r="B1232" s="2" t="s">
        <v>587</v>
      </c>
      <c r="C1232" s="2" t="s">
        <v>588</v>
      </c>
      <c r="D1232">
        <v>50.3</v>
      </c>
      <c r="E1232">
        <v>292</v>
      </c>
      <c r="F1232">
        <v>14560</v>
      </c>
      <c r="G1232">
        <v>297000</v>
      </c>
      <c r="H1232" s="2">
        <f>IF(AND(gpw[[#This Row],[wolumen]]=0,gpw[[#This Row],[obrot]]=0),gpw[[#This Row],[kurs_zamkniecia]],gpw[[#This Row],[obrot]]/gpw[[#This Row],[wolumen]])</f>
        <v>49.863013698630134</v>
      </c>
      <c r="I1232">
        <f>(gpw[[#This Row],[kurs_zamkniecia]]/D762-1)*100</f>
        <v>1.6161616161616044</v>
      </c>
      <c r="J1232" t="str">
        <f>LEFT(gpw[[#This Row],[ISIN]],2)</f>
        <v>PL</v>
      </c>
      <c r="K1232">
        <f>gpw[[#This Row],[kurs_zamkniecia]]*gpw[[#This Row],[pakiet_wig]]</f>
        <v>14939100</v>
      </c>
      <c r="L1232" s="2">
        <f>1000</f>
        <v>1000</v>
      </c>
      <c r="M1232" s="2">
        <f t="shared" si="76"/>
        <v>96.428137390000003</v>
      </c>
      <c r="N1232" s="2">
        <f t="shared" si="77"/>
        <v>57140000</v>
      </c>
      <c r="O1232" s="2">
        <f>gpw[[#This Row],[M]]/(gpw[[#This Row],[Mb]]*gpw[[#This Row],[K]])*gpw[[#This Row],[Wb]]</f>
        <v>2.7113177693011363</v>
      </c>
      <c r="P1232" s="2">
        <f>gpw[[#This Row],[kurs_zamkniecia]]-D762</f>
        <v>0.79999999999999716</v>
      </c>
      <c r="Q1232" s="2" t="str">
        <f>IF(gpw[[#This Row],[Kolumna1]]&gt;0,"r",IF(gpw[[#This Row],[Kolumna1]]=0,"n","m"))</f>
        <v>r</v>
      </c>
      <c r="AB1232" s="1">
        <v>42027</v>
      </c>
      <c r="AC1232" s="2" t="s">
        <v>587</v>
      </c>
      <c r="AD1232" s="2" t="s">
        <v>588</v>
      </c>
      <c r="AE1232">
        <v>50.3</v>
      </c>
      <c r="AF1232">
        <v>292</v>
      </c>
      <c r="AG1232">
        <v>14560</v>
      </c>
      <c r="AH1232">
        <v>297000</v>
      </c>
      <c r="AI1232" s="2">
        <f>IF(AND(gpw_3[[#This Row],[wolumen]]=0,gpw_3[[#This Row],[obrot]]=0),gpw_3[[#This Row],[kurs_zamkniecia]],gpw_3[[#This Row],[obrot]]/gpw_3[[#This Row],[wolumen]])</f>
        <v>49.863013698630134</v>
      </c>
      <c r="AJ1232">
        <f>(gpw_3[[#This Row],[kurs_zamkniecia]]/AE762-1)*100</f>
        <v>1.6161616161616044</v>
      </c>
      <c r="AK1232" t="str">
        <f>LEFT(gpw_3[[#This Row],[ISIN]],2)</f>
        <v>PL</v>
      </c>
      <c r="AL1232">
        <f>gpw_3[[#This Row],[kurs_zamkniecia]]*gpw_3[[#This Row],[pakiet_wig]]</f>
        <v>14939100</v>
      </c>
      <c r="AM1232" s="2">
        <f>1000</f>
        <v>1000</v>
      </c>
      <c r="AN1232" s="2">
        <f t="shared" si="78"/>
        <v>96.428137390000003</v>
      </c>
      <c r="AO1232" s="2">
        <f t="shared" si="79"/>
        <v>57140000</v>
      </c>
      <c r="AP1232" s="2">
        <f>gpw_3[[#This Row],[M]]/(gpw_3[[#This Row],[Mb]]*gpw_3[[#This Row],[K]])*gpw_3[[#This Row],[Wb]]</f>
        <v>2.7113177693011363</v>
      </c>
      <c r="AQ1232" s="2">
        <f>gpw_3[[#This Row],[kurs_zamkniecia]]-AE762</f>
        <v>0.79999999999999716</v>
      </c>
      <c r="AR1232" s="2" t="str">
        <f>IF(gpw_3[[#This Row],[Kolumna1]]&gt;0,"r",IF(gpw_3[[#This Row],[Kolumna1]]=0,"n","m"))</f>
        <v>r</v>
      </c>
    </row>
    <row r="1233" spans="1:44" x14ac:dyDescent="0.25">
      <c r="A1233" s="1">
        <v>42027</v>
      </c>
      <c r="B1233" s="2" t="s">
        <v>589</v>
      </c>
      <c r="C1233" s="2" t="s">
        <v>590</v>
      </c>
      <c r="D1233">
        <v>1.1499999999999999</v>
      </c>
      <c r="E1233">
        <v>8000</v>
      </c>
      <c r="F1233">
        <v>9180</v>
      </c>
      <c r="G1233">
        <v>36087000</v>
      </c>
      <c r="H1233" s="2">
        <f>IF(AND(gpw[[#This Row],[wolumen]]=0,gpw[[#This Row],[obrot]]=0),gpw[[#This Row],[kurs_zamkniecia]],gpw[[#This Row],[obrot]]/gpw[[#This Row],[wolumen]])</f>
        <v>1.1475</v>
      </c>
      <c r="I1233">
        <f>(gpw[[#This Row],[kurs_zamkniecia]]/D763-1)*100</f>
        <v>0.87719298245614308</v>
      </c>
      <c r="J1233" t="str">
        <f>LEFT(gpw[[#This Row],[ISIN]],2)</f>
        <v>PL</v>
      </c>
      <c r="K1233">
        <f>gpw[[#This Row],[kurs_zamkniecia]]*gpw[[#This Row],[pakiet_wig]]</f>
        <v>41500050</v>
      </c>
      <c r="L1233" s="2">
        <f>1000</f>
        <v>1000</v>
      </c>
      <c r="M1233" s="2">
        <f t="shared" si="76"/>
        <v>96.428137390000003</v>
      </c>
      <c r="N1233" s="2">
        <f t="shared" si="77"/>
        <v>57140000</v>
      </c>
      <c r="O1233" s="2">
        <f>gpw[[#This Row],[M]]/(gpw[[#This Row],[Mb]]*gpw[[#This Row],[K]])*gpw[[#This Row],[Wb]]</f>
        <v>7.5319010510596769</v>
      </c>
      <c r="P1233" s="2">
        <f>gpw[[#This Row],[kurs_zamkniecia]]-D763</f>
        <v>1.0000000000000009E-2</v>
      </c>
      <c r="Q1233" s="2" t="str">
        <f>IF(gpw[[#This Row],[Kolumna1]]&gt;0,"r",IF(gpw[[#This Row],[Kolumna1]]=0,"n","m"))</f>
        <v>r</v>
      </c>
      <c r="AB1233" s="1">
        <v>42027</v>
      </c>
      <c r="AC1233" s="2" t="s">
        <v>589</v>
      </c>
      <c r="AD1233" s="2" t="s">
        <v>590</v>
      </c>
      <c r="AE1233">
        <v>1.1499999999999999</v>
      </c>
      <c r="AF1233">
        <v>8000</v>
      </c>
      <c r="AG1233">
        <v>9180</v>
      </c>
      <c r="AH1233">
        <v>36087000</v>
      </c>
      <c r="AI1233" s="2">
        <f>IF(AND(gpw_3[[#This Row],[wolumen]]=0,gpw_3[[#This Row],[obrot]]=0),gpw_3[[#This Row],[kurs_zamkniecia]],gpw_3[[#This Row],[obrot]]/gpw_3[[#This Row],[wolumen]])</f>
        <v>1.1475</v>
      </c>
      <c r="AJ1233">
        <f>(gpw_3[[#This Row],[kurs_zamkniecia]]/AE763-1)*100</f>
        <v>0.87719298245614308</v>
      </c>
      <c r="AK1233" t="str">
        <f>LEFT(gpw_3[[#This Row],[ISIN]],2)</f>
        <v>PL</v>
      </c>
      <c r="AL1233">
        <f>gpw_3[[#This Row],[kurs_zamkniecia]]*gpw_3[[#This Row],[pakiet_wig]]</f>
        <v>41500050</v>
      </c>
      <c r="AM1233" s="2">
        <f>1000</f>
        <v>1000</v>
      </c>
      <c r="AN1233" s="2">
        <f t="shared" si="78"/>
        <v>96.428137390000003</v>
      </c>
      <c r="AO1233" s="2">
        <f t="shared" si="79"/>
        <v>57140000</v>
      </c>
      <c r="AP1233" s="2">
        <f>gpw_3[[#This Row],[M]]/(gpw_3[[#This Row],[Mb]]*gpw_3[[#This Row],[K]])*gpw_3[[#This Row],[Wb]]</f>
        <v>7.5319010510596769</v>
      </c>
      <c r="AQ1233" s="2">
        <f>gpw_3[[#This Row],[kurs_zamkniecia]]-AE763</f>
        <v>1.0000000000000009E-2</v>
      </c>
      <c r="AR1233" s="2" t="str">
        <f>IF(gpw_3[[#This Row],[Kolumna1]]&gt;0,"r",IF(gpw_3[[#This Row],[Kolumna1]]=0,"n","m"))</f>
        <v>r</v>
      </c>
    </row>
    <row r="1234" spans="1:44" x14ac:dyDescent="0.25">
      <c r="A1234" s="1">
        <v>42027</v>
      </c>
      <c r="B1234" s="2" t="s">
        <v>591</v>
      </c>
      <c r="C1234" s="2" t="s">
        <v>592</v>
      </c>
      <c r="D1234">
        <v>2.02</v>
      </c>
      <c r="E1234">
        <v>2929</v>
      </c>
      <c r="F1234">
        <v>5970</v>
      </c>
      <c r="G1234">
        <v>4803000</v>
      </c>
      <c r="H1234" s="2">
        <f>IF(AND(gpw[[#This Row],[wolumen]]=0,gpw[[#This Row],[obrot]]=0),gpw[[#This Row],[kurs_zamkniecia]],gpw[[#This Row],[obrot]]/gpw[[#This Row],[wolumen]])</f>
        <v>2.0382383065892795</v>
      </c>
      <c r="I1234">
        <f>(gpw[[#This Row],[kurs_zamkniecia]]/D764-1)*100</f>
        <v>-1.4634146341463317</v>
      </c>
      <c r="J1234" t="str">
        <f>LEFT(gpw[[#This Row],[ISIN]],2)</f>
        <v>PL</v>
      </c>
      <c r="K1234">
        <f>gpw[[#This Row],[kurs_zamkniecia]]*gpw[[#This Row],[pakiet_wig]]</f>
        <v>9702060</v>
      </c>
      <c r="L1234" s="2">
        <f>1000</f>
        <v>1000</v>
      </c>
      <c r="M1234" s="2">
        <f t="shared" si="76"/>
        <v>96.428137390000003</v>
      </c>
      <c r="N1234" s="2">
        <f t="shared" si="77"/>
        <v>57140000</v>
      </c>
      <c r="O1234" s="2">
        <f>gpw[[#This Row],[M]]/(gpw[[#This Row],[Mb]]*gpw[[#This Row],[K]])*gpw[[#This Row],[Wb]]</f>
        <v>1.7608401896249293</v>
      </c>
      <c r="P1234" s="2">
        <f>gpw[[#This Row],[kurs_zamkniecia]]-D764</f>
        <v>-2.9999999999999805E-2</v>
      </c>
      <c r="Q1234" s="2" t="str">
        <f>IF(gpw[[#This Row],[Kolumna1]]&gt;0,"r",IF(gpw[[#This Row],[Kolumna1]]=0,"n","m"))</f>
        <v>m</v>
      </c>
      <c r="AB1234" s="1">
        <v>42027</v>
      </c>
      <c r="AC1234" s="2" t="s">
        <v>591</v>
      </c>
      <c r="AD1234" s="2" t="s">
        <v>592</v>
      </c>
      <c r="AE1234">
        <v>2.02</v>
      </c>
      <c r="AF1234">
        <v>2929</v>
      </c>
      <c r="AG1234">
        <v>5970</v>
      </c>
      <c r="AH1234">
        <v>4803000</v>
      </c>
      <c r="AI1234" s="2">
        <f>IF(AND(gpw_3[[#This Row],[wolumen]]=0,gpw_3[[#This Row],[obrot]]=0),gpw_3[[#This Row],[kurs_zamkniecia]],gpw_3[[#This Row],[obrot]]/gpw_3[[#This Row],[wolumen]])</f>
        <v>2.0382383065892795</v>
      </c>
      <c r="AJ1234">
        <f>(gpw_3[[#This Row],[kurs_zamkniecia]]/AE764-1)*100</f>
        <v>-1.4634146341463317</v>
      </c>
      <c r="AK1234" t="str">
        <f>LEFT(gpw_3[[#This Row],[ISIN]],2)</f>
        <v>PL</v>
      </c>
      <c r="AL1234">
        <f>gpw_3[[#This Row],[kurs_zamkniecia]]*gpw_3[[#This Row],[pakiet_wig]]</f>
        <v>9702060</v>
      </c>
      <c r="AM1234" s="2">
        <f>1000</f>
        <v>1000</v>
      </c>
      <c r="AN1234" s="2">
        <f t="shared" si="78"/>
        <v>96.428137390000003</v>
      </c>
      <c r="AO1234" s="2">
        <f t="shared" si="79"/>
        <v>57140000</v>
      </c>
      <c r="AP1234" s="2">
        <f>gpw_3[[#This Row],[M]]/(gpw_3[[#This Row],[Mb]]*gpw_3[[#This Row],[K]])*gpw_3[[#This Row],[Wb]]</f>
        <v>1.7608401896249293</v>
      </c>
      <c r="AQ1234" s="2">
        <f>gpw_3[[#This Row],[kurs_zamkniecia]]-AE764</f>
        <v>-2.9999999999999805E-2</v>
      </c>
      <c r="AR1234" s="2" t="str">
        <f>IF(gpw_3[[#This Row],[Kolumna1]]&gt;0,"r",IF(gpw_3[[#This Row],[Kolumna1]]=0,"n","m"))</f>
        <v>m</v>
      </c>
    </row>
    <row r="1235" spans="1:44" x14ac:dyDescent="0.25">
      <c r="A1235" s="1">
        <v>42027</v>
      </c>
      <c r="B1235" s="2" t="s">
        <v>593</v>
      </c>
      <c r="C1235" s="2" t="s">
        <v>594</v>
      </c>
      <c r="D1235">
        <v>2.08</v>
      </c>
      <c r="E1235">
        <v>5</v>
      </c>
      <c r="F1235">
        <v>10</v>
      </c>
      <c r="G1235">
        <v>8487000</v>
      </c>
      <c r="H1235" s="2">
        <f>IF(AND(gpw[[#This Row],[wolumen]]=0,gpw[[#This Row],[obrot]]=0),gpw[[#This Row],[kurs_zamkniecia]],gpw[[#This Row],[obrot]]/gpw[[#This Row],[wolumen]])</f>
        <v>2</v>
      </c>
      <c r="I1235">
        <f>(gpw[[#This Row],[kurs_zamkniecia]]/D765-1)*100</f>
        <v>0.48309178743961567</v>
      </c>
      <c r="J1235" t="str">
        <f>LEFT(gpw[[#This Row],[ISIN]],2)</f>
        <v>PL</v>
      </c>
      <c r="K1235">
        <f>gpw[[#This Row],[kurs_zamkniecia]]*gpw[[#This Row],[pakiet_wig]]</f>
        <v>17652960</v>
      </c>
      <c r="L1235" s="2">
        <f>1000</f>
        <v>1000</v>
      </c>
      <c r="M1235" s="2">
        <f t="shared" si="76"/>
        <v>96.428137390000003</v>
      </c>
      <c r="N1235" s="2">
        <f t="shared" si="77"/>
        <v>57140000</v>
      </c>
      <c r="O1235" s="2">
        <f>gpw[[#This Row],[M]]/(gpw[[#This Row],[Mb]]*gpw[[#This Row],[K]])*gpw[[#This Row],[Wb]]</f>
        <v>3.2038599466341466</v>
      </c>
      <c r="P1235" s="2">
        <f>gpw[[#This Row],[kurs_zamkniecia]]-D765</f>
        <v>1.0000000000000231E-2</v>
      </c>
      <c r="Q1235" s="2" t="str">
        <f>IF(gpw[[#This Row],[Kolumna1]]&gt;0,"r",IF(gpw[[#This Row],[Kolumna1]]=0,"n","m"))</f>
        <v>r</v>
      </c>
      <c r="AB1235" s="1">
        <v>42027</v>
      </c>
      <c r="AC1235" s="2" t="s">
        <v>593</v>
      </c>
      <c r="AD1235" s="2" t="s">
        <v>594</v>
      </c>
      <c r="AE1235">
        <v>2.08</v>
      </c>
      <c r="AF1235">
        <v>5</v>
      </c>
      <c r="AG1235">
        <v>10</v>
      </c>
      <c r="AH1235">
        <v>8487000</v>
      </c>
      <c r="AI1235" s="2">
        <f>IF(AND(gpw_3[[#This Row],[wolumen]]=0,gpw_3[[#This Row],[obrot]]=0),gpw_3[[#This Row],[kurs_zamkniecia]],gpw_3[[#This Row],[obrot]]/gpw_3[[#This Row],[wolumen]])</f>
        <v>2</v>
      </c>
      <c r="AJ1235">
        <f>(gpw_3[[#This Row],[kurs_zamkniecia]]/AE765-1)*100</f>
        <v>0.48309178743961567</v>
      </c>
      <c r="AK1235" t="str">
        <f>LEFT(gpw_3[[#This Row],[ISIN]],2)</f>
        <v>PL</v>
      </c>
      <c r="AL1235">
        <f>gpw_3[[#This Row],[kurs_zamkniecia]]*gpw_3[[#This Row],[pakiet_wig]]</f>
        <v>17652960</v>
      </c>
      <c r="AM1235" s="2">
        <f>1000</f>
        <v>1000</v>
      </c>
      <c r="AN1235" s="2">
        <f t="shared" si="78"/>
        <v>96.428137390000003</v>
      </c>
      <c r="AO1235" s="2">
        <f t="shared" si="79"/>
        <v>57140000</v>
      </c>
      <c r="AP1235" s="2">
        <f>gpw_3[[#This Row],[M]]/(gpw_3[[#This Row],[Mb]]*gpw_3[[#This Row],[K]])*gpw_3[[#This Row],[Wb]]</f>
        <v>3.2038599466341466</v>
      </c>
      <c r="AQ1235" s="2">
        <f>gpw_3[[#This Row],[kurs_zamkniecia]]-AE765</f>
        <v>1.0000000000000231E-2</v>
      </c>
      <c r="AR1235" s="2" t="str">
        <f>IF(gpw_3[[#This Row],[Kolumna1]]&gt;0,"r",IF(gpw_3[[#This Row],[Kolumna1]]=0,"n","m"))</f>
        <v>r</v>
      </c>
    </row>
    <row r="1236" spans="1:44" x14ac:dyDescent="0.25">
      <c r="A1236" s="1">
        <v>42027</v>
      </c>
      <c r="B1236" s="2" t="s">
        <v>595</v>
      </c>
      <c r="C1236" s="2" t="s">
        <v>596</v>
      </c>
      <c r="D1236">
        <v>7.05</v>
      </c>
      <c r="E1236">
        <v>0</v>
      </c>
      <c r="F1236">
        <v>0</v>
      </c>
      <c r="G1236">
        <v>247000</v>
      </c>
      <c r="H1236" s="2">
        <f>IF(AND(gpw[[#This Row],[wolumen]]=0,gpw[[#This Row],[obrot]]=0),gpw[[#This Row],[kurs_zamkniecia]],gpw[[#This Row],[obrot]]/gpw[[#This Row],[wolumen]])</f>
        <v>7.05</v>
      </c>
      <c r="I1236">
        <f>(gpw[[#This Row],[kurs_zamkniecia]]/D766-1)*100</f>
        <v>0</v>
      </c>
      <c r="J1236" t="str">
        <f>LEFT(gpw[[#This Row],[ISIN]],2)</f>
        <v>EE</v>
      </c>
      <c r="K1236">
        <f>gpw[[#This Row],[kurs_zamkniecia]]*gpw[[#This Row],[pakiet_wig]]</f>
        <v>1741350</v>
      </c>
      <c r="L1236" s="2">
        <f>1000</f>
        <v>1000</v>
      </c>
      <c r="M1236" s="2">
        <f t="shared" si="76"/>
        <v>96.428137390000003</v>
      </c>
      <c r="N1236" s="2">
        <f t="shared" si="77"/>
        <v>57140000</v>
      </c>
      <c r="O1236" s="2">
        <f>gpw[[#This Row],[M]]/(gpw[[#This Row],[Mb]]*gpw[[#This Row],[K]])*gpw[[#This Row],[Wb]]</f>
        <v>0.31604000224729289</v>
      </c>
      <c r="P1236" s="2">
        <f>gpw[[#This Row],[kurs_zamkniecia]]-D766</f>
        <v>0</v>
      </c>
      <c r="Q1236" s="2" t="str">
        <f>IF(gpw[[#This Row],[Kolumna1]]&gt;0,"r",IF(gpw[[#This Row],[Kolumna1]]=0,"n","m"))</f>
        <v>n</v>
      </c>
      <c r="AB1236" s="1">
        <v>42027</v>
      </c>
      <c r="AC1236" s="2" t="s">
        <v>595</v>
      </c>
      <c r="AD1236" s="2" t="s">
        <v>596</v>
      </c>
      <c r="AE1236">
        <v>7.05</v>
      </c>
      <c r="AF1236">
        <v>0</v>
      </c>
      <c r="AG1236">
        <v>0</v>
      </c>
      <c r="AH1236">
        <v>247000</v>
      </c>
      <c r="AI1236" s="2">
        <f>IF(AND(gpw_3[[#This Row],[wolumen]]=0,gpw_3[[#This Row],[obrot]]=0),gpw_3[[#This Row],[kurs_zamkniecia]],gpw_3[[#This Row],[obrot]]/gpw_3[[#This Row],[wolumen]])</f>
        <v>7.05</v>
      </c>
      <c r="AJ1236">
        <f>(gpw_3[[#This Row],[kurs_zamkniecia]]/AE766-1)*100</f>
        <v>0</v>
      </c>
      <c r="AK1236" t="str">
        <f>LEFT(gpw_3[[#This Row],[ISIN]],2)</f>
        <v>EE</v>
      </c>
      <c r="AL1236">
        <f>gpw_3[[#This Row],[kurs_zamkniecia]]*gpw_3[[#This Row],[pakiet_wig]]</f>
        <v>1741350</v>
      </c>
      <c r="AM1236" s="2">
        <f>1000</f>
        <v>1000</v>
      </c>
      <c r="AN1236" s="2">
        <f t="shared" si="78"/>
        <v>96.428137390000003</v>
      </c>
      <c r="AO1236" s="2">
        <f t="shared" si="79"/>
        <v>57140000</v>
      </c>
      <c r="AP1236" s="2">
        <f>gpw_3[[#This Row],[M]]/(gpw_3[[#This Row],[Mb]]*gpw_3[[#This Row],[K]])*gpw_3[[#This Row],[Wb]]</f>
        <v>0.31604000224729289</v>
      </c>
      <c r="AQ1236" s="2">
        <f>gpw_3[[#This Row],[kurs_zamkniecia]]-AE766</f>
        <v>0</v>
      </c>
      <c r="AR1236" s="2" t="str">
        <f>IF(gpw_3[[#This Row],[Kolumna1]]&gt;0,"r",IF(gpw_3[[#This Row],[Kolumna1]]=0,"n","m"))</f>
        <v>n</v>
      </c>
    </row>
    <row r="1237" spans="1:44" x14ac:dyDescent="0.25">
      <c r="A1237" s="1">
        <v>42027</v>
      </c>
      <c r="B1237" s="2" t="s">
        <v>597</v>
      </c>
      <c r="C1237" s="2" t="s">
        <v>598</v>
      </c>
      <c r="D1237">
        <v>0.11</v>
      </c>
      <c r="E1237">
        <v>0</v>
      </c>
      <c r="F1237">
        <v>0</v>
      </c>
      <c r="G1237">
        <v>0</v>
      </c>
      <c r="H1237" s="2">
        <f>IF(AND(gpw[[#This Row],[wolumen]]=0,gpw[[#This Row],[obrot]]=0),gpw[[#This Row],[kurs_zamkniecia]],gpw[[#This Row],[obrot]]/gpw[[#This Row],[wolumen]])</f>
        <v>0.11</v>
      </c>
      <c r="I1237">
        <f>(gpw[[#This Row],[kurs_zamkniecia]]/D767-1)*100</f>
        <v>0</v>
      </c>
      <c r="J1237" t="str">
        <f>LEFT(gpw[[#This Row],[ISIN]],2)</f>
        <v>PL</v>
      </c>
      <c r="K1237">
        <f>gpw[[#This Row],[kurs_zamkniecia]]*gpw[[#This Row],[pakiet_wig]]</f>
        <v>0</v>
      </c>
      <c r="L1237" s="2">
        <f>1000</f>
        <v>1000</v>
      </c>
      <c r="M1237" s="2">
        <f t="shared" si="76"/>
        <v>96.428137390000003</v>
      </c>
      <c r="N1237" s="2">
        <f t="shared" si="77"/>
        <v>57140000</v>
      </c>
      <c r="O1237" s="2">
        <f>gpw[[#This Row],[M]]/(gpw[[#This Row],[Mb]]*gpw[[#This Row],[K]])*gpw[[#This Row],[Wb]]</f>
        <v>0</v>
      </c>
      <c r="P1237" s="2">
        <f>gpw[[#This Row],[kurs_zamkniecia]]-D767</f>
        <v>0</v>
      </c>
      <c r="Q1237" s="2" t="str">
        <f>IF(gpw[[#This Row],[Kolumna1]]&gt;0,"r",IF(gpw[[#This Row],[Kolumna1]]=0,"n","m"))</f>
        <v>n</v>
      </c>
      <c r="AB1237" s="1">
        <v>42027</v>
      </c>
      <c r="AC1237" s="2" t="s">
        <v>597</v>
      </c>
      <c r="AD1237" s="2" t="s">
        <v>598</v>
      </c>
      <c r="AE1237">
        <v>0.11</v>
      </c>
      <c r="AF1237">
        <v>0</v>
      </c>
      <c r="AG1237">
        <v>0</v>
      </c>
      <c r="AH1237">
        <v>0</v>
      </c>
      <c r="AI1237" s="2">
        <f>IF(AND(gpw_3[[#This Row],[wolumen]]=0,gpw_3[[#This Row],[obrot]]=0),gpw_3[[#This Row],[kurs_zamkniecia]],gpw_3[[#This Row],[obrot]]/gpw_3[[#This Row],[wolumen]])</f>
        <v>0.11</v>
      </c>
      <c r="AJ1237">
        <f>(gpw_3[[#This Row],[kurs_zamkniecia]]/AE767-1)*100</f>
        <v>0</v>
      </c>
      <c r="AK1237" t="str">
        <f>LEFT(gpw_3[[#This Row],[ISIN]],2)</f>
        <v>PL</v>
      </c>
      <c r="AL1237">
        <f>gpw_3[[#This Row],[kurs_zamkniecia]]*gpw_3[[#This Row],[pakiet_wig]]</f>
        <v>0</v>
      </c>
      <c r="AM1237" s="2">
        <f>1000</f>
        <v>1000</v>
      </c>
      <c r="AN1237" s="2">
        <f t="shared" si="78"/>
        <v>96.428137390000003</v>
      </c>
      <c r="AO1237" s="2">
        <f t="shared" si="79"/>
        <v>57140000</v>
      </c>
      <c r="AP1237" s="2">
        <f>gpw_3[[#This Row],[M]]/(gpw_3[[#This Row],[Mb]]*gpw_3[[#This Row],[K]])*gpw_3[[#This Row],[Wb]]</f>
        <v>0</v>
      </c>
      <c r="AQ1237" s="2">
        <f>gpw_3[[#This Row],[kurs_zamkniecia]]-AE767</f>
        <v>0</v>
      </c>
      <c r="AR1237" s="2" t="str">
        <f>IF(gpw_3[[#This Row],[Kolumna1]]&gt;0,"r",IF(gpw_3[[#This Row],[Kolumna1]]=0,"n","m"))</f>
        <v>n</v>
      </c>
    </row>
    <row r="1238" spans="1:44" x14ac:dyDescent="0.25">
      <c r="A1238" s="1">
        <v>42027</v>
      </c>
      <c r="B1238" s="2" t="s">
        <v>599</v>
      </c>
      <c r="C1238" s="2" t="s">
        <v>600</v>
      </c>
      <c r="D1238">
        <v>2.9</v>
      </c>
      <c r="E1238">
        <v>15981</v>
      </c>
      <c r="F1238">
        <v>46540</v>
      </c>
      <c r="G1238">
        <v>24856000</v>
      </c>
      <c r="H1238" s="2">
        <f>IF(AND(gpw[[#This Row],[wolumen]]=0,gpw[[#This Row],[obrot]]=0),gpw[[#This Row],[kurs_zamkniecia]],gpw[[#This Row],[obrot]]/gpw[[#This Row],[wolumen]])</f>
        <v>2.9122082472936612</v>
      </c>
      <c r="I1238">
        <f>(gpw[[#This Row],[kurs_zamkniecia]]/D768-1)*100</f>
        <v>0</v>
      </c>
      <c r="J1238" t="str">
        <f>LEFT(gpw[[#This Row],[ISIN]],2)</f>
        <v>PL</v>
      </c>
      <c r="K1238">
        <f>gpw[[#This Row],[kurs_zamkniecia]]*gpw[[#This Row],[pakiet_wig]]</f>
        <v>72082400</v>
      </c>
      <c r="L1238" s="2">
        <f>1000</f>
        <v>1000</v>
      </c>
      <c r="M1238" s="2">
        <f t="shared" si="76"/>
        <v>96.428137390000003</v>
      </c>
      <c r="N1238" s="2">
        <f t="shared" si="77"/>
        <v>57140000</v>
      </c>
      <c r="O1238" s="2">
        <f>gpw[[#This Row],[M]]/(gpw[[#This Row],[Mb]]*gpw[[#This Row],[K]])*gpw[[#This Row],[Wb]]</f>
        <v>13.082333739908844</v>
      </c>
      <c r="P1238" s="2">
        <f>gpw[[#This Row],[kurs_zamkniecia]]-D768</f>
        <v>0</v>
      </c>
      <c r="Q1238" s="2" t="str">
        <f>IF(gpw[[#This Row],[Kolumna1]]&gt;0,"r",IF(gpw[[#This Row],[Kolumna1]]=0,"n","m"))</f>
        <v>n</v>
      </c>
      <c r="AB1238" s="1">
        <v>42027</v>
      </c>
      <c r="AC1238" s="2" t="s">
        <v>599</v>
      </c>
      <c r="AD1238" s="2" t="s">
        <v>600</v>
      </c>
      <c r="AE1238">
        <v>2.9</v>
      </c>
      <c r="AF1238">
        <v>15981</v>
      </c>
      <c r="AG1238">
        <v>46540</v>
      </c>
      <c r="AH1238">
        <v>24856000</v>
      </c>
      <c r="AI1238" s="2">
        <f>IF(AND(gpw_3[[#This Row],[wolumen]]=0,gpw_3[[#This Row],[obrot]]=0),gpw_3[[#This Row],[kurs_zamkniecia]],gpw_3[[#This Row],[obrot]]/gpw_3[[#This Row],[wolumen]])</f>
        <v>2.9122082472936612</v>
      </c>
      <c r="AJ1238">
        <f>(gpw_3[[#This Row],[kurs_zamkniecia]]/AE768-1)*100</f>
        <v>0</v>
      </c>
      <c r="AK1238" t="str">
        <f>LEFT(gpw_3[[#This Row],[ISIN]],2)</f>
        <v>PL</v>
      </c>
      <c r="AL1238">
        <f>gpw_3[[#This Row],[kurs_zamkniecia]]*gpw_3[[#This Row],[pakiet_wig]]</f>
        <v>72082400</v>
      </c>
      <c r="AM1238" s="2">
        <f>1000</f>
        <v>1000</v>
      </c>
      <c r="AN1238" s="2">
        <f t="shared" si="78"/>
        <v>96.428137390000003</v>
      </c>
      <c r="AO1238" s="2">
        <f t="shared" si="79"/>
        <v>57140000</v>
      </c>
      <c r="AP1238" s="2">
        <f>gpw_3[[#This Row],[M]]/(gpw_3[[#This Row],[Mb]]*gpw_3[[#This Row],[K]])*gpw_3[[#This Row],[Wb]]</f>
        <v>13.082333739908844</v>
      </c>
      <c r="AQ1238" s="2">
        <f>gpw_3[[#This Row],[kurs_zamkniecia]]-AE768</f>
        <v>0</v>
      </c>
      <c r="AR1238" s="2" t="str">
        <f>IF(gpw_3[[#This Row],[Kolumna1]]&gt;0,"r",IF(gpw_3[[#This Row],[Kolumna1]]=0,"n","m"))</f>
        <v>n</v>
      </c>
    </row>
    <row r="1239" spans="1:44" x14ac:dyDescent="0.25">
      <c r="A1239" s="1">
        <v>42027</v>
      </c>
      <c r="B1239" s="2" t="s">
        <v>601</v>
      </c>
      <c r="C1239" s="2" t="s">
        <v>602</v>
      </c>
      <c r="D1239">
        <v>9.99</v>
      </c>
      <c r="E1239">
        <v>3782</v>
      </c>
      <c r="F1239">
        <v>38100</v>
      </c>
      <c r="G1239">
        <v>6624000</v>
      </c>
      <c r="H1239" s="2">
        <f>IF(AND(gpw[[#This Row],[wolumen]]=0,gpw[[#This Row],[obrot]]=0),gpw[[#This Row],[kurs_zamkniecia]],gpw[[#This Row],[obrot]]/gpw[[#This Row],[wolumen]])</f>
        <v>10.074034902168165</v>
      </c>
      <c r="I1239">
        <f>(gpw[[#This Row],[kurs_zamkniecia]]/D769-1)*100</f>
        <v>0.10020040080160886</v>
      </c>
      <c r="J1239" t="str">
        <f>LEFT(gpw[[#This Row],[ISIN]],2)</f>
        <v>PL</v>
      </c>
      <c r="K1239">
        <f>gpw[[#This Row],[kurs_zamkniecia]]*gpw[[#This Row],[pakiet_wig]]</f>
        <v>66173760</v>
      </c>
      <c r="L1239" s="2">
        <f>1000</f>
        <v>1000</v>
      </c>
      <c r="M1239" s="2">
        <f t="shared" si="76"/>
        <v>96.428137390000003</v>
      </c>
      <c r="N1239" s="2">
        <f t="shared" si="77"/>
        <v>57140000</v>
      </c>
      <c r="O1239" s="2">
        <f>gpw[[#This Row],[M]]/(gpw[[#This Row],[Mb]]*gpw[[#This Row],[K]])*gpw[[#This Row],[Wb]]</f>
        <v>12.009966554174531</v>
      </c>
      <c r="P1239" s="2">
        <f>gpw[[#This Row],[kurs_zamkniecia]]-D769</f>
        <v>9.9999999999997868E-3</v>
      </c>
      <c r="Q1239" s="2" t="str">
        <f>IF(gpw[[#This Row],[Kolumna1]]&gt;0,"r",IF(gpw[[#This Row],[Kolumna1]]=0,"n","m"))</f>
        <v>r</v>
      </c>
      <c r="AB1239" s="1">
        <v>42027</v>
      </c>
      <c r="AC1239" s="2" t="s">
        <v>601</v>
      </c>
      <c r="AD1239" s="2" t="s">
        <v>602</v>
      </c>
      <c r="AE1239">
        <v>9.99</v>
      </c>
      <c r="AF1239">
        <v>3782</v>
      </c>
      <c r="AG1239">
        <v>38100</v>
      </c>
      <c r="AH1239">
        <v>6624000</v>
      </c>
      <c r="AI1239" s="2">
        <f>IF(AND(gpw_3[[#This Row],[wolumen]]=0,gpw_3[[#This Row],[obrot]]=0),gpw_3[[#This Row],[kurs_zamkniecia]],gpw_3[[#This Row],[obrot]]/gpw_3[[#This Row],[wolumen]])</f>
        <v>10.074034902168165</v>
      </c>
      <c r="AJ1239">
        <f>(gpw_3[[#This Row],[kurs_zamkniecia]]/AE769-1)*100</f>
        <v>0.10020040080160886</v>
      </c>
      <c r="AK1239" t="str">
        <f>LEFT(gpw_3[[#This Row],[ISIN]],2)</f>
        <v>PL</v>
      </c>
      <c r="AL1239">
        <f>gpw_3[[#This Row],[kurs_zamkniecia]]*gpw_3[[#This Row],[pakiet_wig]]</f>
        <v>66173760</v>
      </c>
      <c r="AM1239" s="2">
        <f>1000</f>
        <v>1000</v>
      </c>
      <c r="AN1239" s="2">
        <f t="shared" si="78"/>
        <v>96.428137390000003</v>
      </c>
      <c r="AO1239" s="2">
        <f t="shared" si="79"/>
        <v>57140000</v>
      </c>
      <c r="AP1239" s="2">
        <f>gpw_3[[#This Row],[M]]/(gpw_3[[#This Row],[Mb]]*gpw_3[[#This Row],[K]])*gpw_3[[#This Row],[Wb]]</f>
        <v>12.009966554174531</v>
      </c>
      <c r="AQ1239" s="2">
        <f>gpw_3[[#This Row],[kurs_zamkniecia]]-AE769</f>
        <v>9.9999999999997868E-3</v>
      </c>
      <c r="AR1239" s="2" t="str">
        <f>IF(gpw_3[[#This Row],[Kolumna1]]&gt;0,"r",IF(gpw_3[[#This Row],[Kolumna1]]=0,"n","m"))</f>
        <v>r</v>
      </c>
    </row>
    <row r="1240" spans="1:44" x14ac:dyDescent="0.25">
      <c r="A1240" s="1">
        <v>42027</v>
      </c>
      <c r="B1240" s="2" t="s">
        <v>603</v>
      </c>
      <c r="C1240" s="2" t="s">
        <v>604</v>
      </c>
      <c r="D1240">
        <v>5.3</v>
      </c>
      <c r="E1240">
        <v>200</v>
      </c>
      <c r="F1240">
        <v>1060</v>
      </c>
      <c r="G1240">
        <v>1399000</v>
      </c>
      <c r="H1240" s="2">
        <f>IF(AND(gpw[[#This Row],[wolumen]]=0,gpw[[#This Row],[obrot]]=0),gpw[[#This Row],[kurs_zamkniecia]],gpw[[#This Row],[obrot]]/gpw[[#This Row],[wolumen]])</f>
        <v>5.3</v>
      </c>
      <c r="I1240">
        <f>(gpw[[#This Row],[kurs_zamkniecia]]/D770-1)*100</f>
        <v>0</v>
      </c>
      <c r="J1240" t="str">
        <f>LEFT(gpw[[#This Row],[ISIN]],2)</f>
        <v>PL</v>
      </c>
      <c r="K1240">
        <f>gpw[[#This Row],[kurs_zamkniecia]]*gpw[[#This Row],[pakiet_wig]]</f>
        <v>7414700</v>
      </c>
      <c r="L1240" s="2">
        <f>1000</f>
        <v>1000</v>
      </c>
      <c r="M1240" s="2">
        <f t="shared" si="76"/>
        <v>96.428137390000003</v>
      </c>
      <c r="N1240" s="2">
        <f t="shared" si="77"/>
        <v>57140000</v>
      </c>
      <c r="O1240" s="2">
        <f>gpw[[#This Row],[M]]/(gpw[[#This Row],[Mb]]*gpw[[#This Row],[K]])*gpw[[#This Row],[Wb]]</f>
        <v>1.3457040828454951</v>
      </c>
      <c r="P1240" s="2">
        <f>gpw[[#This Row],[kurs_zamkniecia]]-D770</f>
        <v>0</v>
      </c>
      <c r="Q1240" s="2" t="str">
        <f>IF(gpw[[#This Row],[Kolumna1]]&gt;0,"r",IF(gpw[[#This Row],[Kolumna1]]=0,"n","m"))</f>
        <v>n</v>
      </c>
      <c r="AB1240" s="1">
        <v>42027</v>
      </c>
      <c r="AC1240" s="2" t="s">
        <v>603</v>
      </c>
      <c r="AD1240" s="2" t="s">
        <v>604</v>
      </c>
      <c r="AE1240">
        <v>5.3</v>
      </c>
      <c r="AF1240">
        <v>200</v>
      </c>
      <c r="AG1240">
        <v>1060</v>
      </c>
      <c r="AH1240">
        <v>1399000</v>
      </c>
      <c r="AI1240" s="2">
        <f>IF(AND(gpw_3[[#This Row],[wolumen]]=0,gpw_3[[#This Row],[obrot]]=0),gpw_3[[#This Row],[kurs_zamkniecia]],gpw_3[[#This Row],[obrot]]/gpw_3[[#This Row],[wolumen]])</f>
        <v>5.3</v>
      </c>
      <c r="AJ1240">
        <f>(gpw_3[[#This Row],[kurs_zamkniecia]]/AE770-1)*100</f>
        <v>0</v>
      </c>
      <c r="AK1240" t="str">
        <f>LEFT(gpw_3[[#This Row],[ISIN]],2)</f>
        <v>PL</v>
      </c>
      <c r="AL1240">
        <f>gpw_3[[#This Row],[kurs_zamkniecia]]*gpw_3[[#This Row],[pakiet_wig]]</f>
        <v>7414700</v>
      </c>
      <c r="AM1240" s="2">
        <f>1000</f>
        <v>1000</v>
      </c>
      <c r="AN1240" s="2">
        <f t="shared" si="78"/>
        <v>96.428137390000003</v>
      </c>
      <c r="AO1240" s="2">
        <f t="shared" si="79"/>
        <v>57140000</v>
      </c>
      <c r="AP1240" s="2">
        <f>gpw_3[[#This Row],[M]]/(gpw_3[[#This Row],[Mb]]*gpw_3[[#This Row],[K]])*gpw_3[[#This Row],[Wb]]</f>
        <v>1.3457040828454951</v>
      </c>
      <c r="AQ1240" s="2">
        <f>gpw_3[[#This Row],[kurs_zamkniecia]]-AE770</f>
        <v>0</v>
      </c>
      <c r="AR1240" s="2" t="str">
        <f>IF(gpw_3[[#This Row],[Kolumna1]]&gt;0,"r",IF(gpw_3[[#This Row],[Kolumna1]]=0,"n","m"))</f>
        <v>n</v>
      </c>
    </row>
    <row r="1241" spans="1:44" x14ac:dyDescent="0.25">
      <c r="A1241" s="1">
        <v>42027</v>
      </c>
      <c r="B1241" s="2" t="s">
        <v>605</v>
      </c>
      <c r="C1241" s="2" t="s">
        <v>606</v>
      </c>
      <c r="D1241">
        <v>8.1999999999999993</v>
      </c>
      <c r="E1241">
        <v>4825359</v>
      </c>
      <c r="F1241">
        <v>39643700</v>
      </c>
      <c r="G1241">
        <v>647357000</v>
      </c>
      <c r="H1241" s="2">
        <f>IF(AND(gpw[[#This Row],[wolumen]]=0,gpw[[#This Row],[obrot]]=0),gpw[[#This Row],[kurs_zamkniecia]],gpw[[#This Row],[obrot]]/gpw[[#This Row],[wolumen]])</f>
        <v>8.2156995987241572</v>
      </c>
      <c r="I1241">
        <f>(gpw[[#This Row],[kurs_zamkniecia]]/D771-1)*100</f>
        <v>4.9935979513444195</v>
      </c>
      <c r="J1241" t="str">
        <f>LEFT(gpw[[#This Row],[ISIN]],2)</f>
        <v>PL</v>
      </c>
      <c r="K1241">
        <f>gpw[[#This Row],[kurs_zamkniecia]]*gpw[[#This Row],[pakiet_wig]]</f>
        <v>5308327400</v>
      </c>
      <c r="L1241" s="2">
        <f>1000</f>
        <v>1000</v>
      </c>
      <c r="M1241" s="2">
        <f t="shared" si="76"/>
        <v>96.428137390000003</v>
      </c>
      <c r="N1241" s="2">
        <f t="shared" si="77"/>
        <v>57140000</v>
      </c>
      <c r="O1241" s="2">
        <f>gpw[[#This Row],[M]]/(gpw[[#This Row],[Mb]]*gpw[[#This Row],[K]])*gpw[[#This Row],[Wb]]</f>
        <v>963.41562777463844</v>
      </c>
      <c r="P1241" s="2">
        <f>gpw[[#This Row],[kurs_zamkniecia]]-D771</f>
        <v>0.38999999999999968</v>
      </c>
      <c r="Q1241" s="2" t="str">
        <f>IF(gpw[[#This Row],[Kolumna1]]&gt;0,"r",IF(gpw[[#This Row],[Kolumna1]]=0,"n","m"))</f>
        <v>r</v>
      </c>
      <c r="AB1241" s="1">
        <v>42027</v>
      </c>
      <c r="AC1241" s="2" t="s">
        <v>605</v>
      </c>
      <c r="AD1241" s="2" t="s">
        <v>606</v>
      </c>
      <c r="AE1241">
        <v>8.1999999999999993</v>
      </c>
      <c r="AF1241">
        <v>4825359</v>
      </c>
      <c r="AG1241">
        <v>39643700</v>
      </c>
      <c r="AH1241">
        <v>647357000</v>
      </c>
      <c r="AI1241" s="2">
        <f>IF(AND(gpw_3[[#This Row],[wolumen]]=0,gpw_3[[#This Row],[obrot]]=0),gpw_3[[#This Row],[kurs_zamkniecia]],gpw_3[[#This Row],[obrot]]/gpw_3[[#This Row],[wolumen]])</f>
        <v>8.2156995987241572</v>
      </c>
      <c r="AJ1241">
        <f>(gpw_3[[#This Row],[kurs_zamkniecia]]/AE771-1)*100</f>
        <v>4.9935979513444195</v>
      </c>
      <c r="AK1241" t="str">
        <f>LEFT(gpw_3[[#This Row],[ISIN]],2)</f>
        <v>PL</v>
      </c>
      <c r="AL1241">
        <f>gpw_3[[#This Row],[kurs_zamkniecia]]*gpw_3[[#This Row],[pakiet_wig]]</f>
        <v>5308327400</v>
      </c>
      <c r="AM1241" s="2">
        <f>1000</f>
        <v>1000</v>
      </c>
      <c r="AN1241" s="2">
        <f t="shared" si="78"/>
        <v>96.428137390000003</v>
      </c>
      <c r="AO1241" s="2">
        <f t="shared" si="79"/>
        <v>57140000</v>
      </c>
      <c r="AP1241" s="2">
        <f>gpw_3[[#This Row],[M]]/(gpw_3[[#This Row],[Mb]]*gpw_3[[#This Row],[K]])*gpw_3[[#This Row],[Wb]]</f>
        <v>963.41562777463844</v>
      </c>
      <c r="AQ1241" s="2">
        <f>gpw_3[[#This Row],[kurs_zamkniecia]]-AE771</f>
        <v>0.38999999999999968</v>
      </c>
      <c r="AR1241" s="2" t="str">
        <f>IF(gpw_3[[#This Row],[Kolumna1]]&gt;0,"r",IF(gpw_3[[#This Row],[Kolumna1]]=0,"n","m"))</f>
        <v>r</v>
      </c>
    </row>
    <row r="1242" spans="1:44" x14ac:dyDescent="0.25">
      <c r="A1242" s="1">
        <v>42027</v>
      </c>
      <c r="B1242" s="2" t="s">
        <v>607</v>
      </c>
      <c r="C1242" s="2" t="s">
        <v>608</v>
      </c>
      <c r="D1242">
        <v>41</v>
      </c>
      <c r="E1242">
        <v>956</v>
      </c>
      <c r="F1242">
        <v>39650</v>
      </c>
      <c r="G1242">
        <v>21800000</v>
      </c>
      <c r="H1242" s="2">
        <f>IF(AND(gpw[[#This Row],[wolumen]]=0,gpw[[#This Row],[obrot]]=0),gpw[[#This Row],[kurs_zamkniecia]],gpw[[#This Row],[obrot]]/gpw[[#This Row],[wolumen]])</f>
        <v>41.47489539748954</v>
      </c>
      <c r="I1242">
        <f>(gpw[[#This Row],[kurs_zamkniecia]]/D772-1)*100</f>
        <v>0.46557216368536825</v>
      </c>
      <c r="J1242" t="str">
        <f>LEFT(gpw[[#This Row],[ISIN]],2)</f>
        <v>PL</v>
      </c>
      <c r="K1242">
        <f>gpw[[#This Row],[kurs_zamkniecia]]*gpw[[#This Row],[pakiet_wig]]</f>
        <v>893800000</v>
      </c>
      <c r="L1242" s="2">
        <f>1000</f>
        <v>1000</v>
      </c>
      <c r="M1242" s="2">
        <f t="shared" si="76"/>
        <v>96.428137390000003</v>
      </c>
      <c r="N1242" s="2">
        <f t="shared" si="77"/>
        <v>57140000</v>
      </c>
      <c r="O1242" s="2">
        <f>gpw[[#This Row],[M]]/(gpw[[#This Row],[Mb]]*gpw[[#This Row],[K]])*gpw[[#This Row],[Wb]]</f>
        <v>162.21698912259478</v>
      </c>
      <c r="P1242" s="2">
        <f>gpw[[#This Row],[kurs_zamkniecia]]-D772</f>
        <v>0.18999999999999773</v>
      </c>
      <c r="Q1242" s="2" t="str">
        <f>IF(gpw[[#This Row],[Kolumna1]]&gt;0,"r",IF(gpw[[#This Row],[Kolumna1]]=0,"n","m"))</f>
        <v>r</v>
      </c>
      <c r="AB1242" s="1">
        <v>42027</v>
      </c>
      <c r="AC1242" s="2" t="s">
        <v>607</v>
      </c>
      <c r="AD1242" s="2" t="s">
        <v>608</v>
      </c>
      <c r="AE1242">
        <v>41</v>
      </c>
      <c r="AF1242">
        <v>956</v>
      </c>
      <c r="AG1242">
        <v>39650</v>
      </c>
      <c r="AH1242">
        <v>21800000</v>
      </c>
      <c r="AI1242" s="2">
        <f>IF(AND(gpw_3[[#This Row],[wolumen]]=0,gpw_3[[#This Row],[obrot]]=0),gpw_3[[#This Row],[kurs_zamkniecia]],gpw_3[[#This Row],[obrot]]/gpw_3[[#This Row],[wolumen]])</f>
        <v>41.47489539748954</v>
      </c>
      <c r="AJ1242">
        <f>(gpw_3[[#This Row],[kurs_zamkniecia]]/AE772-1)*100</f>
        <v>0.46557216368536825</v>
      </c>
      <c r="AK1242" t="str">
        <f>LEFT(gpw_3[[#This Row],[ISIN]],2)</f>
        <v>PL</v>
      </c>
      <c r="AL1242">
        <f>gpw_3[[#This Row],[kurs_zamkniecia]]*gpw_3[[#This Row],[pakiet_wig]]</f>
        <v>893800000</v>
      </c>
      <c r="AM1242" s="2">
        <f>1000</f>
        <v>1000</v>
      </c>
      <c r="AN1242" s="2">
        <f t="shared" si="78"/>
        <v>96.428137390000003</v>
      </c>
      <c r="AO1242" s="2">
        <f t="shared" si="79"/>
        <v>57140000</v>
      </c>
      <c r="AP1242" s="2">
        <f>gpw_3[[#This Row],[M]]/(gpw_3[[#This Row],[Mb]]*gpw_3[[#This Row],[K]])*gpw_3[[#This Row],[Wb]]</f>
        <v>162.21698912259478</v>
      </c>
      <c r="AQ1242" s="2">
        <f>gpw_3[[#This Row],[kurs_zamkniecia]]-AE772</f>
        <v>0.18999999999999773</v>
      </c>
      <c r="AR1242" s="2" t="str">
        <f>IF(gpw_3[[#This Row],[Kolumna1]]&gt;0,"r",IF(gpw_3[[#This Row],[Kolumna1]]=0,"n","m"))</f>
        <v>r</v>
      </c>
    </row>
    <row r="1243" spans="1:44" x14ac:dyDescent="0.25">
      <c r="A1243" s="1">
        <v>42027</v>
      </c>
      <c r="B1243" s="2" t="s">
        <v>609</v>
      </c>
      <c r="C1243" s="2" t="s">
        <v>610</v>
      </c>
      <c r="D1243">
        <v>1.52</v>
      </c>
      <c r="E1243">
        <v>3400</v>
      </c>
      <c r="F1243">
        <v>5170</v>
      </c>
      <c r="G1243">
        <v>2352000</v>
      </c>
      <c r="H1243" s="2">
        <f>IF(AND(gpw[[#This Row],[wolumen]]=0,gpw[[#This Row],[obrot]]=0),gpw[[#This Row],[kurs_zamkniecia]],gpw[[#This Row],[obrot]]/gpw[[#This Row],[wolumen]])</f>
        <v>1.5205882352941176</v>
      </c>
      <c r="I1243">
        <f>(gpw[[#This Row],[kurs_zamkniecia]]/D773-1)*100</f>
        <v>1.3333333333333419</v>
      </c>
      <c r="J1243" t="str">
        <f>LEFT(gpw[[#This Row],[ISIN]],2)</f>
        <v>LU</v>
      </c>
      <c r="K1243">
        <f>gpw[[#This Row],[kurs_zamkniecia]]*gpw[[#This Row],[pakiet_wig]]</f>
        <v>3575040</v>
      </c>
      <c r="L1243" s="2">
        <f>1000</f>
        <v>1000</v>
      </c>
      <c r="M1243" s="2">
        <f t="shared" si="76"/>
        <v>96.428137390000003</v>
      </c>
      <c r="N1243" s="2">
        <f t="shared" si="77"/>
        <v>57140000</v>
      </c>
      <c r="O1243" s="2">
        <f>gpw[[#This Row],[M]]/(gpw[[#This Row],[Mb]]*gpw[[#This Row],[K]])*gpw[[#This Row],[Wb]]</f>
        <v>0.64883891787071069</v>
      </c>
      <c r="P1243" s="2">
        <f>gpw[[#This Row],[kurs_zamkniecia]]-D773</f>
        <v>2.0000000000000018E-2</v>
      </c>
      <c r="Q1243" s="2" t="str">
        <f>IF(gpw[[#This Row],[Kolumna1]]&gt;0,"r",IF(gpw[[#This Row],[Kolumna1]]=0,"n","m"))</f>
        <v>r</v>
      </c>
      <c r="AB1243" s="1">
        <v>42027</v>
      </c>
      <c r="AC1243" s="2" t="s">
        <v>609</v>
      </c>
      <c r="AD1243" s="2" t="s">
        <v>610</v>
      </c>
      <c r="AE1243">
        <v>1.52</v>
      </c>
      <c r="AF1243">
        <v>3400</v>
      </c>
      <c r="AG1243">
        <v>5170</v>
      </c>
      <c r="AH1243">
        <v>2352000</v>
      </c>
      <c r="AI1243" s="2">
        <f>IF(AND(gpw_3[[#This Row],[wolumen]]=0,gpw_3[[#This Row],[obrot]]=0),gpw_3[[#This Row],[kurs_zamkniecia]],gpw_3[[#This Row],[obrot]]/gpw_3[[#This Row],[wolumen]])</f>
        <v>1.5205882352941176</v>
      </c>
      <c r="AJ1243">
        <f>(gpw_3[[#This Row],[kurs_zamkniecia]]/AE773-1)*100</f>
        <v>1.3333333333333419</v>
      </c>
      <c r="AK1243" t="str">
        <f>LEFT(gpw_3[[#This Row],[ISIN]],2)</f>
        <v>LU</v>
      </c>
      <c r="AL1243">
        <f>gpw_3[[#This Row],[kurs_zamkniecia]]*gpw_3[[#This Row],[pakiet_wig]]</f>
        <v>3575040</v>
      </c>
      <c r="AM1243" s="2">
        <f>1000</f>
        <v>1000</v>
      </c>
      <c r="AN1243" s="2">
        <f t="shared" si="78"/>
        <v>96.428137390000003</v>
      </c>
      <c r="AO1243" s="2">
        <f t="shared" si="79"/>
        <v>57140000</v>
      </c>
      <c r="AP1243" s="2">
        <f>gpw_3[[#This Row],[M]]/(gpw_3[[#This Row],[Mb]]*gpw_3[[#This Row],[K]])*gpw_3[[#This Row],[Wb]]</f>
        <v>0.64883891787071069</v>
      </c>
      <c r="AQ1243" s="2">
        <f>gpw_3[[#This Row],[kurs_zamkniecia]]-AE773</f>
        <v>2.0000000000000018E-2</v>
      </c>
      <c r="AR1243" s="2" t="str">
        <f>IF(gpw_3[[#This Row],[Kolumna1]]&gt;0,"r",IF(gpw_3[[#This Row],[Kolumna1]]=0,"n","m"))</f>
        <v>r</v>
      </c>
    </row>
    <row r="1244" spans="1:44" x14ac:dyDescent="0.25">
      <c r="A1244" s="1">
        <v>42027</v>
      </c>
      <c r="B1244" s="2" t="s">
        <v>611</v>
      </c>
      <c r="C1244" s="2" t="s">
        <v>612</v>
      </c>
      <c r="D1244">
        <v>6.29</v>
      </c>
      <c r="E1244">
        <v>6579</v>
      </c>
      <c r="F1244">
        <v>40650</v>
      </c>
      <c r="G1244">
        <v>6568000</v>
      </c>
      <c r="H1244" s="2">
        <f>IF(AND(gpw[[#This Row],[wolumen]]=0,gpw[[#This Row],[obrot]]=0),gpw[[#This Row],[kurs_zamkniecia]],gpw[[#This Row],[obrot]]/gpw[[#This Row],[wolumen]])</f>
        <v>6.1787505699954401</v>
      </c>
      <c r="I1244">
        <f>(gpw[[#This Row],[kurs_zamkniecia]]/D774-1)*100</f>
        <v>2.2764227642276369</v>
      </c>
      <c r="J1244" t="str">
        <f>LEFT(gpw[[#This Row],[ISIN]],2)</f>
        <v>PL</v>
      </c>
      <c r="K1244">
        <f>gpw[[#This Row],[kurs_zamkniecia]]*gpw[[#This Row],[pakiet_wig]]</f>
        <v>41312720</v>
      </c>
      <c r="L1244" s="2">
        <f>1000</f>
        <v>1000</v>
      </c>
      <c r="M1244" s="2">
        <f t="shared" si="76"/>
        <v>96.428137390000003</v>
      </c>
      <c r="N1244" s="2">
        <f t="shared" si="77"/>
        <v>57140000</v>
      </c>
      <c r="O1244" s="2">
        <f>gpw[[#This Row],[M]]/(gpw[[#This Row],[Mb]]*gpw[[#This Row],[K]])*gpw[[#This Row],[Wb]]</f>
        <v>7.4979022721691688</v>
      </c>
      <c r="P1244" s="2">
        <f>gpw[[#This Row],[kurs_zamkniecia]]-D774</f>
        <v>0.13999999999999968</v>
      </c>
      <c r="Q1244" s="2" t="str">
        <f>IF(gpw[[#This Row],[Kolumna1]]&gt;0,"r",IF(gpw[[#This Row],[Kolumna1]]=0,"n","m"))</f>
        <v>r</v>
      </c>
      <c r="AB1244" s="1">
        <v>42027</v>
      </c>
      <c r="AC1244" s="2" t="s">
        <v>611</v>
      </c>
      <c r="AD1244" s="2" t="s">
        <v>612</v>
      </c>
      <c r="AE1244">
        <v>6.29</v>
      </c>
      <c r="AF1244">
        <v>6579</v>
      </c>
      <c r="AG1244">
        <v>40650</v>
      </c>
      <c r="AH1244">
        <v>6568000</v>
      </c>
      <c r="AI1244" s="2">
        <f>IF(AND(gpw_3[[#This Row],[wolumen]]=0,gpw_3[[#This Row],[obrot]]=0),gpw_3[[#This Row],[kurs_zamkniecia]],gpw_3[[#This Row],[obrot]]/gpw_3[[#This Row],[wolumen]])</f>
        <v>6.1787505699954401</v>
      </c>
      <c r="AJ1244">
        <f>(gpw_3[[#This Row],[kurs_zamkniecia]]/AE774-1)*100</f>
        <v>2.2764227642276369</v>
      </c>
      <c r="AK1244" t="str">
        <f>LEFT(gpw_3[[#This Row],[ISIN]],2)</f>
        <v>PL</v>
      </c>
      <c r="AL1244">
        <f>gpw_3[[#This Row],[kurs_zamkniecia]]*gpw_3[[#This Row],[pakiet_wig]]</f>
        <v>41312720</v>
      </c>
      <c r="AM1244" s="2">
        <f>1000</f>
        <v>1000</v>
      </c>
      <c r="AN1244" s="2">
        <f t="shared" si="78"/>
        <v>96.428137390000003</v>
      </c>
      <c r="AO1244" s="2">
        <f t="shared" si="79"/>
        <v>57140000</v>
      </c>
      <c r="AP1244" s="2">
        <f>gpw_3[[#This Row],[M]]/(gpw_3[[#This Row],[Mb]]*gpw_3[[#This Row],[K]])*gpw_3[[#This Row],[Wb]]</f>
        <v>7.4979022721691688</v>
      </c>
      <c r="AQ1244" s="2">
        <f>gpw_3[[#This Row],[kurs_zamkniecia]]-AE774</f>
        <v>0.13999999999999968</v>
      </c>
      <c r="AR1244" s="2" t="str">
        <f>IF(gpw_3[[#This Row],[Kolumna1]]&gt;0,"r",IF(gpw_3[[#This Row],[Kolumna1]]=0,"n","m"))</f>
        <v>r</v>
      </c>
    </row>
    <row r="1245" spans="1:44" x14ac:dyDescent="0.25">
      <c r="A1245" s="1">
        <v>42027</v>
      </c>
      <c r="B1245" s="2" t="s">
        <v>613</v>
      </c>
      <c r="C1245" s="2" t="s">
        <v>614</v>
      </c>
      <c r="D1245">
        <v>232.05</v>
      </c>
      <c r="E1245">
        <v>41</v>
      </c>
      <c r="F1245">
        <v>9510</v>
      </c>
      <c r="G1245">
        <v>349000</v>
      </c>
      <c r="H1245" s="2">
        <f>IF(AND(gpw[[#This Row],[wolumen]]=0,gpw[[#This Row],[obrot]]=0),gpw[[#This Row],[kurs_zamkniecia]],gpw[[#This Row],[obrot]]/gpw[[#This Row],[wolumen]])</f>
        <v>231.95121951219511</v>
      </c>
      <c r="I1245">
        <f>(gpw[[#This Row],[kurs_zamkniecia]]/D775-1)*100</f>
        <v>2.4503311258278204</v>
      </c>
      <c r="J1245" t="str">
        <f>LEFT(gpw[[#This Row],[ISIN]],2)</f>
        <v>PL</v>
      </c>
      <c r="K1245">
        <f>gpw[[#This Row],[kurs_zamkniecia]]*gpw[[#This Row],[pakiet_wig]]</f>
        <v>80985450</v>
      </c>
      <c r="L1245" s="2">
        <f>1000</f>
        <v>1000</v>
      </c>
      <c r="M1245" s="2">
        <f t="shared" si="76"/>
        <v>96.428137390000003</v>
      </c>
      <c r="N1245" s="2">
        <f t="shared" si="77"/>
        <v>57140000</v>
      </c>
      <c r="O1245" s="2">
        <f>gpw[[#This Row],[M]]/(gpw[[#This Row],[Mb]]*gpw[[#This Row],[K]])*gpw[[#This Row],[Wb]]</f>
        <v>14.698160507650975</v>
      </c>
      <c r="P1245" s="2">
        <f>gpw[[#This Row],[kurs_zamkniecia]]-D775</f>
        <v>5.5500000000000114</v>
      </c>
      <c r="Q1245" s="2" t="str">
        <f>IF(gpw[[#This Row],[Kolumna1]]&gt;0,"r",IF(gpw[[#This Row],[Kolumna1]]=0,"n","m"))</f>
        <v>r</v>
      </c>
      <c r="AB1245" s="1">
        <v>42027</v>
      </c>
      <c r="AC1245" s="2" t="s">
        <v>613</v>
      </c>
      <c r="AD1245" s="2" t="s">
        <v>614</v>
      </c>
      <c r="AE1245">
        <v>232.05</v>
      </c>
      <c r="AF1245">
        <v>41</v>
      </c>
      <c r="AG1245">
        <v>9510</v>
      </c>
      <c r="AH1245">
        <v>349000</v>
      </c>
      <c r="AI1245" s="2">
        <f>IF(AND(gpw_3[[#This Row],[wolumen]]=0,gpw_3[[#This Row],[obrot]]=0),gpw_3[[#This Row],[kurs_zamkniecia]],gpw_3[[#This Row],[obrot]]/gpw_3[[#This Row],[wolumen]])</f>
        <v>231.95121951219511</v>
      </c>
      <c r="AJ1245">
        <f>(gpw_3[[#This Row],[kurs_zamkniecia]]/AE775-1)*100</f>
        <v>2.4503311258278204</v>
      </c>
      <c r="AK1245" t="str">
        <f>LEFT(gpw_3[[#This Row],[ISIN]],2)</f>
        <v>PL</v>
      </c>
      <c r="AL1245">
        <f>gpw_3[[#This Row],[kurs_zamkniecia]]*gpw_3[[#This Row],[pakiet_wig]]</f>
        <v>80985450</v>
      </c>
      <c r="AM1245" s="2">
        <f>1000</f>
        <v>1000</v>
      </c>
      <c r="AN1245" s="2">
        <f t="shared" si="78"/>
        <v>96.428137390000003</v>
      </c>
      <c r="AO1245" s="2">
        <f t="shared" si="79"/>
        <v>57140000</v>
      </c>
      <c r="AP1245" s="2">
        <f>gpw_3[[#This Row],[M]]/(gpw_3[[#This Row],[Mb]]*gpw_3[[#This Row],[K]])*gpw_3[[#This Row],[Wb]]</f>
        <v>14.698160507650975</v>
      </c>
      <c r="AQ1245" s="2">
        <f>gpw_3[[#This Row],[kurs_zamkniecia]]-AE775</f>
        <v>5.5500000000000114</v>
      </c>
      <c r="AR1245" s="2" t="str">
        <f>IF(gpw_3[[#This Row],[Kolumna1]]&gt;0,"r",IF(gpw_3[[#This Row],[Kolumna1]]=0,"n","m"))</f>
        <v>r</v>
      </c>
    </row>
    <row r="1246" spans="1:44" x14ac:dyDescent="0.25">
      <c r="A1246" s="1">
        <v>42027</v>
      </c>
      <c r="B1246" s="2" t="s">
        <v>615</v>
      </c>
      <c r="C1246" s="2" t="s">
        <v>616</v>
      </c>
      <c r="D1246">
        <v>8.36</v>
      </c>
      <c r="E1246">
        <v>325</v>
      </c>
      <c r="F1246">
        <v>2690</v>
      </c>
      <c r="G1246">
        <v>6256000</v>
      </c>
      <c r="H1246" s="2">
        <f>IF(AND(gpw[[#This Row],[wolumen]]=0,gpw[[#This Row],[obrot]]=0),gpw[[#This Row],[kurs_zamkniecia]],gpw[[#This Row],[obrot]]/gpw[[#This Row],[wolumen]])</f>
        <v>8.2769230769230777</v>
      </c>
      <c r="I1246">
        <f>(gpw[[#This Row],[kurs_zamkniecia]]/D776-1)*100</f>
        <v>0</v>
      </c>
      <c r="J1246" t="str">
        <f>LEFT(gpw[[#This Row],[ISIN]],2)</f>
        <v>PL</v>
      </c>
      <c r="K1246">
        <f>gpw[[#This Row],[kurs_zamkniecia]]*gpw[[#This Row],[pakiet_wig]]</f>
        <v>52300160</v>
      </c>
      <c r="L1246" s="2">
        <f>1000</f>
        <v>1000</v>
      </c>
      <c r="M1246" s="2">
        <f t="shared" si="76"/>
        <v>96.428137390000003</v>
      </c>
      <c r="N1246" s="2">
        <f t="shared" si="77"/>
        <v>57140000</v>
      </c>
      <c r="O1246" s="2">
        <f>gpw[[#This Row],[M]]/(gpw[[#This Row],[Mb]]*gpw[[#This Row],[K]])*gpw[[#This Row],[Wb]]</f>
        <v>9.4920278427276408</v>
      </c>
      <c r="P1246" s="2">
        <f>gpw[[#This Row],[kurs_zamkniecia]]-D776</f>
        <v>0</v>
      </c>
      <c r="Q1246" s="2" t="str">
        <f>IF(gpw[[#This Row],[Kolumna1]]&gt;0,"r",IF(gpw[[#This Row],[Kolumna1]]=0,"n","m"))</f>
        <v>n</v>
      </c>
      <c r="AB1246" s="1">
        <v>42027</v>
      </c>
      <c r="AC1246" s="2" t="s">
        <v>615</v>
      </c>
      <c r="AD1246" s="2" t="s">
        <v>616</v>
      </c>
      <c r="AE1246">
        <v>8.36</v>
      </c>
      <c r="AF1246">
        <v>325</v>
      </c>
      <c r="AG1246">
        <v>2690</v>
      </c>
      <c r="AH1246">
        <v>6256000</v>
      </c>
      <c r="AI1246" s="2">
        <f>IF(AND(gpw_3[[#This Row],[wolumen]]=0,gpw_3[[#This Row],[obrot]]=0),gpw_3[[#This Row],[kurs_zamkniecia]],gpw_3[[#This Row],[obrot]]/gpw_3[[#This Row],[wolumen]])</f>
        <v>8.2769230769230777</v>
      </c>
      <c r="AJ1246">
        <f>(gpw_3[[#This Row],[kurs_zamkniecia]]/AE776-1)*100</f>
        <v>0</v>
      </c>
      <c r="AK1246" t="str">
        <f>LEFT(gpw_3[[#This Row],[ISIN]],2)</f>
        <v>PL</v>
      </c>
      <c r="AL1246">
        <f>gpw_3[[#This Row],[kurs_zamkniecia]]*gpw_3[[#This Row],[pakiet_wig]]</f>
        <v>52300160</v>
      </c>
      <c r="AM1246" s="2">
        <f>1000</f>
        <v>1000</v>
      </c>
      <c r="AN1246" s="2">
        <f t="shared" si="78"/>
        <v>96.428137390000003</v>
      </c>
      <c r="AO1246" s="2">
        <f t="shared" si="79"/>
        <v>57140000</v>
      </c>
      <c r="AP1246" s="2">
        <f>gpw_3[[#This Row],[M]]/(gpw_3[[#This Row],[Mb]]*gpw_3[[#This Row],[K]])*gpw_3[[#This Row],[Wb]]</f>
        <v>9.4920278427276408</v>
      </c>
      <c r="AQ1246" s="2">
        <f>gpw_3[[#This Row],[kurs_zamkniecia]]-AE776</f>
        <v>0</v>
      </c>
      <c r="AR1246" s="2" t="str">
        <f>IF(gpw_3[[#This Row],[Kolumna1]]&gt;0,"r",IF(gpw_3[[#This Row],[Kolumna1]]=0,"n","m"))</f>
        <v>n</v>
      </c>
    </row>
    <row r="1247" spans="1:44" x14ac:dyDescent="0.25">
      <c r="A1247" s="1">
        <v>42027</v>
      </c>
      <c r="B1247" s="2" t="s">
        <v>617</v>
      </c>
      <c r="C1247" s="2" t="s">
        <v>618</v>
      </c>
      <c r="D1247">
        <v>73.5</v>
      </c>
      <c r="E1247">
        <v>30</v>
      </c>
      <c r="F1247">
        <v>2210</v>
      </c>
      <c r="G1247">
        <v>1725000</v>
      </c>
      <c r="H1247" s="2">
        <f>IF(AND(gpw[[#This Row],[wolumen]]=0,gpw[[#This Row],[obrot]]=0),gpw[[#This Row],[kurs_zamkniecia]],gpw[[#This Row],[obrot]]/gpw[[#This Row],[wolumen]])</f>
        <v>73.666666666666671</v>
      </c>
      <c r="I1247">
        <f>(gpw[[#This Row],[kurs_zamkniecia]]/D777-1)*100</f>
        <v>0.68493150684931781</v>
      </c>
      <c r="J1247" t="str">
        <f>LEFT(gpw[[#This Row],[ISIN]],2)</f>
        <v>NL</v>
      </c>
      <c r="K1247">
        <f>gpw[[#This Row],[kurs_zamkniecia]]*gpw[[#This Row],[pakiet_wig]]</f>
        <v>126787500</v>
      </c>
      <c r="L1247" s="2">
        <f>1000</f>
        <v>1000</v>
      </c>
      <c r="M1247" s="2">
        <f t="shared" si="76"/>
        <v>96.428137390000003</v>
      </c>
      <c r="N1247" s="2">
        <f t="shared" si="77"/>
        <v>57140000</v>
      </c>
      <c r="O1247" s="2">
        <f>gpw[[#This Row],[M]]/(gpw[[#This Row],[Mb]]*gpw[[#This Row],[K]])*gpw[[#This Row],[Wb]]</f>
        <v>23.010837445044736</v>
      </c>
      <c r="P1247" s="2">
        <f>gpw[[#This Row],[kurs_zamkniecia]]-D777</f>
        <v>0.5</v>
      </c>
      <c r="Q1247" s="2" t="str">
        <f>IF(gpw[[#This Row],[Kolumna1]]&gt;0,"r",IF(gpw[[#This Row],[Kolumna1]]=0,"n","m"))</f>
        <v>r</v>
      </c>
      <c r="AB1247" s="1">
        <v>42027</v>
      </c>
      <c r="AC1247" s="2" t="s">
        <v>617</v>
      </c>
      <c r="AD1247" s="2" t="s">
        <v>618</v>
      </c>
      <c r="AE1247">
        <v>73.5</v>
      </c>
      <c r="AF1247">
        <v>30</v>
      </c>
      <c r="AG1247">
        <v>2210</v>
      </c>
      <c r="AH1247">
        <v>1725000</v>
      </c>
      <c r="AI1247" s="2">
        <f>IF(AND(gpw_3[[#This Row],[wolumen]]=0,gpw_3[[#This Row],[obrot]]=0),gpw_3[[#This Row],[kurs_zamkniecia]],gpw_3[[#This Row],[obrot]]/gpw_3[[#This Row],[wolumen]])</f>
        <v>73.666666666666671</v>
      </c>
      <c r="AJ1247">
        <f>(gpw_3[[#This Row],[kurs_zamkniecia]]/AE777-1)*100</f>
        <v>0.68493150684931781</v>
      </c>
      <c r="AK1247" t="str">
        <f>LEFT(gpw_3[[#This Row],[ISIN]],2)</f>
        <v>NL</v>
      </c>
      <c r="AL1247">
        <f>gpw_3[[#This Row],[kurs_zamkniecia]]*gpw_3[[#This Row],[pakiet_wig]]</f>
        <v>126787500</v>
      </c>
      <c r="AM1247" s="2">
        <f>1000</f>
        <v>1000</v>
      </c>
      <c r="AN1247" s="2">
        <f t="shared" si="78"/>
        <v>96.428137390000003</v>
      </c>
      <c r="AO1247" s="2">
        <f t="shared" si="79"/>
        <v>57140000</v>
      </c>
      <c r="AP1247" s="2">
        <f>gpw_3[[#This Row],[M]]/(gpw_3[[#This Row],[Mb]]*gpw_3[[#This Row],[K]])*gpw_3[[#This Row],[Wb]]</f>
        <v>23.010837445044736</v>
      </c>
      <c r="AQ1247" s="2">
        <f>gpw_3[[#This Row],[kurs_zamkniecia]]-AE777</f>
        <v>0.5</v>
      </c>
      <c r="AR1247" s="2" t="str">
        <f>IF(gpw_3[[#This Row],[Kolumna1]]&gt;0,"r",IF(gpw_3[[#This Row],[Kolumna1]]=0,"n","m"))</f>
        <v>r</v>
      </c>
    </row>
    <row r="1248" spans="1:44" x14ac:dyDescent="0.25">
      <c r="A1248" s="1">
        <v>42027</v>
      </c>
      <c r="B1248" s="2" t="s">
        <v>619</v>
      </c>
      <c r="C1248" s="2" t="s">
        <v>620</v>
      </c>
      <c r="D1248">
        <v>48.55</v>
      </c>
      <c r="E1248">
        <v>3246</v>
      </c>
      <c r="F1248">
        <v>156690</v>
      </c>
      <c r="G1248">
        <v>1688000</v>
      </c>
      <c r="H1248" s="2">
        <f>IF(AND(gpw[[#This Row],[wolumen]]=0,gpw[[#This Row],[obrot]]=0),gpw[[#This Row],[kurs_zamkniecia]],gpw[[#This Row],[obrot]]/gpw[[#This Row],[wolumen]])</f>
        <v>48.271719038817004</v>
      </c>
      <c r="I1248">
        <f>(gpw[[#This Row],[kurs_zamkniecia]]/D778-1)*100</f>
        <v>1.1458333333333348</v>
      </c>
      <c r="J1248" t="str">
        <f>LEFT(gpw[[#This Row],[ISIN]],2)</f>
        <v>PL</v>
      </c>
      <c r="K1248">
        <f>gpw[[#This Row],[kurs_zamkniecia]]*gpw[[#This Row],[pakiet_wig]]</f>
        <v>81952400</v>
      </c>
      <c r="L1248" s="2">
        <f>1000</f>
        <v>1000</v>
      </c>
      <c r="M1248" s="2">
        <f t="shared" si="76"/>
        <v>96.428137390000003</v>
      </c>
      <c r="N1248" s="2">
        <f t="shared" si="77"/>
        <v>57140000</v>
      </c>
      <c r="O1248" s="2">
        <f>gpw[[#This Row],[M]]/(gpw[[#This Row],[Mb]]*gpw[[#This Row],[K]])*gpw[[#This Row],[Wb]]</f>
        <v>14.873653590703217</v>
      </c>
      <c r="P1248" s="2">
        <f>gpw[[#This Row],[kurs_zamkniecia]]-D778</f>
        <v>0.54999999999999716</v>
      </c>
      <c r="Q1248" s="2" t="str">
        <f>IF(gpw[[#This Row],[Kolumna1]]&gt;0,"r",IF(gpw[[#This Row],[Kolumna1]]=0,"n","m"))</f>
        <v>r</v>
      </c>
      <c r="AB1248" s="1">
        <v>42027</v>
      </c>
      <c r="AC1248" s="2" t="s">
        <v>619</v>
      </c>
      <c r="AD1248" s="2" t="s">
        <v>620</v>
      </c>
      <c r="AE1248">
        <v>48.55</v>
      </c>
      <c r="AF1248">
        <v>3246</v>
      </c>
      <c r="AG1248">
        <v>156690</v>
      </c>
      <c r="AH1248">
        <v>1688000</v>
      </c>
      <c r="AI1248" s="2">
        <f>IF(AND(gpw_3[[#This Row],[wolumen]]=0,gpw_3[[#This Row],[obrot]]=0),gpw_3[[#This Row],[kurs_zamkniecia]],gpw_3[[#This Row],[obrot]]/gpw_3[[#This Row],[wolumen]])</f>
        <v>48.271719038817004</v>
      </c>
      <c r="AJ1248">
        <f>(gpw_3[[#This Row],[kurs_zamkniecia]]/AE778-1)*100</f>
        <v>1.1458333333333348</v>
      </c>
      <c r="AK1248" t="str">
        <f>LEFT(gpw_3[[#This Row],[ISIN]],2)</f>
        <v>PL</v>
      </c>
      <c r="AL1248">
        <f>gpw_3[[#This Row],[kurs_zamkniecia]]*gpw_3[[#This Row],[pakiet_wig]]</f>
        <v>81952400</v>
      </c>
      <c r="AM1248" s="2">
        <f>1000</f>
        <v>1000</v>
      </c>
      <c r="AN1248" s="2">
        <f t="shared" si="78"/>
        <v>96.428137390000003</v>
      </c>
      <c r="AO1248" s="2">
        <f t="shared" si="79"/>
        <v>57140000</v>
      </c>
      <c r="AP1248" s="2">
        <f>gpw_3[[#This Row],[M]]/(gpw_3[[#This Row],[Mb]]*gpw_3[[#This Row],[K]])*gpw_3[[#This Row],[Wb]]</f>
        <v>14.873653590703217</v>
      </c>
      <c r="AQ1248" s="2">
        <f>gpw_3[[#This Row],[kurs_zamkniecia]]-AE778</f>
        <v>0.54999999999999716</v>
      </c>
      <c r="AR1248" s="2" t="str">
        <f>IF(gpw_3[[#This Row],[Kolumna1]]&gt;0,"r",IF(gpw_3[[#This Row],[Kolumna1]]=0,"n","m"))</f>
        <v>r</v>
      </c>
    </row>
    <row r="1249" spans="1:44" x14ac:dyDescent="0.25">
      <c r="A1249" s="1">
        <v>42027</v>
      </c>
      <c r="B1249" s="2" t="s">
        <v>621</v>
      </c>
      <c r="C1249" s="2" t="s">
        <v>622</v>
      </c>
      <c r="D1249">
        <v>1.1200000000000001</v>
      </c>
      <c r="E1249">
        <v>2000</v>
      </c>
      <c r="F1249">
        <v>2240</v>
      </c>
      <c r="G1249">
        <v>6642000</v>
      </c>
      <c r="H1249" s="2">
        <f>IF(AND(gpw[[#This Row],[wolumen]]=0,gpw[[#This Row],[obrot]]=0),gpw[[#This Row],[kurs_zamkniecia]],gpw[[#This Row],[obrot]]/gpw[[#This Row],[wolumen]])</f>
        <v>1.1200000000000001</v>
      </c>
      <c r="I1249">
        <f>(gpw[[#This Row],[kurs_zamkniecia]]/D779-1)*100</f>
        <v>1.8181818181818299</v>
      </c>
      <c r="J1249" t="str">
        <f>LEFT(gpw[[#This Row],[ISIN]],2)</f>
        <v>PL</v>
      </c>
      <c r="K1249">
        <f>gpw[[#This Row],[kurs_zamkniecia]]*gpw[[#This Row],[pakiet_wig]]</f>
        <v>7439040.0000000009</v>
      </c>
      <c r="L1249" s="2">
        <f>1000</f>
        <v>1000</v>
      </c>
      <c r="M1249" s="2">
        <f t="shared" si="76"/>
        <v>96.428137390000003</v>
      </c>
      <c r="N1249" s="2">
        <f t="shared" si="77"/>
        <v>57140000</v>
      </c>
      <c r="O1249" s="2">
        <f>gpw[[#This Row],[M]]/(gpw[[#This Row],[Mb]]*gpw[[#This Row],[K]])*gpw[[#This Row],[Wb]]</f>
        <v>1.3501215828625504</v>
      </c>
      <c r="P1249" s="2">
        <f>gpw[[#This Row],[kurs_zamkniecia]]-D779</f>
        <v>2.0000000000000018E-2</v>
      </c>
      <c r="Q1249" s="2" t="str">
        <f>IF(gpw[[#This Row],[Kolumna1]]&gt;0,"r",IF(gpw[[#This Row],[Kolumna1]]=0,"n","m"))</f>
        <v>r</v>
      </c>
      <c r="AB1249" s="1">
        <v>42027</v>
      </c>
      <c r="AC1249" s="2" t="s">
        <v>621</v>
      </c>
      <c r="AD1249" s="2" t="s">
        <v>622</v>
      </c>
      <c r="AE1249">
        <v>1.1200000000000001</v>
      </c>
      <c r="AF1249">
        <v>2000</v>
      </c>
      <c r="AG1249">
        <v>2240</v>
      </c>
      <c r="AH1249">
        <v>6642000</v>
      </c>
      <c r="AI1249" s="2">
        <f>IF(AND(gpw_3[[#This Row],[wolumen]]=0,gpw_3[[#This Row],[obrot]]=0),gpw_3[[#This Row],[kurs_zamkniecia]],gpw_3[[#This Row],[obrot]]/gpw_3[[#This Row],[wolumen]])</f>
        <v>1.1200000000000001</v>
      </c>
      <c r="AJ1249">
        <f>(gpw_3[[#This Row],[kurs_zamkniecia]]/AE779-1)*100</f>
        <v>1.8181818181818299</v>
      </c>
      <c r="AK1249" t="str">
        <f>LEFT(gpw_3[[#This Row],[ISIN]],2)</f>
        <v>PL</v>
      </c>
      <c r="AL1249">
        <f>gpw_3[[#This Row],[kurs_zamkniecia]]*gpw_3[[#This Row],[pakiet_wig]]</f>
        <v>7439040.0000000009</v>
      </c>
      <c r="AM1249" s="2">
        <f>1000</f>
        <v>1000</v>
      </c>
      <c r="AN1249" s="2">
        <f t="shared" si="78"/>
        <v>96.428137390000003</v>
      </c>
      <c r="AO1249" s="2">
        <f t="shared" si="79"/>
        <v>57140000</v>
      </c>
      <c r="AP1249" s="2">
        <f>gpw_3[[#This Row],[M]]/(gpw_3[[#This Row],[Mb]]*gpw_3[[#This Row],[K]])*gpw_3[[#This Row],[Wb]]</f>
        <v>1.3501215828625504</v>
      </c>
      <c r="AQ1249" s="2">
        <f>gpw_3[[#This Row],[kurs_zamkniecia]]-AE779</f>
        <v>2.0000000000000018E-2</v>
      </c>
      <c r="AR1249" s="2" t="str">
        <f>IF(gpw_3[[#This Row],[Kolumna1]]&gt;0,"r",IF(gpw_3[[#This Row],[Kolumna1]]=0,"n","m"))</f>
        <v>r</v>
      </c>
    </row>
    <row r="1250" spans="1:44" x14ac:dyDescent="0.25">
      <c r="A1250" s="1">
        <v>42027</v>
      </c>
      <c r="B1250" s="2" t="s">
        <v>623</v>
      </c>
      <c r="C1250" s="2" t="s">
        <v>624</v>
      </c>
      <c r="D1250">
        <v>14.85</v>
      </c>
      <c r="E1250">
        <v>2</v>
      </c>
      <c r="F1250">
        <v>30</v>
      </c>
      <c r="G1250">
        <v>5551000</v>
      </c>
      <c r="H1250" s="2">
        <f>IF(AND(gpw[[#This Row],[wolumen]]=0,gpw[[#This Row],[obrot]]=0),gpw[[#This Row],[kurs_zamkniecia]],gpw[[#This Row],[obrot]]/gpw[[#This Row],[wolumen]])</f>
        <v>15</v>
      </c>
      <c r="I1250">
        <f>(gpw[[#This Row],[kurs_zamkniecia]]/D780-1)*100</f>
        <v>-1.0000000000000009</v>
      </c>
      <c r="J1250" t="str">
        <f>LEFT(gpw[[#This Row],[ISIN]],2)</f>
        <v>PL</v>
      </c>
      <c r="K1250">
        <f>gpw[[#This Row],[kurs_zamkniecia]]*gpw[[#This Row],[pakiet_wig]]</f>
        <v>82432350</v>
      </c>
      <c r="L1250" s="2">
        <f>1000</f>
        <v>1000</v>
      </c>
      <c r="M1250" s="2">
        <f t="shared" si="76"/>
        <v>96.428137390000003</v>
      </c>
      <c r="N1250" s="2">
        <f t="shared" si="77"/>
        <v>57140000</v>
      </c>
      <c r="O1250" s="2">
        <f>gpw[[#This Row],[M]]/(gpw[[#This Row],[Mb]]*gpw[[#This Row],[K]])*gpw[[#This Row],[Wb]]</f>
        <v>14.960760375139769</v>
      </c>
      <c r="P1250" s="2">
        <f>gpw[[#This Row],[kurs_zamkniecia]]-D780</f>
        <v>-0.15000000000000036</v>
      </c>
      <c r="Q1250" s="2" t="str">
        <f>IF(gpw[[#This Row],[Kolumna1]]&gt;0,"r",IF(gpw[[#This Row],[Kolumna1]]=0,"n","m"))</f>
        <v>m</v>
      </c>
      <c r="AB1250" s="1">
        <v>42027</v>
      </c>
      <c r="AC1250" s="2" t="s">
        <v>623</v>
      </c>
      <c r="AD1250" s="2" t="s">
        <v>624</v>
      </c>
      <c r="AE1250">
        <v>14.85</v>
      </c>
      <c r="AF1250">
        <v>2</v>
      </c>
      <c r="AG1250">
        <v>30</v>
      </c>
      <c r="AH1250">
        <v>5551000</v>
      </c>
      <c r="AI1250" s="2">
        <f>IF(AND(gpw_3[[#This Row],[wolumen]]=0,gpw_3[[#This Row],[obrot]]=0),gpw_3[[#This Row],[kurs_zamkniecia]],gpw_3[[#This Row],[obrot]]/gpw_3[[#This Row],[wolumen]])</f>
        <v>15</v>
      </c>
      <c r="AJ1250">
        <f>(gpw_3[[#This Row],[kurs_zamkniecia]]/AE780-1)*100</f>
        <v>-1.0000000000000009</v>
      </c>
      <c r="AK1250" t="str">
        <f>LEFT(gpw_3[[#This Row],[ISIN]],2)</f>
        <v>PL</v>
      </c>
      <c r="AL1250">
        <f>gpw_3[[#This Row],[kurs_zamkniecia]]*gpw_3[[#This Row],[pakiet_wig]]</f>
        <v>82432350</v>
      </c>
      <c r="AM1250" s="2">
        <f>1000</f>
        <v>1000</v>
      </c>
      <c r="AN1250" s="2">
        <f t="shared" si="78"/>
        <v>96.428137390000003</v>
      </c>
      <c r="AO1250" s="2">
        <f t="shared" si="79"/>
        <v>57140000</v>
      </c>
      <c r="AP1250" s="2">
        <f>gpw_3[[#This Row],[M]]/(gpw_3[[#This Row],[Mb]]*gpw_3[[#This Row],[K]])*gpw_3[[#This Row],[Wb]]</f>
        <v>14.960760375139769</v>
      </c>
      <c r="AQ1250" s="2">
        <f>gpw_3[[#This Row],[kurs_zamkniecia]]-AE780</f>
        <v>-0.15000000000000036</v>
      </c>
      <c r="AR1250" s="2" t="str">
        <f>IF(gpw_3[[#This Row],[Kolumna1]]&gt;0,"r",IF(gpw_3[[#This Row],[Kolumna1]]=0,"n","m"))</f>
        <v>m</v>
      </c>
    </row>
    <row r="1251" spans="1:44" x14ac:dyDescent="0.25">
      <c r="A1251" s="1">
        <v>42027</v>
      </c>
      <c r="B1251" s="2" t="s">
        <v>625</v>
      </c>
      <c r="C1251" s="2" t="s">
        <v>626</v>
      </c>
      <c r="D1251">
        <v>1.1499999999999999</v>
      </c>
      <c r="E1251">
        <v>11682</v>
      </c>
      <c r="F1251">
        <v>13210</v>
      </c>
      <c r="G1251">
        <v>5959000</v>
      </c>
      <c r="H1251" s="2">
        <f>IF(AND(gpw[[#This Row],[wolumen]]=0,gpw[[#This Row],[obrot]]=0),gpw[[#This Row],[kurs_zamkniecia]],gpw[[#This Row],[obrot]]/gpw[[#This Row],[wolumen]])</f>
        <v>1.1307995206300292</v>
      </c>
      <c r="I1251">
        <f>(gpw[[#This Row],[kurs_zamkniecia]]/D781-1)*100</f>
        <v>0</v>
      </c>
      <c r="J1251" t="str">
        <f>LEFT(gpw[[#This Row],[ISIN]],2)</f>
        <v>PL</v>
      </c>
      <c r="K1251">
        <f>gpw[[#This Row],[kurs_zamkniecia]]*gpw[[#This Row],[pakiet_wig]]</f>
        <v>6852849.9999999991</v>
      </c>
      <c r="L1251" s="2">
        <f>1000</f>
        <v>1000</v>
      </c>
      <c r="M1251" s="2">
        <f t="shared" si="76"/>
        <v>96.428137390000003</v>
      </c>
      <c r="N1251" s="2">
        <f t="shared" si="77"/>
        <v>57140000</v>
      </c>
      <c r="O1251" s="2">
        <f>gpw[[#This Row],[M]]/(gpw[[#This Row],[Mb]]*gpw[[#This Row],[K]])*gpw[[#This Row],[Wb]]</f>
        <v>1.2437331549661819</v>
      </c>
      <c r="P1251" s="2">
        <f>gpw[[#This Row],[kurs_zamkniecia]]-D781</f>
        <v>0</v>
      </c>
      <c r="Q1251" s="2" t="str">
        <f>IF(gpw[[#This Row],[Kolumna1]]&gt;0,"r",IF(gpw[[#This Row],[Kolumna1]]=0,"n","m"))</f>
        <v>n</v>
      </c>
      <c r="AB1251" s="1">
        <v>42027</v>
      </c>
      <c r="AC1251" s="2" t="s">
        <v>625</v>
      </c>
      <c r="AD1251" s="2" t="s">
        <v>626</v>
      </c>
      <c r="AE1251">
        <v>1.1499999999999999</v>
      </c>
      <c r="AF1251">
        <v>11682</v>
      </c>
      <c r="AG1251">
        <v>13210</v>
      </c>
      <c r="AH1251">
        <v>5959000</v>
      </c>
      <c r="AI1251" s="2">
        <f>IF(AND(gpw_3[[#This Row],[wolumen]]=0,gpw_3[[#This Row],[obrot]]=0),gpw_3[[#This Row],[kurs_zamkniecia]],gpw_3[[#This Row],[obrot]]/gpw_3[[#This Row],[wolumen]])</f>
        <v>1.1307995206300292</v>
      </c>
      <c r="AJ1251">
        <f>(gpw_3[[#This Row],[kurs_zamkniecia]]/AE781-1)*100</f>
        <v>0</v>
      </c>
      <c r="AK1251" t="str">
        <f>LEFT(gpw_3[[#This Row],[ISIN]],2)</f>
        <v>PL</v>
      </c>
      <c r="AL1251">
        <f>gpw_3[[#This Row],[kurs_zamkniecia]]*gpw_3[[#This Row],[pakiet_wig]]</f>
        <v>6852849.9999999991</v>
      </c>
      <c r="AM1251" s="2">
        <f>1000</f>
        <v>1000</v>
      </c>
      <c r="AN1251" s="2">
        <f t="shared" si="78"/>
        <v>96.428137390000003</v>
      </c>
      <c r="AO1251" s="2">
        <f t="shared" si="79"/>
        <v>57140000</v>
      </c>
      <c r="AP1251" s="2">
        <f>gpw_3[[#This Row],[M]]/(gpw_3[[#This Row],[Mb]]*gpw_3[[#This Row],[K]])*gpw_3[[#This Row],[Wb]]</f>
        <v>1.2437331549661819</v>
      </c>
      <c r="AQ1251" s="2">
        <f>gpw_3[[#This Row],[kurs_zamkniecia]]-AE781</f>
        <v>0</v>
      </c>
      <c r="AR1251" s="2" t="str">
        <f>IF(gpw_3[[#This Row],[Kolumna1]]&gt;0,"r",IF(gpw_3[[#This Row],[Kolumna1]]=0,"n","m"))</f>
        <v>n</v>
      </c>
    </row>
    <row r="1252" spans="1:44" x14ac:dyDescent="0.25">
      <c r="A1252" s="1">
        <v>42027</v>
      </c>
      <c r="B1252" s="2" t="s">
        <v>627</v>
      </c>
      <c r="C1252" s="2" t="s">
        <v>628</v>
      </c>
      <c r="D1252">
        <v>1.6</v>
      </c>
      <c r="E1252">
        <v>25231</v>
      </c>
      <c r="F1252">
        <v>40500</v>
      </c>
      <c r="G1252">
        <v>0</v>
      </c>
      <c r="H1252" s="2">
        <f>IF(AND(gpw[[#This Row],[wolumen]]=0,gpw[[#This Row],[obrot]]=0),gpw[[#This Row],[kurs_zamkniecia]],gpw[[#This Row],[obrot]]/gpw[[#This Row],[wolumen]])</f>
        <v>1.6051682454123894</v>
      </c>
      <c r="I1252">
        <f>(gpw[[#This Row],[kurs_zamkniecia]]/D782-1)*100</f>
        <v>0</v>
      </c>
      <c r="J1252" t="str">
        <f>LEFT(gpw[[#This Row],[ISIN]],2)</f>
        <v>PL</v>
      </c>
      <c r="K1252">
        <f>gpw[[#This Row],[kurs_zamkniecia]]*gpw[[#This Row],[pakiet_wig]]</f>
        <v>0</v>
      </c>
      <c r="L1252" s="2">
        <f>1000</f>
        <v>1000</v>
      </c>
      <c r="M1252" s="2">
        <f t="shared" si="76"/>
        <v>96.428137390000003</v>
      </c>
      <c r="N1252" s="2">
        <f t="shared" si="77"/>
        <v>57140000</v>
      </c>
      <c r="O1252" s="2">
        <f>gpw[[#This Row],[M]]/(gpw[[#This Row],[Mb]]*gpw[[#This Row],[K]])*gpw[[#This Row],[Wb]]</f>
        <v>0</v>
      </c>
      <c r="P1252" s="2">
        <f>gpw[[#This Row],[kurs_zamkniecia]]-D782</f>
        <v>0</v>
      </c>
      <c r="Q1252" s="2" t="str">
        <f>IF(gpw[[#This Row],[Kolumna1]]&gt;0,"r",IF(gpw[[#This Row],[Kolumna1]]=0,"n","m"))</f>
        <v>n</v>
      </c>
      <c r="AB1252" s="1">
        <v>42027</v>
      </c>
      <c r="AC1252" s="2" t="s">
        <v>627</v>
      </c>
      <c r="AD1252" s="2" t="s">
        <v>628</v>
      </c>
      <c r="AE1252">
        <v>1.6</v>
      </c>
      <c r="AF1252">
        <v>25231</v>
      </c>
      <c r="AG1252">
        <v>40500</v>
      </c>
      <c r="AH1252">
        <v>0</v>
      </c>
      <c r="AI1252" s="2">
        <f>IF(AND(gpw_3[[#This Row],[wolumen]]=0,gpw_3[[#This Row],[obrot]]=0),gpw_3[[#This Row],[kurs_zamkniecia]],gpw_3[[#This Row],[obrot]]/gpw_3[[#This Row],[wolumen]])</f>
        <v>1.6051682454123894</v>
      </c>
      <c r="AJ1252">
        <f>(gpw_3[[#This Row],[kurs_zamkniecia]]/AE782-1)*100</f>
        <v>0</v>
      </c>
      <c r="AK1252" t="str">
        <f>LEFT(gpw_3[[#This Row],[ISIN]],2)</f>
        <v>PL</v>
      </c>
      <c r="AL1252">
        <f>gpw_3[[#This Row],[kurs_zamkniecia]]*gpw_3[[#This Row],[pakiet_wig]]</f>
        <v>0</v>
      </c>
      <c r="AM1252" s="2">
        <f>1000</f>
        <v>1000</v>
      </c>
      <c r="AN1252" s="2">
        <f t="shared" si="78"/>
        <v>96.428137390000003</v>
      </c>
      <c r="AO1252" s="2">
        <f t="shared" si="79"/>
        <v>57140000</v>
      </c>
      <c r="AP1252" s="2">
        <f>gpw_3[[#This Row],[M]]/(gpw_3[[#This Row],[Mb]]*gpw_3[[#This Row],[K]])*gpw_3[[#This Row],[Wb]]</f>
        <v>0</v>
      </c>
      <c r="AQ1252" s="2">
        <f>gpw_3[[#This Row],[kurs_zamkniecia]]-AE782</f>
        <v>0</v>
      </c>
      <c r="AR1252" s="2" t="str">
        <f>IF(gpw_3[[#This Row],[Kolumna1]]&gt;0,"r",IF(gpw_3[[#This Row],[Kolumna1]]=0,"n","m"))</f>
        <v>n</v>
      </c>
    </row>
    <row r="1253" spans="1:44" x14ac:dyDescent="0.25">
      <c r="A1253" s="1">
        <v>42027</v>
      </c>
      <c r="B1253" s="2" t="s">
        <v>629</v>
      </c>
      <c r="C1253" s="2" t="s">
        <v>630</v>
      </c>
      <c r="D1253">
        <v>0.27</v>
      </c>
      <c r="E1253">
        <v>6849</v>
      </c>
      <c r="F1253">
        <v>1840</v>
      </c>
      <c r="G1253">
        <v>0</v>
      </c>
      <c r="H1253" s="2">
        <f>IF(AND(gpw[[#This Row],[wolumen]]=0,gpw[[#This Row],[obrot]]=0),gpw[[#This Row],[kurs_zamkniecia]],gpw[[#This Row],[obrot]]/gpw[[#This Row],[wolumen]])</f>
        <v>0.26865235800846837</v>
      </c>
      <c r="I1253">
        <f>(gpw[[#This Row],[kurs_zamkniecia]]/D783-1)*100</f>
        <v>0</v>
      </c>
      <c r="J1253" t="str">
        <f>LEFT(gpw[[#This Row],[ISIN]],2)</f>
        <v>PL</v>
      </c>
      <c r="K1253">
        <f>gpw[[#This Row],[kurs_zamkniecia]]*gpw[[#This Row],[pakiet_wig]]</f>
        <v>0</v>
      </c>
      <c r="L1253" s="2">
        <f>1000</f>
        <v>1000</v>
      </c>
      <c r="M1253" s="2">
        <f t="shared" si="76"/>
        <v>96.428137390000003</v>
      </c>
      <c r="N1253" s="2">
        <f t="shared" si="77"/>
        <v>57140000</v>
      </c>
      <c r="O1253" s="2">
        <f>gpw[[#This Row],[M]]/(gpw[[#This Row],[Mb]]*gpw[[#This Row],[K]])*gpw[[#This Row],[Wb]]</f>
        <v>0</v>
      </c>
      <c r="P1253" s="2">
        <f>gpw[[#This Row],[kurs_zamkniecia]]-D783</f>
        <v>0</v>
      </c>
      <c r="Q1253" s="2" t="str">
        <f>IF(gpw[[#This Row],[Kolumna1]]&gt;0,"r",IF(gpw[[#This Row],[Kolumna1]]=0,"n","m"))</f>
        <v>n</v>
      </c>
      <c r="AB1253" s="1">
        <v>42027</v>
      </c>
      <c r="AC1253" s="2" t="s">
        <v>629</v>
      </c>
      <c r="AD1253" s="2" t="s">
        <v>630</v>
      </c>
      <c r="AE1253">
        <v>0.27</v>
      </c>
      <c r="AF1253">
        <v>6849</v>
      </c>
      <c r="AG1253">
        <v>1840</v>
      </c>
      <c r="AH1253">
        <v>0</v>
      </c>
      <c r="AI1253" s="2">
        <f>IF(AND(gpw_3[[#This Row],[wolumen]]=0,gpw_3[[#This Row],[obrot]]=0),gpw_3[[#This Row],[kurs_zamkniecia]],gpw_3[[#This Row],[obrot]]/gpw_3[[#This Row],[wolumen]])</f>
        <v>0.26865235800846837</v>
      </c>
      <c r="AJ1253">
        <f>(gpw_3[[#This Row],[kurs_zamkniecia]]/AE783-1)*100</f>
        <v>0</v>
      </c>
      <c r="AK1253" t="str">
        <f>LEFT(gpw_3[[#This Row],[ISIN]],2)</f>
        <v>PL</v>
      </c>
      <c r="AL1253">
        <f>gpw_3[[#This Row],[kurs_zamkniecia]]*gpw_3[[#This Row],[pakiet_wig]]</f>
        <v>0</v>
      </c>
      <c r="AM1253" s="2">
        <f>1000</f>
        <v>1000</v>
      </c>
      <c r="AN1253" s="2">
        <f t="shared" si="78"/>
        <v>96.428137390000003</v>
      </c>
      <c r="AO1253" s="2">
        <f t="shared" si="79"/>
        <v>57140000</v>
      </c>
      <c r="AP1253" s="2">
        <f>gpw_3[[#This Row],[M]]/(gpw_3[[#This Row],[Mb]]*gpw_3[[#This Row],[K]])*gpw_3[[#This Row],[Wb]]</f>
        <v>0</v>
      </c>
      <c r="AQ1253" s="2">
        <f>gpw_3[[#This Row],[kurs_zamkniecia]]-AE783</f>
        <v>0</v>
      </c>
      <c r="AR1253" s="2" t="str">
        <f>IF(gpw_3[[#This Row],[Kolumna1]]&gt;0,"r",IF(gpw_3[[#This Row],[Kolumna1]]=0,"n","m"))</f>
        <v>n</v>
      </c>
    </row>
    <row r="1254" spans="1:44" x14ac:dyDescent="0.25">
      <c r="A1254" s="1">
        <v>42027</v>
      </c>
      <c r="B1254" s="2" t="s">
        <v>631</v>
      </c>
      <c r="C1254" s="2" t="s">
        <v>632</v>
      </c>
      <c r="D1254">
        <v>3.79</v>
      </c>
      <c r="E1254">
        <v>100</v>
      </c>
      <c r="F1254">
        <v>380</v>
      </c>
      <c r="G1254">
        <v>3736000</v>
      </c>
      <c r="H1254" s="2">
        <f>IF(AND(gpw[[#This Row],[wolumen]]=0,gpw[[#This Row],[obrot]]=0),gpw[[#This Row],[kurs_zamkniecia]],gpw[[#This Row],[obrot]]/gpw[[#This Row],[wolumen]])</f>
        <v>3.8</v>
      </c>
      <c r="I1254">
        <f>(gpw[[#This Row],[kurs_zamkniecia]]/D784-1)*100</f>
        <v>-0.26315789473683182</v>
      </c>
      <c r="J1254" t="str">
        <f>LEFT(gpw[[#This Row],[ISIN]],2)</f>
        <v>PL</v>
      </c>
      <c r="K1254">
        <f>gpw[[#This Row],[kurs_zamkniecia]]*gpw[[#This Row],[pakiet_wig]]</f>
        <v>14159440</v>
      </c>
      <c r="L1254" s="2">
        <f>1000</f>
        <v>1000</v>
      </c>
      <c r="M1254" s="2">
        <f t="shared" si="76"/>
        <v>96.428137390000003</v>
      </c>
      <c r="N1254" s="2">
        <f t="shared" si="77"/>
        <v>57140000</v>
      </c>
      <c r="O1254" s="2">
        <f>gpw[[#This Row],[M]]/(gpw[[#This Row],[Mb]]*gpw[[#This Row],[K]])*gpw[[#This Row],[Wb]]</f>
        <v>2.5698162054844857</v>
      </c>
      <c r="P1254" s="2">
        <f>gpw[[#This Row],[kurs_zamkniecia]]-D784</f>
        <v>-9.9999999999997868E-3</v>
      </c>
      <c r="Q1254" s="2" t="str">
        <f>IF(gpw[[#This Row],[Kolumna1]]&gt;0,"r",IF(gpw[[#This Row],[Kolumna1]]=0,"n","m"))</f>
        <v>m</v>
      </c>
      <c r="AB1254" s="1">
        <v>42027</v>
      </c>
      <c r="AC1254" s="2" t="s">
        <v>631</v>
      </c>
      <c r="AD1254" s="2" t="s">
        <v>632</v>
      </c>
      <c r="AE1254">
        <v>3.79</v>
      </c>
      <c r="AF1254">
        <v>100</v>
      </c>
      <c r="AG1254">
        <v>380</v>
      </c>
      <c r="AH1254">
        <v>3736000</v>
      </c>
      <c r="AI1254" s="2">
        <f>IF(AND(gpw_3[[#This Row],[wolumen]]=0,gpw_3[[#This Row],[obrot]]=0),gpw_3[[#This Row],[kurs_zamkniecia]],gpw_3[[#This Row],[obrot]]/gpw_3[[#This Row],[wolumen]])</f>
        <v>3.8</v>
      </c>
      <c r="AJ1254">
        <f>(gpw_3[[#This Row],[kurs_zamkniecia]]/AE784-1)*100</f>
        <v>-0.26315789473683182</v>
      </c>
      <c r="AK1254" t="str">
        <f>LEFT(gpw_3[[#This Row],[ISIN]],2)</f>
        <v>PL</v>
      </c>
      <c r="AL1254">
        <f>gpw_3[[#This Row],[kurs_zamkniecia]]*gpw_3[[#This Row],[pakiet_wig]]</f>
        <v>14159440</v>
      </c>
      <c r="AM1254" s="2">
        <f>1000</f>
        <v>1000</v>
      </c>
      <c r="AN1254" s="2">
        <f t="shared" si="78"/>
        <v>96.428137390000003</v>
      </c>
      <c r="AO1254" s="2">
        <f t="shared" si="79"/>
        <v>57140000</v>
      </c>
      <c r="AP1254" s="2">
        <f>gpw_3[[#This Row],[M]]/(gpw_3[[#This Row],[Mb]]*gpw_3[[#This Row],[K]])*gpw_3[[#This Row],[Wb]]</f>
        <v>2.5698162054844857</v>
      </c>
      <c r="AQ1254" s="2">
        <f>gpw_3[[#This Row],[kurs_zamkniecia]]-AE784</f>
        <v>-9.9999999999997868E-3</v>
      </c>
      <c r="AR1254" s="2" t="str">
        <f>IF(gpw_3[[#This Row],[Kolumna1]]&gt;0,"r",IF(gpw_3[[#This Row],[Kolumna1]]=0,"n","m"))</f>
        <v>m</v>
      </c>
    </row>
    <row r="1255" spans="1:44" x14ac:dyDescent="0.25">
      <c r="A1255" s="1">
        <v>42027</v>
      </c>
      <c r="B1255" s="2" t="s">
        <v>633</v>
      </c>
      <c r="C1255" s="2" t="s">
        <v>634</v>
      </c>
      <c r="D1255">
        <v>3.31</v>
      </c>
      <c r="E1255">
        <v>0</v>
      </c>
      <c r="F1255">
        <v>0</v>
      </c>
      <c r="G1255">
        <v>0</v>
      </c>
      <c r="H1255" s="2">
        <f>IF(AND(gpw[[#This Row],[wolumen]]=0,gpw[[#This Row],[obrot]]=0),gpw[[#This Row],[kurs_zamkniecia]],gpw[[#This Row],[obrot]]/gpw[[#This Row],[wolumen]])</f>
        <v>3.31</v>
      </c>
      <c r="I1255">
        <f>(gpw[[#This Row],[kurs_zamkniecia]]/D785-1)*100</f>
        <v>0</v>
      </c>
      <c r="J1255" t="str">
        <f>LEFT(gpw[[#This Row],[ISIN]],2)</f>
        <v>PL</v>
      </c>
      <c r="K1255">
        <f>gpw[[#This Row],[kurs_zamkniecia]]*gpw[[#This Row],[pakiet_wig]]</f>
        <v>0</v>
      </c>
      <c r="L1255" s="2">
        <f>1000</f>
        <v>1000</v>
      </c>
      <c r="M1255" s="2">
        <f t="shared" si="76"/>
        <v>96.428137390000003</v>
      </c>
      <c r="N1255" s="2">
        <f t="shared" si="77"/>
        <v>57140000</v>
      </c>
      <c r="O1255" s="2">
        <f>gpw[[#This Row],[M]]/(gpw[[#This Row],[Mb]]*gpw[[#This Row],[K]])*gpw[[#This Row],[Wb]]</f>
        <v>0</v>
      </c>
      <c r="P1255" s="2">
        <f>gpw[[#This Row],[kurs_zamkniecia]]-D785</f>
        <v>0</v>
      </c>
      <c r="Q1255" s="2" t="str">
        <f>IF(gpw[[#This Row],[Kolumna1]]&gt;0,"r",IF(gpw[[#This Row],[Kolumna1]]=0,"n","m"))</f>
        <v>n</v>
      </c>
      <c r="AB1255" s="1">
        <v>42027</v>
      </c>
      <c r="AC1255" s="2" t="s">
        <v>633</v>
      </c>
      <c r="AD1255" s="2" t="s">
        <v>634</v>
      </c>
      <c r="AE1255">
        <v>3.31</v>
      </c>
      <c r="AF1255">
        <v>0</v>
      </c>
      <c r="AG1255">
        <v>0</v>
      </c>
      <c r="AH1255">
        <v>0</v>
      </c>
      <c r="AI1255" s="2">
        <f>IF(AND(gpw_3[[#This Row],[wolumen]]=0,gpw_3[[#This Row],[obrot]]=0),gpw_3[[#This Row],[kurs_zamkniecia]],gpw_3[[#This Row],[obrot]]/gpw_3[[#This Row],[wolumen]])</f>
        <v>3.31</v>
      </c>
      <c r="AJ1255">
        <f>(gpw_3[[#This Row],[kurs_zamkniecia]]/AE785-1)*100</f>
        <v>0</v>
      </c>
      <c r="AK1255" t="str">
        <f>LEFT(gpw_3[[#This Row],[ISIN]],2)</f>
        <v>PL</v>
      </c>
      <c r="AL1255">
        <f>gpw_3[[#This Row],[kurs_zamkniecia]]*gpw_3[[#This Row],[pakiet_wig]]</f>
        <v>0</v>
      </c>
      <c r="AM1255" s="2">
        <f>1000</f>
        <v>1000</v>
      </c>
      <c r="AN1255" s="2">
        <f t="shared" si="78"/>
        <v>96.428137390000003</v>
      </c>
      <c r="AO1255" s="2">
        <f t="shared" si="79"/>
        <v>57140000</v>
      </c>
      <c r="AP1255" s="2">
        <f>gpw_3[[#This Row],[M]]/(gpw_3[[#This Row],[Mb]]*gpw_3[[#This Row],[K]])*gpw_3[[#This Row],[Wb]]</f>
        <v>0</v>
      </c>
      <c r="AQ1255" s="2">
        <f>gpw_3[[#This Row],[kurs_zamkniecia]]-AE785</f>
        <v>0</v>
      </c>
      <c r="AR1255" s="2" t="str">
        <f>IF(gpw_3[[#This Row],[Kolumna1]]&gt;0,"r",IF(gpw_3[[#This Row],[Kolumna1]]=0,"n","m"))</f>
        <v>n</v>
      </c>
    </row>
    <row r="1256" spans="1:44" x14ac:dyDescent="0.25">
      <c r="A1256" s="1">
        <v>42027</v>
      </c>
      <c r="B1256" s="2" t="s">
        <v>635</v>
      </c>
      <c r="C1256" s="2" t="s">
        <v>636</v>
      </c>
      <c r="D1256">
        <v>1.62</v>
      </c>
      <c r="E1256">
        <v>29</v>
      </c>
      <c r="F1256">
        <v>50</v>
      </c>
      <c r="G1256">
        <v>18756000</v>
      </c>
      <c r="H1256" s="2">
        <f>IF(AND(gpw[[#This Row],[wolumen]]=0,gpw[[#This Row],[obrot]]=0),gpw[[#This Row],[kurs_zamkniecia]],gpw[[#This Row],[obrot]]/gpw[[#This Row],[wolumen]])</f>
        <v>1.7241379310344827</v>
      </c>
      <c r="I1256">
        <f>(gpw[[#This Row],[kurs_zamkniecia]]/D786-1)*100</f>
        <v>0</v>
      </c>
      <c r="J1256" t="str">
        <f>LEFT(gpw[[#This Row],[ISIN]],2)</f>
        <v>PL</v>
      </c>
      <c r="K1256">
        <f>gpw[[#This Row],[kurs_zamkniecia]]*gpw[[#This Row],[pakiet_wig]]</f>
        <v>30384720.000000004</v>
      </c>
      <c r="L1256" s="2">
        <f>1000</f>
        <v>1000</v>
      </c>
      <c r="M1256" s="2">
        <f t="shared" si="76"/>
        <v>96.428137390000003</v>
      </c>
      <c r="N1256" s="2">
        <f t="shared" si="77"/>
        <v>57140000</v>
      </c>
      <c r="O1256" s="2">
        <f>gpw[[#This Row],[M]]/(gpw[[#This Row],[Mb]]*gpw[[#This Row],[K]])*gpw[[#This Row],[Wb]]</f>
        <v>5.5145645488175079</v>
      </c>
      <c r="P1256" s="2">
        <f>gpw[[#This Row],[kurs_zamkniecia]]-D786</f>
        <v>0</v>
      </c>
      <c r="Q1256" s="2" t="str">
        <f>IF(gpw[[#This Row],[Kolumna1]]&gt;0,"r",IF(gpw[[#This Row],[Kolumna1]]=0,"n","m"))</f>
        <v>n</v>
      </c>
      <c r="AB1256" s="1">
        <v>42027</v>
      </c>
      <c r="AC1256" s="2" t="s">
        <v>635</v>
      </c>
      <c r="AD1256" s="2" t="s">
        <v>636</v>
      </c>
      <c r="AE1256">
        <v>1.62</v>
      </c>
      <c r="AF1256">
        <v>29</v>
      </c>
      <c r="AG1256">
        <v>50</v>
      </c>
      <c r="AH1256">
        <v>18756000</v>
      </c>
      <c r="AI1256" s="2">
        <f>IF(AND(gpw_3[[#This Row],[wolumen]]=0,gpw_3[[#This Row],[obrot]]=0),gpw_3[[#This Row],[kurs_zamkniecia]],gpw_3[[#This Row],[obrot]]/gpw_3[[#This Row],[wolumen]])</f>
        <v>1.7241379310344827</v>
      </c>
      <c r="AJ1256">
        <f>(gpw_3[[#This Row],[kurs_zamkniecia]]/AE786-1)*100</f>
        <v>0</v>
      </c>
      <c r="AK1256" t="str">
        <f>LEFT(gpw_3[[#This Row],[ISIN]],2)</f>
        <v>PL</v>
      </c>
      <c r="AL1256">
        <f>gpw_3[[#This Row],[kurs_zamkniecia]]*gpw_3[[#This Row],[pakiet_wig]]</f>
        <v>30384720.000000004</v>
      </c>
      <c r="AM1256" s="2">
        <f>1000</f>
        <v>1000</v>
      </c>
      <c r="AN1256" s="2">
        <f t="shared" si="78"/>
        <v>96.428137390000003</v>
      </c>
      <c r="AO1256" s="2">
        <f t="shared" si="79"/>
        <v>57140000</v>
      </c>
      <c r="AP1256" s="2">
        <f>gpw_3[[#This Row],[M]]/(gpw_3[[#This Row],[Mb]]*gpw_3[[#This Row],[K]])*gpw_3[[#This Row],[Wb]]</f>
        <v>5.5145645488175079</v>
      </c>
      <c r="AQ1256" s="2">
        <f>gpw_3[[#This Row],[kurs_zamkniecia]]-AE786</f>
        <v>0</v>
      </c>
      <c r="AR1256" s="2" t="str">
        <f>IF(gpw_3[[#This Row],[Kolumna1]]&gt;0,"r",IF(gpw_3[[#This Row],[Kolumna1]]=0,"n","m"))</f>
        <v>n</v>
      </c>
    </row>
    <row r="1257" spans="1:44" x14ac:dyDescent="0.25">
      <c r="A1257" s="1">
        <v>42027</v>
      </c>
      <c r="B1257" s="2" t="s">
        <v>637</v>
      </c>
      <c r="C1257" s="2" t="s">
        <v>638</v>
      </c>
      <c r="D1257">
        <v>37.979999999999997</v>
      </c>
      <c r="E1257">
        <v>399</v>
      </c>
      <c r="F1257">
        <v>14980</v>
      </c>
      <c r="G1257">
        <v>3144000</v>
      </c>
      <c r="H1257" s="2">
        <f>IF(AND(gpw[[#This Row],[wolumen]]=0,gpw[[#This Row],[obrot]]=0),gpw[[#This Row],[kurs_zamkniecia]],gpw[[#This Row],[obrot]]/gpw[[#This Row],[wolumen]])</f>
        <v>37.543859649122808</v>
      </c>
      <c r="I1257">
        <f>(gpw[[#This Row],[kurs_zamkniecia]]/D787-1)*100</f>
        <v>0.76943486335898648</v>
      </c>
      <c r="J1257" t="str">
        <f>LEFT(gpw[[#This Row],[ISIN]],2)</f>
        <v>PL</v>
      </c>
      <c r="K1257">
        <f>gpw[[#This Row],[kurs_zamkniecia]]*gpw[[#This Row],[pakiet_wig]]</f>
        <v>119409119.99999999</v>
      </c>
      <c r="L1257" s="2">
        <f>1000</f>
        <v>1000</v>
      </c>
      <c r="M1257" s="2">
        <f t="shared" si="76"/>
        <v>96.428137390000003</v>
      </c>
      <c r="N1257" s="2">
        <f t="shared" si="77"/>
        <v>57140000</v>
      </c>
      <c r="O1257" s="2">
        <f>gpw[[#This Row],[M]]/(gpw[[#This Row],[Mb]]*gpw[[#This Row],[K]])*gpw[[#This Row],[Wb]]</f>
        <v>21.671725128863965</v>
      </c>
      <c r="P1257" s="2">
        <f>gpw[[#This Row],[kurs_zamkniecia]]-D787</f>
        <v>0.28999999999999915</v>
      </c>
      <c r="Q1257" s="2" t="str">
        <f>IF(gpw[[#This Row],[Kolumna1]]&gt;0,"r",IF(gpw[[#This Row],[Kolumna1]]=0,"n","m"))</f>
        <v>r</v>
      </c>
      <c r="AB1257" s="1">
        <v>42027</v>
      </c>
      <c r="AC1257" s="2" t="s">
        <v>637</v>
      </c>
      <c r="AD1257" s="2" t="s">
        <v>638</v>
      </c>
      <c r="AE1257">
        <v>37.979999999999997</v>
      </c>
      <c r="AF1257">
        <v>399</v>
      </c>
      <c r="AG1257">
        <v>14980</v>
      </c>
      <c r="AH1257">
        <v>3144000</v>
      </c>
      <c r="AI1257" s="2">
        <f>IF(AND(gpw_3[[#This Row],[wolumen]]=0,gpw_3[[#This Row],[obrot]]=0),gpw_3[[#This Row],[kurs_zamkniecia]],gpw_3[[#This Row],[obrot]]/gpw_3[[#This Row],[wolumen]])</f>
        <v>37.543859649122808</v>
      </c>
      <c r="AJ1257">
        <f>(gpw_3[[#This Row],[kurs_zamkniecia]]/AE787-1)*100</f>
        <v>0.76943486335898648</v>
      </c>
      <c r="AK1257" t="str">
        <f>LEFT(gpw_3[[#This Row],[ISIN]],2)</f>
        <v>PL</v>
      </c>
      <c r="AL1257">
        <f>gpw_3[[#This Row],[kurs_zamkniecia]]*gpw_3[[#This Row],[pakiet_wig]]</f>
        <v>119409119.99999999</v>
      </c>
      <c r="AM1257" s="2">
        <f>1000</f>
        <v>1000</v>
      </c>
      <c r="AN1257" s="2">
        <f t="shared" si="78"/>
        <v>96.428137390000003</v>
      </c>
      <c r="AO1257" s="2">
        <f t="shared" si="79"/>
        <v>57140000</v>
      </c>
      <c r="AP1257" s="2">
        <f>gpw_3[[#This Row],[M]]/(gpw_3[[#This Row],[Mb]]*gpw_3[[#This Row],[K]])*gpw_3[[#This Row],[Wb]]</f>
        <v>21.671725128863965</v>
      </c>
      <c r="AQ1257" s="2">
        <f>gpw_3[[#This Row],[kurs_zamkniecia]]-AE787</f>
        <v>0.28999999999999915</v>
      </c>
      <c r="AR1257" s="2" t="str">
        <f>IF(gpw_3[[#This Row],[Kolumna1]]&gt;0,"r",IF(gpw_3[[#This Row],[Kolumna1]]=0,"n","m"))</f>
        <v>r</v>
      </c>
    </row>
    <row r="1258" spans="1:44" x14ac:dyDescent="0.25">
      <c r="A1258" s="1">
        <v>42027</v>
      </c>
      <c r="B1258" s="2" t="s">
        <v>639</v>
      </c>
      <c r="C1258" s="2" t="s">
        <v>640</v>
      </c>
      <c r="D1258">
        <v>0.23</v>
      </c>
      <c r="E1258">
        <v>16060</v>
      </c>
      <c r="F1258">
        <v>3690</v>
      </c>
      <c r="G1258">
        <v>0</v>
      </c>
      <c r="H1258" s="2">
        <f>IF(AND(gpw[[#This Row],[wolumen]]=0,gpw[[#This Row],[obrot]]=0),gpw[[#This Row],[kurs_zamkniecia]],gpw[[#This Row],[obrot]]/gpw[[#This Row],[wolumen]])</f>
        <v>0.22976338729763388</v>
      </c>
      <c r="I1258">
        <f>(gpw[[#This Row],[kurs_zamkniecia]]/D788-1)*100</f>
        <v>0</v>
      </c>
      <c r="J1258" t="str">
        <f>LEFT(gpw[[#This Row],[ISIN]],2)</f>
        <v>PL</v>
      </c>
      <c r="K1258">
        <f>gpw[[#This Row],[kurs_zamkniecia]]*gpw[[#This Row],[pakiet_wig]]</f>
        <v>0</v>
      </c>
      <c r="L1258" s="2">
        <f>1000</f>
        <v>1000</v>
      </c>
      <c r="M1258" s="2">
        <f t="shared" si="76"/>
        <v>96.428137390000003</v>
      </c>
      <c r="N1258" s="2">
        <f t="shared" si="77"/>
        <v>57140000</v>
      </c>
      <c r="O1258" s="2">
        <f>gpw[[#This Row],[M]]/(gpw[[#This Row],[Mb]]*gpw[[#This Row],[K]])*gpw[[#This Row],[Wb]]</f>
        <v>0</v>
      </c>
      <c r="P1258" s="2">
        <f>gpw[[#This Row],[kurs_zamkniecia]]-D788</f>
        <v>0</v>
      </c>
      <c r="Q1258" s="2" t="str">
        <f>IF(gpw[[#This Row],[Kolumna1]]&gt;0,"r",IF(gpw[[#This Row],[Kolumna1]]=0,"n","m"))</f>
        <v>n</v>
      </c>
      <c r="AB1258" s="1">
        <v>42027</v>
      </c>
      <c r="AC1258" s="2" t="s">
        <v>639</v>
      </c>
      <c r="AD1258" s="2" t="s">
        <v>640</v>
      </c>
      <c r="AE1258">
        <v>0.23</v>
      </c>
      <c r="AF1258">
        <v>16060</v>
      </c>
      <c r="AG1258">
        <v>3690</v>
      </c>
      <c r="AH1258">
        <v>0</v>
      </c>
      <c r="AI1258" s="2">
        <f>IF(AND(gpw_3[[#This Row],[wolumen]]=0,gpw_3[[#This Row],[obrot]]=0),gpw_3[[#This Row],[kurs_zamkniecia]],gpw_3[[#This Row],[obrot]]/gpw_3[[#This Row],[wolumen]])</f>
        <v>0.22976338729763388</v>
      </c>
      <c r="AJ1258">
        <f>(gpw_3[[#This Row],[kurs_zamkniecia]]/AE788-1)*100</f>
        <v>0</v>
      </c>
      <c r="AK1258" t="str">
        <f>LEFT(gpw_3[[#This Row],[ISIN]],2)</f>
        <v>PL</v>
      </c>
      <c r="AL1258">
        <f>gpw_3[[#This Row],[kurs_zamkniecia]]*gpw_3[[#This Row],[pakiet_wig]]</f>
        <v>0</v>
      </c>
      <c r="AM1258" s="2">
        <f>1000</f>
        <v>1000</v>
      </c>
      <c r="AN1258" s="2">
        <f t="shared" si="78"/>
        <v>96.428137390000003</v>
      </c>
      <c r="AO1258" s="2">
        <f t="shared" si="79"/>
        <v>57140000</v>
      </c>
      <c r="AP1258" s="2">
        <f>gpw_3[[#This Row],[M]]/(gpw_3[[#This Row],[Mb]]*gpw_3[[#This Row],[K]])*gpw_3[[#This Row],[Wb]]</f>
        <v>0</v>
      </c>
      <c r="AQ1258" s="2">
        <f>gpw_3[[#This Row],[kurs_zamkniecia]]-AE788</f>
        <v>0</v>
      </c>
      <c r="AR1258" s="2" t="str">
        <f>IF(gpw_3[[#This Row],[Kolumna1]]&gt;0,"r",IF(gpw_3[[#This Row],[Kolumna1]]=0,"n","m"))</f>
        <v>n</v>
      </c>
    </row>
    <row r="1259" spans="1:44" x14ac:dyDescent="0.25">
      <c r="A1259" s="1">
        <v>42027</v>
      </c>
      <c r="B1259" s="2" t="s">
        <v>641</v>
      </c>
      <c r="C1259" s="2" t="s">
        <v>642</v>
      </c>
      <c r="D1259">
        <v>51.9</v>
      </c>
      <c r="E1259">
        <v>1439</v>
      </c>
      <c r="F1259">
        <v>74570</v>
      </c>
      <c r="G1259">
        <v>4763000</v>
      </c>
      <c r="H1259" s="2">
        <f>IF(AND(gpw[[#This Row],[wolumen]]=0,gpw[[#This Row],[obrot]]=0),gpw[[#This Row],[kurs_zamkniecia]],gpw[[#This Row],[obrot]]/gpw[[#This Row],[wolumen]])</f>
        <v>51.820708825573313</v>
      </c>
      <c r="I1259">
        <f>(gpw[[#This Row],[kurs_zamkniecia]]/D789-1)*100</f>
        <v>1.7647058823529349</v>
      </c>
      <c r="J1259" t="str">
        <f>LEFT(gpw[[#This Row],[ISIN]],2)</f>
        <v>PL</v>
      </c>
      <c r="K1259">
        <f>gpw[[#This Row],[kurs_zamkniecia]]*gpw[[#This Row],[pakiet_wig]]</f>
        <v>247199700</v>
      </c>
      <c r="L1259" s="2">
        <f>1000</f>
        <v>1000</v>
      </c>
      <c r="M1259" s="2">
        <f t="shared" si="76"/>
        <v>96.428137390000003</v>
      </c>
      <c r="N1259" s="2">
        <f t="shared" si="77"/>
        <v>57140000</v>
      </c>
      <c r="O1259" s="2">
        <f>gpw[[#This Row],[M]]/(gpw[[#This Row],[Mb]]*gpw[[#This Row],[K]])*gpw[[#This Row],[Wb]]</f>
        <v>44.864612940264813</v>
      </c>
      <c r="P1259" s="2">
        <f>gpw[[#This Row],[kurs_zamkniecia]]-D789</f>
        <v>0.89999999999999858</v>
      </c>
      <c r="Q1259" s="2" t="str">
        <f>IF(gpw[[#This Row],[Kolumna1]]&gt;0,"r",IF(gpw[[#This Row],[Kolumna1]]=0,"n","m"))</f>
        <v>r</v>
      </c>
      <c r="AB1259" s="1">
        <v>42027</v>
      </c>
      <c r="AC1259" s="2" t="s">
        <v>641</v>
      </c>
      <c r="AD1259" s="2" t="s">
        <v>642</v>
      </c>
      <c r="AE1259">
        <v>51.9</v>
      </c>
      <c r="AF1259">
        <v>1439</v>
      </c>
      <c r="AG1259">
        <v>74570</v>
      </c>
      <c r="AH1259">
        <v>4763000</v>
      </c>
      <c r="AI1259" s="2">
        <f>IF(AND(gpw_3[[#This Row],[wolumen]]=0,gpw_3[[#This Row],[obrot]]=0),gpw_3[[#This Row],[kurs_zamkniecia]],gpw_3[[#This Row],[obrot]]/gpw_3[[#This Row],[wolumen]])</f>
        <v>51.820708825573313</v>
      </c>
      <c r="AJ1259">
        <f>(gpw_3[[#This Row],[kurs_zamkniecia]]/AE789-1)*100</f>
        <v>1.7647058823529349</v>
      </c>
      <c r="AK1259" t="str">
        <f>LEFT(gpw_3[[#This Row],[ISIN]],2)</f>
        <v>PL</v>
      </c>
      <c r="AL1259">
        <f>gpw_3[[#This Row],[kurs_zamkniecia]]*gpw_3[[#This Row],[pakiet_wig]]</f>
        <v>247199700</v>
      </c>
      <c r="AM1259" s="2">
        <f>1000</f>
        <v>1000</v>
      </c>
      <c r="AN1259" s="2">
        <f t="shared" si="78"/>
        <v>96.428137390000003</v>
      </c>
      <c r="AO1259" s="2">
        <f t="shared" si="79"/>
        <v>57140000</v>
      </c>
      <c r="AP1259" s="2">
        <f>gpw_3[[#This Row],[M]]/(gpw_3[[#This Row],[Mb]]*gpw_3[[#This Row],[K]])*gpw_3[[#This Row],[Wb]]</f>
        <v>44.864612940264813</v>
      </c>
      <c r="AQ1259" s="2">
        <f>gpw_3[[#This Row],[kurs_zamkniecia]]-AE789</f>
        <v>0.89999999999999858</v>
      </c>
      <c r="AR1259" s="2" t="str">
        <f>IF(gpw_3[[#This Row],[Kolumna1]]&gt;0,"r",IF(gpw_3[[#This Row],[Kolumna1]]=0,"n","m"))</f>
        <v>r</v>
      </c>
    </row>
    <row r="1260" spans="1:44" x14ac:dyDescent="0.25">
      <c r="A1260" s="1">
        <v>42027</v>
      </c>
      <c r="B1260" s="2" t="s">
        <v>643</v>
      </c>
      <c r="C1260" s="2" t="s">
        <v>644</v>
      </c>
      <c r="D1260">
        <v>100</v>
      </c>
      <c r="E1260">
        <v>0</v>
      </c>
      <c r="F1260">
        <v>0</v>
      </c>
      <c r="G1260">
        <v>826000</v>
      </c>
      <c r="H1260" s="2">
        <f>IF(AND(gpw[[#This Row],[wolumen]]=0,gpw[[#This Row],[obrot]]=0),gpw[[#This Row],[kurs_zamkniecia]],gpw[[#This Row],[obrot]]/gpw[[#This Row],[wolumen]])</f>
        <v>100</v>
      </c>
      <c r="I1260">
        <f>(gpw[[#This Row],[kurs_zamkniecia]]/D790-1)*100</f>
        <v>0</v>
      </c>
      <c r="J1260" t="str">
        <f>LEFT(gpw[[#This Row],[ISIN]],2)</f>
        <v>LU</v>
      </c>
      <c r="K1260">
        <f>gpw[[#This Row],[kurs_zamkniecia]]*gpw[[#This Row],[pakiet_wig]]</f>
        <v>82600000</v>
      </c>
      <c r="L1260" s="2">
        <f>1000</f>
        <v>1000</v>
      </c>
      <c r="M1260" s="2">
        <f t="shared" si="76"/>
        <v>96.428137390000003</v>
      </c>
      <c r="N1260" s="2">
        <f t="shared" si="77"/>
        <v>57140000</v>
      </c>
      <c r="O1260" s="2">
        <f>gpw[[#This Row],[M]]/(gpw[[#This Row],[Mb]]*gpw[[#This Row],[K]])*gpw[[#This Row],[Wb]]</f>
        <v>14.991187403811063</v>
      </c>
      <c r="P1260" s="2">
        <f>gpw[[#This Row],[kurs_zamkniecia]]-D790</f>
        <v>0</v>
      </c>
      <c r="Q1260" s="2" t="str">
        <f>IF(gpw[[#This Row],[Kolumna1]]&gt;0,"r",IF(gpw[[#This Row],[Kolumna1]]=0,"n","m"))</f>
        <v>n</v>
      </c>
      <c r="AB1260" s="1">
        <v>42027</v>
      </c>
      <c r="AC1260" s="2" t="s">
        <v>643</v>
      </c>
      <c r="AD1260" s="2" t="s">
        <v>644</v>
      </c>
      <c r="AE1260">
        <v>100</v>
      </c>
      <c r="AF1260">
        <v>0</v>
      </c>
      <c r="AG1260">
        <v>0</v>
      </c>
      <c r="AH1260">
        <v>826000</v>
      </c>
      <c r="AI1260" s="2">
        <f>IF(AND(gpw_3[[#This Row],[wolumen]]=0,gpw_3[[#This Row],[obrot]]=0),gpw_3[[#This Row],[kurs_zamkniecia]],gpw_3[[#This Row],[obrot]]/gpw_3[[#This Row],[wolumen]])</f>
        <v>100</v>
      </c>
      <c r="AJ1260">
        <f>(gpw_3[[#This Row],[kurs_zamkniecia]]/AE790-1)*100</f>
        <v>0</v>
      </c>
      <c r="AK1260" t="str">
        <f>LEFT(gpw_3[[#This Row],[ISIN]],2)</f>
        <v>LU</v>
      </c>
      <c r="AL1260">
        <f>gpw_3[[#This Row],[kurs_zamkniecia]]*gpw_3[[#This Row],[pakiet_wig]]</f>
        <v>82600000</v>
      </c>
      <c r="AM1260" s="2">
        <f>1000</f>
        <v>1000</v>
      </c>
      <c r="AN1260" s="2">
        <f t="shared" si="78"/>
        <v>96.428137390000003</v>
      </c>
      <c r="AO1260" s="2">
        <f t="shared" si="79"/>
        <v>57140000</v>
      </c>
      <c r="AP1260" s="2">
        <f>gpw_3[[#This Row],[M]]/(gpw_3[[#This Row],[Mb]]*gpw_3[[#This Row],[K]])*gpw_3[[#This Row],[Wb]]</f>
        <v>14.991187403811063</v>
      </c>
      <c r="AQ1260" s="2">
        <f>gpw_3[[#This Row],[kurs_zamkniecia]]-AE790</f>
        <v>0</v>
      </c>
      <c r="AR1260" s="2" t="str">
        <f>IF(gpw_3[[#This Row],[Kolumna1]]&gt;0,"r",IF(gpw_3[[#This Row],[Kolumna1]]=0,"n","m"))</f>
        <v>n</v>
      </c>
    </row>
    <row r="1261" spans="1:44" x14ac:dyDescent="0.25">
      <c r="A1261" s="1">
        <v>42027</v>
      </c>
      <c r="B1261" s="2" t="s">
        <v>645</v>
      </c>
      <c r="C1261" s="2" t="s">
        <v>646</v>
      </c>
      <c r="D1261">
        <v>7.9</v>
      </c>
      <c r="E1261">
        <v>5651</v>
      </c>
      <c r="F1261">
        <v>43310</v>
      </c>
      <c r="G1261">
        <v>2500000</v>
      </c>
      <c r="H1261" s="2">
        <f>IF(AND(gpw[[#This Row],[wolumen]]=0,gpw[[#This Row],[obrot]]=0),gpw[[#This Row],[kurs_zamkniecia]],gpw[[#This Row],[obrot]]/gpw[[#This Row],[wolumen]])</f>
        <v>7.6641302424349673</v>
      </c>
      <c r="I1261">
        <f>(gpw[[#This Row],[kurs_zamkniecia]]/D791-1)*100</f>
        <v>4.2216358839050061</v>
      </c>
      <c r="J1261" t="str">
        <f>LEFT(gpw[[#This Row],[ISIN]],2)</f>
        <v>NL</v>
      </c>
      <c r="K1261">
        <f>gpw[[#This Row],[kurs_zamkniecia]]*gpw[[#This Row],[pakiet_wig]]</f>
        <v>19750000</v>
      </c>
      <c r="L1261" s="2">
        <f>1000</f>
        <v>1000</v>
      </c>
      <c r="M1261" s="2">
        <f t="shared" si="76"/>
        <v>96.428137390000003</v>
      </c>
      <c r="N1261" s="2">
        <f t="shared" si="77"/>
        <v>57140000</v>
      </c>
      <c r="O1261" s="2">
        <f>gpw[[#This Row],[M]]/(gpw[[#This Row],[Mb]]*gpw[[#This Row],[K]])*gpw[[#This Row],[Wb]]</f>
        <v>3.5844546153180206</v>
      </c>
      <c r="P1261" s="2">
        <f>gpw[[#This Row],[kurs_zamkniecia]]-D791</f>
        <v>0.32000000000000028</v>
      </c>
      <c r="Q1261" s="2" t="str">
        <f>IF(gpw[[#This Row],[Kolumna1]]&gt;0,"r",IF(gpw[[#This Row],[Kolumna1]]=0,"n","m"))</f>
        <v>r</v>
      </c>
      <c r="AB1261" s="1">
        <v>42027</v>
      </c>
      <c r="AC1261" s="2" t="s">
        <v>645</v>
      </c>
      <c r="AD1261" s="2" t="s">
        <v>646</v>
      </c>
      <c r="AE1261">
        <v>7.9</v>
      </c>
      <c r="AF1261">
        <v>5651</v>
      </c>
      <c r="AG1261">
        <v>43310</v>
      </c>
      <c r="AH1261">
        <v>2500000</v>
      </c>
      <c r="AI1261" s="2">
        <f>IF(AND(gpw_3[[#This Row],[wolumen]]=0,gpw_3[[#This Row],[obrot]]=0),gpw_3[[#This Row],[kurs_zamkniecia]],gpw_3[[#This Row],[obrot]]/gpw_3[[#This Row],[wolumen]])</f>
        <v>7.6641302424349673</v>
      </c>
      <c r="AJ1261">
        <f>(gpw_3[[#This Row],[kurs_zamkniecia]]/AE791-1)*100</f>
        <v>4.2216358839050061</v>
      </c>
      <c r="AK1261" t="str">
        <f>LEFT(gpw_3[[#This Row],[ISIN]],2)</f>
        <v>NL</v>
      </c>
      <c r="AL1261">
        <f>gpw_3[[#This Row],[kurs_zamkniecia]]*gpw_3[[#This Row],[pakiet_wig]]</f>
        <v>19750000</v>
      </c>
      <c r="AM1261" s="2">
        <f>1000</f>
        <v>1000</v>
      </c>
      <c r="AN1261" s="2">
        <f t="shared" si="78"/>
        <v>96.428137390000003</v>
      </c>
      <c r="AO1261" s="2">
        <f t="shared" si="79"/>
        <v>57140000</v>
      </c>
      <c r="AP1261" s="2">
        <f>gpw_3[[#This Row],[M]]/(gpw_3[[#This Row],[Mb]]*gpw_3[[#This Row],[K]])*gpw_3[[#This Row],[Wb]]</f>
        <v>3.5844546153180206</v>
      </c>
      <c r="AQ1261" s="2">
        <f>gpw_3[[#This Row],[kurs_zamkniecia]]-AE791</f>
        <v>0.32000000000000028</v>
      </c>
      <c r="AR1261" s="2" t="str">
        <f>IF(gpw_3[[#This Row],[Kolumna1]]&gt;0,"r",IF(gpw_3[[#This Row],[Kolumna1]]=0,"n","m"))</f>
        <v>r</v>
      </c>
    </row>
    <row r="1262" spans="1:44" x14ac:dyDescent="0.25">
      <c r="A1262" s="1">
        <v>42027</v>
      </c>
      <c r="B1262" s="2" t="s">
        <v>647</v>
      </c>
      <c r="C1262" s="2" t="s">
        <v>648</v>
      </c>
      <c r="D1262">
        <v>10.8</v>
      </c>
      <c r="E1262">
        <v>0</v>
      </c>
      <c r="F1262">
        <v>0</v>
      </c>
      <c r="G1262">
        <v>11288000</v>
      </c>
      <c r="H1262" s="2">
        <f>IF(AND(gpw[[#This Row],[wolumen]]=0,gpw[[#This Row],[obrot]]=0),gpw[[#This Row],[kurs_zamkniecia]],gpw[[#This Row],[obrot]]/gpw[[#This Row],[wolumen]])</f>
        <v>10.8</v>
      </c>
      <c r="I1262">
        <f>(gpw[[#This Row],[kurs_zamkniecia]]/D792-1)*100</f>
        <v>0</v>
      </c>
      <c r="J1262" t="str">
        <f>LEFT(gpw[[#This Row],[ISIN]],2)</f>
        <v>PL</v>
      </c>
      <c r="K1262">
        <f>gpw[[#This Row],[kurs_zamkniecia]]*gpw[[#This Row],[pakiet_wig]]</f>
        <v>121910400.00000001</v>
      </c>
      <c r="L1262" s="2">
        <f>1000</f>
        <v>1000</v>
      </c>
      <c r="M1262" s="2">
        <f t="shared" si="76"/>
        <v>96.428137390000003</v>
      </c>
      <c r="N1262" s="2">
        <f t="shared" si="77"/>
        <v>57140000</v>
      </c>
      <c r="O1262" s="2">
        <f>gpw[[#This Row],[M]]/(gpw[[#This Row],[Mb]]*gpw[[#This Row],[K]])*gpw[[#This Row],[Wb]]</f>
        <v>22.125685870140053</v>
      </c>
      <c r="P1262" s="2">
        <f>gpw[[#This Row],[kurs_zamkniecia]]-D792</f>
        <v>0</v>
      </c>
      <c r="Q1262" s="2" t="str">
        <f>IF(gpw[[#This Row],[Kolumna1]]&gt;0,"r",IF(gpw[[#This Row],[Kolumna1]]=0,"n","m"))</f>
        <v>n</v>
      </c>
      <c r="AB1262" s="1">
        <v>42027</v>
      </c>
      <c r="AC1262" s="2" t="s">
        <v>647</v>
      </c>
      <c r="AD1262" s="2" t="s">
        <v>648</v>
      </c>
      <c r="AE1262">
        <v>10.8</v>
      </c>
      <c r="AF1262">
        <v>0</v>
      </c>
      <c r="AG1262">
        <v>0</v>
      </c>
      <c r="AH1262">
        <v>11288000</v>
      </c>
      <c r="AI1262" s="2">
        <f>IF(AND(gpw_3[[#This Row],[wolumen]]=0,gpw_3[[#This Row],[obrot]]=0),gpw_3[[#This Row],[kurs_zamkniecia]],gpw_3[[#This Row],[obrot]]/gpw_3[[#This Row],[wolumen]])</f>
        <v>10.8</v>
      </c>
      <c r="AJ1262">
        <f>(gpw_3[[#This Row],[kurs_zamkniecia]]/AE792-1)*100</f>
        <v>0</v>
      </c>
      <c r="AK1262" t="str">
        <f>LEFT(gpw_3[[#This Row],[ISIN]],2)</f>
        <v>PL</v>
      </c>
      <c r="AL1262">
        <f>gpw_3[[#This Row],[kurs_zamkniecia]]*gpw_3[[#This Row],[pakiet_wig]]</f>
        <v>121910400.00000001</v>
      </c>
      <c r="AM1262" s="2">
        <f>1000</f>
        <v>1000</v>
      </c>
      <c r="AN1262" s="2">
        <f t="shared" si="78"/>
        <v>96.428137390000003</v>
      </c>
      <c r="AO1262" s="2">
        <f t="shared" si="79"/>
        <v>57140000</v>
      </c>
      <c r="AP1262" s="2">
        <f>gpw_3[[#This Row],[M]]/(gpw_3[[#This Row],[Mb]]*gpw_3[[#This Row],[K]])*gpw_3[[#This Row],[Wb]]</f>
        <v>22.125685870140053</v>
      </c>
      <c r="AQ1262" s="2">
        <f>gpw_3[[#This Row],[kurs_zamkniecia]]-AE792</f>
        <v>0</v>
      </c>
      <c r="AR1262" s="2" t="str">
        <f>IF(gpw_3[[#This Row],[Kolumna1]]&gt;0,"r",IF(gpw_3[[#This Row],[Kolumna1]]=0,"n","m"))</f>
        <v>n</v>
      </c>
    </row>
    <row r="1263" spans="1:44" x14ac:dyDescent="0.25">
      <c r="A1263" s="1">
        <v>42027</v>
      </c>
      <c r="B1263" s="2" t="s">
        <v>649</v>
      </c>
      <c r="C1263" s="2" t="s">
        <v>650</v>
      </c>
      <c r="D1263">
        <v>179</v>
      </c>
      <c r="E1263">
        <v>373180</v>
      </c>
      <c r="F1263">
        <v>67794460</v>
      </c>
      <c r="G1263">
        <v>122632000</v>
      </c>
      <c r="H1263" s="2">
        <f>IF(AND(gpw[[#This Row],[wolumen]]=0,gpw[[#This Row],[obrot]]=0),gpw[[#This Row],[kurs_zamkniecia]],gpw[[#This Row],[obrot]]/gpw[[#This Row],[wolumen]])</f>
        <v>181.66691676938743</v>
      </c>
      <c r="I1263">
        <f>(gpw[[#This Row],[kurs_zamkniecia]]/D793-1)*100</f>
        <v>-1.5401540154015514</v>
      </c>
      <c r="J1263" t="str">
        <f>LEFT(gpw[[#This Row],[ISIN]],2)</f>
        <v>PL</v>
      </c>
      <c r="K1263">
        <f>gpw[[#This Row],[kurs_zamkniecia]]*gpw[[#This Row],[pakiet_wig]]</f>
        <v>21951128000</v>
      </c>
      <c r="L1263" s="2">
        <f>1000</f>
        <v>1000</v>
      </c>
      <c r="M1263" s="2">
        <f t="shared" si="76"/>
        <v>96.428137390000003</v>
      </c>
      <c r="N1263" s="2">
        <f t="shared" si="77"/>
        <v>57140000</v>
      </c>
      <c r="O1263" s="2">
        <f>gpw[[#This Row],[M]]/(gpw[[#This Row],[Mb]]*gpw[[#This Row],[K]])*gpw[[#This Row],[Wb]]</f>
        <v>3983.940358027171</v>
      </c>
      <c r="P1263" s="2">
        <f>gpw[[#This Row],[kurs_zamkniecia]]-D793</f>
        <v>-2.8000000000000114</v>
      </c>
      <c r="Q1263" s="2" t="str">
        <f>IF(gpw[[#This Row],[Kolumna1]]&gt;0,"r",IF(gpw[[#This Row],[Kolumna1]]=0,"n","m"))</f>
        <v>m</v>
      </c>
      <c r="AB1263" s="1">
        <v>42027</v>
      </c>
      <c r="AC1263" s="2" t="s">
        <v>649</v>
      </c>
      <c r="AD1263" s="2" t="s">
        <v>650</v>
      </c>
      <c r="AE1263">
        <v>179</v>
      </c>
      <c r="AF1263">
        <v>373180</v>
      </c>
      <c r="AG1263">
        <v>67794460</v>
      </c>
      <c r="AH1263">
        <v>122632000</v>
      </c>
      <c r="AI1263" s="2">
        <f>IF(AND(gpw_3[[#This Row],[wolumen]]=0,gpw_3[[#This Row],[obrot]]=0),gpw_3[[#This Row],[kurs_zamkniecia]],gpw_3[[#This Row],[obrot]]/gpw_3[[#This Row],[wolumen]])</f>
        <v>181.66691676938743</v>
      </c>
      <c r="AJ1263">
        <f>(gpw_3[[#This Row],[kurs_zamkniecia]]/AE793-1)*100</f>
        <v>-1.5401540154015514</v>
      </c>
      <c r="AK1263" t="str">
        <f>LEFT(gpw_3[[#This Row],[ISIN]],2)</f>
        <v>PL</v>
      </c>
      <c r="AL1263">
        <f>gpw_3[[#This Row],[kurs_zamkniecia]]*gpw_3[[#This Row],[pakiet_wig]]</f>
        <v>21951128000</v>
      </c>
      <c r="AM1263" s="2">
        <f>1000</f>
        <v>1000</v>
      </c>
      <c r="AN1263" s="2">
        <f t="shared" si="78"/>
        <v>96.428137390000003</v>
      </c>
      <c r="AO1263" s="2">
        <f t="shared" si="79"/>
        <v>57140000</v>
      </c>
      <c r="AP1263" s="2">
        <f>gpw_3[[#This Row],[M]]/(gpw_3[[#This Row],[Mb]]*gpw_3[[#This Row],[K]])*gpw_3[[#This Row],[Wb]]</f>
        <v>3983.940358027171</v>
      </c>
      <c r="AQ1263" s="2">
        <f>gpw_3[[#This Row],[kurs_zamkniecia]]-AE793</f>
        <v>-2.8000000000000114</v>
      </c>
      <c r="AR1263" s="2" t="str">
        <f>IF(gpw_3[[#This Row],[Kolumna1]]&gt;0,"r",IF(gpw_3[[#This Row],[Kolumna1]]=0,"n","m"))</f>
        <v>m</v>
      </c>
    </row>
    <row r="1264" spans="1:44" x14ac:dyDescent="0.25">
      <c r="A1264" s="1">
        <v>42027</v>
      </c>
      <c r="B1264" s="2" t="s">
        <v>651</v>
      </c>
      <c r="C1264" s="2" t="s">
        <v>652</v>
      </c>
      <c r="D1264">
        <v>85.56</v>
      </c>
      <c r="E1264">
        <v>1043</v>
      </c>
      <c r="F1264">
        <v>89400</v>
      </c>
      <c r="G1264">
        <v>7304000</v>
      </c>
      <c r="H1264" s="2">
        <f>IF(AND(gpw[[#This Row],[wolumen]]=0,gpw[[#This Row],[obrot]]=0),gpw[[#This Row],[kurs_zamkniecia]],gpw[[#This Row],[obrot]]/gpw[[#This Row],[wolumen]])</f>
        <v>85.714285714285708</v>
      </c>
      <c r="I1264">
        <f>(gpw[[#This Row],[kurs_zamkniecia]]/D794-1)*100</f>
        <v>0.2812939521800395</v>
      </c>
      <c r="J1264" t="str">
        <f>LEFT(gpw[[#This Row],[ISIN]],2)</f>
        <v>PL</v>
      </c>
      <c r="K1264">
        <f>gpw[[#This Row],[kurs_zamkniecia]]*gpw[[#This Row],[pakiet_wig]]</f>
        <v>624930240</v>
      </c>
      <c r="L1264" s="2">
        <f>1000</f>
        <v>1000</v>
      </c>
      <c r="M1264" s="2">
        <f t="shared" si="76"/>
        <v>96.428137390000003</v>
      </c>
      <c r="N1264" s="2">
        <f t="shared" si="77"/>
        <v>57140000</v>
      </c>
      <c r="O1264" s="2">
        <f>gpw[[#This Row],[M]]/(gpw[[#This Row],[Mb]]*gpw[[#This Row],[K]])*gpw[[#This Row],[Wb]]</f>
        <v>113.41944724150876</v>
      </c>
      <c r="P1264" s="2">
        <f>gpw[[#This Row],[kurs_zamkniecia]]-D794</f>
        <v>0.24000000000000909</v>
      </c>
      <c r="Q1264" s="2" t="str">
        <f>IF(gpw[[#This Row],[Kolumna1]]&gt;0,"r",IF(gpw[[#This Row],[Kolumna1]]=0,"n","m"))</f>
        <v>r</v>
      </c>
      <c r="AB1264" s="1">
        <v>42027</v>
      </c>
      <c r="AC1264" s="2" t="s">
        <v>651</v>
      </c>
      <c r="AD1264" s="2" t="s">
        <v>652</v>
      </c>
      <c r="AE1264">
        <v>85.56</v>
      </c>
      <c r="AF1264">
        <v>1043</v>
      </c>
      <c r="AG1264">
        <v>89400</v>
      </c>
      <c r="AH1264">
        <v>7304000</v>
      </c>
      <c r="AI1264" s="2">
        <f>IF(AND(gpw_3[[#This Row],[wolumen]]=0,gpw_3[[#This Row],[obrot]]=0),gpw_3[[#This Row],[kurs_zamkniecia]],gpw_3[[#This Row],[obrot]]/gpw_3[[#This Row],[wolumen]])</f>
        <v>85.714285714285708</v>
      </c>
      <c r="AJ1264">
        <f>(gpw_3[[#This Row],[kurs_zamkniecia]]/AE794-1)*100</f>
        <v>0.2812939521800395</v>
      </c>
      <c r="AK1264" t="str">
        <f>LEFT(gpw_3[[#This Row],[ISIN]],2)</f>
        <v>PL</v>
      </c>
      <c r="AL1264">
        <f>gpw_3[[#This Row],[kurs_zamkniecia]]*gpw_3[[#This Row],[pakiet_wig]]</f>
        <v>624930240</v>
      </c>
      <c r="AM1264" s="2">
        <f>1000</f>
        <v>1000</v>
      </c>
      <c r="AN1264" s="2">
        <f t="shared" si="78"/>
        <v>96.428137390000003</v>
      </c>
      <c r="AO1264" s="2">
        <f t="shared" si="79"/>
        <v>57140000</v>
      </c>
      <c r="AP1264" s="2">
        <f>gpw_3[[#This Row],[M]]/(gpw_3[[#This Row],[Mb]]*gpw_3[[#This Row],[K]])*gpw_3[[#This Row],[Wb]]</f>
        <v>113.41944724150876</v>
      </c>
      <c r="AQ1264" s="2">
        <f>gpw_3[[#This Row],[kurs_zamkniecia]]-AE794</f>
        <v>0.24000000000000909</v>
      </c>
      <c r="AR1264" s="2" t="str">
        <f>IF(gpw_3[[#This Row],[Kolumna1]]&gt;0,"r",IF(gpw_3[[#This Row],[Kolumna1]]=0,"n","m"))</f>
        <v>r</v>
      </c>
    </row>
    <row r="1265" spans="1:44" x14ac:dyDescent="0.25">
      <c r="A1265" s="1">
        <v>42027</v>
      </c>
      <c r="B1265" s="2" t="s">
        <v>653</v>
      </c>
      <c r="C1265" s="2" t="s">
        <v>654</v>
      </c>
      <c r="D1265">
        <v>0.49</v>
      </c>
      <c r="E1265">
        <v>0</v>
      </c>
      <c r="F1265">
        <v>0</v>
      </c>
      <c r="G1265">
        <v>0</v>
      </c>
      <c r="H1265" s="2">
        <f>IF(AND(gpw[[#This Row],[wolumen]]=0,gpw[[#This Row],[obrot]]=0),gpw[[#This Row],[kurs_zamkniecia]],gpw[[#This Row],[obrot]]/gpw[[#This Row],[wolumen]])</f>
        <v>0.49</v>
      </c>
      <c r="I1265">
        <f>(gpw[[#This Row],[kurs_zamkniecia]]/D795-1)*100</f>
        <v>0</v>
      </c>
      <c r="J1265" t="str">
        <f>LEFT(gpw[[#This Row],[ISIN]],2)</f>
        <v>PL</v>
      </c>
      <c r="K1265">
        <f>gpw[[#This Row],[kurs_zamkniecia]]*gpw[[#This Row],[pakiet_wig]]</f>
        <v>0</v>
      </c>
      <c r="L1265" s="2">
        <f>1000</f>
        <v>1000</v>
      </c>
      <c r="M1265" s="2">
        <f t="shared" si="76"/>
        <v>96.428137390000003</v>
      </c>
      <c r="N1265" s="2">
        <f t="shared" si="77"/>
        <v>57140000</v>
      </c>
      <c r="O1265" s="2">
        <f>gpw[[#This Row],[M]]/(gpw[[#This Row],[Mb]]*gpw[[#This Row],[K]])*gpw[[#This Row],[Wb]]</f>
        <v>0</v>
      </c>
      <c r="P1265" s="2">
        <f>gpw[[#This Row],[kurs_zamkniecia]]-D795</f>
        <v>0</v>
      </c>
      <c r="Q1265" s="2" t="str">
        <f>IF(gpw[[#This Row],[Kolumna1]]&gt;0,"r",IF(gpw[[#This Row],[Kolumna1]]=0,"n","m"))</f>
        <v>n</v>
      </c>
      <c r="AB1265" s="1">
        <v>42027</v>
      </c>
      <c r="AC1265" s="2" t="s">
        <v>653</v>
      </c>
      <c r="AD1265" s="2" t="s">
        <v>654</v>
      </c>
      <c r="AE1265">
        <v>0.49</v>
      </c>
      <c r="AF1265">
        <v>0</v>
      </c>
      <c r="AG1265">
        <v>0</v>
      </c>
      <c r="AH1265">
        <v>0</v>
      </c>
      <c r="AI1265" s="2">
        <f>IF(AND(gpw_3[[#This Row],[wolumen]]=0,gpw_3[[#This Row],[obrot]]=0),gpw_3[[#This Row],[kurs_zamkniecia]],gpw_3[[#This Row],[obrot]]/gpw_3[[#This Row],[wolumen]])</f>
        <v>0.49</v>
      </c>
      <c r="AJ1265">
        <f>(gpw_3[[#This Row],[kurs_zamkniecia]]/AE795-1)*100</f>
        <v>0</v>
      </c>
      <c r="AK1265" t="str">
        <f>LEFT(gpw_3[[#This Row],[ISIN]],2)</f>
        <v>PL</v>
      </c>
      <c r="AL1265">
        <f>gpw_3[[#This Row],[kurs_zamkniecia]]*gpw_3[[#This Row],[pakiet_wig]]</f>
        <v>0</v>
      </c>
      <c r="AM1265" s="2">
        <f>1000</f>
        <v>1000</v>
      </c>
      <c r="AN1265" s="2">
        <f t="shared" si="78"/>
        <v>96.428137390000003</v>
      </c>
      <c r="AO1265" s="2">
        <f t="shared" si="79"/>
        <v>57140000</v>
      </c>
      <c r="AP1265" s="2">
        <f>gpw_3[[#This Row],[M]]/(gpw_3[[#This Row],[Mb]]*gpw_3[[#This Row],[K]])*gpw_3[[#This Row],[Wb]]</f>
        <v>0</v>
      </c>
      <c r="AQ1265" s="2">
        <f>gpw_3[[#This Row],[kurs_zamkniecia]]-AE795</f>
        <v>0</v>
      </c>
      <c r="AR1265" s="2" t="str">
        <f>IF(gpw_3[[#This Row],[Kolumna1]]&gt;0,"r",IF(gpw_3[[#This Row],[Kolumna1]]=0,"n","m"))</f>
        <v>n</v>
      </c>
    </row>
    <row r="1266" spans="1:44" x14ac:dyDescent="0.25">
      <c r="A1266" s="1">
        <v>42027</v>
      </c>
      <c r="B1266" s="2" t="s">
        <v>655</v>
      </c>
      <c r="C1266" s="2" t="s">
        <v>656</v>
      </c>
      <c r="D1266">
        <v>29.99</v>
      </c>
      <c r="E1266">
        <v>1</v>
      </c>
      <c r="F1266">
        <v>30</v>
      </c>
      <c r="G1266">
        <v>8365000</v>
      </c>
      <c r="H1266" s="2">
        <f>IF(AND(gpw[[#This Row],[wolumen]]=0,gpw[[#This Row],[obrot]]=0),gpw[[#This Row],[kurs_zamkniecia]],gpw[[#This Row],[obrot]]/gpw[[#This Row],[wolumen]])</f>
        <v>30</v>
      </c>
      <c r="I1266">
        <f>(gpw[[#This Row],[kurs_zamkniecia]]/D796-1)*100</f>
        <v>0.33456005352960894</v>
      </c>
      <c r="J1266" t="str">
        <f>LEFT(gpw[[#This Row],[ISIN]],2)</f>
        <v>PL</v>
      </c>
      <c r="K1266">
        <f>gpw[[#This Row],[kurs_zamkniecia]]*gpw[[#This Row],[pakiet_wig]]</f>
        <v>250866350</v>
      </c>
      <c r="L1266" s="2">
        <f>1000</f>
        <v>1000</v>
      </c>
      <c r="M1266" s="2">
        <f t="shared" si="76"/>
        <v>96.428137390000003</v>
      </c>
      <c r="N1266" s="2">
        <f t="shared" si="77"/>
        <v>57140000</v>
      </c>
      <c r="O1266" s="2">
        <f>gpw[[#This Row],[M]]/(gpw[[#This Row],[Mb]]*gpw[[#This Row],[K]])*gpw[[#This Row],[Wb]]</f>
        <v>45.530078282809413</v>
      </c>
      <c r="P1266" s="2">
        <f>gpw[[#This Row],[kurs_zamkniecia]]-D796</f>
        <v>9.9999999999997868E-2</v>
      </c>
      <c r="Q1266" s="2" t="str">
        <f>IF(gpw[[#This Row],[Kolumna1]]&gt;0,"r",IF(gpw[[#This Row],[Kolumna1]]=0,"n","m"))</f>
        <v>r</v>
      </c>
      <c r="AB1266" s="1">
        <v>42027</v>
      </c>
      <c r="AC1266" s="2" t="s">
        <v>655</v>
      </c>
      <c r="AD1266" s="2" t="s">
        <v>656</v>
      </c>
      <c r="AE1266">
        <v>29.99</v>
      </c>
      <c r="AF1266">
        <v>1</v>
      </c>
      <c r="AG1266">
        <v>30</v>
      </c>
      <c r="AH1266">
        <v>8365000</v>
      </c>
      <c r="AI1266" s="2">
        <f>IF(AND(gpw_3[[#This Row],[wolumen]]=0,gpw_3[[#This Row],[obrot]]=0),gpw_3[[#This Row],[kurs_zamkniecia]],gpw_3[[#This Row],[obrot]]/gpw_3[[#This Row],[wolumen]])</f>
        <v>30</v>
      </c>
      <c r="AJ1266">
        <f>(gpw_3[[#This Row],[kurs_zamkniecia]]/AE796-1)*100</f>
        <v>0.33456005352960894</v>
      </c>
      <c r="AK1266" t="str">
        <f>LEFT(gpw_3[[#This Row],[ISIN]],2)</f>
        <v>PL</v>
      </c>
      <c r="AL1266">
        <f>gpw_3[[#This Row],[kurs_zamkniecia]]*gpw_3[[#This Row],[pakiet_wig]]</f>
        <v>250866350</v>
      </c>
      <c r="AM1266" s="2">
        <f>1000</f>
        <v>1000</v>
      </c>
      <c r="AN1266" s="2">
        <f t="shared" si="78"/>
        <v>96.428137390000003</v>
      </c>
      <c r="AO1266" s="2">
        <f t="shared" si="79"/>
        <v>57140000</v>
      </c>
      <c r="AP1266" s="2">
        <f>gpw_3[[#This Row],[M]]/(gpw_3[[#This Row],[Mb]]*gpw_3[[#This Row],[K]])*gpw_3[[#This Row],[Wb]]</f>
        <v>45.530078282809413</v>
      </c>
      <c r="AQ1266" s="2">
        <f>gpw_3[[#This Row],[kurs_zamkniecia]]-AE796</f>
        <v>9.9999999999997868E-2</v>
      </c>
      <c r="AR1266" s="2" t="str">
        <f>IF(gpw_3[[#This Row],[Kolumna1]]&gt;0,"r",IF(gpw_3[[#This Row],[Kolumna1]]=0,"n","m"))</f>
        <v>r</v>
      </c>
    </row>
    <row r="1267" spans="1:44" x14ac:dyDescent="0.25">
      <c r="A1267" s="1">
        <v>42027</v>
      </c>
      <c r="B1267" s="2" t="s">
        <v>657</v>
      </c>
      <c r="C1267" s="2" t="s">
        <v>658</v>
      </c>
      <c r="D1267">
        <v>0.49</v>
      </c>
      <c r="E1267">
        <v>19796</v>
      </c>
      <c r="F1267">
        <v>9580</v>
      </c>
      <c r="G1267">
        <v>49286000</v>
      </c>
      <c r="H1267" s="2">
        <f>IF(AND(gpw[[#This Row],[wolumen]]=0,gpw[[#This Row],[obrot]]=0),gpw[[#This Row],[kurs_zamkniecia]],gpw[[#This Row],[obrot]]/gpw[[#This Row],[wolumen]])</f>
        <v>0.48393614871691248</v>
      </c>
      <c r="I1267">
        <f>(gpw[[#This Row],[kurs_zamkniecia]]/D797-1)*100</f>
        <v>0</v>
      </c>
      <c r="J1267" t="str">
        <f>LEFT(gpw[[#This Row],[ISIN]],2)</f>
        <v>PL</v>
      </c>
      <c r="K1267">
        <f>gpw[[#This Row],[kurs_zamkniecia]]*gpw[[#This Row],[pakiet_wig]]</f>
        <v>24150140</v>
      </c>
      <c r="L1267" s="2">
        <f>1000</f>
        <v>1000</v>
      </c>
      <c r="M1267" s="2">
        <f t="shared" si="76"/>
        <v>96.428137390000003</v>
      </c>
      <c r="N1267" s="2">
        <f t="shared" si="77"/>
        <v>57140000</v>
      </c>
      <c r="O1267" s="2">
        <f>gpw[[#This Row],[M]]/(gpw[[#This Row],[Mb]]*gpw[[#This Row],[K]])*gpw[[#This Row],[Wb]]</f>
        <v>4.3830420649912067</v>
      </c>
      <c r="P1267" s="2">
        <f>gpw[[#This Row],[kurs_zamkniecia]]-D797</f>
        <v>0</v>
      </c>
      <c r="Q1267" s="2" t="str">
        <f>IF(gpw[[#This Row],[Kolumna1]]&gt;0,"r",IF(gpw[[#This Row],[Kolumna1]]=0,"n","m"))</f>
        <v>n</v>
      </c>
      <c r="AB1267" s="1">
        <v>42027</v>
      </c>
      <c r="AC1267" s="2" t="s">
        <v>657</v>
      </c>
      <c r="AD1267" s="2" t="s">
        <v>658</v>
      </c>
      <c r="AE1267">
        <v>0.49</v>
      </c>
      <c r="AF1267">
        <v>19796</v>
      </c>
      <c r="AG1267">
        <v>9580</v>
      </c>
      <c r="AH1267">
        <v>49286000</v>
      </c>
      <c r="AI1267" s="2">
        <f>IF(AND(gpw_3[[#This Row],[wolumen]]=0,gpw_3[[#This Row],[obrot]]=0),gpw_3[[#This Row],[kurs_zamkniecia]],gpw_3[[#This Row],[obrot]]/gpw_3[[#This Row],[wolumen]])</f>
        <v>0.48393614871691248</v>
      </c>
      <c r="AJ1267">
        <f>(gpw_3[[#This Row],[kurs_zamkniecia]]/AE797-1)*100</f>
        <v>0</v>
      </c>
      <c r="AK1267" t="str">
        <f>LEFT(gpw_3[[#This Row],[ISIN]],2)</f>
        <v>PL</v>
      </c>
      <c r="AL1267">
        <f>gpw_3[[#This Row],[kurs_zamkniecia]]*gpw_3[[#This Row],[pakiet_wig]]</f>
        <v>24150140</v>
      </c>
      <c r="AM1267" s="2">
        <f>1000</f>
        <v>1000</v>
      </c>
      <c r="AN1267" s="2">
        <f t="shared" si="78"/>
        <v>96.428137390000003</v>
      </c>
      <c r="AO1267" s="2">
        <f t="shared" si="79"/>
        <v>57140000</v>
      </c>
      <c r="AP1267" s="2">
        <f>gpw_3[[#This Row],[M]]/(gpw_3[[#This Row],[Mb]]*gpw_3[[#This Row],[K]])*gpw_3[[#This Row],[Wb]]</f>
        <v>4.3830420649912067</v>
      </c>
      <c r="AQ1267" s="2">
        <f>gpw_3[[#This Row],[kurs_zamkniecia]]-AE797</f>
        <v>0</v>
      </c>
      <c r="AR1267" s="2" t="str">
        <f>IF(gpw_3[[#This Row],[Kolumna1]]&gt;0,"r",IF(gpw_3[[#This Row],[Kolumna1]]=0,"n","m"))</f>
        <v>n</v>
      </c>
    </row>
    <row r="1268" spans="1:44" x14ac:dyDescent="0.25">
      <c r="A1268" s="1">
        <v>42027</v>
      </c>
      <c r="B1268" s="2" t="s">
        <v>659</v>
      </c>
      <c r="C1268" s="2" t="s">
        <v>660</v>
      </c>
      <c r="D1268">
        <v>0.16</v>
      </c>
      <c r="E1268">
        <v>619645</v>
      </c>
      <c r="F1268">
        <v>99140</v>
      </c>
      <c r="G1268">
        <v>0</v>
      </c>
      <c r="H1268" s="2">
        <f>IF(AND(gpw[[#This Row],[wolumen]]=0,gpw[[#This Row],[obrot]]=0),gpw[[#This Row],[kurs_zamkniecia]],gpw[[#This Row],[obrot]]/gpw[[#This Row],[wolumen]])</f>
        <v>0.15999483575272938</v>
      </c>
      <c r="I1268">
        <f>(gpw[[#This Row],[kurs_zamkniecia]]/D798-1)*100</f>
        <v>0</v>
      </c>
      <c r="J1268" t="str">
        <f>LEFT(gpw[[#This Row],[ISIN]],2)</f>
        <v>PL</v>
      </c>
      <c r="K1268">
        <f>gpw[[#This Row],[kurs_zamkniecia]]*gpw[[#This Row],[pakiet_wig]]</f>
        <v>0</v>
      </c>
      <c r="L1268" s="2">
        <f>1000</f>
        <v>1000</v>
      </c>
      <c r="M1268" s="2">
        <f t="shared" si="76"/>
        <v>96.428137390000003</v>
      </c>
      <c r="N1268" s="2">
        <f t="shared" si="77"/>
        <v>57140000</v>
      </c>
      <c r="O1268" s="2">
        <f>gpw[[#This Row],[M]]/(gpw[[#This Row],[Mb]]*gpw[[#This Row],[K]])*gpw[[#This Row],[Wb]]</f>
        <v>0</v>
      </c>
      <c r="P1268" s="2">
        <f>gpw[[#This Row],[kurs_zamkniecia]]-D798</f>
        <v>0</v>
      </c>
      <c r="Q1268" s="2" t="str">
        <f>IF(gpw[[#This Row],[Kolumna1]]&gt;0,"r",IF(gpw[[#This Row],[Kolumna1]]=0,"n","m"))</f>
        <v>n</v>
      </c>
      <c r="AB1268" s="1">
        <v>42027</v>
      </c>
      <c r="AC1268" s="2" t="s">
        <v>659</v>
      </c>
      <c r="AD1268" s="2" t="s">
        <v>660</v>
      </c>
      <c r="AE1268">
        <v>0.16</v>
      </c>
      <c r="AF1268">
        <v>619645</v>
      </c>
      <c r="AG1268">
        <v>99140</v>
      </c>
      <c r="AH1268">
        <v>0</v>
      </c>
      <c r="AI1268" s="2">
        <f>IF(AND(gpw_3[[#This Row],[wolumen]]=0,gpw_3[[#This Row],[obrot]]=0),gpw_3[[#This Row],[kurs_zamkniecia]],gpw_3[[#This Row],[obrot]]/gpw_3[[#This Row],[wolumen]])</f>
        <v>0.15999483575272938</v>
      </c>
      <c r="AJ1268">
        <f>(gpw_3[[#This Row],[kurs_zamkniecia]]/AE798-1)*100</f>
        <v>0</v>
      </c>
      <c r="AK1268" t="str">
        <f>LEFT(gpw_3[[#This Row],[ISIN]],2)</f>
        <v>PL</v>
      </c>
      <c r="AL1268">
        <f>gpw_3[[#This Row],[kurs_zamkniecia]]*gpw_3[[#This Row],[pakiet_wig]]</f>
        <v>0</v>
      </c>
      <c r="AM1268" s="2">
        <f>1000</f>
        <v>1000</v>
      </c>
      <c r="AN1268" s="2">
        <f t="shared" si="78"/>
        <v>96.428137390000003</v>
      </c>
      <c r="AO1268" s="2">
        <f t="shared" si="79"/>
        <v>57140000</v>
      </c>
      <c r="AP1268" s="2">
        <f>gpw_3[[#This Row],[M]]/(gpw_3[[#This Row],[Mb]]*gpw_3[[#This Row],[K]])*gpw_3[[#This Row],[Wb]]</f>
        <v>0</v>
      </c>
      <c r="AQ1268" s="2">
        <f>gpw_3[[#This Row],[kurs_zamkniecia]]-AE798</f>
        <v>0</v>
      </c>
      <c r="AR1268" s="2" t="str">
        <f>IF(gpw_3[[#This Row],[Kolumna1]]&gt;0,"r",IF(gpw_3[[#This Row],[Kolumna1]]=0,"n","m"))</f>
        <v>n</v>
      </c>
    </row>
    <row r="1269" spans="1:44" x14ac:dyDescent="0.25">
      <c r="A1269" s="1">
        <v>42027</v>
      </c>
      <c r="B1269" s="2" t="s">
        <v>661</v>
      </c>
      <c r="C1269" s="2" t="s">
        <v>662</v>
      </c>
      <c r="D1269">
        <v>19.07</v>
      </c>
      <c r="E1269">
        <v>1603463</v>
      </c>
      <c r="F1269">
        <v>30889170</v>
      </c>
      <c r="G1269">
        <v>778079000</v>
      </c>
      <c r="H1269" s="2">
        <f>IF(AND(gpw[[#This Row],[wolumen]]=0,gpw[[#This Row],[obrot]]=0),gpw[[#This Row],[kurs_zamkniecia]],gpw[[#This Row],[obrot]]/gpw[[#This Row],[wolumen]])</f>
        <v>19.264036650674196</v>
      </c>
      <c r="I1269">
        <f>(gpw[[#This Row],[kurs_zamkniecia]]/D799-1)*100</f>
        <v>-1.9537275064267279</v>
      </c>
      <c r="J1269" t="str">
        <f>LEFT(gpw[[#This Row],[ISIN]],2)</f>
        <v>PL</v>
      </c>
      <c r="K1269">
        <f>gpw[[#This Row],[kurs_zamkniecia]]*gpw[[#This Row],[pakiet_wig]]</f>
        <v>14837966530</v>
      </c>
      <c r="L1269" s="2">
        <f>1000</f>
        <v>1000</v>
      </c>
      <c r="M1269" s="2">
        <f t="shared" si="76"/>
        <v>96.428137390000003</v>
      </c>
      <c r="N1269" s="2">
        <f t="shared" si="77"/>
        <v>57140000</v>
      </c>
      <c r="O1269" s="2">
        <f>gpw[[#This Row],[M]]/(gpw[[#This Row],[Mb]]*gpw[[#This Row],[K]])*gpw[[#This Row],[Wb]]</f>
        <v>2692.9629169819145</v>
      </c>
      <c r="P1269" s="2">
        <f>gpw[[#This Row],[kurs_zamkniecia]]-D799</f>
        <v>-0.37999999999999901</v>
      </c>
      <c r="Q1269" s="2" t="str">
        <f>IF(gpw[[#This Row],[Kolumna1]]&gt;0,"r",IF(gpw[[#This Row],[Kolumna1]]=0,"n","m"))</f>
        <v>m</v>
      </c>
      <c r="AB1269" s="1">
        <v>42027</v>
      </c>
      <c r="AC1269" s="2" t="s">
        <v>661</v>
      </c>
      <c r="AD1269" s="2" t="s">
        <v>662</v>
      </c>
      <c r="AE1269">
        <v>19.07</v>
      </c>
      <c r="AF1269">
        <v>1603463</v>
      </c>
      <c r="AG1269">
        <v>30889170</v>
      </c>
      <c r="AH1269">
        <v>778079000</v>
      </c>
      <c r="AI1269" s="2">
        <f>IF(AND(gpw_3[[#This Row],[wolumen]]=0,gpw_3[[#This Row],[obrot]]=0),gpw_3[[#This Row],[kurs_zamkniecia]],gpw_3[[#This Row],[obrot]]/gpw_3[[#This Row],[wolumen]])</f>
        <v>19.264036650674196</v>
      </c>
      <c r="AJ1269">
        <f>(gpw_3[[#This Row],[kurs_zamkniecia]]/AE799-1)*100</f>
        <v>-1.9537275064267279</v>
      </c>
      <c r="AK1269" t="str">
        <f>LEFT(gpw_3[[#This Row],[ISIN]],2)</f>
        <v>PL</v>
      </c>
      <c r="AL1269">
        <f>gpw_3[[#This Row],[kurs_zamkniecia]]*gpw_3[[#This Row],[pakiet_wig]]</f>
        <v>14837966530</v>
      </c>
      <c r="AM1269" s="2">
        <f>1000</f>
        <v>1000</v>
      </c>
      <c r="AN1269" s="2">
        <f t="shared" si="78"/>
        <v>96.428137390000003</v>
      </c>
      <c r="AO1269" s="2">
        <f t="shared" si="79"/>
        <v>57140000</v>
      </c>
      <c r="AP1269" s="2">
        <f>gpw_3[[#This Row],[M]]/(gpw_3[[#This Row],[Mb]]*gpw_3[[#This Row],[K]])*gpw_3[[#This Row],[Wb]]</f>
        <v>2692.9629169819145</v>
      </c>
      <c r="AQ1269" s="2">
        <f>gpw_3[[#This Row],[kurs_zamkniecia]]-AE799</f>
        <v>-0.37999999999999901</v>
      </c>
      <c r="AR1269" s="2" t="str">
        <f>IF(gpw_3[[#This Row],[Kolumna1]]&gt;0,"r",IF(gpw_3[[#This Row],[Kolumna1]]=0,"n","m"))</f>
        <v>m</v>
      </c>
    </row>
    <row r="1270" spans="1:44" x14ac:dyDescent="0.25">
      <c r="A1270" s="1">
        <v>42027</v>
      </c>
      <c r="B1270" s="2" t="s">
        <v>663</v>
      </c>
      <c r="C1270" s="2" t="s">
        <v>664</v>
      </c>
      <c r="D1270">
        <v>4.3600000000000003</v>
      </c>
      <c r="E1270">
        <v>4729266</v>
      </c>
      <c r="F1270">
        <v>21068110</v>
      </c>
      <c r="G1270">
        <v>1628262000</v>
      </c>
      <c r="H1270" s="2">
        <f>IF(AND(gpw[[#This Row],[wolumen]]=0,gpw[[#This Row],[obrot]]=0),gpw[[#This Row],[kurs_zamkniecia]],gpw[[#This Row],[obrot]]/gpw[[#This Row],[wolumen]])</f>
        <v>4.454837177693113</v>
      </c>
      <c r="I1270">
        <f>(gpw[[#This Row],[kurs_zamkniecia]]/D800-1)*100</f>
        <v>-2.2421524663677084</v>
      </c>
      <c r="J1270" t="str">
        <f>LEFT(gpw[[#This Row],[ISIN]],2)</f>
        <v>PL</v>
      </c>
      <c r="K1270">
        <f>gpw[[#This Row],[kurs_zamkniecia]]*gpw[[#This Row],[pakiet_wig]]</f>
        <v>7099222320.000001</v>
      </c>
      <c r="L1270" s="2">
        <f>1000</f>
        <v>1000</v>
      </c>
      <c r="M1270" s="2">
        <f t="shared" si="76"/>
        <v>96.428137390000003</v>
      </c>
      <c r="N1270" s="2">
        <f t="shared" si="77"/>
        <v>57140000</v>
      </c>
      <c r="O1270" s="2">
        <f>gpw[[#This Row],[M]]/(gpw[[#This Row],[Mb]]*gpw[[#This Row],[K]])*gpw[[#This Row],[Wb]]</f>
        <v>1288.4476055743144</v>
      </c>
      <c r="P1270" s="2">
        <f>gpw[[#This Row],[kurs_zamkniecia]]-D800</f>
        <v>-9.9999999999999645E-2</v>
      </c>
      <c r="Q1270" s="2" t="str">
        <f>IF(gpw[[#This Row],[Kolumna1]]&gt;0,"r",IF(gpw[[#This Row],[Kolumna1]]=0,"n","m"))</f>
        <v>m</v>
      </c>
      <c r="AB1270" s="1">
        <v>42027</v>
      </c>
      <c r="AC1270" s="2" t="s">
        <v>663</v>
      </c>
      <c r="AD1270" s="2" t="s">
        <v>664</v>
      </c>
      <c r="AE1270">
        <v>4.3600000000000003</v>
      </c>
      <c r="AF1270">
        <v>4729266</v>
      </c>
      <c r="AG1270">
        <v>21068110</v>
      </c>
      <c r="AH1270">
        <v>1628262000</v>
      </c>
      <c r="AI1270" s="2">
        <f>IF(AND(gpw_3[[#This Row],[wolumen]]=0,gpw_3[[#This Row],[obrot]]=0),gpw_3[[#This Row],[kurs_zamkniecia]],gpw_3[[#This Row],[obrot]]/gpw_3[[#This Row],[wolumen]])</f>
        <v>4.454837177693113</v>
      </c>
      <c r="AJ1270">
        <f>(gpw_3[[#This Row],[kurs_zamkniecia]]/AE800-1)*100</f>
        <v>-2.2421524663677084</v>
      </c>
      <c r="AK1270" t="str">
        <f>LEFT(gpw_3[[#This Row],[ISIN]],2)</f>
        <v>PL</v>
      </c>
      <c r="AL1270">
        <f>gpw_3[[#This Row],[kurs_zamkniecia]]*gpw_3[[#This Row],[pakiet_wig]]</f>
        <v>7099222320.000001</v>
      </c>
      <c r="AM1270" s="2">
        <f>1000</f>
        <v>1000</v>
      </c>
      <c r="AN1270" s="2">
        <f t="shared" si="78"/>
        <v>96.428137390000003</v>
      </c>
      <c r="AO1270" s="2">
        <f t="shared" si="79"/>
        <v>57140000</v>
      </c>
      <c r="AP1270" s="2">
        <f>gpw_3[[#This Row],[M]]/(gpw_3[[#This Row],[Mb]]*gpw_3[[#This Row],[K]])*gpw_3[[#This Row],[Wb]]</f>
        <v>1288.4476055743144</v>
      </c>
      <c r="AQ1270" s="2">
        <f>gpw_3[[#This Row],[kurs_zamkniecia]]-AE800</f>
        <v>-9.9999999999999645E-2</v>
      </c>
      <c r="AR1270" s="2" t="str">
        <f>IF(gpw_3[[#This Row],[Kolumna1]]&gt;0,"r",IF(gpw_3[[#This Row],[Kolumna1]]=0,"n","m"))</f>
        <v>m</v>
      </c>
    </row>
    <row r="1271" spans="1:44" x14ac:dyDescent="0.25">
      <c r="A1271" s="1">
        <v>42027</v>
      </c>
      <c r="B1271" s="2" t="s">
        <v>665</v>
      </c>
      <c r="C1271" s="2" t="s">
        <v>666</v>
      </c>
      <c r="D1271">
        <v>5.5</v>
      </c>
      <c r="E1271">
        <v>11949</v>
      </c>
      <c r="F1271">
        <v>66090</v>
      </c>
      <c r="G1271">
        <v>31779000</v>
      </c>
      <c r="H1271" s="2">
        <f>IF(AND(gpw[[#This Row],[wolumen]]=0,gpw[[#This Row],[obrot]]=0),gpw[[#This Row],[kurs_zamkniecia]],gpw[[#This Row],[obrot]]/gpw[[#This Row],[wolumen]])</f>
        <v>5.5310067788099424</v>
      </c>
      <c r="I1271">
        <f>(gpw[[#This Row],[kurs_zamkniecia]]/D801-1)*100</f>
        <v>1.8518518518518379</v>
      </c>
      <c r="J1271" t="str">
        <f>LEFT(gpw[[#This Row],[ISIN]],2)</f>
        <v>PL</v>
      </c>
      <c r="K1271">
        <f>gpw[[#This Row],[kurs_zamkniecia]]*gpw[[#This Row],[pakiet_wig]]</f>
        <v>174784500</v>
      </c>
      <c r="L1271" s="2">
        <f>1000</f>
        <v>1000</v>
      </c>
      <c r="M1271" s="2">
        <f t="shared" si="76"/>
        <v>96.428137390000003</v>
      </c>
      <c r="N1271" s="2">
        <f t="shared" si="77"/>
        <v>57140000</v>
      </c>
      <c r="O1271" s="2">
        <f>gpw[[#This Row],[M]]/(gpw[[#This Row],[Mb]]*gpw[[#This Row],[K]])*gpw[[#This Row],[Wb]]</f>
        <v>31.721878871445696</v>
      </c>
      <c r="P1271" s="2">
        <f>gpw[[#This Row],[kurs_zamkniecia]]-D801</f>
        <v>9.9999999999999645E-2</v>
      </c>
      <c r="Q1271" s="2" t="str">
        <f>IF(gpw[[#This Row],[Kolumna1]]&gt;0,"r",IF(gpw[[#This Row],[Kolumna1]]=0,"n","m"))</f>
        <v>r</v>
      </c>
      <c r="AB1271" s="1">
        <v>42027</v>
      </c>
      <c r="AC1271" s="2" t="s">
        <v>665</v>
      </c>
      <c r="AD1271" s="2" t="s">
        <v>666</v>
      </c>
      <c r="AE1271">
        <v>5.5</v>
      </c>
      <c r="AF1271">
        <v>11949</v>
      </c>
      <c r="AG1271">
        <v>66090</v>
      </c>
      <c r="AH1271">
        <v>31779000</v>
      </c>
      <c r="AI1271" s="2">
        <f>IF(AND(gpw_3[[#This Row],[wolumen]]=0,gpw_3[[#This Row],[obrot]]=0),gpw_3[[#This Row],[kurs_zamkniecia]],gpw_3[[#This Row],[obrot]]/gpw_3[[#This Row],[wolumen]])</f>
        <v>5.5310067788099424</v>
      </c>
      <c r="AJ1271">
        <f>(gpw_3[[#This Row],[kurs_zamkniecia]]/AE801-1)*100</f>
        <v>1.8518518518518379</v>
      </c>
      <c r="AK1271" t="str">
        <f>LEFT(gpw_3[[#This Row],[ISIN]],2)</f>
        <v>PL</v>
      </c>
      <c r="AL1271">
        <f>gpw_3[[#This Row],[kurs_zamkniecia]]*gpw_3[[#This Row],[pakiet_wig]]</f>
        <v>174784500</v>
      </c>
      <c r="AM1271" s="2">
        <f>1000</f>
        <v>1000</v>
      </c>
      <c r="AN1271" s="2">
        <f t="shared" si="78"/>
        <v>96.428137390000003</v>
      </c>
      <c r="AO1271" s="2">
        <f t="shared" si="79"/>
        <v>57140000</v>
      </c>
      <c r="AP1271" s="2">
        <f>gpw_3[[#This Row],[M]]/(gpw_3[[#This Row],[Mb]]*gpw_3[[#This Row],[K]])*gpw_3[[#This Row],[Wb]]</f>
        <v>31.721878871445696</v>
      </c>
      <c r="AQ1271" s="2">
        <f>gpw_3[[#This Row],[kurs_zamkniecia]]-AE801</f>
        <v>9.9999999999999645E-2</v>
      </c>
      <c r="AR1271" s="2" t="str">
        <f>IF(gpw_3[[#This Row],[Kolumna1]]&gt;0,"r",IF(gpw_3[[#This Row],[Kolumna1]]=0,"n","m"))</f>
        <v>r</v>
      </c>
    </row>
    <row r="1272" spans="1:44" x14ac:dyDescent="0.25">
      <c r="A1272" s="1">
        <v>42027</v>
      </c>
      <c r="B1272" s="2" t="s">
        <v>667</v>
      </c>
      <c r="C1272" s="2" t="s">
        <v>668</v>
      </c>
      <c r="D1272">
        <v>25.2</v>
      </c>
      <c r="E1272">
        <v>264</v>
      </c>
      <c r="F1272">
        <v>6650</v>
      </c>
      <c r="G1272">
        <v>13699000</v>
      </c>
      <c r="H1272" s="2">
        <f>IF(AND(gpw[[#This Row],[wolumen]]=0,gpw[[#This Row],[obrot]]=0),gpw[[#This Row],[kurs_zamkniecia]],gpw[[#This Row],[obrot]]/gpw[[#This Row],[wolumen]])</f>
        <v>25.189393939393938</v>
      </c>
      <c r="I1272">
        <f>(gpw[[#This Row],[kurs_zamkniecia]]/D802-1)*100</f>
        <v>0</v>
      </c>
      <c r="J1272" t="str">
        <f>LEFT(gpw[[#This Row],[ISIN]],2)</f>
        <v>PL</v>
      </c>
      <c r="K1272">
        <f>gpw[[#This Row],[kurs_zamkniecia]]*gpw[[#This Row],[pakiet_wig]]</f>
        <v>345214800</v>
      </c>
      <c r="L1272" s="2">
        <f>1000</f>
        <v>1000</v>
      </c>
      <c r="M1272" s="2">
        <f t="shared" si="76"/>
        <v>96.428137390000003</v>
      </c>
      <c r="N1272" s="2">
        <f t="shared" si="77"/>
        <v>57140000</v>
      </c>
      <c r="O1272" s="2">
        <f>gpw[[#This Row],[M]]/(gpw[[#This Row],[Mb]]*gpw[[#This Row],[K]])*gpw[[#This Row],[Wb]]</f>
        <v>62.653508006890497</v>
      </c>
      <c r="P1272" s="2">
        <f>gpw[[#This Row],[kurs_zamkniecia]]-D802</f>
        <v>0</v>
      </c>
      <c r="Q1272" s="2" t="str">
        <f>IF(gpw[[#This Row],[Kolumna1]]&gt;0,"r",IF(gpw[[#This Row],[Kolumna1]]=0,"n","m"))</f>
        <v>n</v>
      </c>
      <c r="AB1272" s="1">
        <v>42027</v>
      </c>
      <c r="AC1272" s="2" t="s">
        <v>667</v>
      </c>
      <c r="AD1272" s="2" t="s">
        <v>668</v>
      </c>
      <c r="AE1272">
        <v>25.2</v>
      </c>
      <c r="AF1272">
        <v>264</v>
      </c>
      <c r="AG1272">
        <v>6650</v>
      </c>
      <c r="AH1272">
        <v>13699000</v>
      </c>
      <c r="AI1272" s="2">
        <f>IF(AND(gpw_3[[#This Row],[wolumen]]=0,gpw_3[[#This Row],[obrot]]=0),gpw_3[[#This Row],[kurs_zamkniecia]],gpw_3[[#This Row],[obrot]]/gpw_3[[#This Row],[wolumen]])</f>
        <v>25.189393939393938</v>
      </c>
      <c r="AJ1272">
        <f>(gpw_3[[#This Row],[kurs_zamkniecia]]/AE802-1)*100</f>
        <v>0</v>
      </c>
      <c r="AK1272" t="str">
        <f>LEFT(gpw_3[[#This Row],[ISIN]],2)</f>
        <v>PL</v>
      </c>
      <c r="AL1272">
        <f>gpw_3[[#This Row],[kurs_zamkniecia]]*gpw_3[[#This Row],[pakiet_wig]]</f>
        <v>345214800</v>
      </c>
      <c r="AM1272" s="2">
        <f>1000</f>
        <v>1000</v>
      </c>
      <c r="AN1272" s="2">
        <f t="shared" si="78"/>
        <v>96.428137390000003</v>
      </c>
      <c r="AO1272" s="2">
        <f t="shared" si="79"/>
        <v>57140000</v>
      </c>
      <c r="AP1272" s="2">
        <f>gpw_3[[#This Row],[M]]/(gpw_3[[#This Row],[Mb]]*gpw_3[[#This Row],[K]])*gpw_3[[#This Row],[Wb]]</f>
        <v>62.653508006890497</v>
      </c>
      <c r="AQ1272" s="2">
        <f>gpw_3[[#This Row],[kurs_zamkniecia]]-AE802</f>
        <v>0</v>
      </c>
      <c r="AR1272" s="2" t="str">
        <f>IF(gpw_3[[#This Row],[Kolumna1]]&gt;0,"r",IF(gpw_3[[#This Row],[Kolumna1]]=0,"n","m"))</f>
        <v>n</v>
      </c>
    </row>
    <row r="1273" spans="1:44" x14ac:dyDescent="0.25">
      <c r="A1273" s="1">
        <v>42027</v>
      </c>
      <c r="B1273" s="2" t="s">
        <v>669</v>
      </c>
      <c r="C1273" s="2" t="s">
        <v>670</v>
      </c>
      <c r="D1273">
        <v>53.31</v>
      </c>
      <c r="E1273">
        <v>1164766</v>
      </c>
      <c r="F1273">
        <v>61137020</v>
      </c>
      <c r="G1273">
        <v>309998000</v>
      </c>
      <c r="H1273" s="2">
        <f>IF(AND(gpw[[#This Row],[wolumen]]=0,gpw[[#This Row],[obrot]]=0),gpw[[#This Row],[kurs_zamkniecia]],gpw[[#This Row],[obrot]]/gpw[[#This Row],[wolumen]])</f>
        <v>52.48867154432736</v>
      </c>
      <c r="I1273">
        <f>(gpw[[#This Row],[kurs_zamkniecia]]/D803-1)*100</f>
        <v>1.138303927148554</v>
      </c>
      <c r="J1273" t="str">
        <f>LEFT(gpw[[#This Row],[ISIN]],2)</f>
        <v>PL</v>
      </c>
      <c r="K1273">
        <f>gpw[[#This Row],[kurs_zamkniecia]]*gpw[[#This Row],[pakiet_wig]]</f>
        <v>16525993380</v>
      </c>
      <c r="L1273" s="2">
        <f>1000</f>
        <v>1000</v>
      </c>
      <c r="M1273" s="2">
        <f t="shared" si="76"/>
        <v>96.428137390000003</v>
      </c>
      <c r="N1273" s="2">
        <f t="shared" si="77"/>
        <v>57140000</v>
      </c>
      <c r="O1273" s="2">
        <f>gpw[[#This Row],[M]]/(gpw[[#This Row],[Mb]]*gpw[[#This Row],[K]])*gpw[[#This Row],[Wb]]</f>
        <v>2999.3252275268887</v>
      </c>
      <c r="P1273" s="2">
        <f>gpw[[#This Row],[kurs_zamkniecia]]-D803</f>
        <v>0.60000000000000142</v>
      </c>
      <c r="Q1273" s="2" t="str">
        <f>IF(gpw[[#This Row],[Kolumna1]]&gt;0,"r",IF(gpw[[#This Row],[Kolumna1]]=0,"n","m"))</f>
        <v>r</v>
      </c>
      <c r="AB1273" s="1">
        <v>42027</v>
      </c>
      <c r="AC1273" s="2" t="s">
        <v>669</v>
      </c>
      <c r="AD1273" s="2" t="s">
        <v>670</v>
      </c>
      <c r="AE1273">
        <v>53.31</v>
      </c>
      <c r="AF1273">
        <v>1164766</v>
      </c>
      <c r="AG1273">
        <v>61137020</v>
      </c>
      <c r="AH1273">
        <v>309998000</v>
      </c>
      <c r="AI1273" s="2">
        <f>IF(AND(gpw_3[[#This Row],[wolumen]]=0,gpw_3[[#This Row],[obrot]]=0),gpw_3[[#This Row],[kurs_zamkniecia]],gpw_3[[#This Row],[obrot]]/gpw_3[[#This Row],[wolumen]])</f>
        <v>52.48867154432736</v>
      </c>
      <c r="AJ1273">
        <f>(gpw_3[[#This Row],[kurs_zamkniecia]]/AE803-1)*100</f>
        <v>1.138303927148554</v>
      </c>
      <c r="AK1273" t="str">
        <f>LEFT(gpw_3[[#This Row],[ISIN]],2)</f>
        <v>PL</v>
      </c>
      <c r="AL1273">
        <f>gpw_3[[#This Row],[kurs_zamkniecia]]*gpw_3[[#This Row],[pakiet_wig]]</f>
        <v>16525993380</v>
      </c>
      <c r="AM1273" s="2">
        <f>1000</f>
        <v>1000</v>
      </c>
      <c r="AN1273" s="2">
        <f t="shared" si="78"/>
        <v>96.428137390000003</v>
      </c>
      <c r="AO1273" s="2">
        <f t="shared" si="79"/>
        <v>57140000</v>
      </c>
      <c r="AP1273" s="2">
        <f>gpw_3[[#This Row],[M]]/(gpw_3[[#This Row],[Mb]]*gpw_3[[#This Row],[K]])*gpw_3[[#This Row],[Wb]]</f>
        <v>2999.3252275268887</v>
      </c>
      <c r="AQ1273" s="2">
        <f>gpw_3[[#This Row],[kurs_zamkniecia]]-AE803</f>
        <v>0.60000000000000142</v>
      </c>
      <c r="AR1273" s="2" t="str">
        <f>IF(gpw_3[[#This Row],[Kolumna1]]&gt;0,"r",IF(gpw_3[[#This Row],[Kolumna1]]=0,"n","m"))</f>
        <v>r</v>
      </c>
    </row>
    <row r="1274" spans="1:44" x14ac:dyDescent="0.25">
      <c r="A1274" s="1">
        <v>42027</v>
      </c>
      <c r="B1274" s="2" t="s">
        <v>671</v>
      </c>
      <c r="C1274" s="2" t="s">
        <v>672</v>
      </c>
      <c r="D1274">
        <v>33</v>
      </c>
      <c r="E1274">
        <v>2362022</v>
      </c>
      <c r="F1274">
        <v>78610550</v>
      </c>
      <c r="G1274">
        <v>783205000</v>
      </c>
      <c r="H1274" s="2">
        <f>IF(AND(gpw[[#This Row],[wolumen]]=0,gpw[[#This Row],[obrot]]=0),gpw[[#This Row],[kurs_zamkniecia]],gpw[[#This Row],[obrot]]/gpw[[#This Row],[wolumen]])</f>
        <v>33.281040566091256</v>
      </c>
      <c r="I1274">
        <f>(gpw[[#This Row],[kurs_zamkniecia]]/D804-1)*100</f>
        <v>-1.0494752623688153</v>
      </c>
      <c r="J1274" t="str">
        <f>LEFT(gpw[[#This Row],[ISIN]],2)</f>
        <v>PL</v>
      </c>
      <c r="K1274">
        <f>gpw[[#This Row],[kurs_zamkniecia]]*gpw[[#This Row],[pakiet_wig]]</f>
        <v>25845765000</v>
      </c>
      <c r="L1274" s="2">
        <f>1000</f>
        <v>1000</v>
      </c>
      <c r="M1274" s="2">
        <f t="shared" si="76"/>
        <v>96.428137390000003</v>
      </c>
      <c r="N1274" s="2">
        <f t="shared" si="77"/>
        <v>57140000</v>
      </c>
      <c r="O1274" s="2">
        <f>gpw[[#This Row],[M]]/(gpw[[#This Row],[Mb]]*gpw[[#This Row],[K]])*gpw[[#This Row],[Wb]]</f>
        <v>4690.7833742113908</v>
      </c>
      <c r="P1274" s="2">
        <f>gpw[[#This Row],[kurs_zamkniecia]]-D804</f>
        <v>-0.35000000000000142</v>
      </c>
      <c r="Q1274" s="2" t="str">
        <f>IF(gpw[[#This Row],[Kolumna1]]&gt;0,"r",IF(gpw[[#This Row],[Kolumna1]]=0,"n","m"))</f>
        <v>m</v>
      </c>
      <c r="AB1274" s="1">
        <v>42027</v>
      </c>
      <c r="AC1274" s="2" t="s">
        <v>671</v>
      </c>
      <c r="AD1274" s="2" t="s">
        <v>672</v>
      </c>
      <c r="AE1274">
        <v>33</v>
      </c>
      <c r="AF1274">
        <v>2362022</v>
      </c>
      <c r="AG1274">
        <v>78610550</v>
      </c>
      <c r="AH1274">
        <v>783205000</v>
      </c>
      <c r="AI1274" s="2">
        <f>IF(AND(gpw_3[[#This Row],[wolumen]]=0,gpw_3[[#This Row],[obrot]]=0),gpw_3[[#This Row],[kurs_zamkniecia]],gpw_3[[#This Row],[obrot]]/gpw_3[[#This Row],[wolumen]])</f>
        <v>33.281040566091256</v>
      </c>
      <c r="AJ1274">
        <f>(gpw_3[[#This Row],[kurs_zamkniecia]]/AE804-1)*100</f>
        <v>-1.0494752623688153</v>
      </c>
      <c r="AK1274" t="str">
        <f>LEFT(gpw_3[[#This Row],[ISIN]],2)</f>
        <v>PL</v>
      </c>
      <c r="AL1274">
        <f>gpw_3[[#This Row],[kurs_zamkniecia]]*gpw_3[[#This Row],[pakiet_wig]]</f>
        <v>25845765000</v>
      </c>
      <c r="AM1274" s="2">
        <f>1000</f>
        <v>1000</v>
      </c>
      <c r="AN1274" s="2">
        <f t="shared" si="78"/>
        <v>96.428137390000003</v>
      </c>
      <c r="AO1274" s="2">
        <f t="shared" si="79"/>
        <v>57140000</v>
      </c>
      <c r="AP1274" s="2">
        <f>gpw_3[[#This Row],[M]]/(gpw_3[[#This Row],[Mb]]*gpw_3[[#This Row],[K]])*gpw_3[[#This Row],[Wb]]</f>
        <v>4690.7833742113908</v>
      </c>
      <c r="AQ1274" s="2">
        <f>gpw_3[[#This Row],[kurs_zamkniecia]]-AE804</f>
        <v>-0.35000000000000142</v>
      </c>
      <c r="AR1274" s="2" t="str">
        <f>IF(gpw_3[[#This Row],[Kolumna1]]&gt;0,"r",IF(gpw_3[[#This Row],[Kolumna1]]=0,"n","m"))</f>
        <v>m</v>
      </c>
    </row>
    <row r="1275" spans="1:44" x14ac:dyDescent="0.25">
      <c r="A1275" s="1">
        <v>42027</v>
      </c>
      <c r="B1275" s="2" t="s">
        <v>673</v>
      </c>
      <c r="C1275" s="2" t="s">
        <v>674</v>
      </c>
      <c r="D1275">
        <v>88.2</v>
      </c>
      <c r="E1275">
        <v>111464</v>
      </c>
      <c r="F1275">
        <v>9849160</v>
      </c>
      <c r="G1275">
        <v>25336000</v>
      </c>
      <c r="H1275" s="2">
        <f>IF(AND(gpw[[#This Row],[wolumen]]=0,gpw[[#This Row],[obrot]]=0),gpw[[#This Row],[kurs_zamkniecia]],gpw[[#This Row],[obrot]]/gpw[[#This Row],[wolumen]])</f>
        <v>88.361802913945311</v>
      </c>
      <c r="I1275">
        <f>(gpw[[#This Row],[kurs_zamkniecia]]/D805-1)*100</f>
        <v>0.22727272727272041</v>
      </c>
      <c r="J1275" t="str">
        <f>LEFT(gpw[[#This Row],[ISIN]],2)</f>
        <v>PL</v>
      </c>
      <c r="K1275">
        <f>gpw[[#This Row],[kurs_zamkniecia]]*gpw[[#This Row],[pakiet_wig]]</f>
        <v>2234635200</v>
      </c>
      <c r="L1275" s="2">
        <f>1000</f>
        <v>1000</v>
      </c>
      <c r="M1275" s="2">
        <f t="shared" si="76"/>
        <v>96.428137390000003</v>
      </c>
      <c r="N1275" s="2">
        <f t="shared" si="77"/>
        <v>57140000</v>
      </c>
      <c r="O1275" s="2">
        <f>gpw[[#This Row],[M]]/(gpw[[#This Row],[Mb]]*gpw[[#This Row],[K]])*gpw[[#This Row],[Wb]]</f>
        <v>405.56701044010674</v>
      </c>
      <c r="P1275" s="2">
        <f>gpw[[#This Row],[kurs_zamkniecia]]-D805</f>
        <v>0.20000000000000284</v>
      </c>
      <c r="Q1275" s="2" t="str">
        <f>IF(gpw[[#This Row],[Kolumna1]]&gt;0,"r",IF(gpw[[#This Row],[Kolumna1]]=0,"n","m"))</f>
        <v>r</v>
      </c>
      <c r="AB1275" s="1">
        <v>42027</v>
      </c>
      <c r="AC1275" s="2" t="s">
        <v>673</v>
      </c>
      <c r="AD1275" s="2" t="s">
        <v>674</v>
      </c>
      <c r="AE1275">
        <v>88.2</v>
      </c>
      <c r="AF1275">
        <v>111464</v>
      </c>
      <c r="AG1275">
        <v>9849160</v>
      </c>
      <c r="AH1275">
        <v>25336000</v>
      </c>
      <c r="AI1275" s="2">
        <f>IF(AND(gpw_3[[#This Row],[wolumen]]=0,gpw_3[[#This Row],[obrot]]=0),gpw_3[[#This Row],[kurs_zamkniecia]],gpw_3[[#This Row],[obrot]]/gpw_3[[#This Row],[wolumen]])</f>
        <v>88.361802913945311</v>
      </c>
      <c r="AJ1275">
        <f>(gpw_3[[#This Row],[kurs_zamkniecia]]/AE805-1)*100</f>
        <v>0.22727272727272041</v>
      </c>
      <c r="AK1275" t="str">
        <f>LEFT(gpw_3[[#This Row],[ISIN]],2)</f>
        <v>PL</v>
      </c>
      <c r="AL1275">
        <f>gpw_3[[#This Row],[kurs_zamkniecia]]*gpw_3[[#This Row],[pakiet_wig]]</f>
        <v>2234635200</v>
      </c>
      <c r="AM1275" s="2">
        <f>1000</f>
        <v>1000</v>
      </c>
      <c r="AN1275" s="2">
        <f t="shared" si="78"/>
        <v>96.428137390000003</v>
      </c>
      <c r="AO1275" s="2">
        <f t="shared" si="79"/>
        <v>57140000</v>
      </c>
      <c r="AP1275" s="2">
        <f>gpw_3[[#This Row],[M]]/(gpw_3[[#This Row],[Mb]]*gpw_3[[#This Row],[K]])*gpw_3[[#This Row],[Wb]]</f>
        <v>405.56701044010674</v>
      </c>
      <c r="AQ1275" s="2">
        <f>gpw_3[[#This Row],[kurs_zamkniecia]]-AE805</f>
        <v>0.20000000000000284</v>
      </c>
      <c r="AR1275" s="2" t="str">
        <f>IF(gpw_3[[#This Row],[Kolumna1]]&gt;0,"r",IF(gpw_3[[#This Row],[Kolumna1]]=0,"n","m"))</f>
        <v>r</v>
      </c>
    </row>
    <row r="1276" spans="1:44" x14ac:dyDescent="0.25">
      <c r="A1276" s="1">
        <v>42027</v>
      </c>
      <c r="B1276" s="2" t="s">
        <v>675</v>
      </c>
      <c r="C1276" s="2" t="s">
        <v>676</v>
      </c>
      <c r="D1276">
        <v>2.59</v>
      </c>
      <c r="E1276">
        <v>7160</v>
      </c>
      <c r="F1276">
        <v>18450</v>
      </c>
      <c r="G1276">
        <v>17382000</v>
      </c>
      <c r="H1276" s="2">
        <f>IF(AND(gpw[[#This Row],[wolumen]]=0,gpw[[#This Row],[obrot]]=0),gpw[[#This Row],[kurs_zamkniecia]],gpw[[#This Row],[obrot]]/gpw[[#This Row],[wolumen]])</f>
        <v>2.5768156424581004</v>
      </c>
      <c r="I1276">
        <f>(gpw[[#This Row],[kurs_zamkniecia]]/D806-1)*100</f>
        <v>0.38759689922480689</v>
      </c>
      <c r="J1276" t="str">
        <f>LEFT(gpw[[#This Row],[ISIN]],2)</f>
        <v>PL</v>
      </c>
      <c r="K1276">
        <f>gpw[[#This Row],[kurs_zamkniecia]]*gpw[[#This Row],[pakiet_wig]]</f>
        <v>45019380</v>
      </c>
      <c r="L1276" s="2">
        <f>1000</f>
        <v>1000</v>
      </c>
      <c r="M1276" s="2">
        <f t="shared" si="76"/>
        <v>96.428137390000003</v>
      </c>
      <c r="N1276" s="2">
        <f t="shared" si="77"/>
        <v>57140000</v>
      </c>
      <c r="O1276" s="2">
        <f>gpw[[#This Row],[M]]/(gpw[[#This Row],[Mb]]*gpw[[#This Row],[K]])*gpw[[#This Row],[Wb]]</f>
        <v>8.1706290845445952</v>
      </c>
      <c r="P1276" s="2">
        <f>gpw[[#This Row],[kurs_zamkniecia]]-D806</f>
        <v>9.9999999999997868E-3</v>
      </c>
      <c r="Q1276" s="2" t="str">
        <f>IF(gpw[[#This Row],[Kolumna1]]&gt;0,"r",IF(gpw[[#This Row],[Kolumna1]]=0,"n","m"))</f>
        <v>r</v>
      </c>
      <c r="AB1276" s="1">
        <v>42027</v>
      </c>
      <c r="AC1276" s="2" t="s">
        <v>675</v>
      </c>
      <c r="AD1276" s="2" t="s">
        <v>676</v>
      </c>
      <c r="AE1276">
        <v>2.59</v>
      </c>
      <c r="AF1276">
        <v>7160</v>
      </c>
      <c r="AG1276">
        <v>18450</v>
      </c>
      <c r="AH1276">
        <v>17382000</v>
      </c>
      <c r="AI1276" s="2">
        <f>IF(AND(gpw_3[[#This Row],[wolumen]]=0,gpw_3[[#This Row],[obrot]]=0),gpw_3[[#This Row],[kurs_zamkniecia]],gpw_3[[#This Row],[obrot]]/gpw_3[[#This Row],[wolumen]])</f>
        <v>2.5768156424581004</v>
      </c>
      <c r="AJ1276">
        <f>(gpw_3[[#This Row],[kurs_zamkniecia]]/AE806-1)*100</f>
        <v>0.38759689922480689</v>
      </c>
      <c r="AK1276" t="str">
        <f>LEFT(gpw_3[[#This Row],[ISIN]],2)</f>
        <v>PL</v>
      </c>
      <c r="AL1276">
        <f>gpw_3[[#This Row],[kurs_zamkniecia]]*gpw_3[[#This Row],[pakiet_wig]]</f>
        <v>45019380</v>
      </c>
      <c r="AM1276" s="2">
        <f>1000</f>
        <v>1000</v>
      </c>
      <c r="AN1276" s="2">
        <f t="shared" si="78"/>
        <v>96.428137390000003</v>
      </c>
      <c r="AO1276" s="2">
        <f t="shared" si="79"/>
        <v>57140000</v>
      </c>
      <c r="AP1276" s="2">
        <f>gpw_3[[#This Row],[M]]/(gpw_3[[#This Row],[Mb]]*gpw_3[[#This Row],[K]])*gpw_3[[#This Row],[Wb]]</f>
        <v>8.1706290845445952</v>
      </c>
      <c r="AQ1276" s="2">
        <f>gpw_3[[#This Row],[kurs_zamkniecia]]-AE806</f>
        <v>9.9999999999997868E-3</v>
      </c>
      <c r="AR1276" s="2" t="str">
        <f>IF(gpw_3[[#This Row],[Kolumna1]]&gt;0,"r",IF(gpw_3[[#This Row],[Kolumna1]]=0,"n","m"))</f>
        <v>r</v>
      </c>
    </row>
    <row r="1277" spans="1:44" x14ac:dyDescent="0.25">
      <c r="A1277" s="1">
        <v>42027</v>
      </c>
      <c r="B1277" s="2" t="s">
        <v>677</v>
      </c>
      <c r="C1277" s="2" t="s">
        <v>678</v>
      </c>
      <c r="D1277">
        <v>0.19</v>
      </c>
      <c r="E1277">
        <v>101576</v>
      </c>
      <c r="F1277">
        <v>19300</v>
      </c>
      <c r="G1277">
        <v>0</v>
      </c>
      <c r="H1277" s="2">
        <f>IF(AND(gpw[[#This Row],[wolumen]]=0,gpw[[#This Row],[obrot]]=0),gpw[[#This Row],[kurs_zamkniecia]],gpw[[#This Row],[obrot]]/gpw[[#This Row],[wolumen]])</f>
        <v>0.19000551311333386</v>
      </c>
      <c r="I1277">
        <f>(gpw[[#This Row],[kurs_zamkniecia]]/D807-1)*100</f>
        <v>-5.0000000000000044</v>
      </c>
      <c r="J1277" t="str">
        <f>LEFT(gpw[[#This Row],[ISIN]],2)</f>
        <v>NL</v>
      </c>
      <c r="K1277">
        <f>gpw[[#This Row],[kurs_zamkniecia]]*gpw[[#This Row],[pakiet_wig]]</f>
        <v>0</v>
      </c>
      <c r="L1277" s="2">
        <f>1000</f>
        <v>1000</v>
      </c>
      <c r="M1277" s="2">
        <f t="shared" si="76"/>
        <v>96.428137390000003</v>
      </c>
      <c r="N1277" s="2">
        <f t="shared" si="77"/>
        <v>57140000</v>
      </c>
      <c r="O1277" s="2">
        <f>gpw[[#This Row],[M]]/(gpw[[#This Row],[Mb]]*gpw[[#This Row],[K]])*gpw[[#This Row],[Wb]]</f>
        <v>0</v>
      </c>
      <c r="P1277" s="2">
        <f>gpw[[#This Row],[kurs_zamkniecia]]-D807</f>
        <v>-1.0000000000000009E-2</v>
      </c>
      <c r="Q1277" s="2" t="str">
        <f>IF(gpw[[#This Row],[Kolumna1]]&gt;0,"r",IF(gpw[[#This Row],[Kolumna1]]=0,"n","m"))</f>
        <v>m</v>
      </c>
      <c r="AB1277" s="1">
        <v>42027</v>
      </c>
      <c r="AC1277" s="2" t="s">
        <v>677</v>
      </c>
      <c r="AD1277" s="2" t="s">
        <v>678</v>
      </c>
      <c r="AE1277">
        <v>0.19</v>
      </c>
      <c r="AF1277">
        <v>101576</v>
      </c>
      <c r="AG1277">
        <v>19300</v>
      </c>
      <c r="AH1277">
        <v>0</v>
      </c>
      <c r="AI1277" s="2">
        <f>IF(AND(gpw_3[[#This Row],[wolumen]]=0,gpw_3[[#This Row],[obrot]]=0),gpw_3[[#This Row],[kurs_zamkniecia]],gpw_3[[#This Row],[obrot]]/gpw_3[[#This Row],[wolumen]])</f>
        <v>0.19000551311333386</v>
      </c>
      <c r="AJ1277">
        <f>(gpw_3[[#This Row],[kurs_zamkniecia]]/AE807-1)*100</f>
        <v>-5.0000000000000044</v>
      </c>
      <c r="AK1277" t="str">
        <f>LEFT(gpw_3[[#This Row],[ISIN]],2)</f>
        <v>NL</v>
      </c>
      <c r="AL1277">
        <f>gpw_3[[#This Row],[kurs_zamkniecia]]*gpw_3[[#This Row],[pakiet_wig]]</f>
        <v>0</v>
      </c>
      <c r="AM1277" s="2">
        <f>1000</f>
        <v>1000</v>
      </c>
      <c r="AN1277" s="2">
        <f t="shared" si="78"/>
        <v>96.428137390000003</v>
      </c>
      <c r="AO1277" s="2">
        <f t="shared" si="79"/>
        <v>57140000</v>
      </c>
      <c r="AP1277" s="2">
        <f>gpw_3[[#This Row],[M]]/(gpw_3[[#This Row],[Mb]]*gpw_3[[#This Row],[K]])*gpw_3[[#This Row],[Wb]]</f>
        <v>0</v>
      </c>
      <c r="AQ1277" s="2">
        <f>gpw_3[[#This Row],[kurs_zamkniecia]]-AE807</f>
        <v>-1.0000000000000009E-2</v>
      </c>
      <c r="AR1277" s="2" t="str">
        <f>IF(gpw_3[[#This Row],[Kolumna1]]&gt;0,"r",IF(gpw_3[[#This Row],[Kolumna1]]=0,"n","m"))</f>
        <v>m</v>
      </c>
    </row>
    <row r="1278" spans="1:44" x14ac:dyDescent="0.25">
      <c r="A1278" s="1">
        <v>42027</v>
      </c>
      <c r="B1278" s="2" t="s">
        <v>679</v>
      </c>
      <c r="C1278" s="2" t="s">
        <v>680</v>
      </c>
      <c r="D1278">
        <v>2.15</v>
      </c>
      <c r="E1278">
        <v>0</v>
      </c>
      <c r="F1278">
        <v>0</v>
      </c>
      <c r="G1278">
        <v>0</v>
      </c>
      <c r="H1278" s="2">
        <f>IF(AND(gpw[[#This Row],[wolumen]]=0,gpw[[#This Row],[obrot]]=0),gpw[[#This Row],[kurs_zamkniecia]],gpw[[#This Row],[obrot]]/gpw[[#This Row],[wolumen]])</f>
        <v>2.15</v>
      </c>
      <c r="I1278">
        <f>(gpw[[#This Row],[kurs_zamkniecia]]/D808-1)*100</f>
        <v>0</v>
      </c>
      <c r="J1278" t="str">
        <f>LEFT(gpw[[#This Row],[ISIN]],2)</f>
        <v>PL</v>
      </c>
      <c r="K1278">
        <f>gpw[[#This Row],[kurs_zamkniecia]]*gpw[[#This Row],[pakiet_wig]]</f>
        <v>0</v>
      </c>
      <c r="L1278" s="2">
        <f>1000</f>
        <v>1000</v>
      </c>
      <c r="M1278" s="2">
        <f t="shared" si="76"/>
        <v>96.428137390000003</v>
      </c>
      <c r="N1278" s="2">
        <f t="shared" si="77"/>
        <v>57140000</v>
      </c>
      <c r="O1278" s="2">
        <f>gpw[[#This Row],[M]]/(gpw[[#This Row],[Mb]]*gpw[[#This Row],[K]])*gpw[[#This Row],[Wb]]</f>
        <v>0</v>
      </c>
      <c r="P1278" s="2">
        <f>gpw[[#This Row],[kurs_zamkniecia]]-D808</f>
        <v>0</v>
      </c>
      <c r="Q1278" s="2" t="str">
        <f>IF(gpw[[#This Row],[Kolumna1]]&gt;0,"r",IF(gpw[[#This Row],[Kolumna1]]=0,"n","m"))</f>
        <v>n</v>
      </c>
      <c r="AB1278" s="1">
        <v>42027</v>
      </c>
      <c r="AC1278" s="2" t="s">
        <v>679</v>
      </c>
      <c r="AD1278" s="2" t="s">
        <v>680</v>
      </c>
      <c r="AE1278">
        <v>2.15</v>
      </c>
      <c r="AF1278">
        <v>0</v>
      </c>
      <c r="AG1278">
        <v>0</v>
      </c>
      <c r="AH1278">
        <v>0</v>
      </c>
      <c r="AI1278" s="2">
        <f>IF(AND(gpw_3[[#This Row],[wolumen]]=0,gpw_3[[#This Row],[obrot]]=0),gpw_3[[#This Row],[kurs_zamkniecia]],gpw_3[[#This Row],[obrot]]/gpw_3[[#This Row],[wolumen]])</f>
        <v>2.15</v>
      </c>
      <c r="AJ1278">
        <f>(gpw_3[[#This Row],[kurs_zamkniecia]]/AE808-1)*100</f>
        <v>0</v>
      </c>
      <c r="AK1278" t="str">
        <f>LEFT(gpw_3[[#This Row],[ISIN]],2)</f>
        <v>PL</v>
      </c>
      <c r="AL1278">
        <f>gpw_3[[#This Row],[kurs_zamkniecia]]*gpw_3[[#This Row],[pakiet_wig]]</f>
        <v>0</v>
      </c>
      <c r="AM1278" s="2">
        <f>1000</f>
        <v>1000</v>
      </c>
      <c r="AN1278" s="2">
        <f t="shared" si="78"/>
        <v>96.428137390000003</v>
      </c>
      <c r="AO1278" s="2">
        <f t="shared" si="79"/>
        <v>57140000</v>
      </c>
      <c r="AP1278" s="2">
        <f>gpw_3[[#This Row],[M]]/(gpw_3[[#This Row],[Mb]]*gpw_3[[#This Row],[K]])*gpw_3[[#This Row],[Wb]]</f>
        <v>0</v>
      </c>
      <c r="AQ1278" s="2">
        <f>gpw_3[[#This Row],[kurs_zamkniecia]]-AE808</f>
        <v>0</v>
      </c>
      <c r="AR1278" s="2" t="str">
        <f>IF(gpw_3[[#This Row],[Kolumna1]]&gt;0,"r",IF(gpw_3[[#This Row],[Kolumna1]]=0,"n","m"))</f>
        <v>n</v>
      </c>
    </row>
    <row r="1279" spans="1:44" x14ac:dyDescent="0.25">
      <c r="A1279" s="1">
        <v>42027</v>
      </c>
      <c r="B1279" s="2" t="s">
        <v>681</v>
      </c>
      <c r="C1279" s="2" t="s">
        <v>682</v>
      </c>
      <c r="D1279">
        <v>0.7</v>
      </c>
      <c r="E1279">
        <v>0</v>
      </c>
      <c r="F1279">
        <v>0</v>
      </c>
      <c r="G1279">
        <v>0</v>
      </c>
      <c r="H1279" s="2">
        <f>IF(AND(gpw[[#This Row],[wolumen]]=0,gpw[[#This Row],[obrot]]=0),gpw[[#This Row],[kurs_zamkniecia]],gpw[[#This Row],[obrot]]/gpw[[#This Row],[wolumen]])</f>
        <v>0.7</v>
      </c>
      <c r="I1279">
        <f>(gpw[[#This Row],[kurs_zamkniecia]]/D809-1)*100</f>
        <v>0</v>
      </c>
      <c r="J1279" t="str">
        <f>LEFT(gpw[[#This Row],[ISIN]],2)</f>
        <v>PL</v>
      </c>
      <c r="K1279">
        <f>gpw[[#This Row],[kurs_zamkniecia]]*gpw[[#This Row],[pakiet_wig]]</f>
        <v>0</v>
      </c>
      <c r="L1279" s="2">
        <f>1000</f>
        <v>1000</v>
      </c>
      <c r="M1279" s="2">
        <f t="shared" si="76"/>
        <v>96.428137390000003</v>
      </c>
      <c r="N1279" s="2">
        <f t="shared" si="77"/>
        <v>57140000</v>
      </c>
      <c r="O1279" s="2">
        <f>gpw[[#This Row],[M]]/(gpw[[#This Row],[Mb]]*gpw[[#This Row],[K]])*gpw[[#This Row],[Wb]]</f>
        <v>0</v>
      </c>
      <c r="P1279" s="2">
        <f>gpw[[#This Row],[kurs_zamkniecia]]-D809</f>
        <v>0</v>
      </c>
      <c r="Q1279" s="2" t="str">
        <f>IF(gpw[[#This Row],[Kolumna1]]&gt;0,"r",IF(gpw[[#This Row],[Kolumna1]]=0,"n","m"))</f>
        <v>n</v>
      </c>
      <c r="AB1279" s="1">
        <v>42027</v>
      </c>
      <c r="AC1279" s="2" t="s">
        <v>681</v>
      </c>
      <c r="AD1279" s="2" t="s">
        <v>682</v>
      </c>
      <c r="AE1279">
        <v>0.7</v>
      </c>
      <c r="AF1279">
        <v>0</v>
      </c>
      <c r="AG1279">
        <v>0</v>
      </c>
      <c r="AH1279">
        <v>0</v>
      </c>
      <c r="AI1279" s="2">
        <f>IF(AND(gpw_3[[#This Row],[wolumen]]=0,gpw_3[[#This Row],[obrot]]=0),gpw_3[[#This Row],[kurs_zamkniecia]],gpw_3[[#This Row],[obrot]]/gpw_3[[#This Row],[wolumen]])</f>
        <v>0.7</v>
      </c>
      <c r="AJ1279">
        <f>(gpw_3[[#This Row],[kurs_zamkniecia]]/AE809-1)*100</f>
        <v>0</v>
      </c>
      <c r="AK1279" t="str">
        <f>LEFT(gpw_3[[#This Row],[ISIN]],2)</f>
        <v>PL</v>
      </c>
      <c r="AL1279">
        <f>gpw_3[[#This Row],[kurs_zamkniecia]]*gpw_3[[#This Row],[pakiet_wig]]</f>
        <v>0</v>
      </c>
      <c r="AM1279" s="2">
        <f>1000</f>
        <v>1000</v>
      </c>
      <c r="AN1279" s="2">
        <f t="shared" si="78"/>
        <v>96.428137390000003</v>
      </c>
      <c r="AO1279" s="2">
        <f t="shared" si="79"/>
        <v>57140000</v>
      </c>
      <c r="AP1279" s="2">
        <f>gpw_3[[#This Row],[M]]/(gpw_3[[#This Row],[Mb]]*gpw_3[[#This Row],[K]])*gpw_3[[#This Row],[Wb]]</f>
        <v>0</v>
      </c>
      <c r="AQ1279" s="2">
        <f>gpw_3[[#This Row],[kurs_zamkniecia]]-AE809</f>
        <v>0</v>
      </c>
      <c r="AR1279" s="2" t="str">
        <f>IF(gpw_3[[#This Row],[Kolumna1]]&gt;0,"r",IF(gpw_3[[#This Row],[Kolumna1]]=0,"n","m"))</f>
        <v>n</v>
      </c>
    </row>
    <row r="1280" spans="1:44" x14ac:dyDescent="0.25">
      <c r="A1280" s="1">
        <v>42027</v>
      </c>
      <c r="B1280" s="2" t="s">
        <v>683</v>
      </c>
      <c r="C1280" s="2" t="s">
        <v>684</v>
      </c>
      <c r="D1280">
        <v>18.5</v>
      </c>
      <c r="E1280">
        <v>18827</v>
      </c>
      <c r="F1280">
        <v>335140</v>
      </c>
      <c r="G1280">
        <v>15164000</v>
      </c>
      <c r="H1280" s="2">
        <f>IF(AND(gpw[[#This Row],[wolumen]]=0,gpw[[#This Row],[obrot]]=0),gpw[[#This Row],[kurs_zamkniecia]],gpw[[#This Row],[obrot]]/gpw[[#This Row],[wolumen]])</f>
        <v>17.801030435013544</v>
      </c>
      <c r="I1280">
        <f>(gpw[[#This Row],[kurs_zamkniecia]]/D810-1)*100</f>
        <v>5.1136363636363535</v>
      </c>
      <c r="J1280" t="str">
        <f>LEFT(gpw[[#This Row],[ISIN]],2)</f>
        <v>PL</v>
      </c>
      <c r="K1280">
        <f>gpw[[#This Row],[kurs_zamkniecia]]*gpw[[#This Row],[pakiet_wig]]</f>
        <v>280534000</v>
      </c>
      <c r="L1280" s="2">
        <f>1000</f>
        <v>1000</v>
      </c>
      <c r="M1280" s="2">
        <f t="shared" si="76"/>
        <v>96.428137390000003</v>
      </c>
      <c r="N1280" s="2">
        <f t="shared" si="77"/>
        <v>57140000</v>
      </c>
      <c r="O1280" s="2">
        <f>gpw[[#This Row],[M]]/(gpw[[#This Row],[Mb]]*gpw[[#This Row],[K]])*gpw[[#This Row],[Wb]]</f>
        <v>50.914500812841801</v>
      </c>
      <c r="P1280" s="2">
        <f>gpw[[#This Row],[kurs_zamkniecia]]-D810</f>
        <v>0.89999999999999858</v>
      </c>
      <c r="Q1280" s="2" t="str">
        <f>IF(gpw[[#This Row],[Kolumna1]]&gt;0,"r",IF(gpw[[#This Row],[Kolumna1]]=0,"n","m"))</f>
        <v>r</v>
      </c>
      <c r="AB1280" s="1">
        <v>42027</v>
      </c>
      <c r="AC1280" s="2" t="s">
        <v>683</v>
      </c>
      <c r="AD1280" s="2" t="s">
        <v>684</v>
      </c>
      <c r="AE1280">
        <v>18.5</v>
      </c>
      <c r="AF1280">
        <v>18827</v>
      </c>
      <c r="AG1280">
        <v>335140</v>
      </c>
      <c r="AH1280">
        <v>15164000</v>
      </c>
      <c r="AI1280" s="2">
        <f>IF(AND(gpw_3[[#This Row],[wolumen]]=0,gpw_3[[#This Row],[obrot]]=0),gpw_3[[#This Row],[kurs_zamkniecia]],gpw_3[[#This Row],[obrot]]/gpw_3[[#This Row],[wolumen]])</f>
        <v>17.801030435013544</v>
      </c>
      <c r="AJ1280">
        <f>(gpw_3[[#This Row],[kurs_zamkniecia]]/AE810-1)*100</f>
        <v>5.1136363636363535</v>
      </c>
      <c r="AK1280" t="str">
        <f>LEFT(gpw_3[[#This Row],[ISIN]],2)</f>
        <v>PL</v>
      </c>
      <c r="AL1280">
        <f>gpw_3[[#This Row],[kurs_zamkniecia]]*gpw_3[[#This Row],[pakiet_wig]]</f>
        <v>280534000</v>
      </c>
      <c r="AM1280" s="2">
        <f>1000</f>
        <v>1000</v>
      </c>
      <c r="AN1280" s="2">
        <f t="shared" si="78"/>
        <v>96.428137390000003</v>
      </c>
      <c r="AO1280" s="2">
        <f t="shared" si="79"/>
        <v>57140000</v>
      </c>
      <c r="AP1280" s="2">
        <f>gpw_3[[#This Row],[M]]/(gpw_3[[#This Row],[Mb]]*gpw_3[[#This Row],[K]])*gpw_3[[#This Row],[Wb]]</f>
        <v>50.914500812841801</v>
      </c>
      <c r="AQ1280" s="2">
        <f>gpw_3[[#This Row],[kurs_zamkniecia]]-AE810</f>
        <v>0.89999999999999858</v>
      </c>
      <c r="AR1280" s="2" t="str">
        <f>IF(gpw_3[[#This Row],[Kolumna1]]&gt;0,"r",IF(gpw_3[[#This Row],[Kolumna1]]=0,"n","m"))</f>
        <v>r</v>
      </c>
    </row>
    <row r="1281" spans="1:44" x14ac:dyDescent="0.25">
      <c r="A1281" s="1">
        <v>42027</v>
      </c>
      <c r="B1281" s="2" t="s">
        <v>685</v>
      </c>
      <c r="C1281" s="2" t="s">
        <v>686</v>
      </c>
      <c r="D1281">
        <v>0.09</v>
      </c>
      <c r="E1281">
        <v>571477</v>
      </c>
      <c r="F1281">
        <v>47050</v>
      </c>
      <c r="G1281">
        <v>0</v>
      </c>
      <c r="H1281" s="2">
        <f>IF(AND(gpw[[#This Row],[wolumen]]=0,gpw[[#This Row],[obrot]]=0),gpw[[#This Row],[kurs_zamkniecia]],gpw[[#This Row],[obrot]]/gpw[[#This Row],[wolumen]])</f>
        <v>8.2330522488219121E-2</v>
      </c>
      <c r="I1281">
        <f>(gpw[[#This Row],[kurs_zamkniecia]]/D811-1)*100</f>
        <v>0</v>
      </c>
      <c r="J1281" t="str">
        <f>LEFT(gpw[[#This Row],[ISIN]],2)</f>
        <v>PL</v>
      </c>
      <c r="K1281">
        <f>gpw[[#This Row],[kurs_zamkniecia]]*gpw[[#This Row],[pakiet_wig]]</f>
        <v>0</v>
      </c>
      <c r="L1281" s="2">
        <f>1000</f>
        <v>1000</v>
      </c>
      <c r="M1281" s="2">
        <f t="shared" si="76"/>
        <v>96.428137390000003</v>
      </c>
      <c r="N1281" s="2">
        <f t="shared" si="77"/>
        <v>57140000</v>
      </c>
      <c r="O1281" s="2">
        <f>gpw[[#This Row],[M]]/(gpw[[#This Row],[Mb]]*gpw[[#This Row],[K]])*gpw[[#This Row],[Wb]]</f>
        <v>0</v>
      </c>
      <c r="P1281" s="2">
        <f>gpw[[#This Row],[kurs_zamkniecia]]-D811</f>
        <v>0</v>
      </c>
      <c r="Q1281" s="2" t="str">
        <f>IF(gpw[[#This Row],[Kolumna1]]&gt;0,"r",IF(gpw[[#This Row],[Kolumna1]]=0,"n","m"))</f>
        <v>n</v>
      </c>
      <c r="AB1281" s="1">
        <v>42027</v>
      </c>
      <c r="AC1281" s="2" t="s">
        <v>685</v>
      </c>
      <c r="AD1281" s="2" t="s">
        <v>686</v>
      </c>
      <c r="AE1281">
        <v>0.09</v>
      </c>
      <c r="AF1281">
        <v>571477</v>
      </c>
      <c r="AG1281">
        <v>47050</v>
      </c>
      <c r="AH1281">
        <v>0</v>
      </c>
      <c r="AI1281" s="2">
        <f>IF(AND(gpw_3[[#This Row],[wolumen]]=0,gpw_3[[#This Row],[obrot]]=0),gpw_3[[#This Row],[kurs_zamkniecia]],gpw_3[[#This Row],[obrot]]/gpw_3[[#This Row],[wolumen]])</f>
        <v>8.2330522488219121E-2</v>
      </c>
      <c r="AJ1281">
        <f>(gpw_3[[#This Row],[kurs_zamkniecia]]/AE811-1)*100</f>
        <v>0</v>
      </c>
      <c r="AK1281" t="str">
        <f>LEFT(gpw_3[[#This Row],[ISIN]],2)</f>
        <v>PL</v>
      </c>
      <c r="AL1281">
        <f>gpw_3[[#This Row],[kurs_zamkniecia]]*gpw_3[[#This Row],[pakiet_wig]]</f>
        <v>0</v>
      </c>
      <c r="AM1281" s="2">
        <f>1000</f>
        <v>1000</v>
      </c>
      <c r="AN1281" s="2">
        <f t="shared" si="78"/>
        <v>96.428137390000003</v>
      </c>
      <c r="AO1281" s="2">
        <f t="shared" si="79"/>
        <v>57140000</v>
      </c>
      <c r="AP1281" s="2">
        <f>gpw_3[[#This Row],[M]]/(gpw_3[[#This Row],[Mb]]*gpw_3[[#This Row],[K]])*gpw_3[[#This Row],[Wb]]</f>
        <v>0</v>
      </c>
      <c r="AQ1281" s="2">
        <f>gpw_3[[#This Row],[kurs_zamkniecia]]-AE811</f>
        <v>0</v>
      </c>
      <c r="AR1281" s="2" t="str">
        <f>IF(gpw_3[[#This Row],[Kolumna1]]&gt;0,"r",IF(gpw_3[[#This Row],[Kolumna1]]=0,"n","m"))</f>
        <v>n</v>
      </c>
    </row>
    <row r="1282" spans="1:44" x14ac:dyDescent="0.25">
      <c r="A1282" s="1">
        <v>42027</v>
      </c>
      <c r="B1282" s="2" t="s">
        <v>687</v>
      </c>
      <c r="C1282" s="2" t="s">
        <v>688</v>
      </c>
      <c r="D1282">
        <v>2.19</v>
      </c>
      <c r="E1282">
        <v>202</v>
      </c>
      <c r="F1282">
        <v>420</v>
      </c>
      <c r="G1282">
        <v>0</v>
      </c>
      <c r="H1282" s="2">
        <f>IF(AND(gpw[[#This Row],[wolumen]]=0,gpw[[#This Row],[obrot]]=0),gpw[[#This Row],[kurs_zamkniecia]],gpw[[#This Row],[obrot]]/gpw[[#This Row],[wolumen]])</f>
        <v>2.0792079207920793</v>
      </c>
      <c r="I1282">
        <f>(gpw[[#This Row],[kurs_zamkniecia]]/D812-1)*100</f>
        <v>-0.90497737556560764</v>
      </c>
      <c r="J1282" t="str">
        <f>LEFT(gpw[[#This Row],[ISIN]],2)</f>
        <v>PL</v>
      </c>
      <c r="K1282">
        <f>gpw[[#This Row],[kurs_zamkniecia]]*gpw[[#This Row],[pakiet_wig]]</f>
        <v>0</v>
      </c>
      <c r="L1282" s="2">
        <f>1000</f>
        <v>1000</v>
      </c>
      <c r="M1282" s="2">
        <f t="shared" ref="M1282:M1345" si="80">96.42813739</f>
        <v>96.428137390000003</v>
      </c>
      <c r="N1282" s="2">
        <f t="shared" ref="N1282:N1345" si="81">57140000</f>
        <v>57140000</v>
      </c>
      <c r="O1282" s="2">
        <f>gpw[[#This Row],[M]]/(gpw[[#This Row],[Mb]]*gpw[[#This Row],[K]])*gpw[[#This Row],[Wb]]</f>
        <v>0</v>
      </c>
      <c r="P1282" s="2">
        <f>gpw[[#This Row],[kurs_zamkniecia]]-D812</f>
        <v>-2.0000000000000018E-2</v>
      </c>
      <c r="Q1282" s="2" t="str">
        <f>IF(gpw[[#This Row],[Kolumna1]]&gt;0,"r",IF(gpw[[#This Row],[Kolumna1]]=0,"n","m"))</f>
        <v>m</v>
      </c>
      <c r="AB1282" s="1">
        <v>42027</v>
      </c>
      <c r="AC1282" s="2" t="s">
        <v>687</v>
      </c>
      <c r="AD1282" s="2" t="s">
        <v>688</v>
      </c>
      <c r="AE1282">
        <v>2.19</v>
      </c>
      <c r="AF1282">
        <v>202</v>
      </c>
      <c r="AG1282">
        <v>420</v>
      </c>
      <c r="AH1282">
        <v>0</v>
      </c>
      <c r="AI1282" s="2">
        <f>IF(AND(gpw_3[[#This Row],[wolumen]]=0,gpw_3[[#This Row],[obrot]]=0),gpw_3[[#This Row],[kurs_zamkniecia]],gpw_3[[#This Row],[obrot]]/gpw_3[[#This Row],[wolumen]])</f>
        <v>2.0792079207920793</v>
      </c>
      <c r="AJ1282">
        <f>(gpw_3[[#This Row],[kurs_zamkniecia]]/AE812-1)*100</f>
        <v>-0.90497737556560764</v>
      </c>
      <c r="AK1282" t="str">
        <f>LEFT(gpw_3[[#This Row],[ISIN]],2)</f>
        <v>PL</v>
      </c>
      <c r="AL1282">
        <f>gpw_3[[#This Row],[kurs_zamkniecia]]*gpw_3[[#This Row],[pakiet_wig]]</f>
        <v>0</v>
      </c>
      <c r="AM1282" s="2">
        <f>1000</f>
        <v>1000</v>
      </c>
      <c r="AN1282" s="2">
        <f t="shared" ref="AN1282:AN1345" si="82">96.42813739</f>
        <v>96.428137390000003</v>
      </c>
      <c r="AO1282" s="2">
        <f t="shared" ref="AO1282:AO1345" si="83">57140000</f>
        <v>57140000</v>
      </c>
      <c r="AP1282" s="2">
        <f>gpw_3[[#This Row],[M]]/(gpw_3[[#This Row],[Mb]]*gpw_3[[#This Row],[K]])*gpw_3[[#This Row],[Wb]]</f>
        <v>0</v>
      </c>
      <c r="AQ1282" s="2">
        <f>gpw_3[[#This Row],[kurs_zamkniecia]]-AE812</f>
        <v>-2.0000000000000018E-2</v>
      </c>
      <c r="AR1282" s="2" t="str">
        <f>IF(gpw_3[[#This Row],[Kolumna1]]&gt;0,"r",IF(gpw_3[[#This Row],[Kolumna1]]=0,"n","m"))</f>
        <v>m</v>
      </c>
    </row>
    <row r="1283" spans="1:44" x14ac:dyDescent="0.25">
      <c r="A1283" s="1">
        <v>42027</v>
      </c>
      <c r="B1283" s="2" t="s">
        <v>689</v>
      </c>
      <c r="C1283" s="2" t="s">
        <v>690</v>
      </c>
      <c r="D1283">
        <v>28.4</v>
      </c>
      <c r="E1283">
        <v>1773</v>
      </c>
      <c r="F1283">
        <v>49210</v>
      </c>
      <c r="G1283">
        <v>794000</v>
      </c>
      <c r="H1283" s="2">
        <f>IF(AND(gpw[[#This Row],[wolumen]]=0,gpw[[#This Row],[obrot]]=0),gpw[[#This Row],[kurs_zamkniecia]],gpw[[#This Row],[obrot]]/gpw[[#This Row],[wolumen]])</f>
        <v>27.755217146080088</v>
      </c>
      <c r="I1283">
        <f>(gpw[[#This Row],[kurs_zamkniecia]]/D813-1)*100</f>
        <v>4.4117647058823595</v>
      </c>
      <c r="J1283" t="str">
        <f>LEFT(gpw[[#This Row],[ISIN]],2)</f>
        <v>PL</v>
      </c>
      <c r="K1283">
        <f>gpw[[#This Row],[kurs_zamkniecia]]*gpw[[#This Row],[pakiet_wig]]</f>
        <v>22549600</v>
      </c>
      <c r="L1283" s="2">
        <f>1000</f>
        <v>1000</v>
      </c>
      <c r="M1283" s="2">
        <f t="shared" si="80"/>
        <v>96.428137390000003</v>
      </c>
      <c r="N1283" s="2">
        <f t="shared" si="81"/>
        <v>57140000</v>
      </c>
      <c r="O1283" s="2">
        <f>gpw[[#This Row],[M]]/(gpw[[#This Row],[Mb]]*gpw[[#This Row],[K]])*gpw[[#This Row],[Wb]]</f>
        <v>4.0925578629658341</v>
      </c>
      <c r="P1283" s="2">
        <f>gpw[[#This Row],[kurs_zamkniecia]]-D813</f>
        <v>1.1999999999999993</v>
      </c>
      <c r="Q1283" s="2" t="str">
        <f>IF(gpw[[#This Row],[Kolumna1]]&gt;0,"r",IF(gpw[[#This Row],[Kolumna1]]=0,"n","m"))</f>
        <v>r</v>
      </c>
      <c r="AB1283" s="1">
        <v>42027</v>
      </c>
      <c r="AC1283" s="2" t="s">
        <v>689</v>
      </c>
      <c r="AD1283" s="2" t="s">
        <v>690</v>
      </c>
      <c r="AE1283">
        <v>28.4</v>
      </c>
      <c r="AF1283">
        <v>1773</v>
      </c>
      <c r="AG1283">
        <v>49210</v>
      </c>
      <c r="AH1283">
        <v>794000</v>
      </c>
      <c r="AI1283" s="2">
        <f>IF(AND(gpw_3[[#This Row],[wolumen]]=0,gpw_3[[#This Row],[obrot]]=0),gpw_3[[#This Row],[kurs_zamkniecia]],gpw_3[[#This Row],[obrot]]/gpw_3[[#This Row],[wolumen]])</f>
        <v>27.755217146080088</v>
      </c>
      <c r="AJ1283">
        <f>(gpw_3[[#This Row],[kurs_zamkniecia]]/AE813-1)*100</f>
        <v>4.4117647058823595</v>
      </c>
      <c r="AK1283" t="str">
        <f>LEFT(gpw_3[[#This Row],[ISIN]],2)</f>
        <v>PL</v>
      </c>
      <c r="AL1283">
        <f>gpw_3[[#This Row],[kurs_zamkniecia]]*gpw_3[[#This Row],[pakiet_wig]]</f>
        <v>22549600</v>
      </c>
      <c r="AM1283" s="2">
        <f>1000</f>
        <v>1000</v>
      </c>
      <c r="AN1283" s="2">
        <f t="shared" si="82"/>
        <v>96.428137390000003</v>
      </c>
      <c r="AO1283" s="2">
        <f t="shared" si="83"/>
        <v>57140000</v>
      </c>
      <c r="AP1283" s="2">
        <f>gpw_3[[#This Row],[M]]/(gpw_3[[#This Row],[Mb]]*gpw_3[[#This Row],[K]])*gpw_3[[#This Row],[Wb]]</f>
        <v>4.0925578629658341</v>
      </c>
      <c r="AQ1283" s="2">
        <f>gpw_3[[#This Row],[kurs_zamkniecia]]-AE813</f>
        <v>1.1999999999999993</v>
      </c>
      <c r="AR1283" s="2" t="str">
        <f>IF(gpw_3[[#This Row],[Kolumna1]]&gt;0,"r",IF(gpw_3[[#This Row],[Kolumna1]]=0,"n","m"))</f>
        <v>r</v>
      </c>
    </row>
    <row r="1284" spans="1:44" x14ac:dyDescent="0.25">
      <c r="A1284" s="1">
        <v>42027</v>
      </c>
      <c r="B1284" s="2" t="s">
        <v>691</v>
      </c>
      <c r="C1284" s="2" t="s">
        <v>692</v>
      </c>
      <c r="D1284">
        <v>6.42</v>
      </c>
      <c r="E1284">
        <v>24087</v>
      </c>
      <c r="F1284">
        <v>155170</v>
      </c>
      <c r="G1284">
        <v>25585000</v>
      </c>
      <c r="H1284" s="2">
        <f>IF(AND(gpw[[#This Row],[wolumen]]=0,gpw[[#This Row],[obrot]]=0),gpw[[#This Row],[kurs_zamkniecia]],gpw[[#This Row],[obrot]]/gpw[[#This Row],[wolumen]])</f>
        <v>6.4420641839996682</v>
      </c>
      <c r="I1284">
        <f>(gpw[[#This Row],[kurs_zamkniecia]]/D814-1)*100</f>
        <v>2.7199999999999891</v>
      </c>
      <c r="J1284" t="str">
        <f>LEFT(gpw[[#This Row],[ISIN]],2)</f>
        <v>PL</v>
      </c>
      <c r="K1284">
        <f>gpw[[#This Row],[kurs_zamkniecia]]*gpw[[#This Row],[pakiet_wig]]</f>
        <v>164255700</v>
      </c>
      <c r="L1284" s="2">
        <f>1000</f>
        <v>1000</v>
      </c>
      <c r="M1284" s="2">
        <f t="shared" si="80"/>
        <v>96.428137390000003</v>
      </c>
      <c r="N1284" s="2">
        <f t="shared" si="81"/>
        <v>57140000</v>
      </c>
      <c r="O1284" s="2">
        <f>gpw[[#This Row],[M]]/(gpw[[#This Row],[Mb]]*gpw[[#This Row],[K]])*gpw[[#This Row],[Wb]]</f>
        <v>29.810992504166691</v>
      </c>
      <c r="P1284" s="2">
        <f>gpw[[#This Row],[kurs_zamkniecia]]-D814</f>
        <v>0.16999999999999993</v>
      </c>
      <c r="Q1284" s="2" t="str">
        <f>IF(gpw[[#This Row],[Kolumna1]]&gt;0,"r",IF(gpw[[#This Row],[Kolumna1]]=0,"n","m"))</f>
        <v>r</v>
      </c>
      <c r="AB1284" s="1">
        <v>42027</v>
      </c>
      <c r="AC1284" s="2" t="s">
        <v>691</v>
      </c>
      <c r="AD1284" s="2" t="s">
        <v>692</v>
      </c>
      <c r="AE1284">
        <v>6.42</v>
      </c>
      <c r="AF1284">
        <v>24087</v>
      </c>
      <c r="AG1284">
        <v>155170</v>
      </c>
      <c r="AH1284">
        <v>25585000</v>
      </c>
      <c r="AI1284" s="2">
        <f>IF(AND(gpw_3[[#This Row],[wolumen]]=0,gpw_3[[#This Row],[obrot]]=0),gpw_3[[#This Row],[kurs_zamkniecia]],gpw_3[[#This Row],[obrot]]/gpw_3[[#This Row],[wolumen]])</f>
        <v>6.4420641839996682</v>
      </c>
      <c r="AJ1284">
        <f>(gpw_3[[#This Row],[kurs_zamkniecia]]/AE814-1)*100</f>
        <v>2.7199999999999891</v>
      </c>
      <c r="AK1284" t="str">
        <f>LEFT(gpw_3[[#This Row],[ISIN]],2)</f>
        <v>PL</v>
      </c>
      <c r="AL1284">
        <f>gpw_3[[#This Row],[kurs_zamkniecia]]*gpw_3[[#This Row],[pakiet_wig]]</f>
        <v>164255700</v>
      </c>
      <c r="AM1284" s="2">
        <f>1000</f>
        <v>1000</v>
      </c>
      <c r="AN1284" s="2">
        <f t="shared" si="82"/>
        <v>96.428137390000003</v>
      </c>
      <c r="AO1284" s="2">
        <f t="shared" si="83"/>
        <v>57140000</v>
      </c>
      <c r="AP1284" s="2">
        <f>gpw_3[[#This Row],[M]]/(gpw_3[[#This Row],[Mb]]*gpw_3[[#This Row],[K]])*gpw_3[[#This Row],[Wb]]</f>
        <v>29.810992504166691</v>
      </c>
      <c r="AQ1284" s="2">
        <f>gpw_3[[#This Row],[kurs_zamkniecia]]-AE814</f>
        <v>0.16999999999999993</v>
      </c>
      <c r="AR1284" s="2" t="str">
        <f>IF(gpw_3[[#This Row],[Kolumna1]]&gt;0,"r",IF(gpw_3[[#This Row],[Kolumna1]]=0,"n","m"))</f>
        <v>r</v>
      </c>
    </row>
    <row r="1285" spans="1:44" x14ac:dyDescent="0.25">
      <c r="A1285" s="1">
        <v>42027</v>
      </c>
      <c r="B1285" s="2" t="s">
        <v>693</v>
      </c>
      <c r="C1285" s="2" t="s">
        <v>694</v>
      </c>
      <c r="D1285">
        <v>16.649999999999999</v>
      </c>
      <c r="E1285">
        <v>7185</v>
      </c>
      <c r="F1285">
        <v>118350</v>
      </c>
      <c r="G1285">
        <v>5930000</v>
      </c>
      <c r="H1285" s="2">
        <f>IF(AND(gpw[[#This Row],[wolumen]]=0,gpw[[#This Row],[obrot]]=0),gpw[[#This Row],[kurs_zamkniecia]],gpw[[#This Row],[obrot]]/gpw[[#This Row],[wolumen]])</f>
        <v>16.471816283924845</v>
      </c>
      <c r="I1285">
        <f>(gpw[[#This Row],[kurs_zamkniecia]]/D815-1)*100</f>
        <v>1.8348623853210899</v>
      </c>
      <c r="J1285" t="str">
        <f>LEFT(gpw[[#This Row],[ISIN]],2)</f>
        <v>PL</v>
      </c>
      <c r="K1285">
        <f>gpw[[#This Row],[kurs_zamkniecia]]*gpw[[#This Row],[pakiet_wig]]</f>
        <v>98734499.999999985</v>
      </c>
      <c r="L1285" s="2">
        <f>1000</f>
        <v>1000</v>
      </c>
      <c r="M1285" s="2">
        <f t="shared" si="80"/>
        <v>96.428137390000003</v>
      </c>
      <c r="N1285" s="2">
        <f t="shared" si="81"/>
        <v>57140000</v>
      </c>
      <c r="O1285" s="2">
        <f>gpw[[#This Row],[M]]/(gpw[[#This Row],[Mb]]*gpw[[#This Row],[K]])*gpw[[#This Row],[Wb]]</f>
        <v>17.919459960309723</v>
      </c>
      <c r="P1285" s="2">
        <f>gpw[[#This Row],[kurs_zamkniecia]]-D815</f>
        <v>0.29999999999999716</v>
      </c>
      <c r="Q1285" s="2" t="str">
        <f>IF(gpw[[#This Row],[Kolumna1]]&gt;0,"r",IF(gpw[[#This Row],[Kolumna1]]=0,"n","m"))</f>
        <v>r</v>
      </c>
      <c r="AB1285" s="1">
        <v>42027</v>
      </c>
      <c r="AC1285" s="2" t="s">
        <v>693</v>
      </c>
      <c r="AD1285" s="2" t="s">
        <v>694</v>
      </c>
      <c r="AE1285">
        <v>16.649999999999999</v>
      </c>
      <c r="AF1285">
        <v>7185</v>
      </c>
      <c r="AG1285">
        <v>118350</v>
      </c>
      <c r="AH1285">
        <v>5930000</v>
      </c>
      <c r="AI1285" s="2">
        <f>IF(AND(gpw_3[[#This Row],[wolumen]]=0,gpw_3[[#This Row],[obrot]]=0),gpw_3[[#This Row],[kurs_zamkniecia]],gpw_3[[#This Row],[obrot]]/gpw_3[[#This Row],[wolumen]])</f>
        <v>16.471816283924845</v>
      </c>
      <c r="AJ1285">
        <f>(gpw_3[[#This Row],[kurs_zamkniecia]]/AE815-1)*100</f>
        <v>1.8348623853210899</v>
      </c>
      <c r="AK1285" t="str">
        <f>LEFT(gpw_3[[#This Row],[ISIN]],2)</f>
        <v>PL</v>
      </c>
      <c r="AL1285">
        <f>gpw_3[[#This Row],[kurs_zamkniecia]]*gpw_3[[#This Row],[pakiet_wig]]</f>
        <v>98734499.999999985</v>
      </c>
      <c r="AM1285" s="2">
        <f>1000</f>
        <v>1000</v>
      </c>
      <c r="AN1285" s="2">
        <f t="shared" si="82"/>
        <v>96.428137390000003</v>
      </c>
      <c r="AO1285" s="2">
        <f t="shared" si="83"/>
        <v>57140000</v>
      </c>
      <c r="AP1285" s="2">
        <f>gpw_3[[#This Row],[M]]/(gpw_3[[#This Row],[Mb]]*gpw_3[[#This Row],[K]])*gpw_3[[#This Row],[Wb]]</f>
        <v>17.919459960309723</v>
      </c>
      <c r="AQ1285" s="2">
        <f>gpw_3[[#This Row],[kurs_zamkniecia]]-AE815</f>
        <v>0.29999999999999716</v>
      </c>
      <c r="AR1285" s="2" t="str">
        <f>IF(gpw_3[[#This Row],[Kolumna1]]&gt;0,"r",IF(gpw_3[[#This Row],[Kolumna1]]=0,"n","m"))</f>
        <v>r</v>
      </c>
    </row>
    <row r="1286" spans="1:44" x14ac:dyDescent="0.25">
      <c r="A1286" s="1">
        <v>42027</v>
      </c>
      <c r="B1286" s="2" t="s">
        <v>695</v>
      </c>
      <c r="C1286" s="2" t="s">
        <v>696</v>
      </c>
      <c r="D1286">
        <v>4.4000000000000004</v>
      </c>
      <c r="E1286">
        <v>2</v>
      </c>
      <c r="F1286">
        <v>10</v>
      </c>
      <c r="G1286">
        <v>21432000</v>
      </c>
      <c r="H1286" s="2">
        <f>IF(AND(gpw[[#This Row],[wolumen]]=0,gpw[[#This Row],[obrot]]=0),gpw[[#This Row],[kurs_zamkniecia]],gpw[[#This Row],[obrot]]/gpw[[#This Row],[wolumen]])</f>
        <v>5</v>
      </c>
      <c r="I1286">
        <f>(gpw[[#This Row],[kurs_zamkniecia]]/D816-1)*100</f>
        <v>0</v>
      </c>
      <c r="J1286" t="str">
        <f>LEFT(gpw[[#This Row],[ISIN]],2)</f>
        <v>PL</v>
      </c>
      <c r="K1286">
        <f>gpw[[#This Row],[kurs_zamkniecia]]*gpw[[#This Row],[pakiet_wig]]</f>
        <v>94300800.000000015</v>
      </c>
      <c r="L1286" s="2">
        <f>1000</f>
        <v>1000</v>
      </c>
      <c r="M1286" s="2">
        <f t="shared" si="80"/>
        <v>96.428137390000003</v>
      </c>
      <c r="N1286" s="2">
        <f t="shared" si="81"/>
        <v>57140000</v>
      </c>
      <c r="O1286" s="2">
        <f>gpw[[#This Row],[M]]/(gpw[[#This Row],[Mb]]*gpw[[#This Row],[K]])*gpw[[#This Row],[Wb]]</f>
        <v>17.114781660161096</v>
      </c>
      <c r="P1286" s="2">
        <f>gpw[[#This Row],[kurs_zamkniecia]]-D816</f>
        <v>0</v>
      </c>
      <c r="Q1286" s="2" t="str">
        <f>IF(gpw[[#This Row],[Kolumna1]]&gt;0,"r",IF(gpw[[#This Row],[Kolumna1]]=0,"n","m"))</f>
        <v>n</v>
      </c>
      <c r="AB1286" s="1">
        <v>42027</v>
      </c>
      <c r="AC1286" s="2" t="s">
        <v>695</v>
      </c>
      <c r="AD1286" s="2" t="s">
        <v>696</v>
      </c>
      <c r="AE1286">
        <v>4.4000000000000004</v>
      </c>
      <c r="AF1286">
        <v>2</v>
      </c>
      <c r="AG1286">
        <v>10</v>
      </c>
      <c r="AH1286">
        <v>21432000</v>
      </c>
      <c r="AI1286" s="2">
        <f>IF(AND(gpw_3[[#This Row],[wolumen]]=0,gpw_3[[#This Row],[obrot]]=0),gpw_3[[#This Row],[kurs_zamkniecia]],gpw_3[[#This Row],[obrot]]/gpw_3[[#This Row],[wolumen]])</f>
        <v>5</v>
      </c>
      <c r="AJ1286">
        <f>(gpw_3[[#This Row],[kurs_zamkniecia]]/AE816-1)*100</f>
        <v>0</v>
      </c>
      <c r="AK1286" t="str">
        <f>LEFT(gpw_3[[#This Row],[ISIN]],2)</f>
        <v>PL</v>
      </c>
      <c r="AL1286">
        <f>gpw_3[[#This Row],[kurs_zamkniecia]]*gpw_3[[#This Row],[pakiet_wig]]</f>
        <v>94300800.000000015</v>
      </c>
      <c r="AM1286" s="2">
        <f>1000</f>
        <v>1000</v>
      </c>
      <c r="AN1286" s="2">
        <f t="shared" si="82"/>
        <v>96.428137390000003</v>
      </c>
      <c r="AO1286" s="2">
        <f t="shared" si="83"/>
        <v>57140000</v>
      </c>
      <c r="AP1286" s="2">
        <f>gpw_3[[#This Row],[M]]/(gpw_3[[#This Row],[Mb]]*gpw_3[[#This Row],[K]])*gpw_3[[#This Row],[Wb]]</f>
        <v>17.114781660161096</v>
      </c>
      <c r="AQ1286" s="2">
        <f>gpw_3[[#This Row],[kurs_zamkniecia]]-AE816</f>
        <v>0</v>
      </c>
      <c r="AR1286" s="2" t="str">
        <f>IF(gpw_3[[#This Row],[Kolumna1]]&gt;0,"r",IF(gpw_3[[#This Row],[Kolumna1]]=0,"n","m"))</f>
        <v>n</v>
      </c>
    </row>
    <row r="1287" spans="1:44" x14ac:dyDescent="0.25">
      <c r="A1287" s="1">
        <v>42027</v>
      </c>
      <c r="B1287" s="2" t="s">
        <v>697</v>
      </c>
      <c r="C1287" s="2" t="s">
        <v>698</v>
      </c>
      <c r="D1287">
        <v>1.25</v>
      </c>
      <c r="E1287">
        <v>200</v>
      </c>
      <c r="F1287">
        <v>250</v>
      </c>
      <c r="G1287">
        <v>0</v>
      </c>
      <c r="H1287" s="2">
        <f>IF(AND(gpw[[#This Row],[wolumen]]=0,gpw[[#This Row],[obrot]]=0),gpw[[#This Row],[kurs_zamkniecia]],gpw[[#This Row],[obrot]]/gpw[[#This Row],[wolumen]])</f>
        <v>1.25</v>
      </c>
      <c r="I1287">
        <f>(gpw[[#This Row],[kurs_zamkniecia]]/D817-1)*100</f>
        <v>-13.793103448275856</v>
      </c>
      <c r="J1287" t="str">
        <f>LEFT(gpw[[#This Row],[ISIN]],2)</f>
        <v>PL</v>
      </c>
      <c r="K1287">
        <f>gpw[[#This Row],[kurs_zamkniecia]]*gpw[[#This Row],[pakiet_wig]]</f>
        <v>0</v>
      </c>
      <c r="L1287" s="2">
        <f>1000</f>
        <v>1000</v>
      </c>
      <c r="M1287" s="2">
        <f t="shared" si="80"/>
        <v>96.428137390000003</v>
      </c>
      <c r="N1287" s="2">
        <f t="shared" si="81"/>
        <v>57140000</v>
      </c>
      <c r="O1287" s="2">
        <f>gpw[[#This Row],[M]]/(gpw[[#This Row],[Mb]]*gpw[[#This Row],[K]])*gpw[[#This Row],[Wb]]</f>
        <v>0</v>
      </c>
      <c r="P1287" s="2">
        <f>gpw[[#This Row],[kurs_zamkniecia]]-D817</f>
        <v>-0.19999999999999996</v>
      </c>
      <c r="Q1287" s="2" t="str">
        <f>IF(gpw[[#This Row],[Kolumna1]]&gt;0,"r",IF(gpw[[#This Row],[Kolumna1]]=0,"n","m"))</f>
        <v>m</v>
      </c>
      <c r="AB1287" s="1">
        <v>42027</v>
      </c>
      <c r="AC1287" s="2" t="s">
        <v>697</v>
      </c>
      <c r="AD1287" s="2" t="s">
        <v>698</v>
      </c>
      <c r="AE1287">
        <v>1.25</v>
      </c>
      <c r="AF1287">
        <v>200</v>
      </c>
      <c r="AG1287">
        <v>250</v>
      </c>
      <c r="AH1287">
        <v>0</v>
      </c>
      <c r="AI1287" s="2">
        <f>IF(AND(gpw_3[[#This Row],[wolumen]]=0,gpw_3[[#This Row],[obrot]]=0),gpw_3[[#This Row],[kurs_zamkniecia]],gpw_3[[#This Row],[obrot]]/gpw_3[[#This Row],[wolumen]])</f>
        <v>1.25</v>
      </c>
      <c r="AJ1287">
        <f>(gpw_3[[#This Row],[kurs_zamkniecia]]/AE817-1)*100</f>
        <v>-13.793103448275856</v>
      </c>
      <c r="AK1287" t="str">
        <f>LEFT(gpw_3[[#This Row],[ISIN]],2)</f>
        <v>PL</v>
      </c>
      <c r="AL1287">
        <f>gpw_3[[#This Row],[kurs_zamkniecia]]*gpw_3[[#This Row],[pakiet_wig]]</f>
        <v>0</v>
      </c>
      <c r="AM1287" s="2">
        <f>1000</f>
        <v>1000</v>
      </c>
      <c r="AN1287" s="2">
        <f t="shared" si="82"/>
        <v>96.428137390000003</v>
      </c>
      <c r="AO1287" s="2">
        <f t="shared" si="83"/>
        <v>57140000</v>
      </c>
      <c r="AP1287" s="2">
        <f>gpw_3[[#This Row],[M]]/(gpw_3[[#This Row],[Mb]]*gpw_3[[#This Row],[K]])*gpw_3[[#This Row],[Wb]]</f>
        <v>0</v>
      </c>
      <c r="AQ1287" s="2">
        <f>gpw_3[[#This Row],[kurs_zamkniecia]]-AE817</f>
        <v>-0.19999999999999996</v>
      </c>
      <c r="AR1287" s="2" t="str">
        <f>IF(gpw_3[[#This Row],[Kolumna1]]&gt;0,"r",IF(gpw_3[[#This Row],[Kolumna1]]=0,"n","m"))</f>
        <v>m</v>
      </c>
    </row>
    <row r="1288" spans="1:44" x14ac:dyDescent="0.25">
      <c r="A1288" s="1">
        <v>42027</v>
      </c>
      <c r="B1288" s="2" t="s">
        <v>699</v>
      </c>
      <c r="C1288" s="2" t="s">
        <v>700</v>
      </c>
      <c r="D1288">
        <v>13</v>
      </c>
      <c r="E1288">
        <v>2</v>
      </c>
      <c r="F1288">
        <v>30</v>
      </c>
      <c r="G1288">
        <v>423000</v>
      </c>
      <c r="H1288" s="2">
        <f>IF(AND(gpw[[#This Row],[wolumen]]=0,gpw[[#This Row],[obrot]]=0),gpw[[#This Row],[kurs_zamkniecia]],gpw[[#This Row],[obrot]]/gpw[[#This Row],[wolumen]])</f>
        <v>15</v>
      </c>
      <c r="I1288">
        <f>(gpw[[#This Row],[kurs_zamkniecia]]/D818-1)*100</f>
        <v>-1.5151515151515138</v>
      </c>
      <c r="J1288" t="str">
        <f>LEFT(gpw[[#This Row],[ISIN]],2)</f>
        <v>PL</v>
      </c>
      <c r="K1288">
        <f>gpw[[#This Row],[kurs_zamkniecia]]*gpw[[#This Row],[pakiet_wig]]</f>
        <v>5499000</v>
      </c>
      <c r="L1288" s="2">
        <f>1000</f>
        <v>1000</v>
      </c>
      <c r="M1288" s="2">
        <f t="shared" si="80"/>
        <v>96.428137390000003</v>
      </c>
      <c r="N1288" s="2">
        <f t="shared" si="81"/>
        <v>57140000</v>
      </c>
      <c r="O1288" s="2">
        <f>gpw[[#This Row],[M]]/(gpw[[#This Row],[Mb]]*gpw[[#This Row],[K]])*gpw[[#This Row],[Wb]]</f>
        <v>0.99802105972829347</v>
      </c>
      <c r="P1288" s="2">
        <f>gpw[[#This Row],[kurs_zamkniecia]]-D818</f>
        <v>-0.19999999999999929</v>
      </c>
      <c r="Q1288" s="2" t="str">
        <f>IF(gpw[[#This Row],[Kolumna1]]&gt;0,"r",IF(gpw[[#This Row],[Kolumna1]]=0,"n","m"))</f>
        <v>m</v>
      </c>
      <c r="AB1288" s="1">
        <v>42027</v>
      </c>
      <c r="AC1288" s="2" t="s">
        <v>699</v>
      </c>
      <c r="AD1288" s="2" t="s">
        <v>700</v>
      </c>
      <c r="AE1288">
        <v>13</v>
      </c>
      <c r="AF1288">
        <v>2</v>
      </c>
      <c r="AG1288">
        <v>30</v>
      </c>
      <c r="AH1288">
        <v>423000</v>
      </c>
      <c r="AI1288" s="2">
        <f>IF(AND(gpw_3[[#This Row],[wolumen]]=0,gpw_3[[#This Row],[obrot]]=0),gpw_3[[#This Row],[kurs_zamkniecia]],gpw_3[[#This Row],[obrot]]/gpw_3[[#This Row],[wolumen]])</f>
        <v>15</v>
      </c>
      <c r="AJ1288">
        <f>(gpw_3[[#This Row],[kurs_zamkniecia]]/AE818-1)*100</f>
        <v>-1.5151515151515138</v>
      </c>
      <c r="AK1288" t="str">
        <f>LEFT(gpw_3[[#This Row],[ISIN]],2)</f>
        <v>PL</v>
      </c>
      <c r="AL1288">
        <f>gpw_3[[#This Row],[kurs_zamkniecia]]*gpw_3[[#This Row],[pakiet_wig]]</f>
        <v>5499000</v>
      </c>
      <c r="AM1288" s="2">
        <f>1000</f>
        <v>1000</v>
      </c>
      <c r="AN1288" s="2">
        <f t="shared" si="82"/>
        <v>96.428137390000003</v>
      </c>
      <c r="AO1288" s="2">
        <f t="shared" si="83"/>
        <v>57140000</v>
      </c>
      <c r="AP1288" s="2">
        <f>gpw_3[[#This Row],[M]]/(gpw_3[[#This Row],[Mb]]*gpw_3[[#This Row],[K]])*gpw_3[[#This Row],[Wb]]</f>
        <v>0.99802105972829347</v>
      </c>
      <c r="AQ1288" s="2">
        <f>gpw_3[[#This Row],[kurs_zamkniecia]]-AE818</f>
        <v>-0.19999999999999929</v>
      </c>
      <c r="AR1288" s="2" t="str">
        <f>IF(gpw_3[[#This Row],[Kolumna1]]&gt;0,"r",IF(gpw_3[[#This Row],[Kolumna1]]=0,"n","m"))</f>
        <v>m</v>
      </c>
    </row>
    <row r="1289" spans="1:44" x14ac:dyDescent="0.25">
      <c r="A1289" s="1">
        <v>42027</v>
      </c>
      <c r="B1289" s="2" t="s">
        <v>701</v>
      </c>
      <c r="C1289" s="2" t="s">
        <v>702</v>
      </c>
      <c r="D1289">
        <v>15</v>
      </c>
      <c r="E1289">
        <v>386</v>
      </c>
      <c r="F1289">
        <v>5790</v>
      </c>
      <c r="G1289">
        <v>1032000</v>
      </c>
      <c r="H1289" s="2">
        <f>IF(AND(gpw[[#This Row],[wolumen]]=0,gpw[[#This Row],[obrot]]=0),gpw[[#This Row],[kurs_zamkniecia]],gpw[[#This Row],[obrot]]/gpw[[#This Row],[wolumen]])</f>
        <v>15</v>
      </c>
      <c r="I1289">
        <f>(gpw[[#This Row],[kurs_zamkniecia]]/D819-1)*100</f>
        <v>0</v>
      </c>
      <c r="J1289" t="str">
        <f>LEFT(gpw[[#This Row],[ISIN]],2)</f>
        <v>PL</v>
      </c>
      <c r="K1289">
        <f>gpw[[#This Row],[kurs_zamkniecia]]*gpw[[#This Row],[pakiet_wig]]</f>
        <v>15480000</v>
      </c>
      <c r="L1289" s="2">
        <f>1000</f>
        <v>1000</v>
      </c>
      <c r="M1289" s="2">
        <f t="shared" si="80"/>
        <v>96.428137390000003</v>
      </c>
      <c r="N1289" s="2">
        <f t="shared" si="81"/>
        <v>57140000</v>
      </c>
      <c r="O1289" s="2">
        <f>gpw[[#This Row],[M]]/(gpw[[#This Row],[Mb]]*gpw[[#This Row],[K]])*gpw[[#This Row],[Wb]]</f>
        <v>2.8094864529176178</v>
      </c>
      <c r="P1289" s="2">
        <f>gpw[[#This Row],[kurs_zamkniecia]]-D819</f>
        <v>0</v>
      </c>
      <c r="Q1289" s="2" t="str">
        <f>IF(gpw[[#This Row],[Kolumna1]]&gt;0,"r",IF(gpw[[#This Row],[Kolumna1]]=0,"n","m"))</f>
        <v>n</v>
      </c>
      <c r="AB1289" s="1">
        <v>42027</v>
      </c>
      <c r="AC1289" s="2" t="s">
        <v>701</v>
      </c>
      <c r="AD1289" s="2" t="s">
        <v>702</v>
      </c>
      <c r="AE1289">
        <v>15</v>
      </c>
      <c r="AF1289">
        <v>386</v>
      </c>
      <c r="AG1289">
        <v>5790</v>
      </c>
      <c r="AH1289">
        <v>1032000</v>
      </c>
      <c r="AI1289" s="2">
        <f>IF(AND(gpw_3[[#This Row],[wolumen]]=0,gpw_3[[#This Row],[obrot]]=0),gpw_3[[#This Row],[kurs_zamkniecia]],gpw_3[[#This Row],[obrot]]/gpw_3[[#This Row],[wolumen]])</f>
        <v>15</v>
      </c>
      <c r="AJ1289">
        <f>(gpw_3[[#This Row],[kurs_zamkniecia]]/AE819-1)*100</f>
        <v>0</v>
      </c>
      <c r="AK1289" t="str">
        <f>LEFT(gpw_3[[#This Row],[ISIN]],2)</f>
        <v>PL</v>
      </c>
      <c r="AL1289">
        <f>gpw_3[[#This Row],[kurs_zamkniecia]]*gpw_3[[#This Row],[pakiet_wig]]</f>
        <v>15480000</v>
      </c>
      <c r="AM1289" s="2">
        <f>1000</f>
        <v>1000</v>
      </c>
      <c r="AN1289" s="2">
        <f t="shared" si="82"/>
        <v>96.428137390000003</v>
      </c>
      <c r="AO1289" s="2">
        <f t="shared" si="83"/>
        <v>57140000</v>
      </c>
      <c r="AP1289" s="2">
        <f>gpw_3[[#This Row],[M]]/(gpw_3[[#This Row],[Mb]]*gpw_3[[#This Row],[K]])*gpw_3[[#This Row],[Wb]]</f>
        <v>2.8094864529176178</v>
      </c>
      <c r="AQ1289" s="2">
        <f>gpw_3[[#This Row],[kurs_zamkniecia]]-AE819</f>
        <v>0</v>
      </c>
      <c r="AR1289" s="2" t="str">
        <f>IF(gpw_3[[#This Row],[Kolumna1]]&gt;0,"r",IF(gpw_3[[#This Row],[Kolumna1]]=0,"n","m"))</f>
        <v>n</v>
      </c>
    </row>
    <row r="1290" spans="1:44" x14ac:dyDescent="0.25">
      <c r="A1290" s="1">
        <v>42027</v>
      </c>
      <c r="B1290" s="2" t="s">
        <v>703</v>
      </c>
      <c r="C1290" s="2" t="s">
        <v>704</v>
      </c>
      <c r="D1290">
        <v>2.82</v>
      </c>
      <c r="E1290">
        <v>489</v>
      </c>
      <c r="F1290">
        <v>1380</v>
      </c>
      <c r="G1290">
        <v>2631000</v>
      </c>
      <c r="H1290" s="2">
        <f>IF(AND(gpw[[#This Row],[wolumen]]=0,gpw[[#This Row],[obrot]]=0),gpw[[#This Row],[kurs_zamkniecia]],gpw[[#This Row],[obrot]]/gpw[[#This Row],[wolumen]])</f>
        <v>2.8220858895705523</v>
      </c>
      <c r="I1290">
        <f>(gpw[[#This Row],[kurs_zamkniecia]]/D820-1)*100</f>
        <v>-0.35335689045937757</v>
      </c>
      <c r="J1290" t="str">
        <f>LEFT(gpw[[#This Row],[ISIN]],2)</f>
        <v>PL</v>
      </c>
      <c r="K1290">
        <f>gpw[[#This Row],[kurs_zamkniecia]]*gpw[[#This Row],[pakiet_wig]]</f>
        <v>7419420</v>
      </c>
      <c r="L1290" s="2">
        <f>1000</f>
        <v>1000</v>
      </c>
      <c r="M1290" s="2">
        <f t="shared" si="80"/>
        <v>96.428137390000003</v>
      </c>
      <c r="N1290" s="2">
        <f t="shared" si="81"/>
        <v>57140000</v>
      </c>
      <c r="O1290" s="2">
        <f>gpw[[#This Row],[M]]/(gpw[[#This Row],[Mb]]*gpw[[#This Row],[K]])*gpw[[#This Row],[Wb]]</f>
        <v>1.3465607221257128</v>
      </c>
      <c r="P1290" s="2">
        <f>gpw[[#This Row],[kurs_zamkniecia]]-D820</f>
        <v>-1.0000000000000231E-2</v>
      </c>
      <c r="Q1290" s="2" t="str">
        <f>IF(gpw[[#This Row],[Kolumna1]]&gt;0,"r",IF(gpw[[#This Row],[Kolumna1]]=0,"n","m"))</f>
        <v>m</v>
      </c>
      <c r="AB1290" s="1">
        <v>42027</v>
      </c>
      <c r="AC1290" s="2" t="s">
        <v>703</v>
      </c>
      <c r="AD1290" s="2" t="s">
        <v>704</v>
      </c>
      <c r="AE1290">
        <v>2.82</v>
      </c>
      <c r="AF1290">
        <v>489</v>
      </c>
      <c r="AG1290">
        <v>1380</v>
      </c>
      <c r="AH1290">
        <v>2631000</v>
      </c>
      <c r="AI1290" s="2">
        <f>IF(AND(gpw_3[[#This Row],[wolumen]]=0,gpw_3[[#This Row],[obrot]]=0),gpw_3[[#This Row],[kurs_zamkniecia]],gpw_3[[#This Row],[obrot]]/gpw_3[[#This Row],[wolumen]])</f>
        <v>2.8220858895705523</v>
      </c>
      <c r="AJ1290">
        <f>(gpw_3[[#This Row],[kurs_zamkniecia]]/AE820-1)*100</f>
        <v>-0.35335689045937757</v>
      </c>
      <c r="AK1290" t="str">
        <f>LEFT(gpw_3[[#This Row],[ISIN]],2)</f>
        <v>PL</v>
      </c>
      <c r="AL1290">
        <f>gpw_3[[#This Row],[kurs_zamkniecia]]*gpw_3[[#This Row],[pakiet_wig]]</f>
        <v>7419420</v>
      </c>
      <c r="AM1290" s="2">
        <f>1000</f>
        <v>1000</v>
      </c>
      <c r="AN1290" s="2">
        <f t="shared" si="82"/>
        <v>96.428137390000003</v>
      </c>
      <c r="AO1290" s="2">
        <f t="shared" si="83"/>
        <v>57140000</v>
      </c>
      <c r="AP1290" s="2">
        <f>gpw_3[[#This Row],[M]]/(gpw_3[[#This Row],[Mb]]*gpw_3[[#This Row],[K]])*gpw_3[[#This Row],[Wb]]</f>
        <v>1.3465607221257128</v>
      </c>
      <c r="AQ1290" s="2">
        <f>gpw_3[[#This Row],[kurs_zamkniecia]]-AE820</f>
        <v>-1.0000000000000231E-2</v>
      </c>
      <c r="AR1290" s="2" t="str">
        <f>IF(gpw_3[[#This Row],[Kolumna1]]&gt;0,"r",IF(gpw_3[[#This Row],[Kolumna1]]=0,"n","m"))</f>
        <v>m</v>
      </c>
    </row>
    <row r="1291" spans="1:44" x14ac:dyDescent="0.25">
      <c r="A1291" s="1">
        <v>42027</v>
      </c>
      <c r="B1291" s="2" t="s">
        <v>705</v>
      </c>
      <c r="C1291" s="2" t="s">
        <v>706</v>
      </c>
      <c r="D1291">
        <v>1.2</v>
      </c>
      <c r="E1291">
        <v>21143</v>
      </c>
      <c r="F1291">
        <v>25360</v>
      </c>
      <c r="G1291">
        <v>0</v>
      </c>
      <c r="H1291" s="2">
        <f>IF(AND(gpw[[#This Row],[wolumen]]=0,gpw[[#This Row],[obrot]]=0),gpw[[#This Row],[kurs_zamkniecia]],gpw[[#This Row],[obrot]]/gpw[[#This Row],[wolumen]])</f>
        <v>1.1994513550584118</v>
      </c>
      <c r="I1291">
        <f>(gpw[[#This Row],[kurs_zamkniecia]]/D821-1)*100</f>
        <v>0.84033613445377853</v>
      </c>
      <c r="J1291" t="str">
        <f>LEFT(gpw[[#This Row],[ISIN]],2)</f>
        <v>PL</v>
      </c>
      <c r="K1291">
        <f>gpw[[#This Row],[kurs_zamkniecia]]*gpw[[#This Row],[pakiet_wig]]</f>
        <v>0</v>
      </c>
      <c r="L1291" s="2">
        <f>1000</f>
        <v>1000</v>
      </c>
      <c r="M1291" s="2">
        <f t="shared" si="80"/>
        <v>96.428137390000003</v>
      </c>
      <c r="N1291" s="2">
        <f t="shared" si="81"/>
        <v>57140000</v>
      </c>
      <c r="O1291" s="2">
        <f>gpw[[#This Row],[M]]/(gpw[[#This Row],[Mb]]*gpw[[#This Row],[K]])*gpw[[#This Row],[Wb]]</f>
        <v>0</v>
      </c>
      <c r="P1291" s="2">
        <f>gpw[[#This Row],[kurs_zamkniecia]]-D821</f>
        <v>1.0000000000000009E-2</v>
      </c>
      <c r="Q1291" s="2" t="str">
        <f>IF(gpw[[#This Row],[Kolumna1]]&gt;0,"r",IF(gpw[[#This Row],[Kolumna1]]=0,"n","m"))</f>
        <v>r</v>
      </c>
      <c r="AB1291" s="1">
        <v>42027</v>
      </c>
      <c r="AC1291" s="2" t="s">
        <v>705</v>
      </c>
      <c r="AD1291" s="2" t="s">
        <v>706</v>
      </c>
      <c r="AE1291">
        <v>1.2</v>
      </c>
      <c r="AF1291">
        <v>21143</v>
      </c>
      <c r="AG1291">
        <v>25360</v>
      </c>
      <c r="AH1291">
        <v>0</v>
      </c>
      <c r="AI1291" s="2">
        <f>IF(AND(gpw_3[[#This Row],[wolumen]]=0,gpw_3[[#This Row],[obrot]]=0),gpw_3[[#This Row],[kurs_zamkniecia]],gpw_3[[#This Row],[obrot]]/gpw_3[[#This Row],[wolumen]])</f>
        <v>1.1994513550584118</v>
      </c>
      <c r="AJ1291">
        <f>(gpw_3[[#This Row],[kurs_zamkniecia]]/AE821-1)*100</f>
        <v>0.84033613445377853</v>
      </c>
      <c r="AK1291" t="str">
        <f>LEFT(gpw_3[[#This Row],[ISIN]],2)</f>
        <v>PL</v>
      </c>
      <c r="AL1291">
        <f>gpw_3[[#This Row],[kurs_zamkniecia]]*gpw_3[[#This Row],[pakiet_wig]]</f>
        <v>0</v>
      </c>
      <c r="AM1291" s="2">
        <f>1000</f>
        <v>1000</v>
      </c>
      <c r="AN1291" s="2">
        <f t="shared" si="82"/>
        <v>96.428137390000003</v>
      </c>
      <c r="AO1291" s="2">
        <f t="shared" si="83"/>
        <v>57140000</v>
      </c>
      <c r="AP1291" s="2">
        <f>gpw_3[[#This Row],[M]]/(gpw_3[[#This Row],[Mb]]*gpw_3[[#This Row],[K]])*gpw_3[[#This Row],[Wb]]</f>
        <v>0</v>
      </c>
      <c r="AQ1291" s="2">
        <f>gpw_3[[#This Row],[kurs_zamkniecia]]-AE821</f>
        <v>1.0000000000000009E-2</v>
      </c>
      <c r="AR1291" s="2" t="str">
        <f>IF(gpw_3[[#This Row],[Kolumna1]]&gt;0,"r",IF(gpw_3[[#This Row],[Kolumna1]]=0,"n","m"))</f>
        <v>r</v>
      </c>
    </row>
    <row r="1292" spans="1:44" x14ac:dyDescent="0.25">
      <c r="A1292" s="1">
        <v>42027</v>
      </c>
      <c r="B1292" s="2" t="s">
        <v>707</v>
      </c>
      <c r="C1292" s="2" t="s">
        <v>708</v>
      </c>
      <c r="D1292">
        <v>1.04</v>
      </c>
      <c r="E1292">
        <v>3426</v>
      </c>
      <c r="F1292">
        <v>3500</v>
      </c>
      <c r="G1292">
        <v>0</v>
      </c>
      <c r="H1292" s="2">
        <f>IF(AND(gpw[[#This Row],[wolumen]]=0,gpw[[#This Row],[obrot]]=0),gpw[[#This Row],[kurs_zamkniecia]],gpw[[#This Row],[obrot]]/gpw[[#This Row],[wolumen]])</f>
        <v>1.0215995329830707</v>
      </c>
      <c r="I1292">
        <f>(gpw[[#This Row],[kurs_zamkniecia]]/D822-1)*100</f>
        <v>0</v>
      </c>
      <c r="J1292" t="str">
        <f>LEFT(gpw[[#This Row],[ISIN]],2)</f>
        <v>PL</v>
      </c>
      <c r="K1292">
        <f>gpw[[#This Row],[kurs_zamkniecia]]*gpw[[#This Row],[pakiet_wig]]</f>
        <v>0</v>
      </c>
      <c r="L1292" s="2">
        <f>1000</f>
        <v>1000</v>
      </c>
      <c r="M1292" s="2">
        <f t="shared" si="80"/>
        <v>96.428137390000003</v>
      </c>
      <c r="N1292" s="2">
        <f t="shared" si="81"/>
        <v>57140000</v>
      </c>
      <c r="O1292" s="2">
        <f>gpw[[#This Row],[M]]/(gpw[[#This Row],[Mb]]*gpw[[#This Row],[K]])*gpw[[#This Row],[Wb]]</f>
        <v>0</v>
      </c>
      <c r="P1292" s="2">
        <f>gpw[[#This Row],[kurs_zamkniecia]]-D822</f>
        <v>0</v>
      </c>
      <c r="Q1292" s="2" t="str">
        <f>IF(gpw[[#This Row],[Kolumna1]]&gt;0,"r",IF(gpw[[#This Row],[Kolumna1]]=0,"n","m"))</f>
        <v>n</v>
      </c>
      <c r="AB1292" s="1">
        <v>42027</v>
      </c>
      <c r="AC1292" s="2" t="s">
        <v>707</v>
      </c>
      <c r="AD1292" s="2" t="s">
        <v>708</v>
      </c>
      <c r="AE1292">
        <v>1.04</v>
      </c>
      <c r="AF1292">
        <v>3426</v>
      </c>
      <c r="AG1292">
        <v>3500</v>
      </c>
      <c r="AH1292">
        <v>0</v>
      </c>
      <c r="AI1292" s="2">
        <f>IF(AND(gpw_3[[#This Row],[wolumen]]=0,gpw_3[[#This Row],[obrot]]=0),gpw_3[[#This Row],[kurs_zamkniecia]],gpw_3[[#This Row],[obrot]]/gpw_3[[#This Row],[wolumen]])</f>
        <v>1.0215995329830707</v>
      </c>
      <c r="AJ1292">
        <f>(gpw_3[[#This Row],[kurs_zamkniecia]]/AE822-1)*100</f>
        <v>0</v>
      </c>
      <c r="AK1292" t="str">
        <f>LEFT(gpw_3[[#This Row],[ISIN]],2)</f>
        <v>PL</v>
      </c>
      <c r="AL1292">
        <f>gpw_3[[#This Row],[kurs_zamkniecia]]*gpw_3[[#This Row],[pakiet_wig]]</f>
        <v>0</v>
      </c>
      <c r="AM1292" s="2">
        <f>1000</f>
        <v>1000</v>
      </c>
      <c r="AN1292" s="2">
        <f t="shared" si="82"/>
        <v>96.428137390000003</v>
      </c>
      <c r="AO1292" s="2">
        <f t="shared" si="83"/>
        <v>57140000</v>
      </c>
      <c r="AP1292" s="2">
        <f>gpw_3[[#This Row],[M]]/(gpw_3[[#This Row],[Mb]]*gpw_3[[#This Row],[K]])*gpw_3[[#This Row],[Wb]]</f>
        <v>0</v>
      </c>
      <c r="AQ1292" s="2">
        <f>gpw_3[[#This Row],[kurs_zamkniecia]]-AE822</f>
        <v>0</v>
      </c>
      <c r="AR1292" s="2" t="str">
        <f>IF(gpw_3[[#This Row],[Kolumna1]]&gt;0,"r",IF(gpw_3[[#This Row],[Kolumna1]]=0,"n","m"))</f>
        <v>n</v>
      </c>
    </row>
    <row r="1293" spans="1:44" x14ac:dyDescent="0.25">
      <c r="A1293" s="1">
        <v>42027</v>
      </c>
      <c r="B1293" s="2" t="s">
        <v>709</v>
      </c>
      <c r="C1293" s="2" t="s">
        <v>710</v>
      </c>
      <c r="D1293">
        <v>16.5</v>
      </c>
      <c r="E1293">
        <v>54033</v>
      </c>
      <c r="F1293">
        <v>864860</v>
      </c>
      <c r="G1293">
        <v>2716000</v>
      </c>
      <c r="H1293" s="2">
        <f>IF(AND(gpw[[#This Row],[wolumen]]=0,gpw[[#This Row],[obrot]]=0),gpw[[#This Row],[kurs_zamkniecia]],gpw[[#This Row],[obrot]]/gpw[[#This Row],[wolumen]])</f>
        <v>16.006144393241168</v>
      </c>
      <c r="I1293">
        <f>(gpw[[#This Row],[kurs_zamkniecia]]/D823-1)*100</f>
        <v>1.8518518518518601</v>
      </c>
      <c r="J1293" t="str">
        <f>LEFT(gpw[[#This Row],[ISIN]],2)</f>
        <v>PL</v>
      </c>
      <c r="K1293">
        <f>gpw[[#This Row],[kurs_zamkniecia]]*gpw[[#This Row],[pakiet_wig]]</f>
        <v>44814000</v>
      </c>
      <c r="L1293" s="2">
        <f>1000</f>
        <v>1000</v>
      </c>
      <c r="M1293" s="2">
        <f t="shared" si="80"/>
        <v>96.428137390000003</v>
      </c>
      <c r="N1293" s="2">
        <f t="shared" si="81"/>
        <v>57140000</v>
      </c>
      <c r="O1293" s="2">
        <f>gpw[[#This Row],[M]]/(gpw[[#This Row],[Mb]]*gpw[[#This Row],[K]])*gpw[[#This Row],[Wb]]</f>
        <v>8.1333543863727478</v>
      </c>
      <c r="P1293" s="2">
        <f>gpw[[#This Row],[kurs_zamkniecia]]-D823</f>
        <v>0.30000000000000071</v>
      </c>
      <c r="Q1293" s="2" t="str">
        <f>IF(gpw[[#This Row],[Kolumna1]]&gt;0,"r",IF(gpw[[#This Row],[Kolumna1]]=0,"n","m"))</f>
        <v>r</v>
      </c>
      <c r="AB1293" s="1">
        <v>42027</v>
      </c>
      <c r="AC1293" s="2" t="s">
        <v>709</v>
      </c>
      <c r="AD1293" s="2" t="s">
        <v>710</v>
      </c>
      <c r="AE1293">
        <v>16.5</v>
      </c>
      <c r="AF1293">
        <v>54033</v>
      </c>
      <c r="AG1293">
        <v>864860</v>
      </c>
      <c r="AH1293">
        <v>2716000</v>
      </c>
      <c r="AI1293" s="2">
        <f>IF(AND(gpw_3[[#This Row],[wolumen]]=0,gpw_3[[#This Row],[obrot]]=0),gpw_3[[#This Row],[kurs_zamkniecia]],gpw_3[[#This Row],[obrot]]/gpw_3[[#This Row],[wolumen]])</f>
        <v>16.006144393241168</v>
      </c>
      <c r="AJ1293">
        <f>(gpw_3[[#This Row],[kurs_zamkniecia]]/AE823-1)*100</f>
        <v>1.8518518518518601</v>
      </c>
      <c r="AK1293" t="str">
        <f>LEFT(gpw_3[[#This Row],[ISIN]],2)</f>
        <v>PL</v>
      </c>
      <c r="AL1293">
        <f>gpw_3[[#This Row],[kurs_zamkniecia]]*gpw_3[[#This Row],[pakiet_wig]]</f>
        <v>44814000</v>
      </c>
      <c r="AM1293" s="2">
        <f>1000</f>
        <v>1000</v>
      </c>
      <c r="AN1293" s="2">
        <f t="shared" si="82"/>
        <v>96.428137390000003</v>
      </c>
      <c r="AO1293" s="2">
        <f t="shared" si="83"/>
        <v>57140000</v>
      </c>
      <c r="AP1293" s="2">
        <f>gpw_3[[#This Row],[M]]/(gpw_3[[#This Row],[Mb]]*gpw_3[[#This Row],[K]])*gpw_3[[#This Row],[Wb]]</f>
        <v>8.1333543863727478</v>
      </c>
      <c r="AQ1293" s="2">
        <f>gpw_3[[#This Row],[kurs_zamkniecia]]-AE823</f>
        <v>0.30000000000000071</v>
      </c>
      <c r="AR1293" s="2" t="str">
        <f>IF(gpw_3[[#This Row],[Kolumna1]]&gt;0,"r",IF(gpw_3[[#This Row],[Kolumna1]]=0,"n","m"))</f>
        <v>r</v>
      </c>
    </row>
    <row r="1294" spans="1:44" x14ac:dyDescent="0.25">
      <c r="A1294" s="1">
        <v>42027</v>
      </c>
      <c r="B1294" s="2" t="s">
        <v>711</v>
      </c>
      <c r="C1294" s="2" t="s">
        <v>712</v>
      </c>
      <c r="D1294">
        <v>1.44</v>
      </c>
      <c r="E1294">
        <v>321456</v>
      </c>
      <c r="F1294">
        <v>483840</v>
      </c>
      <c r="G1294">
        <v>21115000</v>
      </c>
      <c r="H1294" s="2">
        <f>IF(AND(gpw[[#This Row],[wolumen]]=0,gpw[[#This Row],[obrot]]=0),gpw[[#This Row],[kurs_zamkniecia]],gpw[[#This Row],[obrot]]/gpw[[#This Row],[wolumen]])</f>
        <v>1.5051515604001793</v>
      </c>
      <c r="I1294">
        <f>(gpw[[#This Row],[kurs_zamkniecia]]/D824-1)*100</f>
        <v>-2.0408163265306145</v>
      </c>
      <c r="J1294" t="str">
        <f>LEFT(gpw[[#This Row],[ISIN]],2)</f>
        <v>PL</v>
      </c>
      <c r="K1294">
        <f>gpw[[#This Row],[kurs_zamkniecia]]*gpw[[#This Row],[pakiet_wig]]</f>
        <v>30405600</v>
      </c>
      <c r="L1294" s="2">
        <f>1000</f>
        <v>1000</v>
      </c>
      <c r="M1294" s="2">
        <f t="shared" si="80"/>
        <v>96.428137390000003</v>
      </c>
      <c r="N1294" s="2">
        <f t="shared" si="81"/>
        <v>57140000</v>
      </c>
      <c r="O1294" s="2">
        <f>gpw[[#This Row],[M]]/(gpw[[#This Row],[Mb]]*gpw[[#This Row],[K]])*gpw[[#This Row],[Wb]]</f>
        <v>5.5183540886842328</v>
      </c>
      <c r="P1294" s="2">
        <f>gpw[[#This Row],[kurs_zamkniecia]]-D824</f>
        <v>-3.0000000000000027E-2</v>
      </c>
      <c r="Q1294" s="2" t="str">
        <f>IF(gpw[[#This Row],[Kolumna1]]&gt;0,"r",IF(gpw[[#This Row],[Kolumna1]]=0,"n","m"))</f>
        <v>m</v>
      </c>
      <c r="AB1294" s="1">
        <v>42027</v>
      </c>
      <c r="AC1294" s="2" t="s">
        <v>711</v>
      </c>
      <c r="AD1294" s="2" t="s">
        <v>712</v>
      </c>
      <c r="AE1294">
        <v>1.44</v>
      </c>
      <c r="AF1294">
        <v>321456</v>
      </c>
      <c r="AG1294">
        <v>483840</v>
      </c>
      <c r="AH1294">
        <v>21115000</v>
      </c>
      <c r="AI1294" s="2">
        <f>IF(AND(gpw_3[[#This Row],[wolumen]]=0,gpw_3[[#This Row],[obrot]]=0),gpw_3[[#This Row],[kurs_zamkniecia]],gpw_3[[#This Row],[obrot]]/gpw_3[[#This Row],[wolumen]])</f>
        <v>1.5051515604001793</v>
      </c>
      <c r="AJ1294">
        <f>(gpw_3[[#This Row],[kurs_zamkniecia]]/AE824-1)*100</f>
        <v>-2.0408163265306145</v>
      </c>
      <c r="AK1294" t="str">
        <f>LEFT(gpw_3[[#This Row],[ISIN]],2)</f>
        <v>PL</v>
      </c>
      <c r="AL1294">
        <f>gpw_3[[#This Row],[kurs_zamkniecia]]*gpw_3[[#This Row],[pakiet_wig]]</f>
        <v>30405600</v>
      </c>
      <c r="AM1294" s="2">
        <f>1000</f>
        <v>1000</v>
      </c>
      <c r="AN1294" s="2">
        <f t="shared" si="82"/>
        <v>96.428137390000003</v>
      </c>
      <c r="AO1294" s="2">
        <f t="shared" si="83"/>
        <v>57140000</v>
      </c>
      <c r="AP1294" s="2">
        <f>gpw_3[[#This Row],[M]]/(gpw_3[[#This Row],[Mb]]*gpw_3[[#This Row],[K]])*gpw_3[[#This Row],[Wb]]</f>
        <v>5.5183540886842328</v>
      </c>
      <c r="AQ1294" s="2">
        <f>gpw_3[[#This Row],[kurs_zamkniecia]]-AE824</f>
        <v>-3.0000000000000027E-2</v>
      </c>
      <c r="AR1294" s="2" t="str">
        <f>IF(gpw_3[[#This Row],[Kolumna1]]&gt;0,"r",IF(gpw_3[[#This Row],[Kolumna1]]=0,"n","m"))</f>
        <v>m</v>
      </c>
    </row>
    <row r="1295" spans="1:44" x14ac:dyDescent="0.25">
      <c r="A1295" s="1">
        <v>42027</v>
      </c>
      <c r="B1295" s="2" t="s">
        <v>713</v>
      </c>
      <c r="C1295" s="2" t="s">
        <v>714</v>
      </c>
      <c r="D1295">
        <v>6.15</v>
      </c>
      <c r="E1295">
        <v>12690</v>
      </c>
      <c r="F1295">
        <v>79070</v>
      </c>
      <c r="G1295">
        <v>5439000</v>
      </c>
      <c r="H1295" s="2">
        <f>IF(AND(gpw[[#This Row],[wolumen]]=0,gpw[[#This Row],[obrot]]=0),gpw[[#This Row],[kurs_zamkniecia]],gpw[[#This Row],[obrot]]/gpw[[#This Row],[wolumen]])</f>
        <v>6.2308904649330179</v>
      </c>
      <c r="I1295">
        <f>(gpw[[#This Row],[kurs_zamkniecia]]/D825-1)*100</f>
        <v>3.7099494097807773</v>
      </c>
      <c r="J1295" t="str">
        <f>LEFT(gpw[[#This Row],[ISIN]],2)</f>
        <v>PL</v>
      </c>
      <c r="K1295">
        <f>gpw[[#This Row],[kurs_zamkniecia]]*gpw[[#This Row],[pakiet_wig]]</f>
        <v>33449850.000000004</v>
      </c>
      <c r="L1295" s="2">
        <f>1000</f>
        <v>1000</v>
      </c>
      <c r="M1295" s="2">
        <f t="shared" si="80"/>
        <v>96.428137390000003</v>
      </c>
      <c r="N1295" s="2">
        <f t="shared" si="81"/>
        <v>57140000</v>
      </c>
      <c r="O1295" s="2">
        <f>gpw[[#This Row],[M]]/(gpw[[#This Row],[Mb]]*gpw[[#This Row],[K]])*gpw[[#This Row],[Wb]]</f>
        <v>6.0708592007187594</v>
      </c>
      <c r="P1295" s="2">
        <f>gpw[[#This Row],[kurs_zamkniecia]]-D825</f>
        <v>0.22000000000000064</v>
      </c>
      <c r="Q1295" s="2" t="str">
        <f>IF(gpw[[#This Row],[Kolumna1]]&gt;0,"r",IF(gpw[[#This Row],[Kolumna1]]=0,"n","m"))</f>
        <v>r</v>
      </c>
      <c r="AB1295" s="1">
        <v>42027</v>
      </c>
      <c r="AC1295" s="2" t="s">
        <v>713</v>
      </c>
      <c r="AD1295" s="2" t="s">
        <v>714</v>
      </c>
      <c r="AE1295">
        <v>6.15</v>
      </c>
      <c r="AF1295">
        <v>12690</v>
      </c>
      <c r="AG1295">
        <v>79070</v>
      </c>
      <c r="AH1295">
        <v>5439000</v>
      </c>
      <c r="AI1295" s="2">
        <f>IF(AND(gpw_3[[#This Row],[wolumen]]=0,gpw_3[[#This Row],[obrot]]=0),gpw_3[[#This Row],[kurs_zamkniecia]],gpw_3[[#This Row],[obrot]]/gpw_3[[#This Row],[wolumen]])</f>
        <v>6.2308904649330179</v>
      </c>
      <c r="AJ1295">
        <f>(gpw_3[[#This Row],[kurs_zamkniecia]]/AE825-1)*100</f>
        <v>3.7099494097807773</v>
      </c>
      <c r="AK1295" t="str">
        <f>LEFT(gpw_3[[#This Row],[ISIN]],2)</f>
        <v>PL</v>
      </c>
      <c r="AL1295">
        <f>gpw_3[[#This Row],[kurs_zamkniecia]]*gpw_3[[#This Row],[pakiet_wig]]</f>
        <v>33449850.000000004</v>
      </c>
      <c r="AM1295" s="2">
        <f>1000</f>
        <v>1000</v>
      </c>
      <c r="AN1295" s="2">
        <f t="shared" si="82"/>
        <v>96.428137390000003</v>
      </c>
      <c r="AO1295" s="2">
        <f t="shared" si="83"/>
        <v>57140000</v>
      </c>
      <c r="AP1295" s="2">
        <f>gpw_3[[#This Row],[M]]/(gpw_3[[#This Row],[Mb]]*gpw_3[[#This Row],[K]])*gpw_3[[#This Row],[Wb]]</f>
        <v>6.0708592007187594</v>
      </c>
      <c r="AQ1295" s="2">
        <f>gpw_3[[#This Row],[kurs_zamkniecia]]-AE825</f>
        <v>0.22000000000000064</v>
      </c>
      <c r="AR1295" s="2" t="str">
        <f>IF(gpw_3[[#This Row],[Kolumna1]]&gt;0,"r",IF(gpw_3[[#This Row],[Kolumna1]]=0,"n","m"))</f>
        <v>r</v>
      </c>
    </row>
    <row r="1296" spans="1:44" x14ac:dyDescent="0.25">
      <c r="A1296" s="1">
        <v>42027</v>
      </c>
      <c r="B1296" s="2" t="s">
        <v>715</v>
      </c>
      <c r="C1296" s="2" t="s">
        <v>716</v>
      </c>
      <c r="D1296">
        <v>2.89</v>
      </c>
      <c r="E1296">
        <v>9040</v>
      </c>
      <c r="F1296">
        <v>26080</v>
      </c>
      <c r="G1296">
        <v>14959000</v>
      </c>
      <c r="H1296" s="2">
        <f>IF(AND(gpw[[#This Row],[wolumen]]=0,gpw[[#This Row],[obrot]]=0),gpw[[#This Row],[kurs_zamkniecia]],gpw[[#This Row],[obrot]]/gpw[[#This Row],[wolumen]])</f>
        <v>2.8849557522123894</v>
      </c>
      <c r="I1296">
        <f>(gpw[[#This Row],[kurs_zamkniecia]]/D826-1)*100</f>
        <v>-1.7006802721088343</v>
      </c>
      <c r="J1296" t="str">
        <f>LEFT(gpw[[#This Row],[ISIN]],2)</f>
        <v>PL</v>
      </c>
      <c r="K1296">
        <f>gpw[[#This Row],[kurs_zamkniecia]]*gpw[[#This Row],[pakiet_wig]]</f>
        <v>43231510</v>
      </c>
      <c r="L1296" s="2">
        <f>1000</f>
        <v>1000</v>
      </c>
      <c r="M1296" s="2">
        <f t="shared" si="80"/>
        <v>96.428137390000003</v>
      </c>
      <c r="N1296" s="2">
        <f t="shared" si="81"/>
        <v>57140000</v>
      </c>
      <c r="O1296" s="2">
        <f>gpw[[#This Row],[M]]/(gpw[[#This Row],[Mb]]*gpw[[#This Row],[K]])*gpw[[#This Row],[Wb]]</f>
        <v>7.8461461036287163</v>
      </c>
      <c r="P1296" s="2">
        <f>gpw[[#This Row],[kurs_zamkniecia]]-D826</f>
        <v>-4.9999999999999822E-2</v>
      </c>
      <c r="Q1296" s="2" t="str">
        <f>IF(gpw[[#This Row],[Kolumna1]]&gt;0,"r",IF(gpw[[#This Row],[Kolumna1]]=0,"n","m"))</f>
        <v>m</v>
      </c>
      <c r="AB1296" s="1">
        <v>42027</v>
      </c>
      <c r="AC1296" s="2" t="s">
        <v>715</v>
      </c>
      <c r="AD1296" s="2" t="s">
        <v>716</v>
      </c>
      <c r="AE1296">
        <v>2.89</v>
      </c>
      <c r="AF1296">
        <v>9040</v>
      </c>
      <c r="AG1296">
        <v>26080</v>
      </c>
      <c r="AH1296">
        <v>14959000</v>
      </c>
      <c r="AI1296" s="2">
        <f>IF(AND(gpw_3[[#This Row],[wolumen]]=0,gpw_3[[#This Row],[obrot]]=0),gpw_3[[#This Row],[kurs_zamkniecia]],gpw_3[[#This Row],[obrot]]/gpw_3[[#This Row],[wolumen]])</f>
        <v>2.8849557522123894</v>
      </c>
      <c r="AJ1296">
        <f>(gpw_3[[#This Row],[kurs_zamkniecia]]/AE826-1)*100</f>
        <v>-1.7006802721088343</v>
      </c>
      <c r="AK1296" t="str">
        <f>LEFT(gpw_3[[#This Row],[ISIN]],2)</f>
        <v>PL</v>
      </c>
      <c r="AL1296">
        <f>gpw_3[[#This Row],[kurs_zamkniecia]]*gpw_3[[#This Row],[pakiet_wig]]</f>
        <v>43231510</v>
      </c>
      <c r="AM1296" s="2">
        <f>1000</f>
        <v>1000</v>
      </c>
      <c r="AN1296" s="2">
        <f t="shared" si="82"/>
        <v>96.428137390000003</v>
      </c>
      <c r="AO1296" s="2">
        <f t="shared" si="83"/>
        <v>57140000</v>
      </c>
      <c r="AP1296" s="2">
        <f>gpw_3[[#This Row],[M]]/(gpw_3[[#This Row],[Mb]]*gpw_3[[#This Row],[K]])*gpw_3[[#This Row],[Wb]]</f>
        <v>7.8461461036287163</v>
      </c>
      <c r="AQ1296" s="2">
        <f>gpw_3[[#This Row],[kurs_zamkniecia]]-AE826</f>
        <v>-4.9999999999999822E-2</v>
      </c>
      <c r="AR1296" s="2" t="str">
        <f>IF(gpw_3[[#This Row],[Kolumna1]]&gt;0,"r",IF(gpw_3[[#This Row],[Kolumna1]]=0,"n","m"))</f>
        <v>m</v>
      </c>
    </row>
    <row r="1297" spans="1:44" x14ac:dyDescent="0.25">
      <c r="A1297" s="1">
        <v>42027</v>
      </c>
      <c r="B1297" s="2" t="s">
        <v>717</v>
      </c>
      <c r="C1297" s="2" t="s">
        <v>718</v>
      </c>
      <c r="D1297">
        <v>24</v>
      </c>
      <c r="E1297">
        <v>80</v>
      </c>
      <c r="F1297">
        <v>1920</v>
      </c>
      <c r="G1297">
        <v>93000</v>
      </c>
      <c r="H1297" s="2">
        <f>IF(AND(gpw[[#This Row],[wolumen]]=0,gpw[[#This Row],[obrot]]=0),gpw[[#This Row],[kurs_zamkniecia]],gpw[[#This Row],[obrot]]/gpw[[#This Row],[wolumen]])</f>
        <v>24</v>
      </c>
      <c r="I1297">
        <f>(gpw[[#This Row],[kurs_zamkniecia]]/D827-1)*100</f>
        <v>4.1684035014588616E-2</v>
      </c>
      <c r="J1297" t="str">
        <f>LEFT(gpw[[#This Row],[ISIN]],2)</f>
        <v>GB</v>
      </c>
      <c r="K1297">
        <f>gpw[[#This Row],[kurs_zamkniecia]]*gpw[[#This Row],[pakiet_wig]]</f>
        <v>2232000</v>
      </c>
      <c r="L1297" s="2">
        <f>1000</f>
        <v>1000</v>
      </c>
      <c r="M1297" s="2">
        <f t="shared" si="80"/>
        <v>96.428137390000003</v>
      </c>
      <c r="N1297" s="2">
        <f t="shared" si="81"/>
        <v>57140000</v>
      </c>
      <c r="O1297" s="2">
        <f>gpw[[#This Row],[M]]/(gpw[[#This Row],[Mb]]*gpw[[#This Row],[K]])*gpw[[#This Row],[Wb]]</f>
        <v>0.40508874437416814</v>
      </c>
      <c r="P1297" s="2">
        <f>gpw[[#This Row],[kurs_zamkniecia]]-D827</f>
        <v>1.0000000000001563E-2</v>
      </c>
      <c r="Q1297" s="2" t="str">
        <f>IF(gpw[[#This Row],[Kolumna1]]&gt;0,"r",IF(gpw[[#This Row],[Kolumna1]]=0,"n","m"))</f>
        <v>r</v>
      </c>
      <c r="AB1297" s="1">
        <v>42027</v>
      </c>
      <c r="AC1297" s="2" t="s">
        <v>717</v>
      </c>
      <c r="AD1297" s="2" t="s">
        <v>718</v>
      </c>
      <c r="AE1297">
        <v>24</v>
      </c>
      <c r="AF1297">
        <v>80</v>
      </c>
      <c r="AG1297">
        <v>1920</v>
      </c>
      <c r="AH1297">
        <v>93000</v>
      </c>
      <c r="AI1297" s="2">
        <f>IF(AND(gpw_3[[#This Row],[wolumen]]=0,gpw_3[[#This Row],[obrot]]=0),gpw_3[[#This Row],[kurs_zamkniecia]],gpw_3[[#This Row],[obrot]]/gpw_3[[#This Row],[wolumen]])</f>
        <v>24</v>
      </c>
      <c r="AJ1297">
        <f>(gpw_3[[#This Row],[kurs_zamkniecia]]/AE827-1)*100</f>
        <v>4.1684035014588616E-2</v>
      </c>
      <c r="AK1297" t="str">
        <f>LEFT(gpw_3[[#This Row],[ISIN]],2)</f>
        <v>GB</v>
      </c>
      <c r="AL1297">
        <f>gpw_3[[#This Row],[kurs_zamkniecia]]*gpw_3[[#This Row],[pakiet_wig]]</f>
        <v>2232000</v>
      </c>
      <c r="AM1297" s="2">
        <f>1000</f>
        <v>1000</v>
      </c>
      <c r="AN1297" s="2">
        <f t="shared" si="82"/>
        <v>96.428137390000003</v>
      </c>
      <c r="AO1297" s="2">
        <f t="shared" si="83"/>
        <v>57140000</v>
      </c>
      <c r="AP1297" s="2">
        <f>gpw_3[[#This Row],[M]]/(gpw_3[[#This Row],[Mb]]*gpw_3[[#This Row],[K]])*gpw_3[[#This Row],[Wb]]</f>
        <v>0.40508874437416814</v>
      </c>
      <c r="AQ1297" s="2">
        <f>gpw_3[[#This Row],[kurs_zamkniecia]]-AE827</f>
        <v>1.0000000000001563E-2</v>
      </c>
      <c r="AR1297" s="2" t="str">
        <f>IF(gpw_3[[#This Row],[Kolumna1]]&gt;0,"r",IF(gpw_3[[#This Row],[Kolumna1]]=0,"n","m"))</f>
        <v>r</v>
      </c>
    </row>
    <row r="1298" spans="1:44" x14ac:dyDescent="0.25">
      <c r="A1298" s="1">
        <v>42027</v>
      </c>
      <c r="B1298" s="2" t="s">
        <v>719</v>
      </c>
      <c r="C1298" s="2" t="s">
        <v>720</v>
      </c>
      <c r="D1298">
        <v>14.48</v>
      </c>
      <c r="E1298">
        <v>2961</v>
      </c>
      <c r="F1298">
        <v>42770</v>
      </c>
      <c r="G1298">
        <v>8907000</v>
      </c>
      <c r="H1298" s="2">
        <f>IF(AND(gpw[[#This Row],[wolumen]]=0,gpw[[#This Row],[obrot]]=0),gpw[[#This Row],[kurs_zamkniecia]],gpw[[#This Row],[obrot]]/gpw[[#This Row],[wolumen]])</f>
        <v>14.444444444444445</v>
      </c>
      <c r="I1298">
        <f>(gpw[[#This Row],[kurs_zamkniecia]]/D828-1)*100</f>
        <v>0</v>
      </c>
      <c r="J1298" t="str">
        <f>LEFT(gpw[[#This Row],[ISIN]],2)</f>
        <v>PL</v>
      </c>
      <c r="K1298">
        <f>gpw[[#This Row],[kurs_zamkniecia]]*gpw[[#This Row],[pakiet_wig]]</f>
        <v>128973360</v>
      </c>
      <c r="L1298" s="2">
        <f>1000</f>
        <v>1000</v>
      </c>
      <c r="M1298" s="2">
        <f t="shared" si="80"/>
        <v>96.428137390000003</v>
      </c>
      <c r="N1298" s="2">
        <f t="shared" si="81"/>
        <v>57140000</v>
      </c>
      <c r="O1298" s="2">
        <f>gpw[[#This Row],[M]]/(gpw[[#This Row],[Mb]]*gpw[[#This Row],[K]])*gpw[[#This Row],[Wb]]</f>
        <v>23.407552177472027</v>
      </c>
      <c r="P1298" s="2">
        <f>gpw[[#This Row],[kurs_zamkniecia]]-D828</f>
        <v>0</v>
      </c>
      <c r="Q1298" s="2" t="str">
        <f>IF(gpw[[#This Row],[Kolumna1]]&gt;0,"r",IF(gpw[[#This Row],[Kolumna1]]=0,"n","m"))</f>
        <v>n</v>
      </c>
      <c r="AB1298" s="1">
        <v>42027</v>
      </c>
      <c r="AC1298" s="2" t="s">
        <v>719</v>
      </c>
      <c r="AD1298" s="2" t="s">
        <v>720</v>
      </c>
      <c r="AE1298">
        <v>14.48</v>
      </c>
      <c r="AF1298">
        <v>2961</v>
      </c>
      <c r="AG1298">
        <v>42770</v>
      </c>
      <c r="AH1298">
        <v>8907000</v>
      </c>
      <c r="AI1298" s="2">
        <f>IF(AND(gpw_3[[#This Row],[wolumen]]=0,gpw_3[[#This Row],[obrot]]=0),gpw_3[[#This Row],[kurs_zamkniecia]],gpw_3[[#This Row],[obrot]]/gpw_3[[#This Row],[wolumen]])</f>
        <v>14.444444444444445</v>
      </c>
      <c r="AJ1298">
        <f>(gpw_3[[#This Row],[kurs_zamkniecia]]/AE828-1)*100</f>
        <v>0</v>
      </c>
      <c r="AK1298" t="str">
        <f>LEFT(gpw_3[[#This Row],[ISIN]],2)</f>
        <v>PL</v>
      </c>
      <c r="AL1298">
        <f>gpw_3[[#This Row],[kurs_zamkniecia]]*gpw_3[[#This Row],[pakiet_wig]]</f>
        <v>128973360</v>
      </c>
      <c r="AM1298" s="2">
        <f>1000</f>
        <v>1000</v>
      </c>
      <c r="AN1298" s="2">
        <f t="shared" si="82"/>
        <v>96.428137390000003</v>
      </c>
      <c r="AO1298" s="2">
        <f t="shared" si="83"/>
        <v>57140000</v>
      </c>
      <c r="AP1298" s="2">
        <f>gpw_3[[#This Row],[M]]/(gpw_3[[#This Row],[Mb]]*gpw_3[[#This Row],[K]])*gpw_3[[#This Row],[Wb]]</f>
        <v>23.407552177472027</v>
      </c>
      <c r="AQ1298" s="2">
        <f>gpw_3[[#This Row],[kurs_zamkniecia]]-AE828</f>
        <v>0</v>
      </c>
      <c r="AR1298" s="2" t="str">
        <f>IF(gpw_3[[#This Row],[Kolumna1]]&gt;0,"r",IF(gpw_3[[#This Row],[Kolumna1]]=0,"n","m"))</f>
        <v>n</v>
      </c>
    </row>
    <row r="1299" spans="1:44" x14ac:dyDescent="0.25">
      <c r="A1299" s="1">
        <v>42027</v>
      </c>
      <c r="B1299" s="2" t="s">
        <v>721</v>
      </c>
      <c r="C1299" s="2" t="s">
        <v>722</v>
      </c>
      <c r="D1299">
        <v>140.85</v>
      </c>
      <c r="E1299">
        <v>124</v>
      </c>
      <c r="F1299">
        <v>17450</v>
      </c>
      <c r="G1299">
        <v>3122000</v>
      </c>
      <c r="H1299" s="2">
        <f>IF(AND(gpw[[#This Row],[wolumen]]=0,gpw[[#This Row],[obrot]]=0),gpw[[#This Row],[kurs_zamkniecia]],gpw[[#This Row],[obrot]]/gpw[[#This Row],[wolumen]])</f>
        <v>140.7258064516129</v>
      </c>
      <c r="I1299">
        <f>(gpw[[#This Row],[kurs_zamkniecia]]/D829-1)*100</f>
        <v>0</v>
      </c>
      <c r="J1299" t="str">
        <f>LEFT(gpw[[#This Row],[ISIN]],2)</f>
        <v>PL</v>
      </c>
      <c r="K1299">
        <f>gpw[[#This Row],[kurs_zamkniecia]]*gpw[[#This Row],[pakiet_wig]]</f>
        <v>439733700</v>
      </c>
      <c r="L1299" s="2">
        <f>1000</f>
        <v>1000</v>
      </c>
      <c r="M1299" s="2">
        <f t="shared" si="80"/>
        <v>96.428137390000003</v>
      </c>
      <c r="N1299" s="2">
        <f t="shared" si="81"/>
        <v>57140000</v>
      </c>
      <c r="O1299" s="2">
        <f>gpw[[#This Row],[M]]/(gpw[[#This Row],[Mb]]*gpw[[#This Row],[K]])*gpw[[#This Row],[Wb]]</f>
        <v>79.807872935487083</v>
      </c>
      <c r="P1299" s="2">
        <f>gpw[[#This Row],[kurs_zamkniecia]]-D829</f>
        <v>0</v>
      </c>
      <c r="Q1299" s="2" t="str">
        <f>IF(gpw[[#This Row],[Kolumna1]]&gt;0,"r",IF(gpw[[#This Row],[Kolumna1]]=0,"n","m"))</f>
        <v>n</v>
      </c>
      <c r="AB1299" s="1">
        <v>42027</v>
      </c>
      <c r="AC1299" s="2" t="s">
        <v>721</v>
      </c>
      <c r="AD1299" s="2" t="s">
        <v>722</v>
      </c>
      <c r="AE1299">
        <v>140.85</v>
      </c>
      <c r="AF1299">
        <v>124</v>
      </c>
      <c r="AG1299">
        <v>17450</v>
      </c>
      <c r="AH1299">
        <v>3122000</v>
      </c>
      <c r="AI1299" s="2">
        <f>IF(AND(gpw_3[[#This Row],[wolumen]]=0,gpw_3[[#This Row],[obrot]]=0),gpw_3[[#This Row],[kurs_zamkniecia]],gpw_3[[#This Row],[obrot]]/gpw_3[[#This Row],[wolumen]])</f>
        <v>140.7258064516129</v>
      </c>
      <c r="AJ1299">
        <f>(gpw_3[[#This Row],[kurs_zamkniecia]]/AE829-1)*100</f>
        <v>0</v>
      </c>
      <c r="AK1299" t="str">
        <f>LEFT(gpw_3[[#This Row],[ISIN]],2)</f>
        <v>PL</v>
      </c>
      <c r="AL1299">
        <f>gpw_3[[#This Row],[kurs_zamkniecia]]*gpw_3[[#This Row],[pakiet_wig]]</f>
        <v>439733700</v>
      </c>
      <c r="AM1299" s="2">
        <f>1000</f>
        <v>1000</v>
      </c>
      <c r="AN1299" s="2">
        <f t="shared" si="82"/>
        <v>96.428137390000003</v>
      </c>
      <c r="AO1299" s="2">
        <f t="shared" si="83"/>
        <v>57140000</v>
      </c>
      <c r="AP1299" s="2">
        <f>gpw_3[[#This Row],[M]]/(gpw_3[[#This Row],[Mb]]*gpw_3[[#This Row],[K]])*gpw_3[[#This Row],[Wb]]</f>
        <v>79.807872935487083</v>
      </c>
      <c r="AQ1299" s="2">
        <f>gpw_3[[#This Row],[kurs_zamkniecia]]-AE829</f>
        <v>0</v>
      </c>
      <c r="AR1299" s="2" t="str">
        <f>IF(gpw_3[[#This Row],[Kolumna1]]&gt;0,"r",IF(gpw_3[[#This Row],[Kolumna1]]=0,"n","m"))</f>
        <v>n</v>
      </c>
    </row>
    <row r="1300" spans="1:44" x14ac:dyDescent="0.25">
      <c r="A1300" s="1">
        <v>42027</v>
      </c>
      <c r="B1300" s="2" t="s">
        <v>723</v>
      </c>
      <c r="C1300" s="2" t="s">
        <v>724</v>
      </c>
      <c r="D1300">
        <v>1.19</v>
      </c>
      <c r="E1300">
        <v>0</v>
      </c>
      <c r="F1300">
        <v>0</v>
      </c>
      <c r="G1300">
        <v>0</v>
      </c>
      <c r="H1300" s="2">
        <f>IF(AND(gpw[[#This Row],[wolumen]]=0,gpw[[#This Row],[obrot]]=0),gpw[[#This Row],[kurs_zamkniecia]],gpw[[#This Row],[obrot]]/gpw[[#This Row],[wolumen]])</f>
        <v>1.19</v>
      </c>
      <c r="I1300">
        <f>(gpw[[#This Row],[kurs_zamkniecia]]/D830-1)*100</f>
        <v>0</v>
      </c>
      <c r="J1300" t="str">
        <f>LEFT(gpw[[#This Row],[ISIN]],2)</f>
        <v>PL</v>
      </c>
      <c r="K1300">
        <f>gpw[[#This Row],[kurs_zamkniecia]]*gpw[[#This Row],[pakiet_wig]]</f>
        <v>0</v>
      </c>
      <c r="L1300" s="2">
        <f>1000</f>
        <v>1000</v>
      </c>
      <c r="M1300" s="2">
        <f t="shared" si="80"/>
        <v>96.428137390000003</v>
      </c>
      <c r="N1300" s="2">
        <f t="shared" si="81"/>
        <v>57140000</v>
      </c>
      <c r="O1300" s="2">
        <f>gpw[[#This Row],[M]]/(gpw[[#This Row],[Mb]]*gpw[[#This Row],[K]])*gpw[[#This Row],[Wb]]</f>
        <v>0</v>
      </c>
      <c r="P1300" s="2">
        <f>gpw[[#This Row],[kurs_zamkniecia]]-D830</f>
        <v>0</v>
      </c>
      <c r="Q1300" s="2" t="str">
        <f>IF(gpw[[#This Row],[Kolumna1]]&gt;0,"r",IF(gpw[[#This Row],[Kolumna1]]=0,"n","m"))</f>
        <v>n</v>
      </c>
      <c r="AB1300" s="1">
        <v>42027</v>
      </c>
      <c r="AC1300" s="2" t="s">
        <v>723</v>
      </c>
      <c r="AD1300" s="2" t="s">
        <v>724</v>
      </c>
      <c r="AE1300">
        <v>1.19</v>
      </c>
      <c r="AF1300">
        <v>0</v>
      </c>
      <c r="AG1300">
        <v>0</v>
      </c>
      <c r="AH1300">
        <v>0</v>
      </c>
      <c r="AI1300" s="2">
        <f>IF(AND(gpw_3[[#This Row],[wolumen]]=0,gpw_3[[#This Row],[obrot]]=0),gpw_3[[#This Row],[kurs_zamkniecia]],gpw_3[[#This Row],[obrot]]/gpw_3[[#This Row],[wolumen]])</f>
        <v>1.19</v>
      </c>
      <c r="AJ1300">
        <f>(gpw_3[[#This Row],[kurs_zamkniecia]]/AE830-1)*100</f>
        <v>0</v>
      </c>
      <c r="AK1300" t="str">
        <f>LEFT(gpw_3[[#This Row],[ISIN]],2)</f>
        <v>PL</v>
      </c>
      <c r="AL1300">
        <f>gpw_3[[#This Row],[kurs_zamkniecia]]*gpw_3[[#This Row],[pakiet_wig]]</f>
        <v>0</v>
      </c>
      <c r="AM1300" s="2">
        <f>1000</f>
        <v>1000</v>
      </c>
      <c r="AN1300" s="2">
        <f t="shared" si="82"/>
        <v>96.428137390000003</v>
      </c>
      <c r="AO1300" s="2">
        <f t="shared" si="83"/>
        <v>57140000</v>
      </c>
      <c r="AP1300" s="2">
        <f>gpw_3[[#This Row],[M]]/(gpw_3[[#This Row],[Mb]]*gpw_3[[#This Row],[K]])*gpw_3[[#This Row],[Wb]]</f>
        <v>0</v>
      </c>
      <c r="AQ1300" s="2">
        <f>gpw_3[[#This Row],[kurs_zamkniecia]]-AE830</f>
        <v>0</v>
      </c>
      <c r="AR1300" s="2" t="str">
        <f>IF(gpw_3[[#This Row],[Kolumna1]]&gt;0,"r",IF(gpw_3[[#This Row],[Kolumna1]]=0,"n","m"))</f>
        <v>n</v>
      </c>
    </row>
    <row r="1301" spans="1:44" x14ac:dyDescent="0.25">
      <c r="A1301" s="1">
        <v>42027</v>
      </c>
      <c r="B1301" s="2" t="s">
        <v>725</v>
      </c>
      <c r="C1301" s="2" t="s">
        <v>726</v>
      </c>
      <c r="D1301">
        <v>508.65</v>
      </c>
      <c r="E1301">
        <v>145512</v>
      </c>
      <c r="F1301">
        <v>73380130</v>
      </c>
      <c r="G1301">
        <v>55967000</v>
      </c>
      <c r="H1301" s="2">
        <f>IF(AND(gpw[[#This Row],[wolumen]]=0,gpw[[#This Row],[obrot]]=0),gpw[[#This Row],[kurs_zamkniecia]],gpw[[#This Row],[obrot]]/gpw[[#This Row],[wolumen]])</f>
        <v>504.2891995161911</v>
      </c>
      <c r="I1301">
        <f>(gpw[[#This Row],[kurs_zamkniecia]]/D831-1)*100</f>
        <v>1.7299999999999871</v>
      </c>
      <c r="J1301" t="str">
        <f>LEFT(gpw[[#This Row],[ISIN]],2)</f>
        <v>PL</v>
      </c>
      <c r="K1301">
        <f>gpw[[#This Row],[kurs_zamkniecia]]*gpw[[#This Row],[pakiet_wig]]</f>
        <v>28467614550</v>
      </c>
      <c r="L1301" s="2">
        <f>1000</f>
        <v>1000</v>
      </c>
      <c r="M1301" s="2">
        <f t="shared" si="80"/>
        <v>96.428137390000003</v>
      </c>
      <c r="N1301" s="2">
        <f t="shared" si="81"/>
        <v>57140000</v>
      </c>
      <c r="O1301" s="2">
        <f>gpw[[#This Row],[M]]/(gpw[[#This Row],[Mb]]*gpw[[#This Row],[K]])*gpw[[#This Row],[Wb]]</f>
        <v>5166.6264486502241</v>
      </c>
      <c r="P1301" s="2">
        <f>gpw[[#This Row],[kurs_zamkniecia]]-D831</f>
        <v>8.6499999999999773</v>
      </c>
      <c r="Q1301" s="2" t="str">
        <f>IF(gpw[[#This Row],[Kolumna1]]&gt;0,"r",IF(gpw[[#This Row],[Kolumna1]]=0,"n","m"))</f>
        <v>r</v>
      </c>
      <c r="AB1301" s="1">
        <v>42027</v>
      </c>
      <c r="AC1301" s="2" t="s">
        <v>725</v>
      </c>
      <c r="AD1301" s="2" t="s">
        <v>726</v>
      </c>
      <c r="AE1301">
        <v>508.65</v>
      </c>
      <c r="AF1301">
        <v>145512</v>
      </c>
      <c r="AG1301">
        <v>73380130</v>
      </c>
      <c r="AH1301">
        <v>55967000</v>
      </c>
      <c r="AI1301" s="2">
        <f>IF(AND(gpw_3[[#This Row],[wolumen]]=0,gpw_3[[#This Row],[obrot]]=0),gpw_3[[#This Row],[kurs_zamkniecia]],gpw_3[[#This Row],[obrot]]/gpw_3[[#This Row],[wolumen]])</f>
        <v>504.2891995161911</v>
      </c>
      <c r="AJ1301">
        <f>(gpw_3[[#This Row],[kurs_zamkniecia]]/AE831-1)*100</f>
        <v>1.7299999999999871</v>
      </c>
      <c r="AK1301" t="str">
        <f>LEFT(gpw_3[[#This Row],[ISIN]],2)</f>
        <v>PL</v>
      </c>
      <c r="AL1301">
        <f>gpw_3[[#This Row],[kurs_zamkniecia]]*gpw_3[[#This Row],[pakiet_wig]]</f>
        <v>28467614550</v>
      </c>
      <c r="AM1301" s="2">
        <f>1000</f>
        <v>1000</v>
      </c>
      <c r="AN1301" s="2">
        <f t="shared" si="82"/>
        <v>96.428137390000003</v>
      </c>
      <c r="AO1301" s="2">
        <f t="shared" si="83"/>
        <v>57140000</v>
      </c>
      <c r="AP1301" s="2">
        <f>gpw_3[[#This Row],[M]]/(gpw_3[[#This Row],[Mb]]*gpw_3[[#This Row],[K]])*gpw_3[[#This Row],[Wb]]</f>
        <v>5166.6264486502241</v>
      </c>
      <c r="AQ1301" s="2">
        <f>gpw_3[[#This Row],[kurs_zamkniecia]]-AE831</f>
        <v>8.6499999999999773</v>
      </c>
      <c r="AR1301" s="2" t="str">
        <f>IF(gpw_3[[#This Row],[Kolumna1]]&gt;0,"r",IF(gpw_3[[#This Row],[Kolumna1]]=0,"n","m"))</f>
        <v>r</v>
      </c>
    </row>
    <row r="1302" spans="1:44" x14ac:dyDescent="0.25">
      <c r="A1302" s="1">
        <v>42027</v>
      </c>
      <c r="B1302" s="2" t="s">
        <v>727</v>
      </c>
      <c r="C1302" s="2" t="s">
        <v>728</v>
      </c>
      <c r="D1302">
        <v>4.1500000000000004</v>
      </c>
      <c r="E1302">
        <v>0</v>
      </c>
      <c r="F1302">
        <v>0</v>
      </c>
      <c r="G1302">
        <v>0</v>
      </c>
      <c r="H1302" s="2">
        <f>IF(AND(gpw[[#This Row],[wolumen]]=0,gpw[[#This Row],[obrot]]=0),gpw[[#This Row],[kurs_zamkniecia]],gpw[[#This Row],[obrot]]/gpw[[#This Row],[wolumen]])</f>
        <v>4.1500000000000004</v>
      </c>
      <c r="I1302">
        <f>(gpw[[#This Row],[kurs_zamkniecia]]/D832-1)*100</f>
        <v>0</v>
      </c>
      <c r="J1302" t="str">
        <f>LEFT(gpw[[#This Row],[ISIN]],2)</f>
        <v>PL</v>
      </c>
      <c r="K1302">
        <f>gpw[[#This Row],[kurs_zamkniecia]]*gpw[[#This Row],[pakiet_wig]]</f>
        <v>0</v>
      </c>
      <c r="L1302" s="2">
        <f>1000</f>
        <v>1000</v>
      </c>
      <c r="M1302" s="2">
        <f t="shared" si="80"/>
        <v>96.428137390000003</v>
      </c>
      <c r="N1302" s="2">
        <f t="shared" si="81"/>
        <v>57140000</v>
      </c>
      <c r="O1302" s="2">
        <f>gpw[[#This Row],[M]]/(gpw[[#This Row],[Mb]]*gpw[[#This Row],[K]])*gpw[[#This Row],[Wb]]</f>
        <v>0</v>
      </c>
      <c r="P1302" s="2">
        <f>gpw[[#This Row],[kurs_zamkniecia]]-D832</f>
        <v>0</v>
      </c>
      <c r="Q1302" s="2" t="str">
        <f>IF(gpw[[#This Row],[Kolumna1]]&gt;0,"r",IF(gpw[[#This Row],[Kolumna1]]=0,"n","m"))</f>
        <v>n</v>
      </c>
      <c r="AB1302" s="1">
        <v>42027</v>
      </c>
      <c r="AC1302" s="2" t="s">
        <v>727</v>
      </c>
      <c r="AD1302" s="2" t="s">
        <v>728</v>
      </c>
      <c r="AE1302">
        <v>4.1500000000000004</v>
      </c>
      <c r="AF1302">
        <v>0</v>
      </c>
      <c r="AG1302">
        <v>0</v>
      </c>
      <c r="AH1302">
        <v>0</v>
      </c>
      <c r="AI1302" s="2">
        <f>IF(AND(gpw_3[[#This Row],[wolumen]]=0,gpw_3[[#This Row],[obrot]]=0),gpw_3[[#This Row],[kurs_zamkniecia]],gpw_3[[#This Row],[obrot]]/gpw_3[[#This Row],[wolumen]])</f>
        <v>4.1500000000000004</v>
      </c>
      <c r="AJ1302">
        <f>(gpw_3[[#This Row],[kurs_zamkniecia]]/AE832-1)*100</f>
        <v>0</v>
      </c>
      <c r="AK1302" t="str">
        <f>LEFT(gpw_3[[#This Row],[ISIN]],2)</f>
        <v>PL</v>
      </c>
      <c r="AL1302">
        <f>gpw_3[[#This Row],[kurs_zamkniecia]]*gpw_3[[#This Row],[pakiet_wig]]</f>
        <v>0</v>
      </c>
      <c r="AM1302" s="2">
        <f>1000</f>
        <v>1000</v>
      </c>
      <c r="AN1302" s="2">
        <f t="shared" si="82"/>
        <v>96.428137390000003</v>
      </c>
      <c r="AO1302" s="2">
        <f t="shared" si="83"/>
        <v>57140000</v>
      </c>
      <c r="AP1302" s="2">
        <f>gpw_3[[#This Row],[M]]/(gpw_3[[#This Row],[Mb]]*gpw_3[[#This Row],[K]])*gpw_3[[#This Row],[Wb]]</f>
        <v>0</v>
      </c>
      <c r="AQ1302" s="2">
        <f>gpw_3[[#This Row],[kurs_zamkniecia]]-AE832</f>
        <v>0</v>
      </c>
      <c r="AR1302" s="2" t="str">
        <f>IF(gpw_3[[#This Row],[Kolumna1]]&gt;0,"r",IF(gpw_3[[#This Row],[Kolumna1]]=0,"n","m"))</f>
        <v>n</v>
      </c>
    </row>
    <row r="1303" spans="1:44" x14ac:dyDescent="0.25">
      <c r="A1303" s="1">
        <v>42027</v>
      </c>
      <c r="B1303" s="2" t="s">
        <v>729</v>
      </c>
      <c r="C1303" s="2" t="s">
        <v>730</v>
      </c>
      <c r="D1303">
        <v>6.4</v>
      </c>
      <c r="E1303">
        <v>13434</v>
      </c>
      <c r="F1303">
        <v>84890</v>
      </c>
      <c r="G1303">
        <v>35376000</v>
      </c>
      <c r="H1303" s="2">
        <f>IF(AND(gpw[[#This Row],[wolumen]]=0,gpw[[#This Row],[obrot]]=0),gpw[[#This Row],[kurs_zamkniecia]],gpw[[#This Row],[obrot]]/gpw[[#This Row],[wolumen]])</f>
        <v>6.3190412386482064</v>
      </c>
      <c r="I1303">
        <f>(gpw[[#This Row],[kurs_zamkniecia]]/D833-1)*100</f>
        <v>-0.62111801242236142</v>
      </c>
      <c r="J1303" t="str">
        <f>LEFT(gpw[[#This Row],[ISIN]],2)</f>
        <v>PL</v>
      </c>
      <c r="K1303">
        <f>gpw[[#This Row],[kurs_zamkniecia]]*gpw[[#This Row],[pakiet_wig]]</f>
        <v>226406400</v>
      </c>
      <c r="L1303" s="2">
        <f>1000</f>
        <v>1000</v>
      </c>
      <c r="M1303" s="2">
        <f t="shared" si="80"/>
        <v>96.428137390000003</v>
      </c>
      <c r="N1303" s="2">
        <f t="shared" si="81"/>
        <v>57140000</v>
      </c>
      <c r="O1303" s="2">
        <f>gpw[[#This Row],[M]]/(gpw[[#This Row],[Mb]]*gpw[[#This Row],[K]])*gpw[[#This Row],[Wb]]</f>
        <v>41.090808375571541</v>
      </c>
      <c r="P1303" s="2">
        <f>gpw[[#This Row],[kurs_zamkniecia]]-D833</f>
        <v>-4.0000000000000036E-2</v>
      </c>
      <c r="Q1303" s="2" t="str">
        <f>IF(gpw[[#This Row],[Kolumna1]]&gt;0,"r",IF(gpw[[#This Row],[Kolumna1]]=0,"n","m"))</f>
        <v>m</v>
      </c>
      <c r="AB1303" s="1">
        <v>42027</v>
      </c>
      <c r="AC1303" s="2" t="s">
        <v>729</v>
      </c>
      <c r="AD1303" s="2" t="s">
        <v>730</v>
      </c>
      <c r="AE1303">
        <v>6.4</v>
      </c>
      <c r="AF1303">
        <v>13434</v>
      </c>
      <c r="AG1303">
        <v>84890</v>
      </c>
      <c r="AH1303">
        <v>35376000</v>
      </c>
      <c r="AI1303" s="2">
        <f>IF(AND(gpw_3[[#This Row],[wolumen]]=0,gpw_3[[#This Row],[obrot]]=0),gpw_3[[#This Row],[kurs_zamkniecia]],gpw_3[[#This Row],[obrot]]/gpw_3[[#This Row],[wolumen]])</f>
        <v>6.3190412386482064</v>
      </c>
      <c r="AJ1303">
        <f>(gpw_3[[#This Row],[kurs_zamkniecia]]/AE833-1)*100</f>
        <v>-0.62111801242236142</v>
      </c>
      <c r="AK1303" t="str">
        <f>LEFT(gpw_3[[#This Row],[ISIN]],2)</f>
        <v>PL</v>
      </c>
      <c r="AL1303">
        <f>gpw_3[[#This Row],[kurs_zamkniecia]]*gpw_3[[#This Row],[pakiet_wig]]</f>
        <v>226406400</v>
      </c>
      <c r="AM1303" s="2">
        <f>1000</f>
        <v>1000</v>
      </c>
      <c r="AN1303" s="2">
        <f t="shared" si="82"/>
        <v>96.428137390000003</v>
      </c>
      <c r="AO1303" s="2">
        <f t="shared" si="83"/>
        <v>57140000</v>
      </c>
      <c r="AP1303" s="2">
        <f>gpw_3[[#This Row],[M]]/(gpw_3[[#This Row],[Mb]]*gpw_3[[#This Row],[K]])*gpw_3[[#This Row],[Wb]]</f>
        <v>41.090808375571541</v>
      </c>
      <c r="AQ1303" s="2">
        <f>gpw_3[[#This Row],[kurs_zamkniecia]]-AE833</f>
        <v>-4.0000000000000036E-2</v>
      </c>
      <c r="AR1303" s="2" t="str">
        <f>IF(gpw_3[[#This Row],[Kolumna1]]&gt;0,"r",IF(gpw_3[[#This Row],[Kolumna1]]=0,"n","m"))</f>
        <v>m</v>
      </c>
    </row>
    <row r="1304" spans="1:44" x14ac:dyDescent="0.25">
      <c r="A1304" s="1">
        <v>42027</v>
      </c>
      <c r="B1304" s="2" t="s">
        <v>731</v>
      </c>
      <c r="C1304" s="2" t="s">
        <v>732</v>
      </c>
      <c r="D1304">
        <v>12.56</v>
      </c>
      <c r="E1304">
        <v>11818</v>
      </c>
      <c r="F1304">
        <v>149000</v>
      </c>
      <c r="G1304">
        <v>10375000</v>
      </c>
      <c r="H1304" s="2">
        <f>IF(AND(gpw[[#This Row],[wolumen]]=0,gpw[[#This Row],[obrot]]=0),gpw[[#This Row],[kurs_zamkniecia]],gpw[[#This Row],[obrot]]/gpw[[#This Row],[wolumen]])</f>
        <v>12.607886275173465</v>
      </c>
      <c r="I1304">
        <f>(gpw[[#This Row],[kurs_zamkniecia]]/D834-1)*100</f>
        <v>-1.7982799061766919</v>
      </c>
      <c r="J1304" t="str">
        <f>LEFT(gpw[[#This Row],[ISIN]],2)</f>
        <v>PL</v>
      </c>
      <c r="K1304">
        <f>gpw[[#This Row],[kurs_zamkniecia]]*gpw[[#This Row],[pakiet_wig]]</f>
        <v>130310000</v>
      </c>
      <c r="L1304" s="2">
        <f>1000</f>
        <v>1000</v>
      </c>
      <c r="M1304" s="2">
        <f t="shared" si="80"/>
        <v>96.428137390000003</v>
      </c>
      <c r="N1304" s="2">
        <f t="shared" si="81"/>
        <v>57140000</v>
      </c>
      <c r="O1304" s="2">
        <f>gpw[[#This Row],[M]]/(gpw[[#This Row],[Mb]]*gpw[[#This Row],[K]])*gpw[[#This Row],[Wb]]</f>
        <v>23.650140806181835</v>
      </c>
      <c r="P1304" s="2">
        <f>gpw[[#This Row],[kurs_zamkniecia]]-D834</f>
        <v>-0.22999999999999865</v>
      </c>
      <c r="Q1304" s="2" t="str">
        <f>IF(gpw[[#This Row],[Kolumna1]]&gt;0,"r",IF(gpw[[#This Row],[Kolumna1]]=0,"n","m"))</f>
        <v>m</v>
      </c>
      <c r="AB1304" s="1">
        <v>42027</v>
      </c>
      <c r="AC1304" s="2" t="s">
        <v>731</v>
      </c>
      <c r="AD1304" s="2" t="s">
        <v>732</v>
      </c>
      <c r="AE1304">
        <v>12.56</v>
      </c>
      <c r="AF1304">
        <v>11818</v>
      </c>
      <c r="AG1304">
        <v>149000</v>
      </c>
      <c r="AH1304">
        <v>10375000</v>
      </c>
      <c r="AI1304" s="2">
        <f>IF(AND(gpw_3[[#This Row],[wolumen]]=0,gpw_3[[#This Row],[obrot]]=0),gpw_3[[#This Row],[kurs_zamkniecia]],gpw_3[[#This Row],[obrot]]/gpw_3[[#This Row],[wolumen]])</f>
        <v>12.607886275173465</v>
      </c>
      <c r="AJ1304">
        <f>(gpw_3[[#This Row],[kurs_zamkniecia]]/AE834-1)*100</f>
        <v>-1.7982799061766919</v>
      </c>
      <c r="AK1304" t="str">
        <f>LEFT(gpw_3[[#This Row],[ISIN]],2)</f>
        <v>PL</v>
      </c>
      <c r="AL1304">
        <f>gpw_3[[#This Row],[kurs_zamkniecia]]*gpw_3[[#This Row],[pakiet_wig]]</f>
        <v>130310000</v>
      </c>
      <c r="AM1304" s="2">
        <f>1000</f>
        <v>1000</v>
      </c>
      <c r="AN1304" s="2">
        <f t="shared" si="82"/>
        <v>96.428137390000003</v>
      </c>
      <c r="AO1304" s="2">
        <f t="shared" si="83"/>
        <v>57140000</v>
      </c>
      <c r="AP1304" s="2">
        <f>gpw_3[[#This Row],[M]]/(gpw_3[[#This Row],[Mb]]*gpw_3[[#This Row],[K]])*gpw_3[[#This Row],[Wb]]</f>
        <v>23.650140806181835</v>
      </c>
      <c r="AQ1304" s="2">
        <f>gpw_3[[#This Row],[kurs_zamkniecia]]-AE834</f>
        <v>-0.22999999999999865</v>
      </c>
      <c r="AR1304" s="2" t="str">
        <f>IF(gpw_3[[#This Row],[Kolumna1]]&gt;0,"r",IF(gpw_3[[#This Row],[Kolumna1]]=0,"n","m"))</f>
        <v>m</v>
      </c>
    </row>
    <row r="1305" spans="1:44" x14ac:dyDescent="0.25">
      <c r="A1305" s="1">
        <v>42027</v>
      </c>
      <c r="B1305" s="2" t="s">
        <v>733</v>
      </c>
      <c r="C1305" s="2" t="s">
        <v>734</v>
      </c>
      <c r="D1305">
        <v>8.24</v>
      </c>
      <c r="E1305">
        <v>17230</v>
      </c>
      <c r="F1305">
        <v>140510</v>
      </c>
      <c r="G1305">
        <v>19626000</v>
      </c>
      <c r="H1305" s="2">
        <f>IF(AND(gpw[[#This Row],[wolumen]]=0,gpw[[#This Row],[obrot]]=0),gpw[[#This Row],[kurs_zamkniecia]],gpw[[#This Row],[obrot]]/gpw[[#This Row],[wolumen]])</f>
        <v>8.1549622751015676</v>
      </c>
      <c r="I1305">
        <f>(gpw[[#This Row],[kurs_zamkniecia]]/D835-1)*100</f>
        <v>-0.12121212121212199</v>
      </c>
      <c r="J1305" t="str">
        <f>LEFT(gpw[[#This Row],[ISIN]],2)</f>
        <v>PL</v>
      </c>
      <c r="K1305">
        <f>gpw[[#This Row],[kurs_zamkniecia]]*gpw[[#This Row],[pakiet_wig]]</f>
        <v>161718240</v>
      </c>
      <c r="L1305" s="2">
        <f>1000</f>
        <v>1000</v>
      </c>
      <c r="M1305" s="2">
        <f t="shared" si="80"/>
        <v>96.428137390000003</v>
      </c>
      <c r="N1305" s="2">
        <f t="shared" si="81"/>
        <v>57140000</v>
      </c>
      <c r="O1305" s="2">
        <f>gpw[[#This Row],[M]]/(gpw[[#This Row],[Mb]]*gpw[[#This Row],[K]])*gpw[[#This Row],[Wb]]</f>
        <v>29.350465405018092</v>
      </c>
      <c r="P1305" s="2">
        <f>gpw[[#This Row],[kurs_zamkniecia]]-D835</f>
        <v>-9.9999999999997868E-3</v>
      </c>
      <c r="Q1305" s="2" t="str">
        <f>IF(gpw[[#This Row],[Kolumna1]]&gt;0,"r",IF(gpw[[#This Row],[Kolumna1]]=0,"n","m"))</f>
        <v>m</v>
      </c>
      <c r="AB1305" s="1">
        <v>42027</v>
      </c>
      <c r="AC1305" s="2" t="s">
        <v>733</v>
      </c>
      <c r="AD1305" s="2" t="s">
        <v>734</v>
      </c>
      <c r="AE1305">
        <v>8.24</v>
      </c>
      <c r="AF1305">
        <v>17230</v>
      </c>
      <c r="AG1305">
        <v>140510</v>
      </c>
      <c r="AH1305">
        <v>19626000</v>
      </c>
      <c r="AI1305" s="2">
        <f>IF(AND(gpw_3[[#This Row],[wolumen]]=0,gpw_3[[#This Row],[obrot]]=0),gpw_3[[#This Row],[kurs_zamkniecia]],gpw_3[[#This Row],[obrot]]/gpw_3[[#This Row],[wolumen]])</f>
        <v>8.1549622751015676</v>
      </c>
      <c r="AJ1305">
        <f>(gpw_3[[#This Row],[kurs_zamkniecia]]/AE835-1)*100</f>
        <v>-0.12121212121212199</v>
      </c>
      <c r="AK1305" t="str">
        <f>LEFT(gpw_3[[#This Row],[ISIN]],2)</f>
        <v>PL</v>
      </c>
      <c r="AL1305">
        <f>gpw_3[[#This Row],[kurs_zamkniecia]]*gpw_3[[#This Row],[pakiet_wig]]</f>
        <v>161718240</v>
      </c>
      <c r="AM1305" s="2">
        <f>1000</f>
        <v>1000</v>
      </c>
      <c r="AN1305" s="2">
        <f t="shared" si="82"/>
        <v>96.428137390000003</v>
      </c>
      <c r="AO1305" s="2">
        <f t="shared" si="83"/>
        <v>57140000</v>
      </c>
      <c r="AP1305" s="2">
        <f>gpw_3[[#This Row],[M]]/(gpw_3[[#This Row],[Mb]]*gpw_3[[#This Row],[K]])*gpw_3[[#This Row],[Wb]]</f>
        <v>29.350465405018092</v>
      </c>
      <c r="AQ1305" s="2">
        <f>gpw_3[[#This Row],[kurs_zamkniecia]]-AE835</f>
        <v>-9.9999999999997868E-3</v>
      </c>
      <c r="AR1305" s="2" t="str">
        <f>IF(gpw_3[[#This Row],[Kolumna1]]&gt;0,"r",IF(gpw_3[[#This Row],[Kolumna1]]=0,"n","m"))</f>
        <v>m</v>
      </c>
    </row>
    <row r="1306" spans="1:44" x14ac:dyDescent="0.25">
      <c r="A1306" s="1">
        <v>42027</v>
      </c>
      <c r="B1306" s="2" t="s">
        <v>735</v>
      </c>
      <c r="C1306" s="2" t="s">
        <v>736</v>
      </c>
      <c r="D1306">
        <v>5.95</v>
      </c>
      <c r="E1306">
        <v>30228</v>
      </c>
      <c r="F1306">
        <v>180360</v>
      </c>
      <c r="G1306">
        <v>27134000</v>
      </c>
      <c r="H1306" s="2">
        <f>IF(AND(gpw[[#This Row],[wolumen]]=0,gpw[[#This Row],[obrot]]=0),gpw[[#This Row],[kurs_zamkniecia]],gpw[[#This Row],[obrot]]/gpw[[#This Row],[wolumen]])</f>
        <v>5.9666534339023425</v>
      </c>
      <c r="I1306">
        <f>(gpw[[#This Row],[kurs_zamkniecia]]/D836-1)*100</f>
        <v>-1.3266998341625258</v>
      </c>
      <c r="J1306" t="str">
        <f>LEFT(gpw[[#This Row],[ISIN]],2)</f>
        <v>PL</v>
      </c>
      <c r="K1306">
        <f>gpw[[#This Row],[kurs_zamkniecia]]*gpw[[#This Row],[pakiet_wig]]</f>
        <v>161447300</v>
      </c>
      <c r="L1306" s="2">
        <f>1000</f>
        <v>1000</v>
      </c>
      <c r="M1306" s="2">
        <f t="shared" si="80"/>
        <v>96.428137390000003</v>
      </c>
      <c r="N1306" s="2">
        <f t="shared" si="81"/>
        <v>57140000</v>
      </c>
      <c r="O1306" s="2">
        <f>gpw[[#This Row],[M]]/(gpw[[#This Row],[Mb]]*gpw[[#This Row],[K]])*gpw[[#This Row],[Wb]]</f>
        <v>29.301292132437116</v>
      </c>
      <c r="P1306" s="2">
        <f>gpw[[#This Row],[kurs_zamkniecia]]-D836</f>
        <v>-8.0000000000000071E-2</v>
      </c>
      <c r="Q1306" s="2" t="str">
        <f>IF(gpw[[#This Row],[Kolumna1]]&gt;0,"r",IF(gpw[[#This Row],[Kolumna1]]=0,"n","m"))</f>
        <v>m</v>
      </c>
      <c r="AB1306" s="1">
        <v>42027</v>
      </c>
      <c r="AC1306" s="2" t="s">
        <v>735</v>
      </c>
      <c r="AD1306" s="2" t="s">
        <v>736</v>
      </c>
      <c r="AE1306">
        <v>5.95</v>
      </c>
      <c r="AF1306">
        <v>30228</v>
      </c>
      <c r="AG1306">
        <v>180360</v>
      </c>
      <c r="AH1306">
        <v>27134000</v>
      </c>
      <c r="AI1306" s="2">
        <f>IF(AND(gpw_3[[#This Row],[wolumen]]=0,gpw_3[[#This Row],[obrot]]=0),gpw_3[[#This Row],[kurs_zamkniecia]],gpw_3[[#This Row],[obrot]]/gpw_3[[#This Row],[wolumen]])</f>
        <v>5.9666534339023425</v>
      </c>
      <c r="AJ1306">
        <f>(gpw_3[[#This Row],[kurs_zamkniecia]]/AE836-1)*100</f>
        <v>-1.3266998341625258</v>
      </c>
      <c r="AK1306" t="str">
        <f>LEFT(gpw_3[[#This Row],[ISIN]],2)</f>
        <v>PL</v>
      </c>
      <c r="AL1306">
        <f>gpw_3[[#This Row],[kurs_zamkniecia]]*gpw_3[[#This Row],[pakiet_wig]]</f>
        <v>161447300</v>
      </c>
      <c r="AM1306" s="2">
        <f>1000</f>
        <v>1000</v>
      </c>
      <c r="AN1306" s="2">
        <f t="shared" si="82"/>
        <v>96.428137390000003</v>
      </c>
      <c r="AO1306" s="2">
        <f t="shared" si="83"/>
        <v>57140000</v>
      </c>
      <c r="AP1306" s="2">
        <f>gpw_3[[#This Row],[M]]/(gpw_3[[#This Row],[Mb]]*gpw_3[[#This Row],[K]])*gpw_3[[#This Row],[Wb]]</f>
        <v>29.301292132437116</v>
      </c>
      <c r="AQ1306" s="2">
        <f>gpw_3[[#This Row],[kurs_zamkniecia]]-AE836</f>
        <v>-8.0000000000000071E-2</v>
      </c>
      <c r="AR1306" s="2" t="str">
        <f>IF(gpw_3[[#This Row],[Kolumna1]]&gt;0,"r",IF(gpw_3[[#This Row],[Kolumna1]]=0,"n","m"))</f>
        <v>m</v>
      </c>
    </row>
    <row r="1307" spans="1:44" x14ac:dyDescent="0.25">
      <c r="A1307" s="1">
        <v>42027</v>
      </c>
      <c r="B1307" s="2" t="s">
        <v>737</v>
      </c>
      <c r="C1307" s="2" t="s">
        <v>738</v>
      </c>
      <c r="D1307">
        <v>15.82</v>
      </c>
      <c r="E1307">
        <v>138</v>
      </c>
      <c r="F1307">
        <v>2190</v>
      </c>
      <c r="G1307">
        <v>1469000</v>
      </c>
      <c r="H1307" s="2">
        <f>IF(AND(gpw[[#This Row],[wolumen]]=0,gpw[[#This Row],[obrot]]=0),gpw[[#This Row],[kurs_zamkniecia]],gpw[[#This Row],[obrot]]/gpw[[#This Row],[wolumen]])</f>
        <v>15.869565217391305</v>
      </c>
      <c r="I1307">
        <f>(gpw[[#This Row],[kurs_zamkniecia]]/D837-1)*100</f>
        <v>-3.0042918454935563</v>
      </c>
      <c r="J1307" t="str">
        <f>LEFT(gpw[[#This Row],[ISIN]],2)</f>
        <v>PL</v>
      </c>
      <c r="K1307">
        <f>gpw[[#This Row],[kurs_zamkniecia]]*gpw[[#This Row],[pakiet_wig]]</f>
        <v>23239580</v>
      </c>
      <c r="L1307" s="2">
        <f>1000</f>
        <v>1000</v>
      </c>
      <c r="M1307" s="2">
        <f t="shared" si="80"/>
        <v>96.428137390000003</v>
      </c>
      <c r="N1307" s="2">
        <f t="shared" si="81"/>
        <v>57140000</v>
      </c>
      <c r="O1307" s="2">
        <f>gpw[[#This Row],[M]]/(gpw[[#This Row],[Mb]]*gpw[[#This Row],[K]])*gpw[[#This Row],[Wb]]</f>
        <v>4.2177832804583479</v>
      </c>
      <c r="P1307" s="2">
        <f>gpw[[#This Row],[kurs_zamkniecia]]-D837</f>
        <v>-0.48999999999999844</v>
      </c>
      <c r="Q1307" s="2" t="str">
        <f>IF(gpw[[#This Row],[Kolumna1]]&gt;0,"r",IF(gpw[[#This Row],[Kolumna1]]=0,"n","m"))</f>
        <v>m</v>
      </c>
      <c r="AB1307" s="1">
        <v>42027</v>
      </c>
      <c r="AC1307" s="2" t="s">
        <v>737</v>
      </c>
      <c r="AD1307" s="2" t="s">
        <v>738</v>
      </c>
      <c r="AE1307">
        <v>15.82</v>
      </c>
      <c r="AF1307">
        <v>138</v>
      </c>
      <c r="AG1307">
        <v>2190</v>
      </c>
      <c r="AH1307">
        <v>1469000</v>
      </c>
      <c r="AI1307" s="2">
        <f>IF(AND(gpw_3[[#This Row],[wolumen]]=0,gpw_3[[#This Row],[obrot]]=0),gpw_3[[#This Row],[kurs_zamkniecia]],gpw_3[[#This Row],[obrot]]/gpw_3[[#This Row],[wolumen]])</f>
        <v>15.869565217391305</v>
      </c>
      <c r="AJ1307">
        <f>(gpw_3[[#This Row],[kurs_zamkniecia]]/AE837-1)*100</f>
        <v>-3.0042918454935563</v>
      </c>
      <c r="AK1307" t="str">
        <f>LEFT(gpw_3[[#This Row],[ISIN]],2)</f>
        <v>PL</v>
      </c>
      <c r="AL1307">
        <f>gpw_3[[#This Row],[kurs_zamkniecia]]*gpw_3[[#This Row],[pakiet_wig]]</f>
        <v>23239580</v>
      </c>
      <c r="AM1307" s="2">
        <f>1000</f>
        <v>1000</v>
      </c>
      <c r="AN1307" s="2">
        <f t="shared" si="82"/>
        <v>96.428137390000003</v>
      </c>
      <c r="AO1307" s="2">
        <f t="shared" si="83"/>
        <v>57140000</v>
      </c>
      <c r="AP1307" s="2">
        <f>gpw_3[[#This Row],[M]]/(gpw_3[[#This Row],[Mb]]*gpw_3[[#This Row],[K]])*gpw_3[[#This Row],[Wb]]</f>
        <v>4.2177832804583479</v>
      </c>
      <c r="AQ1307" s="2">
        <f>gpw_3[[#This Row],[kurs_zamkniecia]]-AE837</f>
        <v>-0.48999999999999844</v>
      </c>
      <c r="AR1307" s="2" t="str">
        <f>IF(gpw_3[[#This Row],[Kolumna1]]&gt;0,"r",IF(gpw_3[[#This Row],[Kolumna1]]=0,"n","m"))</f>
        <v>m</v>
      </c>
    </row>
    <row r="1308" spans="1:44" x14ac:dyDescent="0.25">
      <c r="A1308" s="1">
        <v>42027</v>
      </c>
      <c r="B1308" s="2" t="s">
        <v>739</v>
      </c>
      <c r="C1308" s="2" t="s">
        <v>740</v>
      </c>
      <c r="D1308">
        <v>17.8</v>
      </c>
      <c r="E1308">
        <v>148652</v>
      </c>
      <c r="F1308">
        <v>2651110</v>
      </c>
      <c r="G1308">
        <v>6355000</v>
      </c>
      <c r="H1308" s="2">
        <f>IF(AND(gpw[[#This Row],[wolumen]]=0,gpw[[#This Row],[obrot]]=0),gpw[[#This Row],[kurs_zamkniecia]],gpw[[#This Row],[obrot]]/gpw[[#This Row],[wolumen]])</f>
        <v>17.834337916745149</v>
      </c>
      <c r="I1308">
        <f>(gpw[[#This Row],[kurs_zamkniecia]]/D838-1)*100</f>
        <v>1.7142857142857126</v>
      </c>
      <c r="J1308" t="str">
        <f>LEFT(gpw[[#This Row],[ISIN]],2)</f>
        <v>PL</v>
      </c>
      <c r="K1308">
        <f>gpw[[#This Row],[kurs_zamkniecia]]*gpw[[#This Row],[pakiet_wig]]</f>
        <v>113119000</v>
      </c>
      <c r="L1308" s="2">
        <f>1000</f>
        <v>1000</v>
      </c>
      <c r="M1308" s="2">
        <f t="shared" si="80"/>
        <v>96.428137390000003</v>
      </c>
      <c r="N1308" s="2">
        <f t="shared" si="81"/>
        <v>57140000</v>
      </c>
      <c r="O1308" s="2">
        <f>gpw[[#This Row],[M]]/(gpw[[#This Row],[Mb]]*gpw[[#This Row],[K]])*gpw[[#This Row],[Wb]]</f>
        <v>20.530122614185274</v>
      </c>
      <c r="P1308" s="2">
        <f>gpw[[#This Row],[kurs_zamkniecia]]-D838</f>
        <v>0.30000000000000071</v>
      </c>
      <c r="Q1308" s="2" t="str">
        <f>IF(gpw[[#This Row],[Kolumna1]]&gt;0,"r",IF(gpw[[#This Row],[Kolumna1]]=0,"n","m"))</f>
        <v>r</v>
      </c>
      <c r="AB1308" s="1">
        <v>42027</v>
      </c>
      <c r="AC1308" s="2" t="s">
        <v>739</v>
      </c>
      <c r="AD1308" s="2" t="s">
        <v>740</v>
      </c>
      <c r="AE1308">
        <v>17.8</v>
      </c>
      <c r="AF1308">
        <v>148652</v>
      </c>
      <c r="AG1308">
        <v>2651110</v>
      </c>
      <c r="AH1308">
        <v>6355000</v>
      </c>
      <c r="AI1308" s="2">
        <f>IF(AND(gpw_3[[#This Row],[wolumen]]=0,gpw_3[[#This Row],[obrot]]=0),gpw_3[[#This Row],[kurs_zamkniecia]],gpw_3[[#This Row],[obrot]]/gpw_3[[#This Row],[wolumen]])</f>
        <v>17.834337916745149</v>
      </c>
      <c r="AJ1308">
        <f>(gpw_3[[#This Row],[kurs_zamkniecia]]/AE838-1)*100</f>
        <v>1.7142857142857126</v>
      </c>
      <c r="AK1308" t="str">
        <f>LEFT(gpw_3[[#This Row],[ISIN]],2)</f>
        <v>PL</v>
      </c>
      <c r="AL1308">
        <f>gpw_3[[#This Row],[kurs_zamkniecia]]*gpw_3[[#This Row],[pakiet_wig]]</f>
        <v>113119000</v>
      </c>
      <c r="AM1308" s="2">
        <f>1000</f>
        <v>1000</v>
      </c>
      <c r="AN1308" s="2">
        <f t="shared" si="82"/>
        <v>96.428137390000003</v>
      </c>
      <c r="AO1308" s="2">
        <f t="shared" si="83"/>
        <v>57140000</v>
      </c>
      <c r="AP1308" s="2">
        <f>gpw_3[[#This Row],[M]]/(gpw_3[[#This Row],[Mb]]*gpw_3[[#This Row],[K]])*gpw_3[[#This Row],[Wb]]</f>
        <v>20.530122614185274</v>
      </c>
      <c r="AQ1308" s="2">
        <f>gpw_3[[#This Row],[kurs_zamkniecia]]-AE838</f>
        <v>0.30000000000000071</v>
      </c>
      <c r="AR1308" s="2" t="str">
        <f>IF(gpw_3[[#This Row],[Kolumna1]]&gt;0,"r",IF(gpw_3[[#This Row],[Kolumna1]]=0,"n","m"))</f>
        <v>r</v>
      </c>
    </row>
    <row r="1309" spans="1:44" x14ac:dyDescent="0.25">
      <c r="A1309" s="1">
        <v>42027</v>
      </c>
      <c r="B1309" s="2" t="s">
        <v>741</v>
      </c>
      <c r="C1309" s="2" t="s">
        <v>742</v>
      </c>
      <c r="D1309">
        <v>2.35</v>
      </c>
      <c r="E1309">
        <v>1256206</v>
      </c>
      <c r="F1309">
        <v>2640660</v>
      </c>
      <c r="G1309">
        <v>19987000</v>
      </c>
      <c r="H1309" s="2">
        <f>IF(AND(gpw[[#This Row],[wolumen]]=0,gpw[[#This Row],[obrot]]=0),gpw[[#This Row],[kurs_zamkniecia]],gpw[[#This Row],[obrot]]/gpw[[#This Row],[wolumen]])</f>
        <v>2.1020915359423533</v>
      </c>
      <c r="I1309">
        <f>(gpw[[#This Row],[kurs_zamkniecia]]/D839-1)*100</f>
        <v>8.2949308755760462</v>
      </c>
      <c r="J1309" t="str">
        <f>LEFT(gpw[[#This Row],[ISIN]],2)</f>
        <v>PL</v>
      </c>
      <c r="K1309">
        <f>gpw[[#This Row],[kurs_zamkniecia]]*gpw[[#This Row],[pakiet_wig]]</f>
        <v>46969450</v>
      </c>
      <c r="L1309" s="2">
        <f>1000</f>
        <v>1000</v>
      </c>
      <c r="M1309" s="2">
        <f t="shared" si="80"/>
        <v>96.428137390000003</v>
      </c>
      <c r="N1309" s="2">
        <f t="shared" si="81"/>
        <v>57140000</v>
      </c>
      <c r="O1309" s="2">
        <f>gpw[[#This Row],[M]]/(gpw[[#This Row],[Mb]]*gpw[[#This Row],[K]])*gpw[[#This Row],[Wb]]</f>
        <v>8.5245499661493156</v>
      </c>
      <c r="P1309" s="2">
        <f>gpw[[#This Row],[kurs_zamkniecia]]-D839</f>
        <v>0.18000000000000016</v>
      </c>
      <c r="Q1309" s="2" t="str">
        <f>IF(gpw[[#This Row],[Kolumna1]]&gt;0,"r",IF(gpw[[#This Row],[Kolumna1]]=0,"n","m"))</f>
        <v>r</v>
      </c>
      <c r="AB1309" s="1">
        <v>42027</v>
      </c>
      <c r="AC1309" s="2" t="s">
        <v>741</v>
      </c>
      <c r="AD1309" s="2" t="s">
        <v>742</v>
      </c>
      <c r="AE1309">
        <v>2.35</v>
      </c>
      <c r="AF1309">
        <v>1256206</v>
      </c>
      <c r="AG1309">
        <v>2640660</v>
      </c>
      <c r="AH1309">
        <v>19987000</v>
      </c>
      <c r="AI1309" s="2">
        <f>IF(AND(gpw_3[[#This Row],[wolumen]]=0,gpw_3[[#This Row],[obrot]]=0),gpw_3[[#This Row],[kurs_zamkniecia]],gpw_3[[#This Row],[obrot]]/gpw_3[[#This Row],[wolumen]])</f>
        <v>2.1020915359423533</v>
      </c>
      <c r="AJ1309">
        <f>(gpw_3[[#This Row],[kurs_zamkniecia]]/AE839-1)*100</f>
        <v>8.2949308755760462</v>
      </c>
      <c r="AK1309" t="str">
        <f>LEFT(gpw_3[[#This Row],[ISIN]],2)</f>
        <v>PL</v>
      </c>
      <c r="AL1309">
        <f>gpw_3[[#This Row],[kurs_zamkniecia]]*gpw_3[[#This Row],[pakiet_wig]]</f>
        <v>46969450</v>
      </c>
      <c r="AM1309" s="2">
        <f>1000</f>
        <v>1000</v>
      </c>
      <c r="AN1309" s="2">
        <f t="shared" si="82"/>
        <v>96.428137390000003</v>
      </c>
      <c r="AO1309" s="2">
        <f t="shared" si="83"/>
        <v>57140000</v>
      </c>
      <c r="AP1309" s="2">
        <f>gpw_3[[#This Row],[M]]/(gpw_3[[#This Row],[Mb]]*gpw_3[[#This Row],[K]])*gpw_3[[#This Row],[Wb]]</f>
        <v>8.5245499661493156</v>
      </c>
      <c r="AQ1309" s="2">
        <f>gpw_3[[#This Row],[kurs_zamkniecia]]-AE839</f>
        <v>0.18000000000000016</v>
      </c>
      <c r="AR1309" s="2" t="str">
        <f>IF(gpw_3[[#This Row],[Kolumna1]]&gt;0,"r",IF(gpw_3[[#This Row],[Kolumna1]]=0,"n","m"))</f>
        <v>r</v>
      </c>
    </row>
    <row r="1310" spans="1:44" x14ac:dyDescent="0.25">
      <c r="A1310" s="1">
        <v>42027</v>
      </c>
      <c r="B1310" s="2" t="s">
        <v>743</v>
      </c>
      <c r="C1310" s="2" t="s">
        <v>744</v>
      </c>
      <c r="D1310">
        <v>6.49</v>
      </c>
      <c r="E1310">
        <v>108226</v>
      </c>
      <c r="F1310">
        <v>684060</v>
      </c>
      <c r="G1310">
        <v>12912000</v>
      </c>
      <c r="H1310" s="2">
        <f>IF(AND(gpw[[#This Row],[wolumen]]=0,gpw[[#This Row],[obrot]]=0),gpw[[#This Row],[kurs_zamkniecia]],gpw[[#This Row],[obrot]]/gpw[[#This Row],[wolumen]])</f>
        <v>6.3206623177425021</v>
      </c>
      <c r="I1310">
        <f>(gpw[[#This Row],[kurs_zamkniecia]]/D840-1)*100</f>
        <v>0.62015503875969546</v>
      </c>
      <c r="J1310" t="str">
        <f>LEFT(gpw[[#This Row],[ISIN]],2)</f>
        <v>PL</v>
      </c>
      <c r="K1310">
        <f>gpw[[#This Row],[kurs_zamkniecia]]*gpw[[#This Row],[pakiet_wig]]</f>
        <v>83798880</v>
      </c>
      <c r="L1310" s="2">
        <f>1000</f>
        <v>1000</v>
      </c>
      <c r="M1310" s="2">
        <f t="shared" si="80"/>
        <v>96.428137390000003</v>
      </c>
      <c r="N1310" s="2">
        <f t="shared" si="81"/>
        <v>57140000</v>
      </c>
      <c r="O1310" s="2">
        <f>gpw[[#This Row],[M]]/(gpw[[#This Row],[Mb]]*gpw[[#This Row],[K]])*gpw[[#This Row],[Wb]]</f>
        <v>15.208773780986379</v>
      </c>
      <c r="P1310" s="2">
        <f>gpw[[#This Row],[kurs_zamkniecia]]-D840</f>
        <v>4.0000000000000036E-2</v>
      </c>
      <c r="Q1310" s="2" t="str">
        <f>IF(gpw[[#This Row],[Kolumna1]]&gt;0,"r",IF(gpw[[#This Row],[Kolumna1]]=0,"n","m"))</f>
        <v>r</v>
      </c>
      <c r="AB1310" s="1">
        <v>42027</v>
      </c>
      <c r="AC1310" s="2" t="s">
        <v>743</v>
      </c>
      <c r="AD1310" s="2" t="s">
        <v>744</v>
      </c>
      <c r="AE1310">
        <v>6.49</v>
      </c>
      <c r="AF1310">
        <v>108226</v>
      </c>
      <c r="AG1310">
        <v>684060</v>
      </c>
      <c r="AH1310">
        <v>12912000</v>
      </c>
      <c r="AI1310" s="2">
        <f>IF(AND(gpw_3[[#This Row],[wolumen]]=0,gpw_3[[#This Row],[obrot]]=0),gpw_3[[#This Row],[kurs_zamkniecia]],gpw_3[[#This Row],[obrot]]/gpw_3[[#This Row],[wolumen]])</f>
        <v>6.3206623177425021</v>
      </c>
      <c r="AJ1310">
        <f>(gpw_3[[#This Row],[kurs_zamkniecia]]/AE840-1)*100</f>
        <v>0.62015503875969546</v>
      </c>
      <c r="AK1310" t="str">
        <f>LEFT(gpw_3[[#This Row],[ISIN]],2)</f>
        <v>PL</v>
      </c>
      <c r="AL1310">
        <f>gpw_3[[#This Row],[kurs_zamkniecia]]*gpw_3[[#This Row],[pakiet_wig]]</f>
        <v>83798880</v>
      </c>
      <c r="AM1310" s="2">
        <f>1000</f>
        <v>1000</v>
      </c>
      <c r="AN1310" s="2">
        <f t="shared" si="82"/>
        <v>96.428137390000003</v>
      </c>
      <c r="AO1310" s="2">
        <f t="shared" si="83"/>
        <v>57140000</v>
      </c>
      <c r="AP1310" s="2">
        <f>gpw_3[[#This Row],[M]]/(gpw_3[[#This Row],[Mb]]*gpw_3[[#This Row],[K]])*gpw_3[[#This Row],[Wb]]</f>
        <v>15.208773780986379</v>
      </c>
      <c r="AQ1310" s="2">
        <f>gpw_3[[#This Row],[kurs_zamkniecia]]-AE840</f>
        <v>4.0000000000000036E-2</v>
      </c>
      <c r="AR1310" s="2" t="str">
        <f>IF(gpw_3[[#This Row],[Kolumna1]]&gt;0,"r",IF(gpw_3[[#This Row],[Kolumna1]]=0,"n","m"))</f>
        <v>r</v>
      </c>
    </row>
    <row r="1311" spans="1:44" x14ac:dyDescent="0.25">
      <c r="A1311" s="1">
        <v>42027</v>
      </c>
      <c r="B1311" s="2" t="s">
        <v>745</v>
      </c>
      <c r="C1311" s="2" t="s">
        <v>746</v>
      </c>
      <c r="D1311">
        <v>1.96</v>
      </c>
      <c r="E1311">
        <v>30575</v>
      </c>
      <c r="F1311">
        <v>61550</v>
      </c>
      <c r="G1311">
        <v>13353000</v>
      </c>
      <c r="H1311" s="2">
        <f>IF(AND(gpw[[#This Row],[wolumen]]=0,gpw[[#This Row],[obrot]]=0),gpw[[#This Row],[kurs_zamkniecia]],gpw[[#This Row],[obrot]]/gpw[[#This Row],[wolumen]])</f>
        <v>2.0130825838103026</v>
      </c>
      <c r="I1311">
        <f>(gpw[[#This Row],[kurs_zamkniecia]]/D841-1)*100</f>
        <v>-1.0101010101010055</v>
      </c>
      <c r="J1311" t="str">
        <f>LEFT(gpw[[#This Row],[ISIN]],2)</f>
        <v>PL</v>
      </c>
      <c r="K1311">
        <f>gpw[[#This Row],[kurs_zamkniecia]]*gpw[[#This Row],[pakiet_wig]]</f>
        <v>26171880</v>
      </c>
      <c r="L1311" s="2">
        <f>1000</f>
        <v>1000</v>
      </c>
      <c r="M1311" s="2">
        <f t="shared" si="80"/>
        <v>96.428137390000003</v>
      </c>
      <c r="N1311" s="2">
        <f t="shared" si="81"/>
        <v>57140000</v>
      </c>
      <c r="O1311" s="2">
        <f>gpw[[#This Row],[M]]/(gpw[[#This Row],[Mb]]*gpw[[#This Row],[K]])*gpw[[#This Row],[Wb]]</f>
        <v>4.7499704332936394</v>
      </c>
      <c r="P1311" s="2">
        <f>gpw[[#This Row],[kurs_zamkniecia]]-D841</f>
        <v>-2.0000000000000018E-2</v>
      </c>
      <c r="Q1311" s="2" t="str">
        <f>IF(gpw[[#This Row],[Kolumna1]]&gt;0,"r",IF(gpw[[#This Row],[Kolumna1]]=0,"n","m"))</f>
        <v>m</v>
      </c>
      <c r="AB1311" s="1">
        <v>42027</v>
      </c>
      <c r="AC1311" s="2" t="s">
        <v>745</v>
      </c>
      <c r="AD1311" s="2" t="s">
        <v>746</v>
      </c>
      <c r="AE1311">
        <v>1.96</v>
      </c>
      <c r="AF1311">
        <v>30575</v>
      </c>
      <c r="AG1311">
        <v>61550</v>
      </c>
      <c r="AH1311">
        <v>13353000</v>
      </c>
      <c r="AI1311" s="2">
        <f>IF(AND(gpw_3[[#This Row],[wolumen]]=0,gpw_3[[#This Row],[obrot]]=0),gpw_3[[#This Row],[kurs_zamkniecia]],gpw_3[[#This Row],[obrot]]/gpw_3[[#This Row],[wolumen]])</f>
        <v>2.0130825838103026</v>
      </c>
      <c r="AJ1311">
        <f>(gpw_3[[#This Row],[kurs_zamkniecia]]/AE841-1)*100</f>
        <v>-1.0101010101010055</v>
      </c>
      <c r="AK1311" t="str">
        <f>LEFT(gpw_3[[#This Row],[ISIN]],2)</f>
        <v>PL</v>
      </c>
      <c r="AL1311">
        <f>gpw_3[[#This Row],[kurs_zamkniecia]]*gpw_3[[#This Row],[pakiet_wig]]</f>
        <v>26171880</v>
      </c>
      <c r="AM1311" s="2">
        <f>1000</f>
        <v>1000</v>
      </c>
      <c r="AN1311" s="2">
        <f t="shared" si="82"/>
        <v>96.428137390000003</v>
      </c>
      <c r="AO1311" s="2">
        <f t="shared" si="83"/>
        <v>57140000</v>
      </c>
      <c r="AP1311" s="2">
        <f>gpw_3[[#This Row],[M]]/(gpw_3[[#This Row],[Mb]]*gpw_3[[#This Row],[K]])*gpw_3[[#This Row],[Wb]]</f>
        <v>4.7499704332936394</v>
      </c>
      <c r="AQ1311" s="2">
        <f>gpw_3[[#This Row],[kurs_zamkniecia]]-AE841</f>
        <v>-2.0000000000000018E-2</v>
      </c>
      <c r="AR1311" s="2" t="str">
        <f>IF(gpw_3[[#This Row],[Kolumna1]]&gt;0,"r",IF(gpw_3[[#This Row],[Kolumna1]]=0,"n","m"))</f>
        <v>m</v>
      </c>
    </row>
    <row r="1312" spans="1:44" x14ac:dyDescent="0.25">
      <c r="A1312" s="1">
        <v>42027</v>
      </c>
      <c r="B1312" s="2" t="s">
        <v>747</v>
      </c>
      <c r="C1312" s="2" t="s">
        <v>748</v>
      </c>
      <c r="D1312">
        <v>5.0999999999999996</v>
      </c>
      <c r="E1312">
        <v>2595</v>
      </c>
      <c r="F1312">
        <v>13330</v>
      </c>
      <c r="G1312">
        <v>0</v>
      </c>
      <c r="H1312" s="2">
        <f>IF(AND(gpw[[#This Row],[wolumen]]=0,gpw[[#This Row],[obrot]]=0),gpw[[#This Row],[kurs_zamkniecia]],gpw[[#This Row],[obrot]]/gpw[[#This Row],[wolumen]])</f>
        <v>5.136801541425819</v>
      </c>
      <c r="I1312">
        <f>(gpw[[#This Row],[kurs_zamkniecia]]/D842-1)*100</f>
        <v>-12.820512820512819</v>
      </c>
      <c r="J1312" t="str">
        <f>LEFT(gpw[[#This Row],[ISIN]],2)</f>
        <v>PL</v>
      </c>
      <c r="K1312">
        <f>gpw[[#This Row],[kurs_zamkniecia]]*gpw[[#This Row],[pakiet_wig]]</f>
        <v>0</v>
      </c>
      <c r="L1312" s="2">
        <f>1000</f>
        <v>1000</v>
      </c>
      <c r="M1312" s="2">
        <f t="shared" si="80"/>
        <v>96.428137390000003</v>
      </c>
      <c r="N1312" s="2">
        <f t="shared" si="81"/>
        <v>57140000</v>
      </c>
      <c r="O1312" s="2">
        <f>gpw[[#This Row],[M]]/(gpw[[#This Row],[Mb]]*gpw[[#This Row],[K]])*gpw[[#This Row],[Wb]]</f>
        <v>0</v>
      </c>
      <c r="P1312" s="2">
        <f>gpw[[#This Row],[kurs_zamkniecia]]-D842</f>
        <v>-0.75</v>
      </c>
      <c r="Q1312" s="2" t="str">
        <f>IF(gpw[[#This Row],[Kolumna1]]&gt;0,"r",IF(gpw[[#This Row],[Kolumna1]]=0,"n","m"))</f>
        <v>m</v>
      </c>
      <c r="AB1312" s="1">
        <v>42027</v>
      </c>
      <c r="AC1312" s="2" t="s">
        <v>747</v>
      </c>
      <c r="AD1312" s="2" t="s">
        <v>748</v>
      </c>
      <c r="AE1312">
        <v>5.0999999999999996</v>
      </c>
      <c r="AF1312">
        <v>2595</v>
      </c>
      <c r="AG1312">
        <v>13330</v>
      </c>
      <c r="AH1312">
        <v>0</v>
      </c>
      <c r="AI1312" s="2">
        <f>IF(AND(gpw_3[[#This Row],[wolumen]]=0,gpw_3[[#This Row],[obrot]]=0),gpw_3[[#This Row],[kurs_zamkniecia]],gpw_3[[#This Row],[obrot]]/gpw_3[[#This Row],[wolumen]])</f>
        <v>5.136801541425819</v>
      </c>
      <c r="AJ1312">
        <f>(gpw_3[[#This Row],[kurs_zamkniecia]]/AE842-1)*100</f>
        <v>-12.820512820512819</v>
      </c>
      <c r="AK1312" t="str">
        <f>LEFT(gpw_3[[#This Row],[ISIN]],2)</f>
        <v>PL</v>
      </c>
      <c r="AL1312">
        <f>gpw_3[[#This Row],[kurs_zamkniecia]]*gpw_3[[#This Row],[pakiet_wig]]</f>
        <v>0</v>
      </c>
      <c r="AM1312" s="2">
        <f>1000</f>
        <v>1000</v>
      </c>
      <c r="AN1312" s="2">
        <f t="shared" si="82"/>
        <v>96.428137390000003</v>
      </c>
      <c r="AO1312" s="2">
        <f t="shared" si="83"/>
        <v>57140000</v>
      </c>
      <c r="AP1312" s="2">
        <f>gpw_3[[#This Row],[M]]/(gpw_3[[#This Row],[Mb]]*gpw_3[[#This Row],[K]])*gpw_3[[#This Row],[Wb]]</f>
        <v>0</v>
      </c>
      <c r="AQ1312" s="2">
        <f>gpw_3[[#This Row],[kurs_zamkniecia]]-AE842</f>
        <v>-0.75</v>
      </c>
      <c r="AR1312" s="2" t="str">
        <f>IF(gpw_3[[#This Row],[Kolumna1]]&gt;0,"r",IF(gpw_3[[#This Row],[Kolumna1]]=0,"n","m"))</f>
        <v>m</v>
      </c>
    </row>
    <row r="1313" spans="1:44" x14ac:dyDescent="0.25">
      <c r="A1313" s="1">
        <v>42027</v>
      </c>
      <c r="B1313" s="2" t="s">
        <v>749</v>
      </c>
      <c r="C1313" s="2" t="s">
        <v>750</v>
      </c>
      <c r="D1313">
        <v>0.04</v>
      </c>
      <c r="E1313">
        <v>100</v>
      </c>
      <c r="F1313">
        <v>8</v>
      </c>
      <c r="G1313">
        <v>6100000</v>
      </c>
      <c r="H1313" s="2">
        <f>IF(AND(gpw[[#This Row],[wolumen]]=0,gpw[[#This Row],[obrot]]=0),gpw[[#This Row],[kurs_zamkniecia]],gpw[[#This Row],[obrot]]/gpw[[#This Row],[wolumen]])</f>
        <v>0.08</v>
      </c>
      <c r="I1313">
        <f>(gpw[[#This Row],[kurs_zamkniecia]]/D843-1)*100</f>
        <v>0</v>
      </c>
      <c r="J1313" t="str">
        <f>LEFT(gpw[[#This Row],[ISIN]],2)</f>
        <v>PL</v>
      </c>
      <c r="K1313">
        <f>gpw[[#This Row],[kurs_zamkniecia]]*gpw[[#This Row],[pakiet_wig]]</f>
        <v>244000</v>
      </c>
      <c r="L1313" s="2">
        <f>1000</f>
        <v>1000</v>
      </c>
      <c r="M1313" s="2">
        <f t="shared" si="80"/>
        <v>96.428137390000003</v>
      </c>
      <c r="N1313" s="2">
        <f t="shared" si="81"/>
        <v>57140000</v>
      </c>
      <c r="O1313" s="2">
        <f>gpw[[#This Row],[M]]/(gpw[[#This Row],[Mb]]*gpw[[#This Row],[K]])*gpw[[#This Row],[Wb]]</f>
        <v>4.4283894994308709E-2</v>
      </c>
      <c r="P1313" s="2">
        <f>gpw[[#This Row],[kurs_zamkniecia]]-D843</f>
        <v>0</v>
      </c>
      <c r="Q1313" s="2" t="str">
        <f>IF(gpw[[#This Row],[Kolumna1]]&gt;0,"r",IF(gpw[[#This Row],[Kolumna1]]=0,"n","m"))</f>
        <v>n</v>
      </c>
      <c r="AB1313" s="1">
        <v>42027</v>
      </c>
      <c r="AC1313" s="2" t="s">
        <v>749</v>
      </c>
      <c r="AD1313" s="2" t="s">
        <v>750</v>
      </c>
      <c r="AE1313">
        <v>0.04</v>
      </c>
      <c r="AF1313">
        <v>100</v>
      </c>
      <c r="AG1313">
        <v>8</v>
      </c>
      <c r="AH1313">
        <v>6100000</v>
      </c>
      <c r="AI1313" s="2">
        <f>IF(AND(gpw_3[[#This Row],[wolumen]]=0,gpw_3[[#This Row],[obrot]]=0),gpw_3[[#This Row],[kurs_zamkniecia]],gpw_3[[#This Row],[obrot]]/gpw_3[[#This Row],[wolumen]])</f>
        <v>0.08</v>
      </c>
      <c r="AJ1313">
        <f>(gpw_3[[#This Row],[kurs_zamkniecia]]/AE843-1)*100</f>
        <v>0</v>
      </c>
      <c r="AK1313" t="str">
        <f>LEFT(gpw_3[[#This Row],[ISIN]],2)</f>
        <v>PL</v>
      </c>
      <c r="AL1313">
        <f>gpw_3[[#This Row],[kurs_zamkniecia]]*gpw_3[[#This Row],[pakiet_wig]]</f>
        <v>244000</v>
      </c>
      <c r="AM1313" s="2">
        <f>1000</f>
        <v>1000</v>
      </c>
      <c r="AN1313" s="2">
        <f t="shared" si="82"/>
        <v>96.428137390000003</v>
      </c>
      <c r="AO1313" s="2">
        <f t="shared" si="83"/>
        <v>57140000</v>
      </c>
      <c r="AP1313" s="2">
        <f>gpw_3[[#This Row],[M]]/(gpw_3[[#This Row],[Mb]]*gpw_3[[#This Row],[K]])*gpw_3[[#This Row],[Wb]]</f>
        <v>4.4283894994308709E-2</v>
      </c>
      <c r="AQ1313" s="2">
        <f>gpw_3[[#This Row],[kurs_zamkniecia]]-AE843</f>
        <v>0</v>
      </c>
      <c r="AR1313" s="2" t="str">
        <f>IF(gpw_3[[#This Row],[Kolumna1]]&gt;0,"r",IF(gpw_3[[#This Row],[Kolumna1]]=0,"n","m"))</f>
        <v>n</v>
      </c>
    </row>
    <row r="1314" spans="1:44" x14ac:dyDescent="0.25">
      <c r="A1314" s="1">
        <v>42027</v>
      </c>
      <c r="B1314" s="2" t="s">
        <v>751</v>
      </c>
      <c r="C1314" s="2" t="s">
        <v>752</v>
      </c>
      <c r="D1314">
        <v>0.7</v>
      </c>
      <c r="E1314">
        <v>4528</v>
      </c>
      <c r="F1314">
        <v>3110</v>
      </c>
      <c r="G1314">
        <v>0</v>
      </c>
      <c r="H1314" s="2">
        <f>IF(AND(gpw[[#This Row],[wolumen]]=0,gpw[[#This Row],[obrot]]=0),gpw[[#This Row],[kurs_zamkniecia]],gpw[[#This Row],[obrot]]/gpw[[#This Row],[wolumen]])</f>
        <v>0.68683745583038869</v>
      </c>
      <c r="I1314">
        <f>(gpw[[#This Row],[kurs_zamkniecia]]/D844-1)*100</f>
        <v>4.4776119402984982</v>
      </c>
      <c r="J1314" t="str">
        <f>LEFT(gpw[[#This Row],[ISIN]],2)</f>
        <v>SE</v>
      </c>
      <c r="K1314">
        <f>gpw[[#This Row],[kurs_zamkniecia]]*gpw[[#This Row],[pakiet_wig]]</f>
        <v>0</v>
      </c>
      <c r="L1314" s="2">
        <f>1000</f>
        <v>1000</v>
      </c>
      <c r="M1314" s="2">
        <f t="shared" si="80"/>
        <v>96.428137390000003</v>
      </c>
      <c r="N1314" s="2">
        <f t="shared" si="81"/>
        <v>57140000</v>
      </c>
      <c r="O1314" s="2">
        <f>gpw[[#This Row],[M]]/(gpw[[#This Row],[Mb]]*gpw[[#This Row],[K]])*gpw[[#This Row],[Wb]]</f>
        <v>0</v>
      </c>
      <c r="P1314" s="2">
        <f>gpw[[#This Row],[kurs_zamkniecia]]-D844</f>
        <v>2.9999999999999916E-2</v>
      </c>
      <c r="Q1314" s="2" t="str">
        <f>IF(gpw[[#This Row],[Kolumna1]]&gt;0,"r",IF(gpw[[#This Row],[Kolumna1]]=0,"n","m"))</f>
        <v>r</v>
      </c>
      <c r="AB1314" s="1">
        <v>42027</v>
      </c>
      <c r="AC1314" s="2" t="s">
        <v>751</v>
      </c>
      <c r="AD1314" s="2" t="s">
        <v>752</v>
      </c>
      <c r="AE1314">
        <v>0.7</v>
      </c>
      <c r="AF1314">
        <v>4528</v>
      </c>
      <c r="AG1314">
        <v>3110</v>
      </c>
      <c r="AH1314">
        <v>0</v>
      </c>
      <c r="AI1314" s="2">
        <f>IF(AND(gpw_3[[#This Row],[wolumen]]=0,gpw_3[[#This Row],[obrot]]=0),gpw_3[[#This Row],[kurs_zamkniecia]],gpw_3[[#This Row],[obrot]]/gpw_3[[#This Row],[wolumen]])</f>
        <v>0.68683745583038869</v>
      </c>
      <c r="AJ1314">
        <f>(gpw_3[[#This Row],[kurs_zamkniecia]]/AE844-1)*100</f>
        <v>4.4776119402984982</v>
      </c>
      <c r="AK1314" t="str">
        <f>LEFT(gpw_3[[#This Row],[ISIN]],2)</f>
        <v>SE</v>
      </c>
      <c r="AL1314">
        <f>gpw_3[[#This Row],[kurs_zamkniecia]]*gpw_3[[#This Row],[pakiet_wig]]</f>
        <v>0</v>
      </c>
      <c r="AM1314" s="2">
        <f>1000</f>
        <v>1000</v>
      </c>
      <c r="AN1314" s="2">
        <f t="shared" si="82"/>
        <v>96.428137390000003</v>
      </c>
      <c r="AO1314" s="2">
        <f t="shared" si="83"/>
        <v>57140000</v>
      </c>
      <c r="AP1314" s="2">
        <f>gpw_3[[#This Row],[M]]/(gpw_3[[#This Row],[Mb]]*gpw_3[[#This Row],[K]])*gpw_3[[#This Row],[Wb]]</f>
        <v>0</v>
      </c>
      <c r="AQ1314" s="2">
        <f>gpw_3[[#This Row],[kurs_zamkniecia]]-AE844</f>
        <v>2.9999999999999916E-2</v>
      </c>
      <c r="AR1314" s="2" t="str">
        <f>IF(gpw_3[[#This Row],[Kolumna1]]&gt;0,"r",IF(gpw_3[[#This Row],[Kolumna1]]=0,"n","m"))</f>
        <v>r</v>
      </c>
    </row>
    <row r="1315" spans="1:44" x14ac:dyDescent="0.25">
      <c r="A1315" s="1">
        <v>42027</v>
      </c>
      <c r="B1315" s="2" t="s">
        <v>753</v>
      </c>
      <c r="C1315" s="2" t="s">
        <v>754</v>
      </c>
      <c r="D1315">
        <v>5.7</v>
      </c>
      <c r="E1315">
        <v>2614</v>
      </c>
      <c r="F1315">
        <v>15040</v>
      </c>
      <c r="G1315">
        <v>5343000</v>
      </c>
      <c r="H1315" s="2">
        <f>IF(AND(gpw[[#This Row],[wolumen]]=0,gpw[[#This Row],[obrot]]=0),gpw[[#This Row],[kurs_zamkniecia]],gpw[[#This Row],[obrot]]/gpw[[#This Row],[wolumen]])</f>
        <v>5.7536342769701605</v>
      </c>
      <c r="I1315">
        <f>(gpw[[#This Row],[kurs_zamkniecia]]/D845-1)*100</f>
        <v>-1.7241379310344751</v>
      </c>
      <c r="J1315" t="str">
        <f>LEFT(gpw[[#This Row],[ISIN]],2)</f>
        <v>PL</v>
      </c>
      <c r="K1315">
        <f>gpw[[#This Row],[kurs_zamkniecia]]*gpw[[#This Row],[pakiet_wig]]</f>
        <v>30455100</v>
      </c>
      <c r="L1315" s="2">
        <f>1000</f>
        <v>1000</v>
      </c>
      <c r="M1315" s="2">
        <f t="shared" si="80"/>
        <v>96.428137390000003</v>
      </c>
      <c r="N1315" s="2">
        <f t="shared" si="81"/>
        <v>57140000</v>
      </c>
      <c r="O1315" s="2">
        <f>gpw[[#This Row],[M]]/(gpw[[#This Row],[Mb]]*gpw[[#This Row],[K]])*gpw[[#This Row],[Wb]]</f>
        <v>5.5273379116441443</v>
      </c>
      <c r="P1315" s="2">
        <f>gpw[[#This Row],[kurs_zamkniecia]]-D845</f>
        <v>-9.9999999999999645E-2</v>
      </c>
      <c r="Q1315" s="2" t="str">
        <f>IF(gpw[[#This Row],[Kolumna1]]&gt;0,"r",IF(gpw[[#This Row],[Kolumna1]]=0,"n","m"))</f>
        <v>m</v>
      </c>
      <c r="AB1315" s="1">
        <v>42027</v>
      </c>
      <c r="AC1315" s="2" t="s">
        <v>753</v>
      </c>
      <c r="AD1315" s="2" t="s">
        <v>754</v>
      </c>
      <c r="AE1315">
        <v>5.7</v>
      </c>
      <c r="AF1315">
        <v>2614</v>
      </c>
      <c r="AG1315">
        <v>15040</v>
      </c>
      <c r="AH1315">
        <v>5343000</v>
      </c>
      <c r="AI1315" s="2">
        <f>IF(AND(gpw_3[[#This Row],[wolumen]]=0,gpw_3[[#This Row],[obrot]]=0),gpw_3[[#This Row],[kurs_zamkniecia]],gpw_3[[#This Row],[obrot]]/gpw_3[[#This Row],[wolumen]])</f>
        <v>5.7536342769701605</v>
      </c>
      <c r="AJ1315">
        <f>(gpw_3[[#This Row],[kurs_zamkniecia]]/AE845-1)*100</f>
        <v>-1.7241379310344751</v>
      </c>
      <c r="AK1315" t="str">
        <f>LEFT(gpw_3[[#This Row],[ISIN]],2)</f>
        <v>PL</v>
      </c>
      <c r="AL1315">
        <f>gpw_3[[#This Row],[kurs_zamkniecia]]*gpw_3[[#This Row],[pakiet_wig]]</f>
        <v>30455100</v>
      </c>
      <c r="AM1315" s="2">
        <f>1000</f>
        <v>1000</v>
      </c>
      <c r="AN1315" s="2">
        <f t="shared" si="82"/>
        <v>96.428137390000003</v>
      </c>
      <c r="AO1315" s="2">
        <f t="shared" si="83"/>
        <v>57140000</v>
      </c>
      <c r="AP1315" s="2">
        <f>gpw_3[[#This Row],[M]]/(gpw_3[[#This Row],[Mb]]*gpw_3[[#This Row],[K]])*gpw_3[[#This Row],[Wb]]</f>
        <v>5.5273379116441443</v>
      </c>
      <c r="AQ1315" s="2">
        <f>gpw_3[[#This Row],[kurs_zamkniecia]]-AE845</f>
        <v>-9.9999999999999645E-2</v>
      </c>
      <c r="AR1315" s="2" t="str">
        <f>IF(gpw_3[[#This Row],[Kolumna1]]&gt;0,"r",IF(gpw_3[[#This Row],[Kolumna1]]=0,"n","m"))</f>
        <v>m</v>
      </c>
    </row>
    <row r="1316" spans="1:44" x14ac:dyDescent="0.25">
      <c r="A1316" s="1">
        <v>42027</v>
      </c>
      <c r="B1316" s="2" t="s">
        <v>755</v>
      </c>
      <c r="C1316" s="2" t="s">
        <v>756</v>
      </c>
      <c r="D1316">
        <v>11.6</v>
      </c>
      <c r="E1316">
        <v>312</v>
      </c>
      <c r="F1316">
        <v>3620</v>
      </c>
      <c r="G1316">
        <v>1451000</v>
      </c>
      <c r="H1316" s="2">
        <f>IF(AND(gpw[[#This Row],[wolumen]]=0,gpw[[#This Row],[obrot]]=0),gpw[[#This Row],[kurs_zamkniecia]],gpw[[#This Row],[obrot]]/gpw[[#This Row],[wolumen]])</f>
        <v>11.602564102564102</v>
      </c>
      <c r="I1316">
        <f>(gpw[[#This Row],[kurs_zamkniecia]]/D846-1)*100</f>
        <v>-4.1322314049586755</v>
      </c>
      <c r="J1316" t="str">
        <f>LEFT(gpw[[#This Row],[ISIN]],2)</f>
        <v>PL</v>
      </c>
      <c r="K1316">
        <f>gpw[[#This Row],[kurs_zamkniecia]]*gpw[[#This Row],[pakiet_wig]]</f>
        <v>16831600</v>
      </c>
      <c r="L1316" s="2">
        <f>1000</f>
        <v>1000</v>
      </c>
      <c r="M1316" s="2">
        <f t="shared" si="80"/>
        <v>96.428137390000003</v>
      </c>
      <c r="N1316" s="2">
        <f t="shared" si="81"/>
        <v>57140000</v>
      </c>
      <c r="O1316" s="2">
        <f>gpw[[#This Row],[M]]/(gpw[[#This Row],[Mb]]*gpw[[#This Row],[K]])*gpw[[#This Row],[Wb]]</f>
        <v>3.0547901925664198</v>
      </c>
      <c r="P1316" s="2">
        <f>gpw[[#This Row],[kurs_zamkniecia]]-D846</f>
        <v>-0.5</v>
      </c>
      <c r="Q1316" s="2" t="str">
        <f>IF(gpw[[#This Row],[Kolumna1]]&gt;0,"r",IF(gpw[[#This Row],[Kolumna1]]=0,"n","m"))</f>
        <v>m</v>
      </c>
      <c r="AB1316" s="1">
        <v>42027</v>
      </c>
      <c r="AC1316" s="2" t="s">
        <v>755</v>
      </c>
      <c r="AD1316" s="2" t="s">
        <v>756</v>
      </c>
      <c r="AE1316">
        <v>11.6</v>
      </c>
      <c r="AF1316">
        <v>312</v>
      </c>
      <c r="AG1316">
        <v>3620</v>
      </c>
      <c r="AH1316">
        <v>1451000</v>
      </c>
      <c r="AI1316" s="2">
        <f>IF(AND(gpw_3[[#This Row],[wolumen]]=0,gpw_3[[#This Row],[obrot]]=0),gpw_3[[#This Row],[kurs_zamkniecia]],gpw_3[[#This Row],[obrot]]/gpw_3[[#This Row],[wolumen]])</f>
        <v>11.602564102564102</v>
      </c>
      <c r="AJ1316">
        <f>(gpw_3[[#This Row],[kurs_zamkniecia]]/AE846-1)*100</f>
        <v>-4.1322314049586755</v>
      </c>
      <c r="AK1316" t="str">
        <f>LEFT(gpw_3[[#This Row],[ISIN]],2)</f>
        <v>PL</v>
      </c>
      <c r="AL1316">
        <f>gpw_3[[#This Row],[kurs_zamkniecia]]*gpw_3[[#This Row],[pakiet_wig]]</f>
        <v>16831600</v>
      </c>
      <c r="AM1316" s="2">
        <f>1000</f>
        <v>1000</v>
      </c>
      <c r="AN1316" s="2">
        <f t="shared" si="82"/>
        <v>96.428137390000003</v>
      </c>
      <c r="AO1316" s="2">
        <f t="shared" si="83"/>
        <v>57140000</v>
      </c>
      <c r="AP1316" s="2">
        <f>gpw_3[[#This Row],[M]]/(gpw_3[[#This Row],[Mb]]*gpw_3[[#This Row],[K]])*gpw_3[[#This Row],[Wb]]</f>
        <v>3.0547901925664198</v>
      </c>
      <c r="AQ1316" s="2">
        <f>gpw_3[[#This Row],[kurs_zamkniecia]]-AE846</f>
        <v>-0.5</v>
      </c>
      <c r="AR1316" s="2" t="str">
        <f>IF(gpw_3[[#This Row],[Kolumna1]]&gt;0,"r",IF(gpw_3[[#This Row],[Kolumna1]]=0,"n","m"))</f>
        <v>m</v>
      </c>
    </row>
    <row r="1317" spans="1:44" x14ac:dyDescent="0.25">
      <c r="A1317" s="1">
        <v>42027</v>
      </c>
      <c r="B1317" s="2" t="s">
        <v>757</v>
      </c>
      <c r="C1317" s="2" t="s">
        <v>758</v>
      </c>
      <c r="D1317">
        <v>2.41</v>
      </c>
      <c r="E1317">
        <v>2249</v>
      </c>
      <c r="F1317">
        <v>5350</v>
      </c>
      <c r="G1317">
        <v>3055000</v>
      </c>
      <c r="H1317" s="2">
        <f>IF(AND(gpw[[#This Row],[wolumen]]=0,gpw[[#This Row],[obrot]]=0),gpw[[#This Row],[kurs_zamkniecia]],gpw[[#This Row],[obrot]]/gpw[[#This Row],[wolumen]])</f>
        <v>2.3788350377945755</v>
      </c>
      <c r="I1317">
        <f>(gpw[[#This Row],[kurs_zamkniecia]]/D847-1)*100</f>
        <v>1.26050420168069</v>
      </c>
      <c r="J1317" t="str">
        <f>LEFT(gpw[[#This Row],[ISIN]],2)</f>
        <v>PL</v>
      </c>
      <c r="K1317">
        <f>gpw[[#This Row],[kurs_zamkniecia]]*gpw[[#This Row],[pakiet_wig]]</f>
        <v>7362550</v>
      </c>
      <c r="L1317" s="2">
        <f>1000</f>
        <v>1000</v>
      </c>
      <c r="M1317" s="2">
        <f t="shared" si="80"/>
        <v>96.428137390000003</v>
      </c>
      <c r="N1317" s="2">
        <f t="shared" si="81"/>
        <v>57140000</v>
      </c>
      <c r="O1317" s="2">
        <f>gpw[[#This Row],[M]]/(gpw[[#This Row],[Mb]]*gpw[[#This Row],[K]])*gpw[[#This Row],[Wb]]</f>
        <v>1.3362393077473262</v>
      </c>
      <c r="P1317" s="2">
        <f>gpw[[#This Row],[kurs_zamkniecia]]-D847</f>
        <v>3.0000000000000249E-2</v>
      </c>
      <c r="Q1317" s="2" t="str">
        <f>IF(gpw[[#This Row],[Kolumna1]]&gt;0,"r",IF(gpw[[#This Row],[Kolumna1]]=0,"n","m"))</f>
        <v>r</v>
      </c>
      <c r="AB1317" s="1">
        <v>42027</v>
      </c>
      <c r="AC1317" s="2" t="s">
        <v>757</v>
      </c>
      <c r="AD1317" s="2" t="s">
        <v>758</v>
      </c>
      <c r="AE1317">
        <v>2.41</v>
      </c>
      <c r="AF1317">
        <v>2249</v>
      </c>
      <c r="AG1317">
        <v>5350</v>
      </c>
      <c r="AH1317">
        <v>3055000</v>
      </c>
      <c r="AI1317" s="2">
        <f>IF(AND(gpw_3[[#This Row],[wolumen]]=0,gpw_3[[#This Row],[obrot]]=0),gpw_3[[#This Row],[kurs_zamkniecia]],gpw_3[[#This Row],[obrot]]/gpw_3[[#This Row],[wolumen]])</f>
        <v>2.3788350377945755</v>
      </c>
      <c r="AJ1317">
        <f>(gpw_3[[#This Row],[kurs_zamkniecia]]/AE847-1)*100</f>
        <v>1.26050420168069</v>
      </c>
      <c r="AK1317" t="str">
        <f>LEFT(gpw_3[[#This Row],[ISIN]],2)</f>
        <v>PL</v>
      </c>
      <c r="AL1317">
        <f>gpw_3[[#This Row],[kurs_zamkniecia]]*gpw_3[[#This Row],[pakiet_wig]]</f>
        <v>7362550</v>
      </c>
      <c r="AM1317" s="2">
        <f>1000</f>
        <v>1000</v>
      </c>
      <c r="AN1317" s="2">
        <f t="shared" si="82"/>
        <v>96.428137390000003</v>
      </c>
      <c r="AO1317" s="2">
        <f t="shared" si="83"/>
        <v>57140000</v>
      </c>
      <c r="AP1317" s="2">
        <f>gpw_3[[#This Row],[M]]/(gpw_3[[#This Row],[Mb]]*gpw_3[[#This Row],[K]])*gpw_3[[#This Row],[Wb]]</f>
        <v>1.3362393077473262</v>
      </c>
      <c r="AQ1317" s="2">
        <f>gpw_3[[#This Row],[kurs_zamkniecia]]-AE847</f>
        <v>3.0000000000000249E-2</v>
      </c>
      <c r="AR1317" s="2" t="str">
        <f>IF(gpw_3[[#This Row],[Kolumna1]]&gt;0,"r",IF(gpw_3[[#This Row],[Kolumna1]]=0,"n","m"))</f>
        <v>r</v>
      </c>
    </row>
    <row r="1318" spans="1:44" x14ac:dyDescent="0.25">
      <c r="A1318" s="1">
        <v>42027</v>
      </c>
      <c r="B1318" s="2" t="s">
        <v>759</v>
      </c>
      <c r="C1318" s="2" t="s">
        <v>760</v>
      </c>
      <c r="D1318">
        <v>2.16</v>
      </c>
      <c r="E1318">
        <v>307173</v>
      </c>
      <c r="F1318">
        <v>666030</v>
      </c>
      <c r="G1318">
        <v>121599000</v>
      </c>
      <c r="H1318" s="2">
        <f>IF(AND(gpw[[#This Row],[wolumen]]=0,gpw[[#This Row],[obrot]]=0),gpw[[#This Row],[kurs_zamkniecia]],gpw[[#This Row],[obrot]]/gpw[[#This Row],[wolumen]])</f>
        <v>2.1682569757107557</v>
      </c>
      <c r="I1318">
        <f>(gpw[[#This Row],[kurs_zamkniecia]]/D848-1)*100</f>
        <v>-0.46082949308754451</v>
      </c>
      <c r="J1318" t="str">
        <f>LEFT(gpw[[#This Row],[ISIN]],2)</f>
        <v>PL</v>
      </c>
      <c r="K1318">
        <f>gpw[[#This Row],[kurs_zamkniecia]]*gpw[[#This Row],[pakiet_wig]]</f>
        <v>262653840.00000003</v>
      </c>
      <c r="L1318" s="2">
        <f>1000</f>
        <v>1000</v>
      </c>
      <c r="M1318" s="2">
        <f t="shared" si="80"/>
        <v>96.428137390000003</v>
      </c>
      <c r="N1318" s="2">
        <f t="shared" si="81"/>
        <v>57140000</v>
      </c>
      <c r="O1318" s="2">
        <f>gpw[[#This Row],[M]]/(gpw[[#This Row],[Mb]]*gpw[[#This Row],[K]])*gpw[[#This Row],[Wb]]</f>
        <v>47.66940602627853</v>
      </c>
      <c r="P1318" s="2">
        <f>gpw[[#This Row],[kurs_zamkniecia]]-D848</f>
        <v>-9.9999999999997868E-3</v>
      </c>
      <c r="Q1318" s="2" t="str">
        <f>IF(gpw[[#This Row],[Kolumna1]]&gt;0,"r",IF(gpw[[#This Row],[Kolumna1]]=0,"n","m"))</f>
        <v>m</v>
      </c>
      <c r="AB1318" s="1">
        <v>42027</v>
      </c>
      <c r="AC1318" s="2" t="s">
        <v>759</v>
      </c>
      <c r="AD1318" s="2" t="s">
        <v>760</v>
      </c>
      <c r="AE1318">
        <v>2.16</v>
      </c>
      <c r="AF1318">
        <v>307173</v>
      </c>
      <c r="AG1318">
        <v>666030</v>
      </c>
      <c r="AH1318">
        <v>121599000</v>
      </c>
      <c r="AI1318" s="2">
        <f>IF(AND(gpw_3[[#This Row],[wolumen]]=0,gpw_3[[#This Row],[obrot]]=0),gpw_3[[#This Row],[kurs_zamkniecia]],gpw_3[[#This Row],[obrot]]/gpw_3[[#This Row],[wolumen]])</f>
        <v>2.1682569757107557</v>
      </c>
      <c r="AJ1318">
        <f>(gpw_3[[#This Row],[kurs_zamkniecia]]/AE848-1)*100</f>
        <v>-0.46082949308754451</v>
      </c>
      <c r="AK1318" t="str">
        <f>LEFT(gpw_3[[#This Row],[ISIN]],2)</f>
        <v>PL</v>
      </c>
      <c r="AL1318">
        <f>gpw_3[[#This Row],[kurs_zamkniecia]]*gpw_3[[#This Row],[pakiet_wig]]</f>
        <v>262653840.00000003</v>
      </c>
      <c r="AM1318" s="2">
        <f>1000</f>
        <v>1000</v>
      </c>
      <c r="AN1318" s="2">
        <f t="shared" si="82"/>
        <v>96.428137390000003</v>
      </c>
      <c r="AO1318" s="2">
        <f t="shared" si="83"/>
        <v>57140000</v>
      </c>
      <c r="AP1318" s="2">
        <f>gpw_3[[#This Row],[M]]/(gpw_3[[#This Row],[Mb]]*gpw_3[[#This Row],[K]])*gpw_3[[#This Row],[Wb]]</f>
        <v>47.66940602627853</v>
      </c>
      <c r="AQ1318" s="2">
        <f>gpw_3[[#This Row],[kurs_zamkniecia]]-AE848</f>
        <v>-9.9999999999997868E-3</v>
      </c>
      <c r="AR1318" s="2" t="str">
        <f>IF(gpw_3[[#This Row],[Kolumna1]]&gt;0,"r",IF(gpw_3[[#This Row],[Kolumna1]]=0,"n","m"))</f>
        <v>m</v>
      </c>
    </row>
    <row r="1319" spans="1:44" x14ac:dyDescent="0.25">
      <c r="A1319" s="1">
        <v>42027</v>
      </c>
      <c r="B1319" s="2" t="s">
        <v>761</v>
      </c>
      <c r="C1319" s="2" t="s">
        <v>762</v>
      </c>
      <c r="D1319">
        <v>1.44</v>
      </c>
      <c r="E1319">
        <v>15446</v>
      </c>
      <c r="F1319">
        <v>22290</v>
      </c>
      <c r="G1319">
        <v>55661000</v>
      </c>
      <c r="H1319" s="2">
        <f>IF(AND(gpw[[#This Row],[wolumen]]=0,gpw[[#This Row],[obrot]]=0),gpw[[#This Row],[kurs_zamkniecia]],gpw[[#This Row],[obrot]]/gpw[[#This Row],[wolumen]])</f>
        <v>1.4430920626699468</v>
      </c>
      <c r="I1319">
        <f>(gpw[[#This Row],[kurs_zamkniecia]]/D849-1)*100</f>
        <v>-4.0000000000000036</v>
      </c>
      <c r="J1319" t="str">
        <f>LEFT(gpw[[#This Row],[ISIN]],2)</f>
        <v>NL</v>
      </c>
      <c r="K1319">
        <f>gpw[[#This Row],[kurs_zamkniecia]]*gpw[[#This Row],[pakiet_wig]]</f>
        <v>80151840</v>
      </c>
      <c r="L1319" s="2">
        <f>1000</f>
        <v>1000</v>
      </c>
      <c r="M1319" s="2">
        <f t="shared" si="80"/>
        <v>96.428137390000003</v>
      </c>
      <c r="N1319" s="2">
        <f t="shared" si="81"/>
        <v>57140000</v>
      </c>
      <c r="O1319" s="2">
        <f>gpw[[#This Row],[M]]/(gpw[[#This Row],[Mb]]*gpw[[#This Row],[K]])*gpw[[#This Row],[Wb]]</f>
        <v>14.546867484264887</v>
      </c>
      <c r="P1319" s="2">
        <f>gpw[[#This Row],[kurs_zamkniecia]]-D849</f>
        <v>-6.0000000000000053E-2</v>
      </c>
      <c r="Q1319" s="2" t="str">
        <f>IF(gpw[[#This Row],[Kolumna1]]&gt;0,"r",IF(gpw[[#This Row],[Kolumna1]]=0,"n","m"))</f>
        <v>m</v>
      </c>
      <c r="AB1319" s="1">
        <v>42027</v>
      </c>
      <c r="AC1319" s="2" t="s">
        <v>761</v>
      </c>
      <c r="AD1319" s="2" t="s">
        <v>762</v>
      </c>
      <c r="AE1319">
        <v>1.44</v>
      </c>
      <c r="AF1319">
        <v>15446</v>
      </c>
      <c r="AG1319">
        <v>22290</v>
      </c>
      <c r="AH1319">
        <v>55661000</v>
      </c>
      <c r="AI1319" s="2">
        <f>IF(AND(gpw_3[[#This Row],[wolumen]]=0,gpw_3[[#This Row],[obrot]]=0),gpw_3[[#This Row],[kurs_zamkniecia]],gpw_3[[#This Row],[obrot]]/gpw_3[[#This Row],[wolumen]])</f>
        <v>1.4430920626699468</v>
      </c>
      <c r="AJ1319">
        <f>(gpw_3[[#This Row],[kurs_zamkniecia]]/AE849-1)*100</f>
        <v>-4.0000000000000036</v>
      </c>
      <c r="AK1319" t="str">
        <f>LEFT(gpw_3[[#This Row],[ISIN]],2)</f>
        <v>NL</v>
      </c>
      <c r="AL1319">
        <f>gpw_3[[#This Row],[kurs_zamkniecia]]*gpw_3[[#This Row],[pakiet_wig]]</f>
        <v>80151840</v>
      </c>
      <c r="AM1319" s="2">
        <f>1000</f>
        <v>1000</v>
      </c>
      <c r="AN1319" s="2">
        <f t="shared" si="82"/>
        <v>96.428137390000003</v>
      </c>
      <c r="AO1319" s="2">
        <f t="shared" si="83"/>
        <v>57140000</v>
      </c>
      <c r="AP1319" s="2">
        <f>gpw_3[[#This Row],[M]]/(gpw_3[[#This Row],[Mb]]*gpw_3[[#This Row],[K]])*gpw_3[[#This Row],[Wb]]</f>
        <v>14.546867484264887</v>
      </c>
      <c r="AQ1319" s="2">
        <f>gpw_3[[#This Row],[kurs_zamkniecia]]-AE849</f>
        <v>-6.0000000000000053E-2</v>
      </c>
      <c r="AR1319" s="2" t="str">
        <f>IF(gpw_3[[#This Row],[Kolumna1]]&gt;0,"r",IF(gpw_3[[#This Row],[Kolumna1]]=0,"n","m"))</f>
        <v>m</v>
      </c>
    </row>
    <row r="1320" spans="1:44" x14ac:dyDescent="0.25">
      <c r="A1320" s="1">
        <v>42027</v>
      </c>
      <c r="B1320" s="2" t="s">
        <v>763</v>
      </c>
      <c r="C1320" s="2" t="s">
        <v>764</v>
      </c>
      <c r="D1320">
        <v>16.600000000000001</v>
      </c>
      <c r="E1320">
        <v>6</v>
      </c>
      <c r="F1320">
        <v>100</v>
      </c>
      <c r="G1320">
        <v>2220000</v>
      </c>
      <c r="H1320" s="2">
        <f>IF(AND(gpw[[#This Row],[wolumen]]=0,gpw[[#This Row],[obrot]]=0),gpw[[#This Row],[kurs_zamkniecia]],gpw[[#This Row],[obrot]]/gpw[[#This Row],[wolumen]])</f>
        <v>16.666666666666668</v>
      </c>
      <c r="I1320">
        <f>(gpw[[#This Row],[kurs_zamkniecia]]/D850-1)*100</f>
        <v>0.91185410334346795</v>
      </c>
      <c r="J1320" t="str">
        <f>LEFT(gpw[[#This Row],[ISIN]],2)</f>
        <v>PL</v>
      </c>
      <c r="K1320">
        <f>gpw[[#This Row],[kurs_zamkniecia]]*gpw[[#This Row],[pakiet_wig]]</f>
        <v>36852000</v>
      </c>
      <c r="L1320" s="2">
        <f>1000</f>
        <v>1000</v>
      </c>
      <c r="M1320" s="2">
        <f t="shared" si="80"/>
        <v>96.428137390000003</v>
      </c>
      <c r="N1320" s="2">
        <f t="shared" si="81"/>
        <v>57140000</v>
      </c>
      <c r="O1320" s="2">
        <f>gpw[[#This Row],[M]]/(gpw[[#This Row],[Mb]]*gpw[[#This Row],[K]])*gpw[[#This Row],[Wb]]</f>
        <v>6.688320075124035</v>
      </c>
      <c r="P1320" s="2">
        <f>gpw[[#This Row],[kurs_zamkniecia]]-D850</f>
        <v>0.15000000000000213</v>
      </c>
      <c r="Q1320" s="2" t="str">
        <f>IF(gpw[[#This Row],[Kolumna1]]&gt;0,"r",IF(gpw[[#This Row],[Kolumna1]]=0,"n","m"))</f>
        <v>r</v>
      </c>
      <c r="AB1320" s="1">
        <v>42027</v>
      </c>
      <c r="AC1320" s="2" t="s">
        <v>763</v>
      </c>
      <c r="AD1320" s="2" t="s">
        <v>764</v>
      </c>
      <c r="AE1320">
        <v>16.600000000000001</v>
      </c>
      <c r="AF1320">
        <v>6</v>
      </c>
      <c r="AG1320">
        <v>100</v>
      </c>
      <c r="AH1320">
        <v>2220000</v>
      </c>
      <c r="AI1320" s="2">
        <f>IF(AND(gpw_3[[#This Row],[wolumen]]=0,gpw_3[[#This Row],[obrot]]=0),gpw_3[[#This Row],[kurs_zamkniecia]],gpw_3[[#This Row],[obrot]]/gpw_3[[#This Row],[wolumen]])</f>
        <v>16.666666666666668</v>
      </c>
      <c r="AJ1320">
        <f>(gpw_3[[#This Row],[kurs_zamkniecia]]/AE850-1)*100</f>
        <v>0.91185410334346795</v>
      </c>
      <c r="AK1320" t="str">
        <f>LEFT(gpw_3[[#This Row],[ISIN]],2)</f>
        <v>PL</v>
      </c>
      <c r="AL1320">
        <f>gpw_3[[#This Row],[kurs_zamkniecia]]*gpw_3[[#This Row],[pakiet_wig]]</f>
        <v>36852000</v>
      </c>
      <c r="AM1320" s="2">
        <f>1000</f>
        <v>1000</v>
      </c>
      <c r="AN1320" s="2">
        <f t="shared" si="82"/>
        <v>96.428137390000003</v>
      </c>
      <c r="AO1320" s="2">
        <f t="shared" si="83"/>
        <v>57140000</v>
      </c>
      <c r="AP1320" s="2">
        <f>gpw_3[[#This Row],[M]]/(gpw_3[[#This Row],[Mb]]*gpw_3[[#This Row],[K]])*gpw_3[[#This Row],[Wb]]</f>
        <v>6.688320075124035</v>
      </c>
      <c r="AQ1320" s="2">
        <f>gpw_3[[#This Row],[kurs_zamkniecia]]-AE850</f>
        <v>0.15000000000000213</v>
      </c>
      <c r="AR1320" s="2" t="str">
        <f>IF(gpw_3[[#This Row],[Kolumna1]]&gt;0,"r",IF(gpw_3[[#This Row],[Kolumna1]]=0,"n","m"))</f>
        <v>r</v>
      </c>
    </row>
    <row r="1321" spans="1:44" x14ac:dyDescent="0.25">
      <c r="A1321" s="1">
        <v>42027</v>
      </c>
      <c r="B1321" s="2" t="s">
        <v>765</v>
      </c>
      <c r="C1321" s="2" t="s">
        <v>766</v>
      </c>
      <c r="D1321">
        <v>1.4</v>
      </c>
      <c r="E1321">
        <v>67366</v>
      </c>
      <c r="F1321">
        <v>94940</v>
      </c>
      <c r="G1321">
        <v>0</v>
      </c>
      <c r="H1321" s="2">
        <f>IF(AND(gpw[[#This Row],[wolumen]]=0,gpw[[#This Row],[obrot]]=0),gpw[[#This Row],[kurs_zamkniecia]],gpw[[#This Row],[obrot]]/gpw[[#This Row],[wolumen]])</f>
        <v>1.409316272303536</v>
      </c>
      <c r="I1321">
        <f>(gpw[[#This Row],[kurs_zamkniecia]]/D851-1)*100</f>
        <v>-0.70921985815602939</v>
      </c>
      <c r="J1321" t="str">
        <f>LEFT(gpw[[#This Row],[ISIN]],2)</f>
        <v>PL</v>
      </c>
      <c r="K1321">
        <f>gpw[[#This Row],[kurs_zamkniecia]]*gpw[[#This Row],[pakiet_wig]]</f>
        <v>0</v>
      </c>
      <c r="L1321" s="2">
        <f>1000</f>
        <v>1000</v>
      </c>
      <c r="M1321" s="2">
        <f t="shared" si="80"/>
        <v>96.428137390000003</v>
      </c>
      <c r="N1321" s="2">
        <f t="shared" si="81"/>
        <v>57140000</v>
      </c>
      <c r="O1321" s="2">
        <f>gpw[[#This Row],[M]]/(gpw[[#This Row],[Mb]]*gpw[[#This Row],[K]])*gpw[[#This Row],[Wb]]</f>
        <v>0</v>
      </c>
      <c r="P1321" s="2">
        <f>gpw[[#This Row],[kurs_zamkniecia]]-D851</f>
        <v>-1.0000000000000009E-2</v>
      </c>
      <c r="Q1321" s="2" t="str">
        <f>IF(gpw[[#This Row],[Kolumna1]]&gt;0,"r",IF(gpw[[#This Row],[Kolumna1]]=0,"n","m"))</f>
        <v>m</v>
      </c>
      <c r="AB1321" s="1">
        <v>42027</v>
      </c>
      <c r="AC1321" s="2" t="s">
        <v>765</v>
      </c>
      <c r="AD1321" s="2" t="s">
        <v>766</v>
      </c>
      <c r="AE1321">
        <v>1.4</v>
      </c>
      <c r="AF1321">
        <v>67366</v>
      </c>
      <c r="AG1321">
        <v>94940</v>
      </c>
      <c r="AH1321">
        <v>0</v>
      </c>
      <c r="AI1321" s="2">
        <f>IF(AND(gpw_3[[#This Row],[wolumen]]=0,gpw_3[[#This Row],[obrot]]=0),gpw_3[[#This Row],[kurs_zamkniecia]],gpw_3[[#This Row],[obrot]]/gpw_3[[#This Row],[wolumen]])</f>
        <v>1.409316272303536</v>
      </c>
      <c r="AJ1321">
        <f>(gpw_3[[#This Row],[kurs_zamkniecia]]/AE851-1)*100</f>
        <v>-0.70921985815602939</v>
      </c>
      <c r="AK1321" t="str">
        <f>LEFT(gpw_3[[#This Row],[ISIN]],2)</f>
        <v>PL</v>
      </c>
      <c r="AL1321">
        <f>gpw_3[[#This Row],[kurs_zamkniecia]]*gpw_3[[#This Row],[pakiet_wig]]</f>
        <v>0</v>
      </c>
      <c r="AM1321" s="2">
        <f>1000</f>
        <v>1000</v>
      </c>
      <c r="AN1321" s="2">
        <f t="shared" si="82"/>
        <v>96.428137390000003</v>
      </c>
      <c r="AO1321" s="2">
        <f t="shared" si="83"/>
        <v>57140000</v>
      </c>
      <c r="AP1321" s="2">
        <f>gpw_3[[#This Row],[M]]/(gpw_3[[#This Row],[Mb]]*gpw_3[[#This Row],[K]])*gpw_3[[#This Row],[Wb]]</f>
        <v>0</v>
      </c>
      <c r="AQ1321" s="2">
        <f>gpw_3[[#This Row],[kurs_zamkniecia]]-AE851</f>
        <v>-1.0000000000000009E-2</v>
      </c>
      <c r="AR1321" s="2" t="str">
        <f>IF(gpw_3[[#This Row],[Kolumna1]]&gt;0,"r",IF(gpw_3[[#This Row],[Kolumna1]]=0,"n","m"))</f>
        <v>m</v>
      </c>
    </row>
    <row r="1322" spans="1:44" x14ac:dyDescent="0.25">
      <c r="A1322" s="1">
        <v>42027</v>
      </c>
      <c r="B1322" s="2" t="s">
        <v>767</v>
      </c>
      <c r="C1322" s="2" t="s">
        <v>768</v>
      </c>
      <c r="D1322">
        <v>1.71</v>
      </c>
      <c r="E1322">
        <v>3776</v>
      </c>
      <c r="F1322">
        <v>6460</v>
      </c>
      <c r="G1322">
        <v>2747000</v>
      </c>
      <c r="H1322" s="2">
        <f>IF(AND(gpw[[#This Row],[wolumen]]=0,gpw[[#This Row],[obrot]]=0),gpw[[#This Row],[kurs_zamkniecia]],gpw[[#This Row],[obrot]]/gpw[[#This Row],[wolumen]])</f>
        <v>1.7108050847457628</v>
      </c>
      <c r="I1322">
        <f>(gpw[[#This Row],[kurs_zamkniecia]]/D852-1)*100</f>
        <v>-0.58139534883721034</v>
      </c>
      <c r="J1322" t="str">
        <f>LEFT(gpw[[#This Row],[ISIN]],2)</f>
        <v>PL</v>
      </c>
      <c r="K1322">
        <f>gpw[[#This Row],[kurs_zamkniecia]]*gpw[[#This Row],[pakiet_wig]]</f>
        <v>4697370</v>
      </c>
      <c r="L1322" s="2">
        <f>1000</f>
        <v>1000</v>
      </c>
      <c r="M1322" s="2">
        <f t="shared" si="80"/>
        <v>96.428137390000003</v>
      </c>
      <c r="N1322" s="2">
        <f t="shared" si="81"/>
        <v>57140000</v>
      </c>
      <c r="O1322" s="2">
        <f>gpw[[#This Row],[M]]/(gpw[[#This Row],[Mb]]*gpw[[#This Row],[K]])*gpw[[#This Row],[Wb]]</f>
        <v>0.8525321304484258</v>
      </c>
      <c r="P1322" s="2">
        <f>gpw[[#This Row],[kurs_zamkniecia]]-D852</f>
        <v>-1.0000000000000009E-2</v>
      </c>
      <c r="Q1322" s="2" t="str">
        <f>IF(gpw[[#This Row],[Kolumna1]]&gt;0,"r",IF(gpw[[#This Row],[Kolumna1]]=0,"n","m"))</f>
        <v>m</v>
      </c>
      <c r="AB1322" s="1">
        <v>42027</v>
      </c>
      <c r="AC1322" s="2" t="s">
        <v>767</v>
      </c>
      <c r="AD1322" s="2" t="s">
        <v>768</v>
      </c>
      <c r="AE1322">
        <v>1.71</v>
      </c>
      <c r="AF1322">
        <v>3776</v>
      </c>
      <c r="AG1322">
        <v>6460</v>
      </c>
      <c r="AH1322">
        <v>2747000</v>
      </c>
      <c r="AI1322" s="2">
        <f>IF(AND(gpw_3[[#This Row],[wolumen]]=0,gpw_3[[#This Row],[obrot]]=0),gpw_3[[#This Row],[kurs_zamkniecia]],gpw_3[[#This Row],[obrot]]/gpw_3[[#This Row],[wolumen]])</f>
        <v>1.7108050847457628</v>
      </c>
      <c r="AJ1322">
        <f>(gpw_3[[#This Row],[kurs_zamkniecia]]/AE852-1)*100</f>
        <v>-0.58139534883721034</v>
      </c>
      <c r="AK1322" t="str">
        <f>LEFT(gpw_3[[#This Row],[ISIN]],2)</f>
        <v>PL</v>
      </c>
      <c r="AL1322">
        <f>gpw_3[[#This Row],[kurs_zamkniecia]]*gpw_3[[#This Row],[pakiet_wig]]</f>
        <v>4697370</v>
      </c>
      <c r="AM1322" s="2">
        <f>1000</f>
        <v>1000</v>
      </c>
      <c r="AN1322" s="2">
        <f t="shared" si="82"/>
        <v>96.428137390000003</v>
      </c>
      <c r="AO1322" s="2">
        <f t="shared" si="83"/>
        <v>57140000</v>
      </c>
      <c r="AP1322" s="2">
        <f>gpw_3[[#This Row],[M]]/(gpw_3[[#This Row],[Mb]]*gpw_3[[#This Row],[K]])*gpw_3[[#This Row],[Wb]]</f>
        <v>0.8525321304484258</v>
      </c>
      <c r="AQ1322" s="2">
        <f>gpw_3[[#This Row],[kurs_zamkniecia]]-AE852</f>
        <v>-1.0000000000000009E-2</v>
      </c>
      <c r="AR1322" s="2" t="str">
        <f>IF(gpw_3[[#This Row],[Kolumna1]]&gt;0,"r",IF(gpw_3[[#This Row],[Kolumna1]]=0,"n","m"))</f>
        <v>m</v>
      </c>
    </row>
    <row r="1323" spans="1:44" x14ac:dyDescent="0.25">
      <c r="A1323" s="1">
        <v>42027</v>
      </c>
      <c r="B1323" s="2" t="s">
        <v>769</v>
      </c>
      <c r="C1323" s="2" t="s">
        <v>770</v>
      </c>
      <c r="D1323">
        <v>0.79</v>
      </c>
      <c r="E1323">
        <v>0</v>
      </c>
      <c r="F1323">
        <v>0</v>
      </c>
      <c r="G1323">
        <v>0</v>
      </c>
      <c r="H1323" s="2">
        <f>IF(AND(gpw[[#This Row],[wolumen]]=0,gpw[[#This Row],[obrot]]=0),gpw[[#This Row],[kurs_zamkniecia]],gpw[[#This Row],[obrot]]/gpw[[#This Row],[wolumen]])</f>
        <v>0.79</v>
      </c>
      <c r="I1323">
        <f>(gpw[[#This Row],[kurs_zamkniecia]]/D853-1)*100</f>
        <v>0</v>
      </c>
      <c r="J1323" t="str">
        <f>LEFT(gpw[[#This Row],[ISIN]],2)</f>
        <v>LU</v>
      </c>
      <c r="K1323">
        <f>gpw[[#This Row],[kurs_zamkniecia]]*gpw[[#This Row],[pakiet_wig]]</f>
        <v>0</v>
      </c>
      <c r="L1323" s="2">
        <f>1000</f>
        <v>1000</v>
      </c>
      <c r="M1323" s="2">
        <f t="shared" si="80"/>
        <v>96.428137390000003</v>
      </c>
      <c r="N1323" s="2">
        <f t="shared" si="81"/>
        <v>57140000</v>
      </c>
      <c r="O1323" s="2">
        <f>gpw[[#This Row],[M]]/(gpw[[#This Row],[Mb]]*gpw[[#This Row],[K]])*gpw[[#This Row],[Wb]]</f>
        <v>0</v>
      </c>
      <c r="P1323" s="2">
        <f>gpw[[#This Row],[kurs_zamkniecia]]-D853</f>
        <v>0</v>
      </c>
      <c r="Q1323" s="2" t="str">
        <f>IF(gpw[[#This Row],[Kolumna1]]&gt;0,"r",IF(gpw[[#This Row],[Kolumna1]]=0,"n","m"))</f>
        <v>n</v>
      </c>
      <c r="AB1323" s="1">
        <v>42027</v>
      </c>
      <c r="AC1323" s="2" t="s">
        <v>769</v>
      </c>
      <c r="AD1323" s="2" t="s">
        <v>770</v>
      </c>
      <c r="AE1323">
        <v>0.79</v>
      </c>
      <c r="AF1323">
        <v>0</v>
      </c>
      <c r="AG1323">
        <v>0</v>
      </c>
      <c r="AH1323">
        <v>0</v>
      </c>
      <c r="AI1323" s="2">
        <f>IF(AND(gpw_3[[#This Row],[wolumen]]=0,gpw_3[[#This Row],[obrot]]=0),gpw_3[[#This Row],[kurs_zamkniecia]],gpw_3[[#This Row],[obrot]]/gpw_3[[#This Row],[wolumen]])</f>
        <v>0.79</v>
      </c>
      <c r="AJ1323">
        <f>(gpw_3[[#This Row],[kurs_zamkniecia]]/AE853-1)*100</f>
        <v>0</v>
      </c>
      <c r="AK1323" t="str">
        <f>LEFT(gpw_3[[#This Row],[ISIN]],2)</f>
        <v>LU</v>
      </c>
      <c r="AL1323">
        <f>gpw_3[[#This Row],[kurs_zamkniecia]]*gpw_3[[#This Row],[pakiet_wig]]</f>
        <v>0</v>
      </c>
      <c r="AM1323" s="2">
        <f>1000</f>
        <v>1000</v>
      </c>
      <c r="AN1323" s="2">
        <f t="shared" si="82"/>
        <v>96.428137390000003</v>
      </c>
      <c r="AO1323" s="2">
        <f t="shared" si="83"/>
        <v>57140000</v>
      </c>
      <c r="AP1323" s="2">
        <f>gpw_3[[#This Row],[M]]/(gpw_3[[#This Row],[Mb]]*gpw_3[[#This Row],[K]])*gpw_3[[#This Row],[Wb]]</f>
        <v>0</v>
      </c>
      <c r="AQ1323" s="2">
        <f>gpw_3[[#This Row],[kurs_zamkniecia]]-AE853</f>
        <v>0</v>
      </c>
      <c r="AR1323" s="2" t="str">
        <f>IF(gpw_3[[#This Row],[Kolumna1]]&gt;0,"r",IF(gpw_3[[#This Row],[Kolumna1]]=0,"n","m"))</f>
        <v>n</v>
      </c>
    </row>
    <row r="1324" spans="1:44" x14ac:dyDescent="0.25">
      <c r="A1324" s="1">
        <v>42027</v>
      </c>
      <c r="B1324" s="2" t="s">
        <v>771</v>
      </c>
      <c r="C1324" s="2" t="s">
        <v>772</v>
      </c>
      <c r="D1324">
        <v>53.5</v>
      </c>
      <c r="E1324">
        <v>29982</v>
      </c>
      <c r="F1324">
        <v>1608950</v>
      </c>
      <c r="G1324">
        <v>23914000</v>
      </c>
      <c r="H1324" s="2">
        <f>IF(AND(gpw[[#This Row],[wolumen]]=0,gpw[[#This Row],[obrot]]=0),gpw[[#This Row],[kurs_zamkniecia]],gpw[[#This Row],[obrot]]/gpw[[#This Row],[wolumen]])</f>
        <v>53.663864985658059</v>
      </c>
      <c r="I1324">
        <f>(gpw[[#This Row],[kurs_zamkniecia]]/D854-1)*100</f>
        <v>-1.2732976563941678</v>
      </c>
      <c r="J1324" t="str">
        <f>LEFT(gpw[[#This Row],[ISIN]],2)</f>
        <v>PL</v>
      </c>
      <c r="K1324">
        <f>gpw[[#This Row],[kurs_zamkniecia]]*gpw[[#This Row],[pakiet_wig]]</f>
        <v>1279399000</v>
      </c>
      <c r="L1324" s="2">
        <f>1000</f>
        <v>1000</v>
      </c>
      <c r="M1324" s="2">
        <f t="shared" si="80"/>
        <v>96.428137390000003</v>
      </c>
      <c r="N1324" s="2">
        <f t="shared" si="81"/>
        <v>57140000</v>
      </c>
      <c r="O1324" s="2">
        <f>gpw[[#This Row],[M]]/(gpw[[#This Row],[Mb]]*gpw[[#This Row],[K]])*gpw[[#This Row],[Wb]]</f>
        <v>232.19988103206379</v>
      </c>
      <c r="P1324" s="2">
        <f>gpw[[#This Row],[kurs_zamkniecia]]-D854</f>
        <v>-0.68999999999999773</v>
      </c>
      <c r="Q1324" s="2" t="str">
        <f>IF(gpw[[#This Row],[Kolumna1]]&gt;0,"r",IF(gpw[[#This Row],[Kolumna1]]=0,"n","m"))</f>
        <v>m</v>
      </c>
      <c r="AB1324" s="1">
        <v>42027</v>
      </c>
      <c r="AC1324" s="2" t="s">
        <v>771</v>
      </c>
      <c r="AD1324" s="2" t="s">
        <v>772</v>
      </c>
      <c r="AE1324">
        <v>53.5</v>
      </c>
      <c r="AF1324">
        <v>29982</v>
      </c>
      <c r="AG1324">
        <v>1608950</v>
      </c>
      <c r="AH1324">
        <v>23914000</v>
      </c>
      <c r="AI1324" s="2">
        <f>IF(AND(gpw_3[[#This Row],[wolumen]]=0,gpw_3[[#This Row],[obrot]]=0),gpw_3[[#This Row],[kurs_zamkniecia]],gpw_3[[#This Row],[obrot]]/gpw_3[[#This Row],[wolumen]])</f>
        <v>53.663864985658059</v>
      </c>
      <c r="AJ1324">
        <f>(gpw_3[[#This Row],[kurs_zamkniecia]]/AE854-1)*100</f>
        <v>-1.2732976563941678</v>
      </c>
      <c r="AK1324" t="str">
        <f>LEFT(gpw_3[[#This Row],[ISIN]],2)</f>
        <v>PL</v>
      </c>
      <c r="AL1324">
        <f>gpw_3[[#This Row],[kurs_zamkniecia]]*gpw_3[[#This Row],[pakiet_wig]]</f>
        <v>1279399000</v>
      </c>
      <c r="AM1324" s="2">
        <f>1000</f>
        <v>1000</v>
      </c>
      <c r="AN1324" s="2">
        <f t="shared" si="82"/>
        <v>96.428137390000003</v>
      </c>
      <c r="AO1324" s="2">
        <f t="shared" si="83"/>
        <v>57140000</v>
      </c>
      <c r="AP1324" s="2">
        <f>gpw_3[[#This Row],[M]]/(gpw_3[[#This Row],[Mb]]*gpw_3[[#This Row],[K]])*gpw_3[[#This Row],[Wb]]</f>
        <v>232.19988103206379</v>
      </c>
      <c r="AQ1324" s="2">
        <f>gpw_3[[#This Row],[kurs_zamkniecia]]-AE854</f>
        <v>-0.68999999999999773</v>
      </c>
      <c r="AR1324" s="2" t="str">
        <f>IF(gpw_3[[#This Row],[Kolumna1]]&gt;0,"r",IF(gpw_3[[#This Row],[Kolumna1]]=0,"n","m"))</f>
        <v>m</v>
      </c>
    </row>
    <row r="1325" spans="1:44" x14ac:dyDescent="0.25">
      <c r="A1325" s="1">
        <v>42027</v>
      </c>
      <c r="B1325" s="2" t="s">
        <v>773</v>
      </c>
      <c r="C1325" s="2" t="s">
        <v>774</v>
      </c>
      <c r="D1325">
        <v>26.95</v>
      </c>
      <c r="E1325">
        <v>25</v>
      </c>
      <c r="F1325">
        <v>670</v>
      </c>
      <c r="G1325">
        <v>0</v>
      </c>
      <c r="H1325" s="2">
        <f>IF(AND(gpw[[#This Row],[wolumen]]=0,gpw[[#This Row],[obrot]]=0),gpw[[#This Row],[kurs_zamkniecia]],gpw[[#This Row],[obrot]]/gpw[[#This Row],[wolumen]])</f>
        <v>26.8</v>
      </c>
      <c r="I1325">
        <f>(gpw[[#This Row],[kurs_zamkniecia]]/D855-1)*100</f>
        <v>0</v>
      </c>
      <c r="J1325" t="str">
        <f>LEFT(gpw[[#This Row],[ISIN]],2)</f>
        <v>ES</v>
      </c>
      <c r="K1325">
        <f>gpw[[#This Row],[kurs_zamkniecia]]*gpw[[#This Row],[pakiet_wig]]</f>
        <v>0</v>
      </c>
      <c r="L1325" s="2">
        <f>1000</f>
        <v>1000</v>
      </c>
      <c r="M1325" s="2">
        <f t="shared" si="80"/>
        <v>96.428137390000003</v>
      </c>
      <c r="N1325" s="2">
        <f t="shared" si="81"/>
        <v>57140000</v>
      </c>
      <c r="O1325" s="2">
        <f>gpw[[#This Row],[M]]/(gpw[[#This Row],[Mb]]*gpw[[#This Row],[K]])*gpw[[#This Row],[Wb]]</f>
        <v>0</v>
      </c>
      <c r="P1325" s="2">
        <f>gpw[[#This Row],[kurs_zamkniecia]]-D855</f>
        <v>0</v>
      </c>
      <c r="Q1325" s="2" t="str">
        <f>IF(gpw[[#This Row],[Kolumna1]]&gt;0,"r",IF(gpw[[#This Row],[Kolumna1]]=0,"n","m"))</f>
        <v>n</v>
      </c>
      <c r="AB1325" s="1">
        <v>42027</v>
      </c>
      <c r="AC1325" s="2" t="s">
        <v>773</v>
      </c>
      <c r="AD1325" s="2" t="s">
        <v>774</v>
      </c>
      <c r="AE1325">
        <v>26.95</v>
      </c>
      <c r="AF1325">
        <v>25</v>
      </c>
      <c r="AG1325">
        <v>670</v>
      </c>
      <c r="AH1325">
        <v>0</v>
      </c>
      <c r="AI1325" s="2">
        <f>IF(AND(gpw_3[[#This Row],[wolumen]]=0,gpw_3[[#This Row],[obrot]]=0),gpw_3[[#This Row],[kurs_zamkniecia]],gpw_3[[#This Row],[obrot]]/gpw_3[[#This Row],[wolumen]])</f>
        <v>26.8</v>
      </c>
      <c r="AJ1325">
        <f>(gpw_3[[#This Row],[kurs_zamkniecia]]/AE855-1)*100</f>
        <v>0</v>
      </c>
      <c r="AK1325" t="str">
        <f>LEFT(gpw_3[[#This Row],[ISIN]],2)</f>
        <v>ES</v>
      </c>
      <c r="AL1325">
        <f>gpw_3[[#This Row],[kurs_zamkniecia]]*gpw_3[[#This Row],[pakiet_wig]]</f>
        <v>0</v>
      </c>
      <c r="AM1325" s="2">
        <f>1000</f>
        <v>1000</v>
      </c>
      <c r="AN1325" s="2">
        <f t="shared" si="82"/>
        <v>96.428137390000003</v>
      </c>
      <c r="AO1325" s="2">
        <f t="shared" si="83"/>
        <v>57140000</v>
      </c>
      <c r="AP1325" s="2">
        <f>gpw_3[[#This Row],[M]]/(gpw_3[[#This Row],[Mb]]*gpw_3[[#This Row],[K]])*gpw_3[[#This Row],[Wb]]</f>
        <v>0</v>
      </c>
      <c r="AQ1325" s="2">
        <f>gpw_3[[#This Row],[kurs_zamkniecia]]-AE855</f>
        <v>0</v>
      </c>
      <c r="AR1325" s="2" t="str">
        <f>IF(gpw_3[[#This Row],[Kolumna1]]&gt;0,"r",IF(gpw_3[[#This Row],[Kolumna1]]=0,"n","m"))</f>
        <v>n</v>
      </c>
    </row>
    <row r="1326" spans="1:44" x14ac:dyDescent="0.25">
      <c r="A1326" s="1">
        <v>42027</v>
      </c>
      <c r="B1326" s="2" t="s">
        <v>775</v>
      </c>
      <c r="C1326" s="2" t="s">
        <v>776</v>
      </c>
      <c r="D1326">
        <v>0.21</v>
      </c>
      <c r="E1326">
        <v>14891</v>
      </c>
      <c r="F1326">
        <v>3060</v>
      </c>
      <c r="G1326">
        <v>0</v>
      </c>
      <c r="H1326" s="2">
        <f>IF(AND(gpw[[#This Row],[wolumen]]=0,gpw[[#This Row],[obrot]]=0),gpw[[#This Row],[kurs_zamkniecia]],gpw[[#This Row],[obrot]]/gpw[[#This Row],[wolumen]])</f>
        <v>0.20549325095695387</v>
      </c>
      <c r="I1326">
        <f>(gpw[[#This Row],[kurs_zamkniecia]]/D856-1)*100</f>
        <v>0</v>
      </c>
      <c r="J1326" t="str">
        <f>LEFT(gpw[[#This Row],[ISIN]],2)</f>
        <v>PL</v>
      </c>
      <c r="K1326">
        <f>gpw[[#This Row],[kurs_zamkniecia]]*gpw[[#This Row],[pakiet_wig]]</f>
        <v>0</v>
      </c>
      <c r="L1326" s="2">
        <f>1000</f>
        <v>1000</v>
      </c>
      <c r="M1326" s="2">
        <f t="shared" si="80"/>
        <v>96.428137390000003</v>
      </c>
      <c r="N1326" s="2">
        <f t="shared" si="81"/>
        <v>57140000</v>
      </c>
      <c r="O1326" s="2">
        <f>gpw[[#This Row],[M]]/(gpw[[#This Row],[Mb]]*gpw[[#This Row],[K]])*gpw[[#This Row],[Wb]]</f>
        <v>0</v>
      </c>
      <c r="P1326" s="2">
        <f>gpw[[#This Row],[kurs_zamkniecia]]-D856</f>
        <v>0</v>
      </c>
      <c r="Q1326" s="2" t="str">
        <f>IF(gpw[[#This Row],[Kolumna1]]&gt;0,"r",IF(gpw[[#This Row],[Kolumna1]]=0,"n","m"))</f>
        <v>n</v>
      </c>
      <c r="AB1326" s="1">
        <v>42027</v>
      </c>
      <c r="AC1326" s="2" t="s">
        <v>775</v>
      </c>
      <c r="AD1326" s="2" t="s">
        <v>776</v>
      </c>
      <c r="AE1326">
        <v>0.21</v>
      </c>
      <c r="AF1326">
        <v>14891</v>
      </c>
      <c r="AG1326">
        <v>3060</v>
      </c>
      <c r="AH1326">
        <v>0</v>
      </c>
      <c r="AI1326" s="2">
        <f>IF(AND(gpw_3[[#This Row],[wolumen]]=0,gpw_3[[#This Row],[obrot]]=0),gpw_3[[#This Row],[kurs_zamkniecia]],gpw_3[[#This Row],[obrot]]/gpw_3[[#This Row],[wolumen]])</f>
        <v>0.20549325095695387</v>
      </c>
      <c r="AJ1326">
        <f>(gpw_3[[#This Row],[kurs_zamkniecia]]/AE856-1)*100</f>
        <v>0</v>
      </c>
      <c r="AK1326" t="str">
        <f>LEFT(gpw_3[[#This Row],[ISIN]],2)</f>
        <v>PL</v>
      </c>
      <c r="AL1326">
        <f>gpw_3[[#This Row],[kurs_zamkniecia]]*gpw_3[[#This Row],[pakiet_wig]]</f>
        <v>0</v>
      </c>
      <c r="AM1326" s="2">
        <f>1000</f>
        <v>1000</v>
      </c>
      <c r="AN1326" s="2">
        <f t="shared" si="82"/>
        <v>96.428137390000003</v>
      </c>
      <c r="AO1326" s="2">
        <f t="shared" si="83"/>
        <v>57140000</v>
      </c>
      <c r="AP1326" s="2">
        <f>gpw_3[[#This Row],[M]]/(gpw_3[[#This Row],[Mb]]*gpw_3[[#This Row],[K]])*gpw_3[[#This Row],[Wb]]</f>
        <v>0</v>
      </c>
      <c r="AQ1326" s="2">
        <f>gpw_3[[#This Row],[kurs_zamkniecia]]-AE856</f>
        <v>0</v>
      </c>
      <c r="AR1326" s="2" t="str">
        <f>IF(gpw_3[[#This Row],[Kolumna1]]&gt;0,"r",IF(gpw_3[[#This Row],[Kolumna1]]=0,"n","m"))</f>
        <v>n</v>
      </c>
    </row>
    <row r="1327" spans="1:44" x14ac:dyDescent="0.25">
      <c r="A1327" s="1">
        <v>42027</v>
      </c>
      <c r="B1327" s="2" t="s">
        <v>777</v>
      </c>
      <c r="C1327" s="2" t="s">
        <v>778</v>
      </c>
      <c r="D1327">
        <v>1.74</v>
      </c>
      <c r="E1327">
        <v>100</v>
      </c>
      <c r="F1327">
        <v>170</v>
      </c>
      <c r="G1327">
        <v>3496000</v>
      </c>
      <c r="H1327" s="2">
        <f>IF(AND(gpw[[#This Row],[wolumen]]=0,gpw[[#This Row],[obrot]]=0),gpw[[#This Row],[kurs_zamkniecia]],gpw[[#This Row],[obrot]]/gpw[[#This Row],[wolumen]])</f>
        <v>1.7</v>
      </c>
      <c r="I1327">
        <f>(gpw[[#This Row],[kurs_zamkniecia]]/D857-1)*100</f>
        <v>0</v>
      </c>
      <c r="J1327" t="str">
        <f>LEFT(gpw[[#This Row],[ISIN]],2)</f>
        <v>PL</v>
      </c>
      <c r="K1327">
        <f>gpw[[#This Row],[kurs_zamkniecia]]*gpw[[#This Row],[pakiet_wig]]</f>
        <v>6083040</v>
      </c>
      <c r="L1327" s="2">
        <f>1000</f>
        <v>1000</v>
      </c>
      <c r="M1327" s="2">
        <f t="shared" si="80"/>
        <v>96.428137390000003</v>
      </c>
      <c r="N1327" s="2">
        <f t="shared" si="81"/>
        <v>57140000</v>
      </c>
      <c r="O1327" s="2">
        <f>gpw[[#This Row],[M]]/(gpw[[#This Row],[Mb]]*gpw[[#This Row],[K]])*gpw[[#This Row],[Wb]]</f>
        <v>1.1040192811728675</v>
      </c>
      <c r="P1327" s="2">
        <f>gpw[[#This Row],[kurs_zamkniecia]]-D857</f>
        <v>0</v>
      </c>
      <c r="Q1327" s="2" t="str">
        <f>IF(gpw[[#This Row],[Kolumna1]]&gt;0,"r",IF(gpw[[#This Row],[Kolumna1]]=0,"n","m"))</f>
        <v>n</v>
      </c>
      <c r="AB1327" s="1">
        <v>42027</v>
      </c>
      <c r="AC1327" s="2" t="s">
        <v>777</v>
      </c>
      <c r="AD1327" s="2" t="s">
        <v>778</v>
      </c>
      <c r="AE1327">
        <v>1.74</v>
      </c>
      <c r="AF1327">
        <v>100</v>
      </c>
      <c r="AG1327">
        <v>170</v>
      </c>
      <c r="AH1327">
        <v>3496000</v>
      </c>
      <c r="AI1327" s="2">
        <f>IF(AND(gpw_3[[#This Row],[wolumen]]=0,gpw_3[[#This Row],[obrot]]=0),gpw_3[[#This Row],[kurs_zamkniecia]],gpw_3[[#This Row],[obrot]]/gpw_3[[#This Row],[wolumen]])</f>
        <v>1.7</v>
      </c>
      <c r="AJ1327">
        <f>(gpw_3[[#This Row],[kurs_zamkniecia]]/AE857-1)*100</f>
        <v>0</v>
      </c>
      <c r="AK1327" t="str">
        <f>LEFT(gpw_3[[#This Row],[ISIN]],2)</f>
        <v>PL</v>
      </c>
      <c r="AL1327">
        <f>gpw_3[[#This Row],[kurs_zamkniecia]]*gpw_3[[#This Row],[pakiet_wig]]</f>
        <v>6083040</v>
      </c>
      <c r="AM1327" s="2">
        <f>1000</f>
        <v>1000</v>
      </c>
      <c r="AN1327" s="2">
        <f t="shared" si="82"/>
        <v>96.428137390000003</v>
      </c>
      <c r="AO1327" s="2">
        <f t="shared" si="83"/>
        <v>57140000</v>
      </c>
      <c r="AP1327" s="2">
        <f>gpw_3[[#This Row],[M]]/(gpw_3[[#This Row],[Mb]]*gpw_3[[#This Row],[K]])*gpw_3[[#This Row],[Wb]]</f>
        <v>1.1040192811728675</v>
      </c>
      <c r="AQ1327" s="2">
        <f>gpw_3[[#This Row],[kurs_zamkniecia]]-AE857</f>
        <v>0</v>
      </c>
      <c r="AR1327" s="2" t="str">
        <f>IF(gpw_3[[#This Row],[Kolumna1]]&gt;0,"r",IF(gpw_3[[#This Row],[Kolumna1]]=0,"n","m"))</f>
        <v>n</v>
      </c>
    </row>
    <row r="1328" spans="1:44" x14ac:dyDescent="0.25">
      <c r="A1328" s="1">
        <v>42027</v>
      </c>
      <c r="B1328" s="2" t="s">
        <v>779</v>
      </c>
      <c r="C1328" s="2" t="s">
        <v>780</v>
      </c>
      <c r="D1328">
        <v>23.73</v>
      </c>
      <c r="E1328">
        <v>720</v>
      </c>
      <c r="F1328">
        <v>17090</v>
      </c>
      <c r="G1328">
        <v>5187000</v>
      </c>
      <c r="H1328" s="2">
        <f>IF(AND(gpw[[#This Row],[wolumen]]=0,gpw[[#This Row],[obrot]]=0),gpw[[#This Row],[kurs_zamkniecia]],gpw[[#This Row],[obrot]]/gpw[[#This Row],[wolumen]])</f>
        <v>23.736111111111111</v>
      </c>
      <c r="I1328">
        <f>(gpw[[#This Row],[kurs_zamkniecia]]/D858-1)*100</f>
        <v>0.97872340425531057</v>
      </c>
      <c r="J1328" t="str">
        <f>LEFT(gpw[[#This Row],[ISIN]],2)</f>
        <v>PL</v>
      </c>
      <c r="K1328">
        <f>gpw[[#This Row],[kurs_zamkniecia]]*gpw[[#This Row],[pakiet_wig]]</f>
        <v>123087510</v>
      </c>
      <c r="L1328" s="2">
        <f>1000</f>
        <v>1000</v>
      </c>
      <c r="M1328" s="2">
        <f t="shared" si="80"/>
        <v>96.428137390000003</v>
      </c>
      <c r="N1328" s="2">
        <f t="shared" si="81"/>
        <v>57140000</v>
      </c>
      <c r="O1328" s="2">
        <f>gpw[[#This Row],[M]]/(gpw[[#This Row],[Mb]]*gpw[[#This Row],[K]])*gpw[[#This Row],[Wb]]</f>
        <v>22.339321180126735</v>
      </c>
      <c r="P1328" s="2">
        <f>gpw[[#This Row],[kurs_zamkniecia]]-D858</f>
        <v>0.23000000000000043</v>
      </c>
      <c r="Q1328" s="2" t="str">
        <f>IF(gpw[[#This Row],[Kolumna1]]&gt;0,"r",IF(gpw[[#This Row],[Kolumna1]]=0,"n","m"))</f>
        <v>r</v>
      </c>
      <c r="AB1328" s="1">
        <v>42027</v>
      </c>
      <c r="AC1328" s="2" t="s">
        <v>779</v>
      </c>
      <c r="AD1328" s="2" t="s">
        <v>780</v>
      </c>
      <c r="AE1328">
        <v>23.73</v>
      </c>
      <c r="AF1328">
        <v>720</v>
      </c>
      <c r="AG1328">
        <v>17090</v>
      </c>
      <c r="AH1328">
        <v>5187000</v>
      </c>
      <c r="AI1328" s="2">
        <f>IF(AND(gpw_3[[#This Row],[wolumen]]=0,gpw_3[[#This Row],[obrot]]=0),gpw_3[[#This Row],[kurs_zamkniecia]],gpw_3[[#This Row],[obrot]]/gpw_3[[#This Row],[wolumen]])</f>
        <v>23.736111111111111</v>
      </c>
      <c r="AJ1328">
        <f>(gpw_3[[#This Row],[kurs_zamkniecia]]/AE858-1)*100</f>
        <v>0.97872340425531057</v>
      </c>
      <c r="AK1328" t="str">
        <f>LEFT(gpw_3[[#This Row],[ISIN]],2)</f>
        <v>PL</v>
      </c>
      <c r="AL1328">
        <f>gpw_3[[#This Row],[kurs_zamkniecia]]*gpw_3[[#This Row],[pakiet_wig]]</f>
        <v>123087510</v>
      </c>
      <c r="AM1328" s="2">
        <f>1000</f>
        <v>1000</v>
      </c>
      <c r="AN1328" s="2">
        <f t="shared" si="82"/>
        <v>96.428137390000003</v>
      </c>
      <c r="AO1328" s="2">
        <f t="shared" si="83"/>
        <v>57140000</v>
      </c>
      <c r="AP1328" s="2">
        <f>gpw_3[[#This Row],[M]]/(gpw_3[[#This Row],[Mb]]*gpw_3[[#This Row],[K]])*gpw_3[[#This Row],[Wb]]</f>
        <v>22.339321180126735</v>
      </c>
      <c r="AQ1328" s="2">
        <f>gpw_3[[#This Row],[kurs_zamkniecia]]-AE858</f>
        <v>0.23000000000000043</v>
      </c>
      <c r="AR1328" s="2" t="str">
        <f>IF(gpw_3[[#This Row],[Kolumna1]]&gt;0,"r",IF(gpw_3[[#This Row],[Kolumna1]]=0,"n","m"))</f>
        <v>r</v>
      </c>
    </row>
    <row r="1329" spans="1:44" x14ac:dyDescent="0.25">
      <c r="A1329" s="1">
        <v>42027</v>
      </c>
      <c r="B1329" s="2" t="s">
        <v>781</v>
      </c>
      <c r="C1329" s="2" t="s">
        <v>782</v>
      </c>
      <c r="D1329">
        <v>6</v>
      </c>
      <c r="E1329">
        <v>2699</v>
      </c>
      <c r="F1329">
        <v>16250</v>
      </c>
      <c r="G1329">
        <v>2500000</v>
      </c>
      <c r="H1329" s="2">
        <f>IF(AND(gpw[[#This Row],[wolumen]]=0,gpw[[#This Row],[obrot]]=0),gpw[[#This Row],[kurs_zamkniecia]],gpw[[#This Row],[obrot]]/gpw[[#This Row],[wolumen]])</f>
        <v>6.0207484253427195</v>
      </c>
      <c r="I1329">
        <f>(gpw[[#This Row],[kurs_zamkniecia]]/D859-1)*100</f>
        <v>-2.4390243902439046</v>
      </c>
      <c r="J1329" t="str">
        <f>LEFT(gpw[[#This Row],[ISIN]],2)</f>
        <v>PL</v>
      </c>
      <c r="K1329">
        <f>gpw[[#This Row],[kurs_zamkniecia]]*gpw[[#This Row],[pakiet_wig]]</f>
        <v>15000000</v>
      </c>
      <c r="L1329" s="2">
        <f>1000</f>
        <v>1000</v>
      </c>
      <c r="M1329" s="2">
        <f t="shared" si="80"/>
        <v>96.428137390000003</v>
      </c>
      <c r="N1329" s="2">
        <f t="shared" si="81"/>
        <v>57140000</v>
      </c>
      <c r="O1329" s="2">
        <f>gpw[[#This Row],[M]]/(gpw[[#This Row],[Mb]]*gpw[[#This Row],[K]])*gpw[[#This Row],[Wb]]</f>
        <v>2.7223705939124208</v>
      </c>
      <c r="P1329" s="2">
        <f>gpw[[#This Row],[kurs_zamkniecia]]-D859</f>
        <v>-0.15000000000000036</v>
      </c>
      <c r="Q1329" s="2" t="str">
        <f>IF(gpw[[#This Row],[Kolumna1]]&gt;0,"r",IF(gpw[[#This Row],[Kolumna1]]=0,"n","m"))</f>
        <v>m</v>
      </c>
      <c r="AB1329" s="1">
        <v>42027</v>
      </c>
      <c r="AC1329" s="2" t="s">
        <v>781</v>
      </c>
      <c r="AD1329" s="2" t="s">
        <v>782</v>
      </c>
      <c r="AE1329">
        <v>6</v>
      </c>
      <c r="AF1329">
        <v>2699</v>
      </c>
      <c r="AG1329">
        <v>16250</v>
      </c>
      <c r="AH1329">
        <v>2500000</v>
      </c>
      <c r="AI1329" s="2">
        <f>IF(AND(gpw_3[[#This Row],[wolumen]]=0,gpw_3[[#This Row],[obrot]]=0),gpw_3[[#This Row],[kurs_zamkniecia]],gpw_3[[#This Row],[obrot]]/gpw_3[[#This Row],[wolumen]])</f>
        <v>6.0207484253427195</v>
      </c>
      <c r="AJ1329">
        <f>(gpw_3[[#This Row],[kurs_zamkniecia]]/AE859-1)*100</f>
        <v>-2.4390243902439046</v>
      </c>
      <c r="AK1329" t="str">
        <f>LEFT(gpw_3[[#This Row],[ISIN]],2)</f>
        <v>PL</v>
      </c>
      <c r="AL1329">
        <f>gpw_3[[#This Row],[kurs_zamkniecia]]*gpw_3[[#This Row],[pakiet_wig]]</f>
        <v>15000000</v>
      </c>
      <c r="AM1329" s="2">
        <f>1000</f>
        <v>1000</v>
      </c>
      <c r="AN1329" s="2">
        <f t="shared" si="82"/>
        <v>96.428137390000003</v>
      </c>
      <c r="AO1329" s="2">
        <f t="shared" si="83"/>
        <v>57140000</v>
      </c>
      <c r="AP1329" s="2">
        <f>gpw_3[[#This Row],[M]]/(gpw_3[[#This Row],[Mb]]*gpw_3[[#This Row],[K]])*gpw_3[[#This Row],[Wb]]</f>
        <v>2.7223705939124208</v>
      </c>
      <c r="AQ1329" s="2">
        <f>gpw_3[[#This Row],[kurs_zamkniecia]]-AE859</f>
        <v>-0.15000000000000036</v>
      </c>
      <c r="AR1329" s="2" t="str">
        <f>IF(gpw_3[[#This Row],[Kolumna1]]&gt;0,"r",IF(gpw_3[[#This Row],[Kolumna1]]=0,"n","m"))</f>
        <v>m</v>
      </c>
    </row>
    <row r="1330" spans="1:44" x14ac:dyDescent="0.25">
      <c r="A1330" s="1">
        <v>42027</v>
      </c>
      <c r="B1330" s="2" t="s">
        <v>783</v>
      </c>
      <c r="C1330" s="2" t="s">
        <v>784</v>
      </c>
      <c r="D1330">
        <v>16.55</v>
      </c>
      <c r="E1330">
        <v>1670</v>
      </c>
      <c r="F1330">
        <v>27510</v>
      </c>
      <c r="G1330">
        <v>5246000</v>
      </c>
      <c r="H1330" s="2">
        <f>IF(AND(gpw[[#This Row],[wolumen]]=0,gpw[[#This Row],[obrot]]=0),gpw[[#This Row],[kurs_zamkniecia]],gpw[[#This Row],[obrot]]/gpw[[#This Row],[wolumen]])</f>
        <v>16.473053892215567</v>
      </c>
      <c r="I1330">
        <f>(gpw[[#This Row],[kurs_zamkniecia]]/D860-1)*100</f>
        <v>1.6584766584766486</v>
      </c>
      <c r="J1330" t="str">
        <f>LEFT(gpw[[#This Row],[ISIN]],2)</f>
        <v>PL</v>
      </c>
      <c r="K1330">
        <f>gpw[[#This Row],[kurs_zamkniecia]]*gpw[[#This Row],[pakiet_wig]]</f>
        <v>86821300</v>
      </c>
      <c r="L1330" s="2">
        <f>1000</f>
        <v>1000</v>
      </c>
      <c r="M1330" s="2">
        <f t="shared" si="80"/>
        <v>96.428137390000003</v>
      </c>
      <c r="N1330" s="2">
        <f t="shared" si="81"/>
        <v>57140000</v>
      </c>
      <c r="O1330" s="2">
        <f>gpw[[#This Row],[M]]/(gpw[[#This Row],[Mb]]*gpw[[#This Row],[K]])*gpw[[#This Row],[Wb]]</f>
        <v>15.757316936349897</v>
      </c>
      <c r="P1330" s="2">
        <f>gpw[[#This Row],[kurs_zamkniecia]]-D860</f>
        <v>0.26999999999999957</v>
      </c>
      <c r="Q1330" s="2" t="str">
        <f>IF(gpw[[#This Row],[Kolumna1]]&gt;0,"r",IF(gpw[[#This Row],[Kolumna1]]=0,"n","m"))</f>
        <v>r</v>
      </c>
      <c r="AB1330" s="1">
        <v>42027</v>
      </c>
      <c r="AC1330" s="2" t="s">
        <v>783</v>
      </c>
      <c r="AD1330" s="2" t="s">
        <v>784</v>
      </c>
      <c r="AE1330">
        <v>16.55</v>
      </c>
      <c r="AF1330">
        <v>1670</v>
      </c>
      <c r="AG1330">
        <v>27510</v>
      </c>
      <c r="AH1330">
        <v>5246000</v>
      </c>
      <c r="AI1330" s="2">
        <f>IF(AND(gpw_3[[#This Row],[wolumen]]=0,gpw_3[[#This Row],[obrot]]=0),gpw_3[[#This Row],[kurs_zamkniecia]],gpw_3[[#This Row],[obrot]]/gpw_3[[#This Row],[wolumen]])</f>
        <v>16.473053892215567</v>
      </c>
      <c r="AJ1330">
        <f>(gpw_3[[#This Row],[kurs_zamkniecia]]/AE860-1)*100</f>
        <v>1.6584766584766486</v>
      </c>
      <c r="AK1330" t="str">
        <f>LEFT(gpw_3[[#This Row],[ISIN]],2)</f>
        <v>PL</v>
      </c>
      <c r="AL1330">
        <f>gpw_3[[#This Row],[kurs_zamkniecia]]*gpw_3[[#This Row],[pakiet_wig]]</f>
        <v>86821300</v>
      </c>
      <c r="AM1330" s="2">
        <f>1000</f>
        <v>1000</v>
      </c>
      <c r="AN1330" s="2">
        <f t="shared" si="82"/>
        <v>96.428137390000003</v>
      </c>
      <c r="AO1330" s="2">
        <f t="shared" si="83"/>
        <v>57140000</v>
      </c>
      <c r="AP1330" s="2">
        <f>gpw_3[[#This Row],[M]]/(gpw_3[[#This Row],[Mb]]*gpw_3[[#This Row],[K]])*gpw_3[[#This Row],[Wb]]</f>
        <v>15.757316936349897</v>
      </c>
      <c r="AQ1330" s="2">
        <f>gpw_3[[#This Row],[kurs_zamkniecia]]-AE860</f>
        <v>0.26999999999999957</v>
      </c>
      <c r="AR1330" s="2" t="str">
        <f>IF(gpw_3[[#This Row],[Kolumna1]]&gt;0,"r",IF(gpw_3[[#This Row],[Kolumna1]]=0,"n","m"))</f>
        <v>r</v>
      </c>
    </row>
    <row r="1331" spans="1:44" x14ac:dyDescent="0.25">
      <c r="A1331" s="1">
        <v>42027</v>
      </c>
      <c r="B1331" s="2" t="s">
        <v>785</v>
      </c>
      <c r="C1331" s="2" t="s">
        <v>786</v>
      </c>
      <c r="D1331">
        <v>15.7</v>
      </c>
      <c r="E1331">
        <v>250</v>
      </c>
      <c r="F1331">
        <v>3930</v>
      </c>
      <c r="G1331">
        <v>3182000</v>
      </c>
      <c r="H1331" s="2">
        <f>IF(AND(gpw[[#This Row],[wolumen]]=0,gpw[[#This Row],[obrot]]=0),gpw[[#This Row],[kurs_zamkniecia]],gpw[[#This Row],[obrot]]/gpw[[#This Row],[wolumen]])</f>
        <v>15.72</v>
      </c>
      <c r="I1331">
        <f>(gpw[[#This Row],[kurs_zamkniecia]]/D861-1)*100</f>
        <v>0.64102564102563875</v>
      </c>
      <c r="J1331" t="str">
        <f>LEFT(gpw[[#This Row],[ISIN]],2)</f>
        <v>PL</v>
      </c>
      <c r="K1331">
        <f>gpw[[#This Row],[kurs_zamkniecia]]*gpw[[#This Row],[pakiet_wig]]</f>
        <v>49957400</v>
      </c>
      <c r="L1331" s="2">
        <f>1000</f>
        <v>1000</v>
      </c>
      <c r="M1331" s="2">
        <f t="shared" si="80"/>
        <v>96.428137390000003</v>
      </c>
      <c r="N1331" s="2">
        <f t="shared" si="81"/>
        <v>57140000</v>
      </c>
      <c r="O1331" s="2">
        <f>gpw[[#This Row],[M]]/(gpw[[#This Row],[Mb]]*gpw[[#This Row],[K]])*gpw[[#This Row],[Wb]]</f>
        <v>9.0668371138880239</v>
      </c>
      <c r="P1331" s="2">
        <f>gpw[[#This Row],[kurs_zamkniecia]]-D861</f>
        <v>9.9999999999999645E-2</v>
      </c>
      <c r="Q1331" s="2" t="str">
        <f>IF(gpw[[#This Row],[Kolumna1]]&gt;0,"r",IF(gpw[[#This Row],[Kolumna1]]=0,"n","m"))</f>
        <v>r</v>
      </c>
      <c r="AB1331" s="1">
        <v>42027</v>
      </c>
      <c r="AC1331" s="2" t="s">
        <v>785</v>
      </c>
      <c r="AD1331" s="2" t="s">
        <v>786</v>
      </c>
      <c r="AE1331">
        <v>15.7</v>
      </c>
      <c r="AF1331">
        <v>250</v>
      </c>
      <c r="AG1331">
        <v>3930</v>
      </c>
      <c r="AH1331">
        <v>3182000</v>
      </c>
      <c r="AI1331" s="2">
        <f>IF(AND(gpw_3[[#This Row],[wolumen]]=0,gpw_3[[#This Row],[obrot]]=0),gpw_3[[#This Row],[kurs_zamkniecia]],gpw_3[[#This Row],[obrot]]/gpw_3[[#This Row],[wolumen]])</f>
        <v>15.72</v>
      </c>
      <c r="AJ1331">
        <f>(gpw_3[[#This Row],[kurs_zamkniecia]]/AE861-1)*100</f>
        <v>0.64102564102563875</v>
      </c>
      <c r="AK1331" t="str">
        <f>LEFT(gpw_3[[#This Row],[ISIN]],2)</f>
        <v>PL</v>
      </c>
      <c r="AL1331">
        <f>gpw_3[[#This Row],[kurs_zamkniecia]]*gpw_3[[#This Row],[pakiet_wig]]</f>
        <v>49957400</v>
      </c>
      <c r="AM1331" s="2">
        <f>1000</f>
        <v>1000</v>
      </c>
      <c r="AN1331" s="2">
        <f t="shared" si="82"/>
        <v>96.428137390000003</v>
      </c>
      <c r="AO1331" s="2">
        <f t="shared" si="83"/>
        <v>57140000</v>
      </c>
      <c r="AP1331" s="2">
        <f>gpw_3[[#This Row],[M]]/(gpw_3[[#This Row],[Mb]]*gpw_3[[#This Row],[K]])*gpw_3[[#This Row],[Wb]]</f>
        <v>9.0668371138880239</v>
      </c>
      <c r="AQ1331" s="2">
        <f>gpw_3[[#This Row],[kurs_zamkniecia]]-AE861</f>
        <v>9.9999999999999645E-2</v>
      </c>
      <c r="AR1331" s="2" t="str">
        <f>IF(gpw_3[[#This Row],[Kolumna1]]&gt;0,"r",IF(gpw_3[[#This Row],[Kolumna1]]=0,"n","m"))</f>
        <v>r</v>
      </c>
    </row>
    <row r="1332" spans="1:44" x14ac:dyDescent="0.25">
      <c r="A1332" s="1">
        <v>42027</v>
      </c>
      <c r="B1332" s="2" t="s">
        <v>787</v>
      </c>
      <c r="C1332" s="2" t="s">
        <v>788</v>
      </c>
      <c r="D1332">
        <v>3.1</v>
      </c>
      <c r="E1332">
        <v>165158</v>
      </c>
      <c r="F1332">
        <v>531090</v>
      </c>
      <c r="G1332">
        <v>32839000</v>
      </c>
      <c r="H1332" s="2">
        <f>IF(AND(gpw[[#This Row],[wolumen]]=0,gpw[[#This Row],[obrot]]=0),gpw[[#This Row],[kurs_zamkniecia]],gpw[[#This Row],[obrot]]/gpw[[#This Row],[wolumen]])</f>
        <v>3.2156480461134187</v>
      </c>
      <c r="I1332">
        <f>(gpw[[#This Row],[kurs_zamkniecia]]/D862-1)*100</f>
        <v>-6.0606060606060552</v>
      </c>
      <c r="J1332" t="str">
        <f>LEFT(gpw[[#This Row],[ISIN]],2)</f>
        <v>CA</v>
      </c>
      <c r="K1332">
        <f>gpw[[#This Row],[kurs_zamkniecia]]*gpw[[#This Row],[pakiet_wig]]</f>
        <v>101800900</v>
      </c>
      <c r="L1332" s="2">
        <f>1000</f>
        <v>1000</v>
      </c>
      <c r="M1332" s="2">
        <f t="shared" si="80"/>
        <v>96.428137390000003</v>
      </c>
      <c r="N1332" s="2">
        <f t="shared" si="81"/>
        <v>57140000</v>
      </c>
      <c r="O1332" s="2">
        <f>gpw[[#This Row],[M]]/(gpw[[#This Row],[Mb]]*gpw[[#This Row],[K]])*gpw[[#This Row],[Wb]]</f>
        <v>18.475985106254594</v>
      </c>
      <c r="P1332" s="2">
        <f>gpw[[#This Row],[kurs_zamkniecia]]-D862</f>
        <v>-0.19999999999999973</v>
      </c>
      <c r="Q1332" s="2" t="str">
        <f>IF(gpw[[#This Row],[Kolumna1]]&gt;0,"r",IF(gpw[[#This Row],[Kolumna1]]=0,"n","m"))</f>
        <v>m</v>
      </c>
      <c r="AB1332" s="1">
        <v>42027</v>
      </c>
      <c r="AC1332" s="2" t="s">
        <v>787</v>
      </c>
      <c r="AD1332" s="2" t="s">
        <v>788</v>
      </c>
      <c r="AE1332">
        <v>3.1</v>
      </c>
      <c r="AF1332">
        <v>165158</v>
      </c>
      <c r="AG1332">
        <v>531090</v>
      </c>
      <c r="AH1332">
        <v>32839000</v>
      </c>
      <c r="AI1332" s="2">
        <f>IF(AND(gpw_3[[#This Row],[wolumen]]=0,gpw_3[[#This Row],[obrot]]=0),gpw_3[[#This Row],[kurs_zamkniecia]],gpw_3[[#This Row],[obrot]]/gpw_3[[#This Row],[wolumen]])</f>
        <v>3.2156480461134187</v>
      </c>
      <c r="AJ1332">
        <f>(gpw_3[[#This Row],[kurs_zamkniecia]]/AE862-1)*100</f>
        <v>-6.0606060606060552</v>
      </c>
      <c r="AK1332" t="str">
        <f>LEFT(gpw_3[[#This Row],[ISIN]],2)</f>
        <v>CA</v>
      </c>
      <c r="AL1332">
        <f>gpw_3[[#This Row],[kurs_zamkniecia]]*gpw_3[[#This Row],[pakiet_wig]]</f>
        <v>101800900</v>
      </c>
      <c r="AM1332" s="2">
        <f>1000</f>
        <v>1000</v>
      </c>
      <c r="AN1332" s="2">
        <f t="shared" si="82"/>
        <v>96.428137390000003</v>
      </c>
      <c r="AO1332" s="2">
        <f t="shared" si="83"/>
        <v>57140000</v>
      </c>
      <c r="AP1332" s="2">
        <f>gpw_3[[#This Row],[M]]/(gpw_3[[#This Row],[Mb]]*gpw_3[[#This Row],[K]])*gpw_3[[#This Row],[Wb]]</f>
        <v>18.475985106254594</v>
      </c>
      <c r="AQ1332" s="2">
        <f>gpw_3[[#This Row],[kurs_zamkniecia]]-AE862</f>
        <v>-0.19999999999999973</v>
      </c>
      <c r="AR1332" s="2" t="str">
        <f>IF(gpw_3[[#This Row],[Kolumna1]]&gt;0,"r",IF(gpw_3[[#This Row],[Kolumna1]]=0,"n","m"))</f>
        <v>m</v>
      </c>
    </row>
    <row r="1333" spans="1:44" x14ac:dyDescent="0.25">
      <c r="A1333" s="1">
        <v>42027</v>
      </c>
      <c r="B1333" s="2" t="s">
        <v>789</v>
      </c>
      <c r="C1333" s="2" t="s">
        <v>790</v>
      </c>
      <c r="D1333">
        <v>1.9</v>
      </c>
      <c r="E1333">
        <v>30788</v>
      </c>
      <c r="F1333">
        <v>57160</v>
      </c>
      <c r="G1333">
        <v>18377000</v>
      </c>
      <c r="H1333" s="2">
        <f>IF(AND(gpw[[#This Row],[wolumen]]=0,gpw[[#This Row],[obrot]]=0),gpw[[#This Row],[kurs_zamkniecia]],gpw[[#This Row],[obrot]]/gpw[[#This Row],[wolumen]])</f>
        <v>1.8565674938287644</v>
      </c>
      <c r="I1333">
        <f>(gpw[[#This Row],[kurs_zamkniecia]]/D863-1)*100</f>
        <v>4.9723756906077332</v>
      </c>
      <c r="J1333" t="str">
        <f>LEFT(gpw[[#This Row],[ISIN]],2)</f>
        <v>PL</v>
      </c>
      <c r="K1333">
        <f>gpw[[#This Row],[kurs_zamkniecia]]*gpw[[#This Row],[pakiet_wig]]</f>
        <v>34916300</v>
      </c>
      <c r="L1333" s="2">
        <f>1000</f>
        <v>1000</v>
      </c>
      <c r="M1333" s="2">
        <f t="shared" si="80"/>
        <v>96.428137390000003</v>
      </c>
      <c r="N1333" s="2">
        <f t="shared" si="81"/>
        <v>57140000</v>
      </c>
      <c r="O1333" s="2">
        <f>gpw[[#This Row],[M]]/(gpw[[#This Row],[Mb]]*gpw[[#This Row],[K]])*gpw[[#This Row],[Wb]]</f>
        <v>6.3370072245482829</v>
      </c>
      <c r="P1333" s="2">
        <f>gpw[[#This Row],[kurs_zamkniecia]]-D863</f>
        <v>8.9999999999999858E-2</v>
      </c>
      <c r="Q1333" s="2" t="str">
        <f>IF(gpw[[#This Row],[Kolumna1]]&gt;0,"r",IF(gpw[[#This Row],[Kolumna1]]=0,"n","m"))</f>
        <v>r</v>
      </c>
      <c r="AB1333" s="1">
        <v>42027</v>
      </c>
      <c r="AC1333" s="2" t="s">
        <v>789</v>
      </c>
      <c r="AD1333" s="2" t="s">
        <v>790</v>
      </c>
      <c r="AE1333">
        <v>1.9</v>
      </c>
      <c r="AF1333">
        <v>30788</v>
      </c>
      <c r="AG1333">
        <v>57160</v>
      </c>
      <c r="AH1333">
        <v>18377000</v>
      </c>
      <c r="AI1333" s="2">
        <f>IF(AND(gpw_3[[#This Row],[wolumen]]=0,gpw_3[[#This Row],[obrot]]=0),gpw_3[[#This Row],[kurs_zamkniecia]],gpw_3[[#This Row],[obrot]]/gpw_3[[#This Row],[wolumen]])</f>
        <v>1.8565674938287644</v>
      </c>
      <c r="AJ1333">
        <f>(gpw_3[[#This Row],[kurs_zamkniecia]]/AE863-1)*100</f>
        <v>4.9723756906077332</v>
      </c>
      <c r="AK1333" t="str">
        <f>LEFT(gpw_3[[#This Row],[ISIN]],2)</f>
        <v>PL</v>
      </c>
      <c r="AL1333">
        <f>gpw_3[[#This Row],[kurs_zamkniecia]]*gpw_3[[#This Row],[pakiet_wig]]</f>
        <v>34916300</v>
      </c>
      <c r="AM1333" s="2">
        <f>1000</f>
        <v>1000</v>
      </c>
      <c r="AN1333" s="2">
        <f t="shared" si="82"/>
        <v>96.428137390000003</v>
      </c>
      <c r="AO1333" s="2">
        <f t="shared" si="83"/>
        <v>57140000</v>
      </c>
      <c r="AP1333" s="2">
        <f>gpw_3[[#This Row],[M]]/(gpw_3[[#This Row],[Mb]]*gpw_3[[#This Row],[K]])*gpw_3[[#This Row],[Wb]]</f>
        <v>6.3370072245482829</v>
      </c>
      <c r="AQ1333" s="2">
        <f>gpw_3[[#This Row],[kurs_zamkniecia]]-AE863</f>
        <v>8.9999999999999858E-2</v>
      </c>
      <c r="AR1333" s="2" t="str">
        <f>IF(gpw_3[[#This Row],[Kolumna1]]&gt;0,"r",IF(gpw_3[[#This Row],[Kolumna1]]=0,"n","m"))</f>
        <v>r</v>
      </c>
    </row>
    <row r="1334" spans="1:44" x14ac:dyDescent="0.25">
      <c r="A1334" s="1">
        <v>42027</v>
      </c>
      <c r="B1334" s="2" t="s">
        <v>791</v>
      </c>
      <c r="C1334" s="2" t="s">
        <v>792</v>
      </c>
      <c r="D1334">
        <v>5.38</v>
      </c>
      <c r="E1334">
        <v>11641</v>
      </c>
      <c r="F1334">
        <v>62630</v>
      </c>
      <c r="G1334">
        <v>5448000</v>
      </c>
      <c r="H1334" s="2">
        <f>IF(AND(gpw[[#This Row],[wolumen]]=0,gpw[[#This Row],[obrot]]=0),gpw[[#This Row],[kurs_zamkniecia]],gpw[[#This Row],[obrot]]/gpw[[#This Row],[wolumen]])</f>
        <v>5.3801219826475393</v>
      </c>
      <c r="I1334">
        <f>(gpw[[#This Row],[kurs_zamkniecia]]/D864-1)*100</f>
        <v>2.281368821292773</v>
      </c>
      <c r="J1334" t="str">
        <f>LEFT(gpw[[#This Row],[ISIN]],2)</f>
        <v>EE</v>
      </c>
      <c r="K1334">
        <f>gpw[[#This Row],[kurs_zamkniecia]]*gpw[[#This Row],[pakiet_wig]]</f>
        <v>29310240</v>
      </c>
      <c r="L1334" s="2">
        <f>1000</f>
        <v>1000</v>
      </c>
      <c r="M1334" s="2">
        <f t="shared" si="80"/>
        <v>96.428137390000003</v>
      </c>
      <c r="N1334" s="2">
        <f t="shared" si="81"/>
        <v>57140000</v>
      </c>
      <c r="O1334" s="2">
        <f>gpw[[#This Row],[M]]/(gpw[[#This Row],[Mb]]*gpw[[#This Row],[K]])*gpw[[#This Row],[Wb]]</f>
        <v>5.3195556984343719</v>
      </c>
      <c r="P1334" s="2">
        <f>gpw[[#This Row],[kurs_zamkniecia]]-D864</f>
        <v>0.12000000000000011</v>
      </c>
      <c r="Q1334" s="2" t="str">
        <f>IF(gpw[[#This Row],[Kolumna1]]&gt;0,"r",IF(gpw[[#This Row],[Kolumna1]]=0,"n","m"))</f>
        <v>r</v>
      </c>
      <c r="AB1334" s="1">
        <v>42027</v>
      </c>
      <c r="AC1334" s="2" t="s">
        <v>791</v>
      </c>
      <c r="AD1334" s="2" t="s">
        <v>792</v>
      </c>
      <c r="AE1334">
        <v>5.38</v>
      </c>
      <c r="AF1334">
        <v>11641</v>
      </c>
      <c r="AG1334">
        <v>62630</v>
      </c>
      <c r="AH1334">
        <v>5448000</v>
      </c>
      <c r="AI1334" s="2">
        <f>IF(AND(gpw_3[[#This Row],[wolumen]]=0,gpw_3[[#This Row],[obrot]]=0),gpw_3[[#This Row],[kurs_zamkniecia]],gpw_3[[#This Row],[obrot]]/gpw_3[[#This Row],[wolumen]])</f>
        <v>5.3801219826475393</v>
      </c>
      <c r="AJ1334">
        <f>(gpw_3[[#This Row],[kurs_zamkniecia]]/AE864-1)*100</f>
        <v>2.281368821292773</v>
      </c>
      <c r="AK1334" t="str">
        <f>LEFT(gpw_3[[#This Row],[ISIN]],2)</f>
        <v>EE</v>
      </c>
      <c r="AL1334">
        <f>gpw_3[[#This Row],[kurs_zamkniecia]]*gpw_3[[#This Row],[pakiet_wig]]</f>
        <v>29310240</v>
      </c>
      <c r="AM1334" s="2">
        <f>1000</f>
        <v>1000</v>
      </c>
      <c r="AN1334" s="2">
        <f t="shared" si="82"/>
        <v>96.428137390000003</v>
      </c>
      <c r="AO1334" s="2">
        <f t="shared" si="83"/>
        <v>57140000</v>
      </c>
      <c r="AP1334" s="2">
        <f>gpw_3[[#This Row],[M]]/(gpw_3[[#This Row],[Mb]]*gpw_3[[#This Row],[K]])*gpw_3[[#This Row],[Wb]]</f>
        <v>5.3195556984343719</v>
      </c>
      <c r="AQ1334" s="2">
        <f>gpw_3[[#This Row],[kurs_zamkniecia]]-AE864</f>
        <v>0.12000000000000011</v>
      </c>
      <c r="AR1334" s="2" t="str">
        <f>IF(gpw_3[[#This Row],[Kolumna1]]&gt;0,"r",IF(gpw_3[[#This Row],[Kolumna1]]=0,"n","m"))</f>
        <v>r</v>
      </c>
    </row>
    <row r="1335" spans="1:44" x14ac:dyDescent="0.25">
      <c r="A1335" s="1">
        <v>42027</v>
      </c>
      <c r="B1335" s="2" t="s">
        <v>793</v>
      </c>
      <c r="C1335" s="2" t="s">
        <v>794</v>
      </c>
      <c r="D1335">
        <v>9.4499999999999993</v>
      </c>
      <c r="E1335">
        <v>3</v>
      </c>
      <c r="F1335">
        <v>30</v>
      </c>
      <c r="G1335">
        <v>1962000</v>
      </c>
      <c r="H1335" s="2">
        <f>IF(AND(gpw[[#This Row],[wolumen]]=0,gpw[[#This Row],[obrot]]=0),gpw[[#This Row],[kurs_zamkniecia]],gpw[[#This Row],[obrot]]/gpw[[#This Row],[wolumen]])</f>
        <v>10</v>
      </c>
      <c r="I1335">
        <f>(gpw[[#This Row],[kurs_zamkniecia]]/D865-1)*100</f>
        <v>-1.0471204188481797</v>
      </c>
      <c r="J1335" t="str">
        <f>LEFT(gpw[[#This Row],[ISIN]],2)</f>
        <v>PL</v>
      </c>
      <c r="K1335">
        <f>gpw[[#This Row],[kurs_zamkniecia]]*gpw[[#This Row],[pakiet_wig]]</f>
        <v>18540900</v>
      </c>
      <c r="L1335" s="2">
        <f>1000</f>
        <v>1000</v>
      </c>
      <c r="M1335" s="2">
        <f t="shared" si="80"/>
        <v>96.428137390000003</v>
      </c>
      <c r="N1335" s="2">
        <f t="shared" si="81"/>
        <v>57140000</v>
      </c>
      <c r="O1335" s="2">
        <f>gpw[[#This Row],[M]]/(gpw[[#This Row],[Mb]]*gpw[[#This Row],[K]])*gpw[[#This Row],[Wb]]</f>
        <v>3.3650133963113866</v>
      </c>
      <c r="P1335" s="2">
        <f>gpw[[#This Row],[kurs_zamkniecia]]-D865</f>
        <v>-0.10000000000000142</v>
      </c>
      <c r="Q1335" s="2" t="str">
        <f>IF(gpw[[#This Row],[Kolumna1]]&gt;0,"r",IF(gpw[[#This Row],[Kolumna1]]=0,"n","m"))</f>
        <v>m</v>
      </c>
      <c r="AB1335" s="1">
        <v>42027</v>
      </c>
      <c r="AC1335" s="2" t="s">
        <v>793</v>
      </c>
      <c r="AD1335" s="2" t="s">
        <v>794</v>
      </c>
      <c r="AE1335">
        <v>9.4499999999999993</v>
      </c>
      <c r="AF1335">
        <v>3</v>
      </c>
      <c r="AG1335">
        <v>30</v>
      </c>
      <c r="AH1335">
        <v>1962000</v>
      </c>
      <c r="AI1335" s="2">
        <f>IF(AND(gpw_3[[#This Row],[wolumen]]=0,gpw_3[[#This Row],[obrot]]=0),gpw_3[[#This Row],[kurs_zamkniecia]],gpw_3[[#This Row],[obrot]]/gpw_3[[#This Row],[wolumen]])</f>
        <v>10</v>
      </c>
      <c r="AJ1335">
        <f>(gpw_3[[#This Row],[kurs_zamkniecia]]/AE865-1)*100</f>
        <v>-1.0471204188481797</v>
      </c>
      <c r="AK1335" t="str">
        <f>LEFT(gpw_3[[#This Row],[ISIN]],2)</f>
        <v>PL</v>
      </c>
      <c r="AL1335">
        <f>gpw_3[[#This Row],[kurs_zamkniecia]]*gpw_3[[#This Row],[pakiet_wig]]</f>
        <v>18540900</v>
      </c>
      <c r="AM1335" s="2">
        <f>1000</f>
        <v>1000</v>
      </c>
      <c r="AN1335" s="2">
        <f t="shared" si="82"/>
        <v>96.428137390000003</v>
      </c>
      <c r="AO1335" s="2">
        <f t="shared" si="83"/>
        <v>57140000</v>
      </c>
      <c r="AP1335" s="2">
        <f>gpw_3[[#This Row],[M]]/(gpw_3[[#This Row],[Mb]]*gpw_3[[#This Row],[K]])*gpw_3[[#This Row],[Wb]]</f>
        <v>3.3650133963113866</v>
      </c>
      <c r="AQ1335" s="2">
        <f>gpw_3[[#This Row],[kurs_zamkniecia]]-AE865</f>
        <v>-0.10000000000000142</v>
      </c>
      <c r="AR1335" s="2" t="str">
        <f>IF(gpw_3[[#This Row],[Kolumna1]]&gt;0,"r",IF(gpw_3[[#This Row],[Kolumna1]]=0,"n","m"))</f>
        <v>m</v>
      </c>
    </row>
    <row r="1336" spans="1:44" x14ac:dyDescent="0.25">
      <c r="A1336" s="1">
        <v>42027</v>
      </c>
      <c r="B1336" s="2" t="s">
        <v>795</v>
      </c>
      <c r="C1336" s="2" t="s">
        <v>796</v>
      </c>
      <c r="D1336">
        <v>35.65</v>
      </c>
      <c r="E1336">
        <v>35984</v>
      </c>
      <c r="F1336">
        <v>1260360</v>
      </c>
      <c r="G1336">
        <v>1729000</v>
      </c>
      <c r="H1336" s="2">
        <f>IF(AND(gpw[[#This Row],[wolumen]]=0,gpw[[#This Row],[obrot]]=0),gpw[[#This Row],[kurs_zamkniecia]],gpw[[#This Row],[obrot]]/gpw[[#This Row],[wolumen]])</f>
        <v>35.025566918630503</v>
      </c>
      <c r="I1336">
        <f>(gpw[[#This Row],[kurs_zamkniecia]]/D866-1)*100</f>
        <v>8.0303030303030312</v>
      </c>
      <c r="J1336" t="str">
        <f>LEFT(gpw[[#This Row],[ISIN]],2)</f>
        <v>PL</v>
      </c>
      <c r="K1336">
        <f>gpw[[#This Row],[kurs_zamkniecia]]*gpw[[#This Row],[pakiet_wig]]</f>
        <v>61638850</v>
      </c>
      <c r="L1336" s="2">
        <f>1000</f>
        <v>1000</v>
      </c>
      <c r="M1336" s="2">
        <f t="shared" si="80"/>
        <v>96.428137390000003</v>
      </c>
      <c r="N1336" s="2">
        <f t="shared" si="81"/>
        <v>57140000</v>
      </c>
      <c r="O1336" s="2">
        <f>gpw[[#This Row],[M]]/(gpw[[#This Row],[Mb]]*gpw[[#This Row],[K]])*gpw[[#This Row],[Wb]]</f>
        <v>11.186919512171908</v>
      </c>
      <c r="P1336" s="2">
        <f>gpw[[#This Row],[kurs_zamkniecia]]-D866</f>
        <v>2.6499999999999986</v>
      </c>
      <c r="Q1336" s="2" t="str">
        <f>IF(gpw[[#This Row],[Kolumna1]]&gt;0,"r",IF(gpw[[#This Row],[Kolumna1]]=0,"n","m"))</f>
        <v>r</v>
      </c>
      <c r="AB1336" s="1">
        <v>42027</v>
      </c>
      <c r="AC1336" s="2" t="s">
        <v>795</v>
      </c>
      <c r="AD1336" s="2" t="s">
        <v>796</v>
      </c>
      <c r="AE1336">
        <v>35.65</v>
      </c>
      <c r="AF1336">
        <v>35984</v>
      </c>
      <c r="AG1336">
        <v>1260360</v>
      </c>
      <c r="AH1336">
        <v>1729000</v>
      </c>
      <c r="AI1336" s="2">
        <f>IF(AND(gpw_3[[#This Row],[wolumen]]=0,gpw_3[[#This Row],[obrot]]=0),gpw_3[[#This Row],[kurs_zamkniecia]],gpw_3[[#This Row],[obrot]]/gpw_3[[#This Row],[wolumen]])</f>
        <v>35.025566918630503</v>
      </c>
      <c r="AJ1336">
        <f>(gpw_3[[#This Row],[kurs_zamkniecia]]/AE866-1)*100</f>
        <v>8.0303030303030312</v>
      </c>
      <c r="AK1336" t="str">
        <f>LEFT(gpw_3[[#This Row],[ISIN]],2)</f>
        <v>PL</v>
      </c>
      <c r="AL1336">
        <f>gpw_3[[#This Row],[kurs_zamkniecia]]*gpw_3[[#This Row],[pakiet_wig]]</f>
        <v>61638850</v>
      </c>
      <c r="AM1336" s="2">
        <f>1000</f>
        <v>1000</v>
      </c>
      <c r="AN1336" s="2">
        <f t="shared" si="82"/>
        <v>96.428137390000003</v>
      </c>
      <c r="AO1336" s="2">
        <f t="shared" si="83"/>
        <v>57140000</v>
      </c>
      <c r="AP1336" s="2">
        <f>gpw_3[[#This Row],[M]]/(gpw_3[[#This Row],[Mb]]*gpw_3[[#This Row],[K]])*gpw_3[[#This Row],[Wb]]</f>
        <v>11.186919512171908</v>
      </c>
      <c r="AQ1336" s="2">
        <f>gpw_3[[#This Row],[kurs_zamkniecia]]-AE866</f>
        <v>2.6499999999999986</v>
      </c>
      <c r="AR1336" s="2" t="str">
        <f>IF(gpw_3[[#This Row],[Kolumna1]]&gt;0,"r",IF(gpw_3[[#This Row],[Kolumna1]]=0,"n","m"))</f>
        <v>r</v>
      </c>
    </row>
    <row r="1337" spans="1:44" x14ac:dyDescent="0.25">
      <c r="A1337" s="1">
        <v>42027</v>
      </c>
      <c r="B1337" s="2" t="s">
        <v>797</v>
      </c>
      <c r="C1337" s="2" t="s">
        <v>798</v>
      </c>
      <c r="D1337">
        <v>1.81</v>
      </c>
      <c r="E1337">
        <v>0</v>
      </c>
      <c r="F1337">
        <v>0</v>
      </c>
      <c r="G1337">
        <v>0</v>
      </c>
      <c r="H1337" s="2">
        <f>IF(AND(gpw[[#This Row],[wolumen]]=0,gpw[[#This Row],[obrot]]=0),gpw[[#This Row],[kurs_zamkniecia]],gpw[[#This Row],[obrot]]/gpw[[#This Row],[wolumen]])</f>
        <v>1.81</v>
      </c>
      <c r="I1337">
        <f>(gpw[[#This Row],[kurs_zamkniecia]]/D867-1)*100</f>
        <v>0</v>
      </c>
      <c r="J1337" t="str">
        <f>LEFT(gpw[[#This Row],[ISIN]],2)</f>
        <v>PL</v>
      </c>
      <c r="K1337">
        <f>gpw[[#This Row],[kurs_zamkniecia]]*gpw[[#This Row],[pakiet_wig]]</f>
        <v>0</v>
      </c>
      <c r="L1337" s="2">
        <f>1000</f>
        <v>1000</v>
      </c>
      <c r="M1337" s="2">
        <f t="shared" si="80"/>
        <v>96.428137390000003</v>
      </c>
      <c r="N1337" s="2">
        <f t="shared" si="81"/>
        <v>57140000</v>
      </c>
      <c r="O1337" s="2">
        <f>gpw[[#This Row],[M]]/(gpw[[#This Row],[Mb]]*gpw[[#This Row],[K]])*gpw[[#This Row],[Wb]]</f>
        <v>0</v>
      </c>
      <c r="P1337" s="2">
        <f>gpw[[#This Row],[kurs_zamkniecia]]-D867</f>
        <v>0</v>
      </c>
      <c r="Q1337" s="2" t="str">
        <f>IF(gpw[[#This Row],[Kolumna1]]&gt;0,"r",IF(gpw[[#This Row],[Kolumna1]]=0,"n","m"))</f>
        <v>n</v>
      </c>
      <c r="AB1337" s="1">
        <v>42027</v>
      </c>
      <c r="AC1337" s="2" t="s">
        <v>797</v>
      </c>
      <c r="AD1337" s="2" t="s">
        <v>798</v>
      </c>
      <c r="AE1337">
        <v>1.81</v>
      </c>
      <c r="AF1337">
        <v>0</v>
      </c>
      <c r="AG1337">
        <v>0</v>
      </c>
      <c r="AH1337">
        <v>0</v>
      </c>
      <c r="AI1337" s="2">
        <f>IF(AND(gpw_3[[#This Row],[wolumen]]=0,gpw_3[[#This Row],[obrot]]=0),gpw_3[[#This Row],[kurs_zamkniecia]],gpw_3[[#This Row],[obrot]]/gpw_3[[#This Row],[wolumen]])</f>
        <v>1.81</v>
      </c>
      <c r="AJ1337">
        <f>(gpw_3[[#This Row],[kurs_zamkniecia]]/AE867-1)*100</f>
        <v>0</v>
      </c>
      <c r="AK1337" t="str">
        <f>LEFT(gpw_3[[#This Row],[ISIN]],2)</f>
        <v>PL</v>
      </c>
      <c r="AL1337">
        <f>gpw_3[[#This Row],[kurs_zamkniecia]]*gpw_3[[#This Row],[pakiet_wig]]</f>
        <v>0</v>
      </c>
      <c r="AM1337" s="2">
        <f>1000</f>
        <v>1000</v>
      </c>
      <c r="AN1337" s="2">
        <f t="shared" si="82"/>
        <v>96.428137390000003</v>
      </c>
      <c r="AO1337" s="2">
        <f t="shared" si="83"/>
        <v>57140000</v>
      </c>
      <c r="AP1337" s="2">
        <f>gpw_3[[#This Row],[M]]/(gpw_3[[#This Row],[Mb]]*gpw_3[[#This Row],[K]])*gpw_3[[#This Row],[Wb]]</f>
        <v>0</v>
      </c>
      <c r="AQ1337" s="2">
        <f>gpw_3[[#This Row],[kurs_zamkniecia]]-AE867</f>
        <v>0</v>
      </c>
      <c r="AR1337" s="2" t="str">
        <f>IF(gpw_3[[#This Row],[Kolumna1]]&gt;0,"r",IF(gpw_3[[#This Row],[Kolumna1]]=0,"n","m"))</f>
        <v>n</v>
      </c>
    </row>
    <row r="1338" spans="1:44" x14ac:dyDescent="0.25">
      <c r="A1338" s="1">
        <v>42027</v>
      </c>
      <c r="B1338" s="2" t="s">
        <v>799</v>
      </c>
      <c r="C1338" s="2" t="s">
        <v>800</v>
      </c>
      <c r="D1338">
        <v>1.05</v>
      </c>
      <c r="E1338">
        <v>318070</v>
      </c>
      <c r="F1338">
        <v>332020</v>
      </c>
      <c r="G1338">
        <v>31508000</v>
      </c>
      <c r="H1338" s="2">
        <f>IF(AND(gpw[[#This Row],[wolumen]]=0,gpw[[#This Row],[obrot]]=0),gpw[[#This Row],[kurs_zamkniecia]],gpw[[#This Row],[obrot]]/gpw[[#This Row],[wolumen]])</f>
        <v>1.043858270192096</v>
      </c>
      <c r="I1338">
        <f>(gpw[[#This Row],[kurs_zamkniecia]]/D868-1)*100</f>
        <v>2.941176470588247</v>
      </c>
      <c r="J1338" t="str">
        <f>LEFT(gpw[[#This Row],[ISIN]],2)</f>
        <v>PL</v>
      </c>
      <c r="K1338">
        <f>gpw[[#This Row],[kurs_zamkniecia]]*gpw[[#This Row],[pakiet_wig]]</f>
        <v>33083400</v>
      </c>
      <c r="L1338" s="2">
        <f>1000</f>
        <v>1000</v>
      </c>
      <c r="M1338" s="2">
        <f t="shared" si="80"/>
        <v>96.428137390000003</v>
      </c>
      <c r="N1338" s="2">
        <f t="shared" si="81"/>
        <v>57140000</v>
      </c>
      <c r="O1338" s="2">
        <f>gpw[[#This Row],[M]]/(gpw[[#This Row],[Mb]]*gpw[[#This Row],[K]])*gpw[[#This Row],[Wb]]</f>
        <v>6.0043516871094784</v>
      </c>
      <c r="P1338" s="2">
        <f>gpw[[#This Row],[kurs_zamkniecia]]-D868</f>
        <v>3.0000000000000027E-2</v>
      </c>
      <c r="Q1338" s="2" t="str">
        <f>IF(gpw[[#This Row],[Kolumna1]]&gt;0,"r",IF(gpw[[#This Row],[Kolumna1]]=0,"n","m"))</f>
        <v>r</v>
      </c>
      <c r="AB1338" s="1">
        <v>42027</v>
      </c>
      <c r="AC1338" s="2" t="s">
        <v>799</v>
      </c>
      <c r="AD1338" s="2" t="s">
        <v>800</v>
      </c>
      <c r="AE1338">
        <v>1.05</v>
      </c>
      <c r="AF1338">
        <v>318070</v>
      </c>
      <c r="AG1338">
        <v>332020</v>
      </c>
      <c r="AH1338">
        <v>31508000</v>
      </c>
      <c r="AI1338" s="2">
        <f>IF(AND(gpw_3[[#This Row],[wolumen]]=0,gpw_3[[#This Row],[obrot]]=0),gpw_3[[#This Row],[kurs_zamkniecia]],gpw_3[[#This Row],[obrot]]/gpw_3[[#This Row],[wolumen]])</f>
        <v>1.043858270192096</v>
      </c>
      <c r="AJ1338">
        <f>(gpw_3[[#This Row],[kurs_zamkniecia]]/AE868-1)*100</f>
        <v>2.941176470588247</v>
      </c>
      <c r="AK1338" t="str">
        <f>LEFT(gpw_3[[#This Row],[ISIN]],2)</f>
        <v>PL</v>
      </c>
      <c r="AL1338">
        <f>gpw_3[[#This Row],[kurs_zamkniecia]]*gpw_3[[#This Row],[pakiet_wig]]</f>
        <v>33083400</v>
      </c>
      <c r="AM1338" s="2">
        <f>1000</f>
        <v>1000</v>
      </c>
      <c r="AN1338" s="2">
        <f t="shared" si="82"/>
        <v>96.428137390000003</v>
      </c>
      <c r="AO1338" s="2">
        <f t="shared" si="83"/>
        <v>57140000</v>
      </c>
      <c r="AP1338" s="2">
        <f>gpw_3[[#This Row],[M]]/(gpw_3[[#This Row],[Mb]]*gpw_3[[#This Row],[K]])*gpw_3[[#This Row],[Wb]]</f>
        <v>6.0043516871094784</v>
      </c>
      <c r="AQ1338" s="2">
        <f>gpw_3[[#This Row],[kurs_zamkniecia]]-AE868</f>
        <v>3.0000000000000027E-2</v>
      </c>
      <c r="AR1338" s="2" t="str">
        <f>IF(gpw_3[[#This Row],[Kolumna1]]&gt;0,"r",IF(gpw_3[[#This Row],[Kolumna1]]=0,"n","m"))</f>
        <v>r</v>
      </c>
    </row>
    <row r="1339" spans="1:44" x14ac:dyDescent="0.25">
      <c r="A1339" s="1">
        <v>42027</v>
      </c>
      <c r="B1339" s="2" t="s">
        <v>801</v>
      </c>
      <c r="C1339" s="2" t="s">
        <v>802</v>
      </c>
      <c r="D1339">
        <v>0.54</v>
      </c>
      <c r="E1339">
        <v>25961</v>
      </c>
      <c r="F1339">
        <v>13550</v>
      </c>
      <c r="G1339">
        <v>0</v>
      </c>
      <c r="H1339" s="2">
        <f>IF(AND(gpw[[#This Row],[wolumen]]=0,gpw[[#This Row],[obrot]]=0),gpw[[#This Row],[kurs_zamkniecia]],gpw[[#This Row],[obrot]]/gpw[[#This Row],[wolumen]])</f>
        <v>0.52193675128076733</v>
      </c>
      <c r="I1339">
        <f>(gpw[[#This Row],[kurs_zamkniecia]]/D869-1)*100</f>
        <v>-3.5714285714285698</v>
      </c>
      <c r="J1339" t="str">
        <f>LEFT(gpw[[#This Row],[ISIN]],2)</f>
        <v>PL</v>
      </c>
      <c r="K1339">
        <f>gpw[[#This Row],[kurs_zamkniecia]]*gpw[[#This Row],[pakiet_wig]]</f>
        <v>0</v>
      </c>
      <c r="L1339" s="2">
        <f>1000</f>
        <v>1000</v>
      </c>
      <c r="M1339" s="2">
        <f t="shared" si="80"/>
        <v>96.428137390000003</v>
      </c>
      <c r="N1339" s="2">
        <f t="shared" si="81"/>
        <v>57140000</v>
      </c>
      <c r="O1339" s="2">
        <f>gpw[[#This Row],[M]]/(gpw[[#This Row],[Mb]]*gpw[[#This Row],[K]])*gpw[[#This Row],[Wb]]</f>
        <v>0</v>
      </c>
      <c r="P1339" s="2">
        <f>gpw[[#This Row],[kurs_zamkniecia]]-D869</f>
        <v>-2.0000000000000018E-2</v>
      </c>
      <c r="Q1339" s="2" t="str">
        <f>IF(gpw[[#This Row],[Kolumna1]]&gt;0,"r",IF(gpw[[#This Row],[Kolumna1]]=0,"n","m"))</f>
        <v>m</v>
      </c>
      <c r="AB1339" s="1">
        <v>42027</v>
      </c>
      <c r="AC1339" s="2" t="s">
        <v>801</v>
      </c>
      <c r="AD1339" s="2" t="s">
        <v>802</v>
      </c>
      <c r="AE1339">
        <v>0.54</v>
      </c>
      <c r="AF1339">
        <v>25961</v>
      </c>
      <c r="AG1339">
        <v>13550</v>
      </c>
      <c r="AH1339">
        <v>0</v>
      </c>
      <c r="AI1339" s="2">
        <f>IF(AND(gpw_3[[#This Row],[wolumen]]=0,gpw_3[[#This Row],[obrot]]=0),gpw_3[[#This Row],[kurs_zamkniecia]],gpw_3[[#This Row],[obrot]]/gpw_3[[#This Row],[wolumen]])</f>
        <v>0.52193675128076733</v>
      </c>
      <c r="AJ1339">
        <f>(gpw_3[[#This Row],[kurs_zamkniecia]]/AE869-1)*100</f>
        <v>-3.5714285714285698</v>
      </c>
      <c r="AK1339" t="str">
        <f>LEFT(gpw_3[[#This Row],[ISIN]],2)</f>
        <v>PL</v>
      </c>
      <c r="AL1339">
        <f>gpw_3[[#This Row],[kurs_zamkniecia]]*gpw_3[[#This Row],[pakiet_wig]]</f>
        <v>0</v>
      </c>
      <c r="AM1339" s="2">
        <f>1000</f>
        <v>1000</v>
      </c>
      <c r="AN1339" s="2">
        <f t="shared" si="82"/>
        <v>96.428137390000003</v>
      </c>
      <c r="AO1339" s="2">
        <f t="shared" si="83"/>
        <v>57140000</v>
      </c>
      <c r="AP1339" s="2">
        <f>gpw_3[[#This Row],[M]]/(gpw_3[[#This Row],[Mb]]*gpw_3[[#This Row],[K]])*gpw_3[[#This Row],[Wb]]</f>
        <v>0</v>
      </c>
      <c r="AQ1339" s="2">
        <f>gpw_3[[#This Row],[kurs_zamkniecia]]-AE869</f>
        <v>-2.0000000000000018E-2</v>
      </c>
      <c r="AR1339" s="2" t="str">
        <f>IF(gpw_3[[#This Row],[Kolumna1]]&gt;0,"r",IF(gpw_3[[#This Row],[Kolumna1]]=0,"n","m"))</f>
        <v>m</v>
      </c>
    </row>
    <row r="1340" spans="1:44" x14ac:dyDescent="0.25">
      <c r="A1340" s="1">
        <v>42027</v>
      </c>
      <c r="B1340" s="2" t="s">
        <v>803</v>
      </c>
      <c r="C1340" s="2" t="s">
        <v>804</v>
      </c>
      <c r="D1340">
        <v>3.6</v>
      </c>
      <c r="E1340">
        <v>12896</v>
      </c>
      <c r="F1340">
        <v>45470</v>
      </c>
      <c r="G1340">
        <v>0</v>
      </c>
      <c r="H1340" s="2">
        <f>IF(AND(gpw[[#This Row],[wolumen]]=0,gpw[[#This Row],[obrot]]=0),gpw[[#This Row],[kurs_zamkniecia]],gpw[[#This Row],[obrot]]/gpw[[#This Row],[wolumen]])</f>
        <v>3.5258995037220844</v>
      </c>
      <c r="I1340">
        <f>(gpw[[#This Row],[kurs_zamkniecia]]/D870-1)*100</f>
        <v>4.6511627906976827</v>
      </c>
      <c r="J1340" t="str">
        <f>LEFT(gpw[[#This Row],[ISIN]],2)</f>
        <v>PL</v>
      </c>
      <c r="K1340">
        <f>gpw[[#This Row],[kurs_zamkniecia]]*gpw[[#This Row],[pakiet_wig]]</f>
        <v>0</v>
      </c>
      <c r="L1340" s="2">
        <f>1000</f>
        <v>1000</v>
      </c>
      <c r="M1340" s="2">
        <f t="shared" si="80"/>
        <v>96.428137390000003</v>
      </c>
      <c r="N1340" s="2">
        <f t="shared" si="81"/>
        <v>57140000</v>
      </c>
      <c r="O1340" s="2">
        <f>gpw[[#This Row],[M]]/(gpw[[#This Row],[Mb]]*gpw[[#This Row],[K]])*gpw[[#This Row],[Wb]]</f>
        <v>0</v>
      </c>
      <c r="P1340" s="2">
        <f>gpw[[#This Row],[kurs_zamkniecia]]-D870</f>
        <v>0.16000000000000014</v>
      </c>
      <c r="Q1340" s="2" t="str">
        <f>IF(gpw[[#This Row],[Kolumna1]]&gt;0,"r",IF(gpw[[#This Row],[Kolumna1]]=0,"n","m"))</f>
        <v>r</v>
      </c>
      <c r="AB1340" s="1">
        <v>42027</v>
      </c>
      <c r="AC1340" s="2" t="s">
        <v>803</v>
      </c>
      <c r="AD1340" s="2" t="s">
        <v>804</v>
      </c>
      <c r="AE1340">
        <v>3.6</v>
      </c>
      <c r="AF1340">
        <v>12896</v>
      </c>
      <c r="AG1340">
        <v>45470</v>
      </c>
      <c r="AH1340">
        <v>0</v>
      </c>
      <c r="AI1340" s="2">
        <f>IF(AND(gpw_3[[#This Row],[wolumen]]=0,gpw_3[[#This Row],[obrot]]=0),gpw_3[[#This Row],[kurs_zamkniecia]],gpw_3[[#This Row],[obrot]]/gpw_3[[#This Row],[wolumen]])</f>
        <v>3.5258995037220844</v>
      </c>
      <c r="AJ1340">
        <f>(gpw_3[[#This Row],[kurs_zamkniecia]]/AE870-1)*100</f>
        <v>4.6511627906976827</v>
      </c>
      <c r="AK1340" t="str">
        <f>LEFT(gpw_3[[#This Row],[ISIN]],2)</f>
        <v>PL</v>
      </c>
      <c r="AL1340">
        <f>gpw_3[[#This Row],[kurs_zamkniecia]]*gpw_3[[#This Row],[pakiet_wig]]</f>
        <v>0</v>
      </c>
      <c r="AM1340" s="2">
        <f>1000</f>
        <v>1000</v>
      </c>
      <c r="AN1340" s="2">
        <f t="shared" si="82"/>
        <v>96.428137390000003</v>
      </c>
      <c r="AO1340" s="2">
        <f t="shared" si="83"/>
        <v>57140000</v>
      </c>
      <c r="AP1340" s="2">
        <f>gpw_3[[#This Row],[M]]/(gpw_3[[#This Row],[Mb]]*gpw_3[[#This Row],[K]])*gpw_3[[#This Row],[Wb]]</f>
        <v>0</v>
      </c>
      <c r="AQ1340" s="2">
        <f>gpw_3[[#This Row],[kurs_zamkniecia]]-AE870</f>
        <v>0.16000000000000014</v>
      </c>
      <c r="AR1340" s="2" t="str">
        <f>IF(gpw_3[[#This Row],[Kolumna1]]&gt;0,"r",IF(gpw_3[[#This Row],[Kolumna1]]=0,"n","m"))</f>
        <v>r</v>
      </c>
    </row>
    <row r="1341" spans="1:44" x14ac:dyDescent="0.25">
      <c r="A1341" s="1">
        <v>42027</v>
      </c>
      <c r="B1341" s="2" t="s">
        <v>805</v>
      </c>
      <c r="C1341" s="2" t="s">
        <v>806</v>
      </c>
      <c r="D1341">
        <v>12.06</v>
      </c>
      <c r="E1341">
        <v>2350</v>
      </c>
      <c r="F1341">
        <v>28540</v>
      </c>
      <c r="G1341">
        <v>9601000</v>
      </c>
      <c r="H1341" s="2">
        <f>IF(AND(gpw[[#This Row],[wolumen]]=0,gpw[[#This Row],[obrot]]=0),gpw[[#This Row],[kurs_zamkniecia]],gpw[[#This Row],[obrot]]/gpw[[#This Row],[wolumen]])</f>
        <v>12.14468085106383</v>
      </c>
      <c r="I1341">
        <f>(gpw[[#This Row],[kurs_zamkniecia]]/D871-1)*100</f>
        <v>-2.741935483870972</v>
      </c>
      <c r="J1341" t="str">
        <f>LEFT(gpw[[#This Row],[ISIN]],2)</f>
        <v>PL</v>
      </c>
      <c r="K1341">
        <f>gpw[[#This Row],[kurs_zamkniecia]]*gpw[[#This Row],[pakiet_wig]]</f>
        <v>115788060</v>
      </c>
      <c r="L1341" s="2">
        <f>1000</f>
        <v>1000</v>
      </c>
      <c r="M1341" s="2">
        <f t="shared" si="80"/>
        <v>96.428137390000003</v>
      </c>
      <c r="N1341" s="2">
        <f t="shared" si="81"/>
        <v>57140000</v>
      </c>
      <c r="O1341" s="2">
        <f>gpw[[#This Row],[M]]/(gpw[[#This Row],[Mb]]*gpw[[#This Row],[K]])*gpw[[#This Row],[Wb]]</f>
        <v>21.014533978011134</v>
      </c>
      <c r="P1341" s="2">
        <f>gpw[[#This Row],[kurs_zamkniecia]]-D871</f>
        <v>-0.33999999999999986</v>
      </c>
      <c r="Q1341" s="2" t="str">
        <f>IF(gpw[[#This Row],[Kolumna1]]&gt;0,"r",IF(gpw[[#This Row],[Kolumna1]]=0,"n","m"))</f>
        <v>m</v>
      </c>
      <c r="AB1341" s="1">
        <v>42027</v>
      </c>
      <c r="AC1341" s="2" t="s">
        <v>805</v>
      </c>
      <c r="AD1341" s="2" t="s">
        <v>806</v>
      </c>
      <c r="AE1341">
        <v>12.06</v>
      </c>
      <c r="AF1341">
        <v>2350</v>
      </c>
      <c r="AG1341">
        <v>28540</v>
      </c>
      <c r="AH1341">
        <v>9601000</v>
      </c>
      <c r="AI1341" s="2">
        <f>IF(AND(gpw_3[[#This Row],[wolumen]]=0,gpw_3[[#This Row],[obrot]]=0),gpw_3[[#This Row],[kurs_zamkniecia]],gpw_3[[#This Row],[obrot]]/gpw_3[[#This Row],[wolumen]])</f>
        <v>12.14468085106383</v>
      </c>
      <c r="AJ1341">
        <f>(gpw_3[[#This Row],[kurs_zamkniecia]]/AE871-1)*100</f>
        <v>-2.741935483870972</v>
      </c>
      <c r="AK1341" t="str">
        <f>LEFT(gpw_3[[#This Row],[ISIN]],2)</f>
        <v>PL</v>
      </c>
      <c r="AL1341">
        <f>gpw_3[[#This Row],[kurs_zamkniecia]]*gpw_3[[#This Row],[pakiet_wig]]</f>
        <v>115788060</v>
      </c>
      <c r="AM1341" s="2">
        <f>1000</f>
        <v>1000</v>
      </c>
      <c r="AN1341" s="2">
        <f t="shared" si="82"/>
        <v>96.428137390000003</v>
      </c>
      <c r="AO1341" s="2">
        <f t="shared" si="83"/>
        <v>57140000</v>
      </c>
      <c r="AP1341" s="2">
        <f>gpw_3[[#This Row],[M]]/(gpw_3[[#This Row],[Mb]]*gpw_3[[#This Row],[K]])*gpw_3[[#This Row],[Wb]]</f>
        <v>21.014533978011134</v>
      </c>
      <c r="AQ1341" s="2">
        <f>gpw_3[[#This Row],[kurs_zamkniecia]]-AE871</f>
        <v>-0.33999999999999986</v>
      </c>
      <c r="AR1341" s="2" t="str">
        <f>IF(gpw_3[[#This Row],[Kolumna1]]&gt;0,"r",IF(gpw_3[[#This Row],[Kolumna1]]=0,"n","m"))</f>
        <v>m</v>
      </c>
    </row>
    <row r="1342" spans="1:44" x14ac:dyDescent="0.25">
      <c r="A1342" s="1">
        <v>42027</v>
      </c>
      <c r="B1342" s="2" t="s">
        <v>807</v>
      </c>
      <c r="C1342" s="2" t="s">
        <v>808</v>
      </c>
      <c r="D1342">
        <v>41.98</v>
      </c>
      <c r="E1342">
        <v>4383</v>
      </c>
      <c r="F1342">
        <v>180590</v>
      </c>
      <c r="G1342">
        <v>5026000</v>
      </c>
      <c r="H1342" s="2">
        <f>IF(AND(gpw[[#This Row],[wolumen]]=0,gpw[[#This Row],[obrot]]=0),gpw[[#This Row],[kurs_zamkniecia]],gpw[[#This Row],[obrot]]/gpw[[#This Row],[wolumen]])</f>
        <v>41.202372804015518</v>
      </c>
      <c r="I1342">
        <f>(gpw[[#This Row],[kurs_zamkniecia]]/D872-1)*100</f>
        <v>1.6218833212297223</v>
      </c>
      <c r="J1342" t="str">
        <f>LEFT(gpw[[#This Row],[ISIN]],2)</f>
        <v>PL</v>
      </c>
      <c r="K1342">
        <f>gpw[[#This Row],[kurs_zamkniecia]]*gpw[[#This Row],[pakiet_wig]]</f>
        <v>210991479.99999997</v>
      </c>
      <c r="L1342" s="2">
        <f>1000</f>
        <v>1000</v>
      </c>
      <c r="M1342" s="2">
        <f t="shared" si="80"/>
        <v>96.428137390000003</v>
      </c>
      <c r="N1342" s="2">
        <f t="shared" si="81"/>
        <v>57140000</v>
      </c>
      <c r="O1342" s="2">
        <f>gpw[[#This Row],[M]]/(gpw[[#This Row],[Mb]]*gpw[[#This Row],[K]])*gpw[[#This Row],[Wb]]</f>
        <v>38.293133381204036</v>
      </c>
      <c r="P1342" s="2">
        <f>gpw[[#This Row],[kurs_zamkniecia]]-D872</f>
        <v>0.6699999999999946</v>
      </c>
      <c r="Q1342" s="2" t="str">
        <f>IF(gpw[[#This Row],[Kolumna1]]&gt;0,"r",IF(gpw[[#This Row],[Kolumna1]]=0,"n","m"))</f>
        <v>r</v>
      </c>
      <c r="AB1342" s="1">
        <v>42027</v>
      </c>
      <c r="AC1342" s="2" t="s">
        <v>807</v>
      </c>
      <c r="AD1342" s="2" t="s">
        <v>808</v>
      </c>
      <c r="AE1342">
        <v>41.98</v>
      </c>
      <c r="AF1342">
        <v>4383</v>
      </c>
      <c r="AG1342">
        <v>180590</v>
      </c>
      <c r="AH1342">
        <v>5026000</v>
      </c>
      <c r="AI1342" s="2">
        <f>IF(AND(gpw_3[[#This Row],[wolumen]]=0,gpw_3[[#This Row],[obrot]]=0),gpw_3[[#This Row],[kurs_zamkniecia]],gpw_3[[#This Row],[obrot]]/gpw_3[[#This Row],[wolumen]])</f>
        <v>41.202372804015518</v>
      </c>
      <c r="AJ1342">
        <f>(gpw_3[[#This Row],[kurs_zamkniecia]]/AE872-1)*100</f>
        <v>1.6218833212297223</v>
      </c>
      <c r="AK1342" t="str">
        <f>LEFT(gpw_3[[#This Row],[ISIN]],2)</f>
        <v>PL</v>
      </c>
      <c r="AL1342">
        <f>gpw_3[[#This Row],[kurs_zamkniecia]]*gpw_3[[#This Row],[pakiet_wig]]</f>
        <v>210991479.99999997</v>
      </c>
      <c r="AM1342" s="2">
        <f>1000</f>
        <v>1000</v>
      </c>
      <c r="AN1342" s="2">
        <f t="shared" si="82"/>
        <v>96.428137390000003</v>
      </c>
      <c r="AO1342" s="2">
        <f t="shared" si="83"/>
        <v>57140000</v>
      </c>
      <c r="AP1342" s="2">
        <f>gpw_3[[#This Row],[M]]/(gpw_3[[#This Row],[Mb]]*gpw_3[[#This Row],[K]])*gpw_3[[#This Row],[Wb]]</f>
        <v>38.293133381204036</v>
      </c>
      <c r="AQ1342" s="2">
        <f>gpw_3[[#This Row],[kurs_zamkniecia]]-AE872</f>
        <v>0.6699999999999946</v>
      </c>
      <c r="AR1342" s="2" t="str">
        <f>IF(gpw_3[[#This Row],[Kolumna1]]&gt;0,"r",IF(gpw_3[[#This Row],[Kolumna1]]=0,"n","m"))</f>
        <v>r</v>
      </c>
    </row>
    <row r="1343" spans="1:44" x14ac:dyDescent="0.25">
      <c r="A1343" s="1">
        <v>42027</v>
      </c>
      <c r="B1343" s="2" t="s">
        <v>809</v>
      </c>
      <c r="C1343" s="2" t="s">
        <v>810</v>
      </c>
      <c r="D1343">
        <v>43.58</v>
      </c>
      <c r="E1343">
        <v>120</v>
      </c>
      <c r="F1343">
        <v>5230</v>
      </c>
      <c r="G1343">
        <v>176000</v>
      </c>
      <c r="H1343" s="2">
        <f>IF(AND(gpw[[#This Row],[wolumen]]=0,gpw[[#This Row],[obrot]]=0),gpw[[#This Row],[kurs_zamkniecia]],gpw[[#This Row],[obrot]]/gpw[[#This Row],[wolumen]])</f>
        <v>43.583333333333336</v>
      </c>
      <c r="I1343">
        <f>(gpw[[#This Row],[kurs_zamkniecia]]/D873-1)*100</f>
        <v>-2.2941041523294459E-2</v>
      </c>
      <c r="J1343" t="str">
        <f>LEFT(gpw[[#This Row],[ISIN]],2)</f>
        <v>FR</v>
      </c>
      <c r="K1343">
        <f>gpw[[#This Row],[kurs_zamkniecia]]*gpw[[#This Row],[pakiet_wig]]</f>
        <v>7670080</v>
      </c>
      <c r="L1343" s="2">
        <f>1000</f>
        <v>1000</v>
      </c>
      <c r="M1343" s="2">
        <f t="shared" si="80"/>
        <v>96.428137390000003</v>
      </c>
      <c r="N1343" s="2">
        <f t="shared" si="81"/>
        <v>57140000</v>
      </c>
      <c r="O1343" s="2">
        <f>gpw[[#This Row],[M]]/(gpw[[#This Row],[Mb]]*gpw[[#This Row],[K]])*gpw[[#This Row],[Wb]]</f>
        <v>1.3920533496637186</v>
      </c>
      <c r="P1343" s="2">
        <f>gpw[[#This Row],[kurs_zamkniecia]]-D873</f>
        <v>-1.0000000000005116E-2</v>
      </c>
      <c r="Q1343" s="2" t="str">
        <f>IF(gpw[[#This Row],[Kolumna1]]&gt;0,"r",IF(gpw[[#This Row],[Kolumna1]]=0,"n","m"))</f>
        <v>m</v>
      </c>
      <c r="AB1343" s="1">
        <v>42027</v>
      </c>
      <c r="AC1343" s="2" t="s">
        <v>809</v>
      </c>
      <c r="AD1343" s="2" t="s">
        <v>810</v>
      </c>
      <c r="AE1343">
        <v>43.58</v>
      </c>
      <c r="AF1343">
        <v>120</v>
      </c>
      <c r="AG1343">
        <v>5230</v>
      </c>
      <c r="AH1343">
        <v>176000</v>
      </c>
      <c r="AI1343" s="2">
        <f>IF(AND(gpw_3[[#This Row],[wolumen]]=0,gpw_3[[#This Row],[obrot]]=0),gpw_3[[#This Row],[kurs_zamkniecia]],gpw_3[[#This Row],[obrot]]/gpw_3[[#This Row],[wolumen]])</f>
        <v>43.583333333333336</v>
      </c>
      <c r="AJ1343">
        <f>(gpw_3[[#This Row],[kurs_zamkniecia]]/AE873-1)*100</f>
        <v>-2.2941041523294459E-2</v>
      </c>
      <c r="AK1343" t="str">
        <f>LEFT(gpw_3[[#This Row],[ISIN]],2)</f>
        <v>FR</v>
      </c>
      <c r="AL1343">
        <f>gpw_3[[#This Row],[kurs_zamkniecia]]*gpw_3[[#This Row],[pakiet_wig]]</f>
        <v>7670080</v>
      </c>
      <c r="AM1343" s="2">
        <f>1000</f>
        <v>1000</v>
      </c>
      <c r="AN1343" s="2">
        <f t="shared" si="82"/>
        <v>96.428137390000003</v>
      </c>
      <c r="AO1343" s="2">
        <f t="shared" si="83"/>
        <v>57140000</v>
      </c>
      <c r="AP1343" s="2">
        <f>gpw_3[[#This Row],[M]]/(gpw_3[[#This Row],[Mb]]*gpw_3[[#This Row],[K]])*gpw_3[[#This Row],[Wb]]</f>
        <v>1.3920533496637186</v>
      </c>
      <c r="AQ1343" s="2">
        <f>gpw_3[[#This Row],[kurs_zamkniecia]]-AE873</f>
        <v>-1.0000000000005116E-2</v>
      </c>
      <c r="AR1343" s="2" t="str">
        <f>IF(gpw_3[[#This Row],[Kolumna1]]&gt;0,"r",IF(gpw_3[[#This Row],[Kolumna1]]=0,"n","m"))</f>
        <v>m</v>
      </c>
    </row>
    <row r="1344" spans="1:44" x14ac:dyDescent="0.25">
      <c r="A1344" s="1">
        <v>42027</v>
      </c>
      <c r="B1344" s="2" t="s">
        <v>811</v>
      </c>
      <c r="C1344" s="2" t="s">
        <v>812</v>
      </c>
      <c r="D1344">
        <v>2.4</v>
      </c>
      <c r="E1344">
        <v>58946</v>
      </c>
      <c r="F1344">
        <v>142380</v>
      </c>
      <c r="G1344">
        <v>12010000</v>
      </c>
      <c r="H1344" s="2">
        <f>IF(AND(gpw[[#This Row],[wolumen]]=0,gpw[[#This Row],[obrot]]=0),gpw[[#This Row],[kurs_zamkniecia]],gpw[[#This Row],[obrot]]/gpw[[#This Row],[wolumen]])</f>
        <v>2.4154310725070403</v>
      </c>
      <c r="I1344">
        <f>(gpw[[#This Row],[kurs_zamkniecia]]/D874-1)*100</f>
        <v>-5.8823529411764719</v>
      </c>
      <c r="J1344" t="str">
        <f>LEFT(gpw[[#This Row],[ISIN]],2)</f>
        <v>PL</v>
      </c>
      <c r="K1344">
        <f>gpw[[#This Row],[kurs_zamkniecia]]*gpw[[#This Row],[pakiet_wig]]</f>
        <v>28824000</v>
      </c>
      <c r="L1344" s="2">
        <f>1000</f>
        <v>1000</v>
      </c>
      <c r="M1344" s="2">
        <f t="shared" si="80"/>
        <v>96.428137390000003</v>
      </c>
      <c r="N1344" s="2">
        <f t="shared" si="81"/>
        <v>57140000</v>
      </c>
      <c r="O1344" s="2">
        <f>gpw[[#This Row],[M]]/(gpw[[#This Row],[Mb]]*gpw[[#This Row],[K]])*gpw[[#This Row],[Wb]]</f>
        <v>5.231307333262107</v>
      </c>
      <c r="P1344" s="2">
        <f>gpw[[#This Row],[kurs_zamkniecia]]-D874</f>
        <v>-0.14999999999999991</v>
      </c>
      <c r="Q1344" s="2" t="str">
        <f>IF(gpw[[#This Row],[Kolumna1]]&gt;0,"r",IF(gpw[[#This Row],[Kolumna1]]=0,"n","m"))</f>
        <v>m</v>
      </c>
      <c r="AB1344" s="1">
        <v>42027</v>
      </c>
      <c r="AC1344" s="2" t="s">
        <v>811</v>
      </c>
      <c r="AD1344" s="2" t="s">
        <v>812</v>
      </c>
      <c r="AE1344">
        <v>2.4</v>
      </c>
      <c r="AF1344">
        <v>58946</v>
      </c>
      <c r="AG1344">
        <v>142380</v>
      </c>
      <c r="AH1344">
        <v>12010000</v>
      </c>
      <c r="AI1344" s="2">
        <f>IF(AND(gpw_3[[#This Row],[wolumen]]=0,gpw_3[[#This Row],[obrot]]=0),gpw_3[[#This Row],[kurs_zamkniecia]],gpw_3[[#This Row],[obrot]]/gpw_3[[#This Row],[wolumen]])</f>
        <v>2.4154310725070403</v>
      </c>
      <c r="AJ1344">
        <f>(gpw_3[[#This Row],[kurs_zamkniecia]]/AE874-1)*100</f>
        <v>-5.8823529411764719</v>
      </c>
      <c r="AK1344" t="str">
        <f>LEFT(gpw_3[[#This Row],[ISIN]],2)</f>
        <v>PL</v>
      </c>
      <c r="AL1344">
        <f>gpw_3[[#This Row],[kurs_zamkniecia]]*gpw_3[[#This Row],[pakiet_wig]]</f>
        <v>28824000</v>
      </c>
      <c r="AM1344" s="2">
        <f>1000</f>
        <v>1000</v>
      </c>
      <c r="AN1344" s="2">
        <f t="shared" si="82"/>
        <v>96.428137390000003</v>
      </c>
      <c r="AO1344" s="2">
        <f t="shared" si="83"/>
        <v>57140000</v>
      </c>
      <c r="AP1344" s="2">
        <f>gpw_3[[#This Row],[M]]/(gpw_3[[#This Row],[Mb]]*gpw_3[[#This Row],[K]])*gpw_3[[#This Row],[Wb]]</f>
        <v>5.231307333262107</v>
      </c>
      <c r="AQ1344" s="2">
        <f>gpw_3[[#This Row],[kurs_zamkniecia]]-AE874</f>
        <v>-0.14999999999999991</v>
      </c>
      <c r="AR1344" s="2" t="str">
        <f>IF(gpw_3[[#This Row],[Kolumna1]]&gt;0,"r",IF(gpw_3[[#This Row],[Kolumna1]]=0,"n","m"))</f>
        <v>m</v>
      </c>
    </row>
    <row r="1345" spans="1:44" x14ac:dyDescent="0.25">
      <c r="A1345" s="1">
        <v>42027</v>
      </c>
      <c r="B1345" s="2" t="s">
        <v>813</v>
      </c>
      <c r="C1345" s="2" t="s">
        <v>814</v>
      </c>
      <c r="D1345">
        <v>8</v>
      </c>
      <c r="E1345">
        <v>550</v>
      </c>
      <c r="F1345">
        <v>4400</v>
      </c>
      <c r="G1345">
        <v>4755000</v>
      </c>
      <c r="H1345" s="2">
        <f>IF(AND(gpw[[#This Row],[wolumen]]=0,gpw[[#This Row],[obrot]]=0),gpw[[#This Row],[kurs_zamkniecia]],gpw[[#This Row],[obrot]]/gpw[[#This Row],[wolumen]])</f>
        <v>8</v>
      </c>
      <c r="I1345">
        <f>(gpw[[#This Row],[kurs_zamkniecia]]/D875-1)*100</f>
        <v>-0.74441687344913854</v>
      </c>
      <c r="J1345" t="str">
        <f>LEFT(gpw[[#This Row],[ISIN]],2)</f>
        <v>PL</v>
      </c>
      <c r="K1345">
        <f>gpw[[#This Row],[kurs_zamkniecia]]*gpw[[#This Row],[pakiet_wig]]</f>
        <v>38040000</v>
      </c>
      <c r="L1345" s="2">
        <f>1000</f>
        <v>1000</v>
      </c>
      <c r="M1345" s="2">
        <f t="shared" si="80"/>
        <v>96.428137390000003</v>
      </c>
      <c r="N1345" s="2">
        <f t="shared" si="81"/>
        <v>57140000</v>
      </c>
      <c r="O1345" s="2">
        <f>gpw[[#This Row],[M]]/(gpw[[#This Row],[Mb]]*gpw[[#This Row],[K]])*gpw[[#This Row],[Wb]]</f>
        <v>6.9039318261618989</v>
      </c>
      <c r="P1345" s="2">
        <f>gpw[[#This Row],[kurs_zamkniecia]]-D875</f>
        <v>-6.0000000000000497E-2</v>
      </c>
      <c r="Q1345" s="2" t="str">
        <f>IF(gpw[[#This Row],[Kolumna1]]&gt;0,"r",IF(gpw[[#This Row],[Kolumna1]]=0,"n","m"))</f>
        <v>m</v>
      </c>
      <c r="AB1345" s="1">
        <v>42027</v>
      </c>
      <c r="AC1345" s="2" t="s">
        <v>813</v>
      </c>
      <c r="AD1345" s="2" t="s">
        <v>814</v>
      </c>
      <c r="AE1345">
        <v>8</v>
      </c>
      <c r="AF1345">
        <v>550</v>
      </c>
      <c r="AG1345">
        <v>4400</v>
      </c>
      <c r="AH1345">
        <v>4755000</v>
      </c>
      <c r="AI1345" s="2">
        <f>IF(AND(gpw_3[[#This Row],[wolumen]]=0,gpw_3[[#This Row],[obrot]]=0),gpw_3[[#This Row],[kurs_zamkniecia]],gpw_3[[#This Row],[obrot]]/gpw_3[[#This Row],[wolumen]])</f>
        <v>8</v>
      </c>
      <c r="AJ1345">
        <f>(gpw_3[[#This Row],[kurs_zamkniecia]]/AE875-1)*100</f>
        <v>-0.74441687344913854</v>
      </c>
      <c r="AK1345" t="str">
        <f>LEFT(gpw_3[[#This Row],[ISIN]],2)</f>
        <v>PL</v>
      </c>
      <c r="AL1345">
        <f>gpw_3[[#This Row],[kurs_zamkniecia]]*gpw_3[[#This Row],[pakiet_wig]]</f>
        <v>38040000</v>
      </c>
      <c r="AM1345" s="2">
        <f>1000</f>
        <v>1000</v>
      </c>
      <c r="AN1345" s="2">
        <f t="shared" si="82"/>
        <v>96.428137390000003</v>
      </c>
      <c r="AO1345" s="2">
        <f t="shared" si="83"/>
        <v>57140000</v>
      </c>
      <c r="AP1345" s="2">
        <f>gpw_3[[#This Row],[M]]/(gpw_3[[#This Row],[Mb]]*gpw_3[[#This Row],[K]])*gpw_3[[#This Row],[Wb]]</f>
        <v>6.9039318261618989</v>
      </c>
      <c r="AQ1345" s="2">
        <f>gpw_3[[#This Row],[kurs_zamkniecia]]-AE875</f>
        <v>-6.0000000000000497E-2</v>
      </c>
      <c r="AR1345" s="2" t="str">
        <f>IF(gpw_3[[#This Row],[Kolumna1]]&gt;0,"r",IF(gpw_3[[#This Row],[Kolumna1]]=0,"n","m"))</f>
        <v>m</v>
      </c>
    </row>
    <row r="1346" spans="1:44" x14ac:dyDescent="0.25">
      <c r="A1346" s="1">
        <v>42027</v>
      </c>
      <c r="B1346" s="2" t="s">
        <v>815</v>
      </c>
      <c r="C1346" s="2" t="s">
        <v>816</v>
      </c>
      <c r="D1346">
        <v>8.4</v>
      </c>
      <c r="E1346">
        <v>0</v>
      </c>
      <c r="F1346">
        <v>0</v>
      </c>
      <c r="G1346">
        <v>12000</v>
      </c>
      <c r="H1346" s="2">
        <f>IF(AND(gpw[[#This Row],[wolumen]]=0,gpw[[#This Row],[obrot]]=0),gpw[[#This Row],[kurs_zamkniecia]],gpw[[#This Row],[obrot]]/gpw[[#This Row],[wolumen]])</f>
        <v>8.4</v>
      </c>
      <c r="I1346">
        <f>(gpw[[#This Row],[kurs_zamkniecia]]/D876-1)*100</f>
        <v>0</v>
      </c>
      <c r="J1346" t="str">
        <f>LEFT(gpw[[#This Row],[ISIN]],2)</f>
        <v>BG</v>
      </c>
      <c r="K1346">
        <f>gpw[[#This Row],[kurs_zamkniecia]]*gpw[[#This Row],[pakiet_wig]]</f>
        <v>100800</v>
      </c>
      <c r="L1346" s="2">
        <f>1000</f>
        <v>1000</v>
      </c>
      <c r="M1346" s="2">
        <f t="shared" ref="M1346:M1411" si="84">96.42813739</f>
        <v>96.428137390000003</v>
      </c>
      <c r="N1346" s="2">
        <f t="shared" ref="N1346:N1411" si="85">57140000</f>
        <v>57140000</v>
      </c>
      <c r="O1346" s="2">
        <f>gpw[[#This Row],[M]]/(gpw[[#This Row],[Mb]]*gpw[[#This Row],[K]])*gpw[[#This Row],[Wb]]</f>
        <v>1.8294330391091466E-2</v>
      </c>
      <c r="P1346" s="2">
        <f>gpw[[#This Row],[kurs_zamkniecia]]-D876</f>
        <v>0</v>
      </c>
      <c r="Q1346" s="2" t="str">
        <f>IF(gpw[[#This Row],[Kolumna1]]&gt;0,"r",IF(gpw[[#This Row],[Kolumna1]]=0,"n","m"))</f>
        <v>n</v>
      </c>
      <c r="AB1346" s="1">
        <v>42027</v>
      </c>
      <c r="AC1346" s="2" t="s">
        <v>815</v>
      </c>
      <c r="AD1346" s="2" t="s">
        <v>816</v>
      </c>
      <c r="AE1346">
        <v>8.4</v>
      </c>
      <c r="AF1346">
        <v>0</v>
      </c>
      <c r="AG1346">
        <v>0</v>
      </c>
      <c r="AH1346">
        <v>12000</v>
      </c>
      <c r="AI1346" s="2">
        <f>IF(AND(gpw_3[[#This Row],[wolumen]]=0,gpw_3[[#This Row],[obrot]]=0),gpw_3[[#This Row],[kurs_zamkniecia]],gpw_3[[#This Row],[obrot]]/gpw_3[[#This Row],[wolumen]])</f>
        <v>8.4</v>
      </c>
      <c r="AJ1346">
        <f>(gpw_3[[#This Row],[kurs_zamkniecia]]/AE876-1)*100</f>
        <v>0</v>
      </c>
      <c r="AK1346" t="str">
        <f>LEFT(gpw_3[[#This Row],[ISIN]],2)</f>
        <v>BG</v>
      </c>
      <c r="AL1346">
        <f>gpw_3[[#This Row],[kurs_zamkniecia]]*gpw_3[[#This Row],[pakiet_wig]]</f>
        <v>100800</v>
      </c>
      <c r="AM1346" s="2">
        <f>1000</f>
        <v>1000</v>
      </c>
      <c r="AN1346" s="2">
        <f t="shared" ref="AN1346:AN1411" si="86">96.42813739</f>
        <v>96.428137390000003</v>
      </c>
      <c r="AO1346" s="2">
        <f t="shared" ref="AO1346:AO1411" si="87">57140000</f>
        <v>57140000</v>
      </c>
      <c r="AP1346" s="2">
        <f>gpw_3[[#This Row],[M]]/(gpw_3[[#This Row],[Mb]]*gpw_3[[#This Row],[K]])*gpw_3[[#This Row],[Wb]]</f>
        <v>1.8294330391091466E-2</v>
      </c>
      <c r="AQ1346" s="2">
        <f>gpw_3[[#This Row],[kurs_zamkniecia]]-AE876</f>
        <v>0</v>
      </c>
      <c r="AR1346" s="2" t="str">
        <f>IF(gpw_3[[#This Row],[Kolumna1]]&gt;0,"r",IF(gpw_3[[#This Row],[Kolumna1]]=0,"n","m"))</f>
        <v>n</v>
      </c>
    </row>
    <row r="1347" spans="1:44" x14ac:dyDescent="0.25">
      <c r="A1347" s="1">
        <v>42027</v>
      </c>
      <c r="B1347" s="2" t="s">
        <v>817</v>
      </c>
      <c r="C1347" s="2" t="s">
        <v>818</v>
      </c>
      <c r="D1347">
        <v>2.68</v>
      </c>
      <c r="E1347">
        <v>30778</v>
      </c>
      <c r="F1347">
        <v>82070</v>
      </c>
      <c r="G1347">
        <v>97338000</v>
      </c>
      <c r="H1347" s="2">
        <f>IF(AND(gpw[[#This Row],[wolumen]]=0,gpw[[#This Row],[obrot]]=0),gpw[[#This Row],[kurs_zamkniecia]],gpw[[#This Row],[obrot]]/gpw[[#This Row],[wolumen]])</f>
        <v>2.6665150432126845</v>
      </c>
      <c r="I1347">
        <f>(gpw[[#This Row],[kurs_zamkniecia]]/D877-1)*100</f>
        <v>1.132075471698113</v>
      </c>
      <c r="J1347" t="str">
        <f>LEFT(gpw[[#This Row],[ISIN]],2)</f>
        <v>PL</v>
      </c>
      <c r="K1347">
        <f>gpw[[#This Row],[kurs_zamkniecia]]*gpw[[#This Row],[pakiet_wig]]</f>
        <v>260865840.00000003</v>
      </c>
      <c r="L1347" s="2">
        <f>1000</f>
        <v>1000</v>
      </c>
      <c r="M1347" s="2">
        <f t="shared" si="84"/>
        <v>96.428137390000003</v>
      </c>
      <c r="N1347" s="2">
        <f t="shared" si="85"/>
        <v>57140000</v>
      </c>
      <c r="O1347" s="2">
        <f>gpw[[#This Row],[M]]/(gpw[[#This Row],[Mb]]*gpw[[#This Row],[K]])*gpw[[#This Row],[Wb]]</f>
        <v>47.344899451484174</v>
      </c>
      <c r="P1347" s="2">
        <f>gpw[[#This Row],[kurs_zamkniecia]]-D877</f>
        <v>3.0000000000000249E-2</v>
      </c>
      <c r="Q1347" s="2" t="str">
        <f>IF(gpw[[#This Row],[Kolumna1]]&gt;0,"r",IF(gpw[[#This Row],[Kolumna1]]=0,"n","m"))</f>
        <v>r</v>
      </c>
      <c r="AB1347" s="1">
        <v>42027</v>
      </c>
      <c r="AC1347" s="2" t="s">
        <v>817</v>
      </c>
      <c r="AD1347" s="2" t="s">
        <v>818</v>
      </c>
      <c r="AE1347">
        <v>2.68</v>
      </c>
      <c r="AF1347">
        <v>30778</v>
      </c>
      <c r="AG1347">
        <v>82070</v>
      </c>
      <c r="AH1347">
        <v>97338000</v>
      </c>
      <c r="AI1347" s="2">
        <f>IF(AND(gpw_3[[#This Row],[wolumen]]=0,gpw_3[[#This Row],[obrot]]=0),gpw_3[[#This Row],[kurs_zamkniecia]],gpw_3[[#This Row],[obrot]]/gpw_3[[#This Row],[wolumen]])</f>
        <v>2.6665150432126845</v>
      </c>
      <c r="AJ1347">
        <f>(gpw_3[[#This Row],[kurs_zamkniecia]]/AE877-1)*100</f>
        <v>1.132075471698113</v>
      </c>
      <c r="AK1347" t="str">
        <f>LEFT(gpw_3[[#This Row],[ISIN]],2)</f>
        <v>PL</v>
      </c>
      <c r="AL1347">
        <f>gpw_3[[#This Row],[kurs_zamkniecia]]*gpw_3[[#This Row],[pakiet_wig]]</f>
        <v>260865840.00000003</v>
      </c>
      <c r="AM1347" s="2">
        <f>1000</f>
        <v>1000</v>
      </c>
      <c r="AN1347" s="2">
        <f t="shared" si="86"/>
        <v>96.428137390000003</v>
      </c>
      <c r="AO1347" s="2">
        <f t="shared" si="87"/>
        <v>57140000</v>
      </c>
      <c r="AP1347" s="2">
        <f>gpw_3[[#This Row],[M]]/(gpw_3[[#This Row],[Mb]]*gpw_3[[#This Row],[K]])*gpw_3[[#This Row],[Wb]]</f>
        <v>47.344899451484174</v>
      </c>
      <c r="AQ1347" s="2">
        <f>gpw_3[[#This Row],[kurs_zamkniecia]]-AE877</f>
        <v>3.0000000000000249E-2</v>
      </c>
      <c r="AR1347" s="2" t="str">
        <f>IF(gpw_3[[#This Row],[Kolumna1]]&gt;0,"r",IF(gpw_3[[#This Row],[Kolumna1]]=0,"n","m"))</f>
        <v>r</v>
      </c>
    </row>
    <row r="1348" spans="1:44" x14ac:dyDescent="0.25">
      <c r="A1348" s="1">
        <v>42027</v>
      </c>
      <c r="B1348" s="2" t="s">
        <v>819</v>
      </c>
      <c r="C1348" s="2" t="s">
        <v>820</v>
      </c>
      <c r="D1348">
        <v>353</v>
      </c>
      <c r="E1348">
        <v>488</v>
      </c>
      <c r="F1348">
        <v>170730</v>
      </c>
      <c r="G1348">
        <v>1810000</v>
      </c>
      <c r="H1348" s="2">
        <f>IF(AND(gpw[[#This Row],[wolumen]]=0,gpw[[#This Row],[obrot]]=0),gpw[[#This Row],[kurs_zamkniecia]],gpw[[#This Row],[obrot]]/gpw[[#This Row],[wolumen]])</f>
        <v>349.85655737704917</v>
      </c>
      <c r="I1348">
        <f>(gpw[[#This Row],[kurs_zamkniecia]]/D878-1)*100</f>
        <v>2.6461180575748866</v>
      </c>
      <c r="J1348" t="str">
        <f>LEFT(gpw[[#This Row],[ISIN]],2)</f>
        <v>PL</v>
      </c>
      <c r="K1348">
        <f>gpw[[#This Row],[kurs_zamkniecia]]*gpw[[#This Row],[pakiet_wig]]</f>
        <v>638930000</v>
      </c>
      <c r="L1348" s="2">
        <f>1000</f>
        <v>1000</v>
      </c>
      <c r="M1348" s="2">
        <f t="shared" si="84"/>
        <v>96.428137390000003</v>
      </c>
      <c r="N1348" s="2">
        <f t="shared" si="85"/>
        <v>57140000</v>
      </c>
      <c r="O1348" s="2">
        <f>gpw[[#This Row],[M]]/(gpw[[#This Row],[Mb]]*gpw[[#This Row],[K]])*gpw[[#This Row],[Wb]]</f>
        <v>115.96028290456418</v>
      </c>
      <c r="P1348" s="2">
        <f>gpw[[#This Row],[kurs_zamkniecia]]-D878</f>
        <v>9.1000000000000227</v>
      </c>
      <c r="Q1348" s="2" t="str">
        <f>IF(gpw[[#This Row],[Kolumna1]]&gt;0,"r",IF(gpw[[#This Row],[Kolumna1]]=0,"n","m"))</f>
        <v>r</v>
      </c>
      <c r="AB1348" s="1">
        <v>42027</v>
      </c>
      <c r="AC1348" s="2" t="s">
        <v>819</v>
      </c>
      <c r="AD1348" s="2" t="s">
        <v>820</v>
      </c>
      <c r="AE1348">
        <v>353</v>
      </c>
      <c r="AF1348">
        <v>488</v>
      </c>
      <c r="AG1348">
        <v>170730</v>
      </c>
      <c r="AH1348">
        <v>1810000</v>
      </c>
      <c r="AI1348" s="2">
        <f>IF(AND(gpw_3[[#This Row],[wolumen]]=0,gpw_3[[#This Row],[obrot]]=0),gpw_3[[#This Row],[kurs_zamkniecia]],gpw_3[[#This Row],[obrot]]/gpw_3[[#This Row],[wolumen]])</f>
        <v>349.85655737704917</v>
      </c>
      <c r="AJ1348">
        <f>(gpw_3[[#This Row],[kurs_zamkniecia]]/AE878-1)*100</f>
        <v>2.6461180575748866</v>
      </c>
      <c r="AK1348" t="str">
        <f>LEFT(gpw_3[[#This Row],[ISIN]],2)</f>
        <v>PL</v>
      </c>
      <c r="AL1348">
        <f>gpw_3[[#This Row],[kurs_zamkniecia]]*gpw_3[[#This Row],[pakiet_wig]]</f>
        <v>638930000</v>
      </c>
      <c r="AM1348" s="2">
        <f>1000</f>
        <v>1000</v>
      </c>
      <c r="AN1348" s="2">
        <f t="shared" si="86"/>
        <v>96.428137390000003</v>
      </c>
      <c r="AO1348" s="2">
        <f t="shared" si="87"/>
        <v>57140000</v>
      </c>
      <c r="AP1348" s="2">
        <f>gpw_3[[#This Row],[M]]/(gpw_3[[#This Row],[Mb]]*gpw_3[[#This Row],[K]])*gpw_3[[#This Row],[Wb]]</f>
        <v>115.96028290456418</v>
      </c>
      <c r="AQ1348" s="2">
        <f>gpw_3[[#This Row],[kurs_zamkniecia]]-AE878</f>
        <v>9.1000000000000227</v>
      </c>
      <c r="AR1348" s="2" t="str">
        <f>IF(gpw_3[[#This Row],[Kolumna1]]&gt;0,"r",IF(gpw_3[[#This Row],[Kolumna1]]=0,"n","m"))</f>
        <v>r</v>
      </c>
    </row>
    <row r="1349" spans="1:44" x14ac:dyDescent="0.25">
      <c r="A1349" s="1">
        <v>42027</v>
      </c>
      <c r="B1349" s="2" t="s">
        <v>821</v>
      </c>
      <c r="C1349" s="2" t="s">
        <v>822</v>
      </c>
      <c r="D1349">
        <v>12.45</v>
      </c>
      <c r="E1349">
        <v>926</v>
      </c>
      <c r="F1349">
        <v>11490</v>
      </c>
      <c r="G1349">
        <v>7716000</v>
      </c>
      <c r="H1349" s="2">
        <f>IF(AND(gpw[[#This Row],[wolumen]]=0,gpw[[#This Row],[obrot]]=0),gpw[[#This Row],[kurs_zamkniecia]],gpw[[#This Row],[obrot]]/gpw[[#This Row],[wolumen]])</f>
        <v>12.408207343412528</v>
      </c>
      <c r="I1349">
        <f>(gpw[[#This Row],[kurs_zamkniecia]]/D879-1)*100</f>
        <v>-1.9685039370078705</v>
      </c>
      <c r="J1349" t="str">
        <f>LEFT(gpw[[#This Row],[ISIN]],2)</f>
        <v>PL</v>
      </c>
      <c r="K1349">
        <f>gpw[[#This Row],[kurs_zamkniecia]]*gpw[[#This Row],[pakiet_wig]]</f>
        <v>96064200</v>
      </c>
      <c r="L1349" s="2">
        <f>1000</f>
        <v>1000</v>
      </c>
      <c r="M1349" s="2">
        <f t="shared" si="84"/>
        <v>96.428137390000003</v>
      </c>
      <c r="N1349" s="2">
        <f t="shared" si="85"/>
        <v>57140000</v>
      </c>
      <c r="O1349" s="2">
        <f>gpw[[#This Row],[M]]/(gpw[[#This Row],[Mb]]*gpw[[#This Row],[K]])*gpw[[#This Row],[Wb]]</f>
        <v>17.434823547181438</v>
      </c>
      <c r="P1349" s="2">
        <f>gpw[[#This Row],[kurs_zamkniecia]]-D879</f>
        <v>-0.25</v>
      </c>
      <c r="Q1349" s="2" t="str">
        <f>IF(gpw[[#This Row],[Kolumna1]]&gt;0,"r",IF(gpw[[#This Row],[Kolumna1]]=0,"n","m"))</f>
        <v>m</v>
      </c>
      <c r="AB1349" s="1">
        <v>42027</v>
      </c>
      <c r="AC1349" s="2" t="s">
        <v>821</v>
      </c>
      <c r="AD1349" s="2" t="s">
        <v>822</v>
      </c>
      <c r="AE1349">
        <v>12.45</v>
      </c>
      <c r="AF1349">
        <v>926</v>
      </c>
      <c r="AG1349">
        <v>11490</v>
      </c>
      <c r="AH1349">
        <v>7716000</v>
      </c>
      <c r="AI1349" s="2">
        <f>IF(AND(gpw_3[[#This Row],[wolumen]]=0,gpw_3[[#This Row],[obrot]]=0),gpw_3[[#This Row],[kurs_zamkniecia]],gpw_3[[#This Row],[obrot]]/gpw_3[[#This Row],[wolumen]])</f>
        <v>12.408207343412528</v>
      </c>
      <c r="AJ1349">
        <f>(gpw_3[[#This Row],[kurs_zamkniecia]]/AE879-1)*100</f>
        <v>-1.9685039370078705</v>
      </c>
      <c r="AK1349" t="str">
        <f>LEFT(gpw_3[[#This Row],[ISIN]],2)</f>
        <v>PL</v>
      </c>
      <c r="AL1349">
        <f>gpw_3[[#This Row],[kurs_zamkniecia]]*gpw_3[[#This Row],[pakiet_wig]]</f>
        <v>96064200</v>
      </c>
      <c r="AM1349" s="2">
        <f>1000</f>
        <v>1000</v>
      </c>
      <c r="AN1349" s="2">
        <f t="shared" si="86"/>
        <v>96.428137390000003</v>
      </c>
      <c r="AO1349" s="2">
        <f t="shared" si="87"/>
        <v>57140000</v>
      </c>
      <c r="AP1349" s="2">
        <f>gpw_3[[#This Row],[M]]/(gpw_3[[#This Row],[Mb]]*gpw_3[[#This Row],[K]])*gpw_3[[#This Row],[Wb]]</f>
        <v>17.434823547181438</v>
      </c>
      <c r="AQ1349" s="2">
        <f>gpw_3[[#This Row],[kurs_zamkniecia]]-AE879</f>
        <v>-0.25</v>
      </c>
      <c r="AR1349" s="2" t="str">
        <f>IF(gpw_3[[#This Row],[Kolumna1]]&gt;0,"r",IF(gpw_3[[#This Row],[Kolumna1]]=0,"n","m"))</f>
        <v>m</v>
      </c>
    </row>
    <row r="1350" spans="1:44" x14ac:dyDescent="0.25">
      <c r="A1350" s="1">
        <v>42027</v>
      </c>
      <c r="B1350" s="2" t="s">
        <v>823</v>
      </c>
      <c r="C1350" s="2" t="s">
        <v>824</v>
      </c>
      <c r="D1350">
        <v>10.5</v>
      </c>
      <c r="E1350">
        <v>783</v>
      </c>
      <c r="F1350">
        <v>8220</v>
      </c>
      <c r="G1350">
        <v>1791000</v>
      </c>
      <c r="H1350" s="2">
        <f>IF(AND(gpw[[#This Row],[wolumen]]=0,gpw[[#This Row],[obrot]]=0),gpw[[#This Row],[kurs_zamkniecia]],gpw[[#This Row],[obrot]]/gpw[[#This Row],[wolumen]])</f>
        <v>10.498084291187739</v>
      </c>
      <c r="I1350">
        <f>(gpw[[#This Row],[kurs_zamkniecia]]/D880-1)*100</f>
        <v>1.8428709990300662</v>
      </c>
      <c r="J1350" t="str">
        <f>LEFT(gpw[[#This Row],[ISIN]],2)</f>
        <v>PL</v>
      </c>
      <c r="K1350">
        <f>gpw[[#This Row],[kurs_zamkniecia]]*gpw[[#This Row],[pakiet_wig]]</f>
        <v>18805500</v>
      </c>
      <c r="L1350" s="2">
        <f>1000</f>
        <v>1000</v>
      </c>
      <c r="M1350" s="2">
        <f t="shared" si="84"/>
        <v>96.428137390000003</v>
      </c>
      <c r="N1350" s="2">
        <f t="shared" si="85"/>
        <v>57140000</v>
      </c>
      <c r="O1350" s="2">
        <f>gpw[[#This Row],[M]]/(gpw[[#This Row],[Mb]]*gpw[[#This Row],[K]])*gpw[[#This Row],[Wb]]</f>
        <v>3.4130360135880018</v>
      </c>
      <c r="P1350" s="2">
        <f>gpw[[#This Row],[kurs_zamkniecia]]-D880</f>
        <v>0.1899999999999995</v>
      </c>
      <c r="Q1350" s="2" t="str">
        <f>IF(gpw[[#This Row],[Kolumna1]]&gt;0,"r",IF(gpw[[#This Row],[Kolumna1]]=0,"n","m"))</f>
        <v>r</v>
      </c>
      <c r="AB1350" s="1">
        <v>42027</v>
      </c>
      <c r="AC1350" s="2" t="s">
        <v>823</v>
      </c>
      <c r="AD1350" s="2" t="s">
        <v>824</v>
      </c>
      <c r="AE1350">
        <v>10.5</v>
      </c>
      <c r="AF1350">
        <v>783</v>
      </c>
      <c r="AG1350">
        <v>8220</v>
      </c>
      <c r="AH1350">
        <v>1791000</v>
      </c>
      <c r="AI1350" s="2">
        <f>IF(AND(gpw_3[[#This Row],[wolumen]]=0,gpw_3[[#This Row],[obrot]]=0),gpw_3[[#This Row],[kurs_zamkniecia]],gpw_3[[#This Row],[obrot]]/gpw_3[[#This Row],[wolumen]])</f>
        <v>10.498084291187739</v>
      </c>
      <c r="AJ1350">
        <f>(gpw_3[[#This Row],[kurs_zamkniecia]]/AE880-1)*100</f>
        <v>1.8428709990300662</v>
      </c>
      <c r="AK1350" t="str">
        <f>LEFT(gpw_3[[#This Row],[ISIN]],2)</f>
        <v>PL</v>
      </c>
      <c r="AL1350">
        <f>gpw_3[[#This Row],[kurs_zamkniecia]]*gpw_3[[#This Row],[pakiet_wig]]</f>
        <v>18805500</v>
      </c>
      <c r="AM1350" s="2">
        <f>1000</f>
        <v>1000</v>
      </c>
      <c r="AN1350" s="2">
        <f t="shared" si="86"/>
        <v>96.428137390000003</v>
      </c>
      <c r="AO1350" s="2">
        <f t="shared" si="87"/>
        <v>57140000</v>
      </c>
      <c r="AP1350" s="2">
        <f>gpw_3[[#This Row],[M]]/(gpw_3[[#This Row],[Mb]]*gpw_3[[#This Row],[K]])*gpw_3[[#This Row],[Wb]]</f>
        <v>3.4130360135880018</v>
      </c>
      <c r="AQ1350" s="2">
        <f>gpw_3[[#This Row],[kurs_zamkniecia]]-AE880</f>
        <v>0.1899999999999995</v>
      </c>
      <c r="AR1350" s="2" t="str">
        <f>IF(gpw_3[[#This Row],[Kolumna1]]&gt;0,"r",IF(gpw_3[[#This Row],[Kolumna1]]=0,"n","m"))</f>
        <v>r</v>
      </c>
    </row>
    <row r="1351" spans="1:44" x14ac:dyDescent="0.25">
      <c r="A1351" s="1">
        <v>42027</v>
      </c>
      <c r="B1351" s="2" t="s">
        <v>825</v>
      </c>
      <c r="C1351" s="2" t="s">
        <v>826</v>
      </c>
      <c r="D1351">
        <v>2.7</v>
      </c>
      <c r="E1351">
        <v>168911</v>
      </c>
      <c r="F1351">
        <v>437990</v>
      </c>
      <c r="G1351">
        <v>0</v>
      </c>
      <c r="H1351" s="2">
        <f>IF(AND(gpw[[#This Row],[wolumen]]=0,gpw[[#This Row],[obrot]]=0),gpw[[#This Row],[kurs_zamkniecia]],gpw[[#This Row],[obrot]]/gpw[[#This Row],[wolumen]])</f>
        <v>2.5930223608882783</v>
      </c>
      <c r="I1351">
        <f>(gpw[[#This Row],[kurs_zamkniecia]]/D881-1)*100</f>
        <v>12.970711297071125</v>
      </c>
      <c r="J1351" t="str">
        <f>LEFT(gpw[[#This Row],[ISIN]],2)</f>
        <v>PL</v>
      </c>
      <c r="K1351">
        <f>gpw[[#This Row],[kurs_zamkniecia]]*gpw[[#This Row],[pakiet_wig]]</f>
        <v>0</v>
      </c>
      <c r="L1351" s="2">
        <f>1000</f>
        <v>1000</v>
      </c>
      <c r="M1351" s="2">
        <f t="shared" si="84"/>
        <v>96.428137390000003</v>
      </c>
      <c r="N1351" s="2">
        <f t="shared" si="85"/>
        <v>57140000</v>
      </c>
      <c r="O1351" s="2">
        <f>gpw[[#This Row],[M]]/(gpw[[#This Row],[Mb]]*gpw[[#This Row],[K]])*gpw[[#This Row],[Wb]]</f>
        <v>0</v>
      </c>
      <c r="P1351" s="2">
        <f>gpw[[#This Row],[kurs_zamkniecia]]-D881</f>
        <v>0.31000000000000005</v>
      </c>
      <c r="Q1351" s="2" t="str">
        <f>IF(gpw[[#This Row],[Kolumna1]]&gt;0,"r",IF(gpw[[#This Row],[Kolumna1]]=0,"n","m"))</f>
        <v>r</v>
      </c>
      <c r="AB1351" s="1">
        <v>42027</v>
      </c>
      <c r="AC1351" s="2" t="s">
        <v>825</v>
      </c>
      <c r="AD1351" s="2" t="s">
        <v>826</v>
      </c>
      <c r="AE1351">
        <v>2.7</v>
      </c>
      <c r="AF1351">
        <v>168911</v>
      </c>
      <c r="AG1351">
        <v>437990</v>
      </c>
      <c r="AH1351">
        <v>0</v>
      </c>
      <c r="AI1351" s="2">
        <f>IF(AND(gpw_3[[#This Row],[wolumen]]=0,gpw_3[[#This Row],[obrot]]=0),gpw_3[[#This Row],[kurs_zamkniecia]],gpw_3[[#This Row],[obrot]]/gpw_3[[#This Row],[wolumen]])</f>
        <v>2.5930223608882783</v>
      </c>
      <c r="AJ1351">
        <f>(gpw_3[[#This Row],[kurs_zamkniecia]]/AE881-1)*100</f>
        <v>12.970711297071125</v>
      </c>
      <c r="AK1351" t="str">
        <f>LEFT(gpw_3[[#This Row],[ISIN]],2)</f>
        <v>PL</v>
      </c>
      <c r="AL1351">
        <f>gpw_3[[#This Row],[kurs_zamkniecia]]*gpw_3[[#This Row],[pakiet_wig]]</f>
        <v>0</v>
      </c>
      <c r="AM1351" s="2">
        <f>1000</f>
        <v>1000</v>
      </c>
      <c r="AN1351" s="2">
        <f t="shared" si="86"/>
        <v>96.428137390000003</v>
      </c>
      <c r="AO1351" s="2">
        <f t="shared" si="87"/>
        <v>57140000</v>
      </c>
      <c r="AP1351" s="2">
        <f>gpw_3[[#This Row],[M]]/(gpw_3[[#This Row],[Mb]]*gpw_3[[#This Row],[K]])*gpw_3[[#This Row],[Wb]]</f>
        <v>0</v>
      </c>
      <c r="AQ1351" s="2">
        <f>gpw_3[[#This Row],[kurs_zamkniecia]]-AE881</f>
        <v>0.31000000000000005</v>
      </c>
      <c r="AR1351" s="2" t="str">
        <f>IF(gpw_3[[#This Row],[Kolumna1]]&gt;0,"r",IF(gpw_3[[#This Row],[Kolumna1]]=0,"n","m"))</f>
        <v>r</v>
      </c>
    </row>
    <row r="1352" spans="1:44" x14ac:dyDescent="0.25">
      <c r="A1352" s="1">
        <v>42027</v>
      </c>
      <c r="B1352" s="2" t="s">
        <v>827</v>
      </c>
      <c r="C1352" s="2" t="s">
        <v>828</v>
      </c>
      <c r="D1352">
        <v>13.3</v>
      </c>
      <c r="E1352">
        <v>379</v>
      </c>
      <c r="F1352">
        <v>4940</v>
      </c>
      <c r="G1352">
        <v>925000</v>
      </c>
      <c r="H1352" s="2">
        <f>IF(AND(gpw[[#This Row],[wolumen]]=0,gpw[[#This Row],[obrot]]=0),gpw[[#This Row],[kurs_zamkniecia]],gpw[[#This Row],[obrot]]/gpw[[#This Row],[wolumen]])</f>
        <v>13.034300791556728</v>
      </c>
      <c r="I1352">
        <f>(gpw[[#This Row],[kurs_zamkniecia]]/D882-1)*100</f>
        <v>0</v>
      </c>
      <c r="J1352" t="str">
        <f>LEFT(gpw[[#This Row],[ISIN]],2)</f>
        <v>PL</v>
      </c>
      <c r="K1352">
        <f>gpw[[#This Row],[kurs_zamkniecia]]*gpw[[#This Row],[pakiet_wig]]</f>
        <v>12302500</v>
      </c>
      <c r="L1352" s="2">
        <f>1000</f>
        <v>1000</v>
      </c>
      <c r="M1352" s="2">
        <f t="shared" si="84"/>
        <v>96.428137390000003</v>
      </c>
      <c r="N1352" s="2">
        <f t="shared" si="85"/>
        <v>57140000</v>
      </c>
      <c r="O1352" s="2">
        <f>gpw[[#This Row],[M]]/(gpw[[#This Row],[Mb]]*gpw[[#This Row],[K]])*gpw[[#This Row],[Wb]]</f>
        <v>2.2327976154405036</v>
      </c>
      <c r="P1352" s="2">
        <f>gpw[[#This Row],[kurs_zamkniecia]]-D882</f>
        <v>0</v>
      </c>
      <c r="Q1352" s="2" t="str">
        <f>IF(gpw[[#This Row],[Kolumna1]]&gt;0,"r",IF(gpw[[#This Row],[Kolumna1]]=0,"n","m"))</f>
        <v>n</v>
      </c>
      <c r="AB1352" s="1">
        <v>42027</v>
      </c>
      <c r="AC1352" s="2" t="s">
        <v>827</v>
      </c>
      <c r="AD1352" s="2" t="s">
        <v>828</v>
      </c>
      <c r="AE1352">
        <v>13.3</v>
      </c>
      <c r="AF1352">
        <v>379</v>
      </c>
      <c r="AG1352">
        <v>4940</v>
      </c>
      <c r="AH1352">
        <v>925000</v>
      </c>
      <c r="AI1352" s="2">
        <f>IF(AND(gpw_3[[#This Row],[wolumen]]=0,gpw_3[[#This Row],[obrot]]=0),gpw_3[[#This Row],[kurs_zamkniecia]],gpw_3[[#This Row],[obrot]]/gpw_3[[#This Row],[wolumen]])</f>
        <v>13.034300791556728</v>
      </c>
      <c r="AJ1352">
        <f>(gpw_3[[#This Row],[kurs_zamkniecia]]/AE882-1)*100</f>
        <v>0</v>
      </c>
      <c r="AK1352" t="str">
        <f>LEFT(gpw_3[[#This Row],[ISIN]],2)</f>
        <v>PL</v>
      </c>
      <c r="AL1352">
        <f>gpw_3[[#This Row],[kurs_zamkniecia]]*gpw_3[[#This Row],[pakiet_wig]]</f>
        <v>12302500</v>
      </c>
      <c r="AM1352" s="2">
        <f>1000</f>
        <v>1000</v>
      </c>
      <c r="AN1352" s="2">
        <f t="shared" si="86"/>
        <v>96.428137390000003</v>
      </c>
      <c r="AO1352" s="2">
        <f t="shared" si="87"/>
        <v>57140000</v>
      </c>
      <c r="AP1352" s="2">
        <f>gpw_3[[#This Row],[M]]/(gpw_3[[#This Row],[Mb]]*gpw_3[[#This Row],[K]])*gpw_3[[#This Row],[Wb]]</f>
        <v>2.2327976154405036</v>
      </c>
      <c r="AQ1352" s="2">
        <f>gpw_3[[#This Row],[kurs_zamkniecia]]-AE882</f>
        <v>0</v>
      </c>
      <c r="AR1352" s="2" t="str">
        <f>IF(gpw_3[[#This Row],[Kolumna1]]&gt;0,"r",IF(gpw_3[[#This Row],[Kolumna1]]=0,"n","m"))</f>
        <v>n</v>
      </c>
    </row>
    <row r="1353" spans="1:44" x14ac:dyDescent="0.25">
      <c r="A1353" s="1">
        <v>42027</v>
      </c>
      <c r="B1353" s="2" t="s">
        <v>829</v>
      </c>
      <c r="C1353" s="2" t="s">
        <v>830</v>
      </c>
      <c r="D1353">
        <v>0.24</v>
      </c>
      <c r="E1353">
        <v>14278</v>
      </c>
      <c r="F1353">
        <v>3500</v>
      </c>
      <c r="G1353">
        <v>0</v>
      </c>
      <c r="H1353" s="2">
        <f>IF(AND(gpw[[#This Row],[wolumen]]=0,gpw[[#This Row],[obrot]]=0),gpw[[#This Row],[kurs_zamkniecia]],gpw[[#This Row],[obrot]]/gpw[[#This Row],[wolumen]])</f>
        <v>0.24513237148059952</v>
      </c>
      <c r="I1353">
        <f>(gpw[[#This Row],[kurs_zamkniecia]]/D883-1)*100</f>
        <v>0</v>
      </c>
      <c r="J1353" t="str">
        <f>LEFT(gpw[[#This Row],[ISIN]],2)</f>
        <v>PL</v>
      </c>
      <c r="K1353">
        <f>gpw[[#This Row],[kurs_zamkniecia]]*gpw[[#This Row],[pakiet_wig]]</f>
        <v>0</v>
      </c>
      <c r="L1353" s="2">
        <f>1000</f>
        <v>1000</v>
      </c>
      <c r="M1353" s="2">
        <f t="shared" si="84"/>
        <v>96.428137390000003</v>
      </c>
      <c r="N1353" s="2">
        <f t="shared" si="85"/>
        <v>57140000</v>
      </c>
      <c r="O1353" s="2">
        <f>gpw[[#This Row],[M]]/(gpw[[#This Row],[Mb]]*gpw[[#This Row],[K]])*gpw[[#This Row],[Wb]]</f>
        <v>0</v>
      </c>
      <c r="P1353" s="2">
        <f>gpw[[#This Row],[kurs_zamkniecia]]-D883</f>
        <v>0</v>
      </c>
      <c r="Q1353" s="2" t="str">
        <f>IF(gpw[[#This Row],[Kolumna1]]&gt;0,"r",IF(gpw[[#This Row],[Kolumna1]]=0,"n","m"))</f>
        <v>n</v>
      </c>
      <c r="AB1353" s="1">
        <v>42027</v>
      </c>
      <c r="AC1353" s="2" t="s">
        <v>829</v>
      </c>
      <c r="AD1353" s="2" t="s">
        <v>830</v>
      </c>
      <c r="AE1353">
        <v>0.24</v>
      </c>
      <c r="AF1353">
        <v>14278</v>
      </c>
      <c r="AG1353">
        <v>3500</v>
      </c>
      <c r="AH1353">
        <v>0</v>
      </c>
      <c r="AI1353" s="2">
        <f>IF(AND(gpw_3[[#This Row],[wolumen]]=0,gpw_3[[#This Row],[obrot]]=0),gpw_3[[#This Row],[kurs_zamkniecia]],gpw_3[[#This Row],[obrot]]/gpw_3[[#This Row],[wolumen]])</f>
        <v>0.24513237148059952</v>
      </c>
      <c r="AJ1353">
        <f>(gpw_3[[#This Row],[kurs_zamkniecia]]/AE883-1)*100</f>
        <v>0</v>
      </c>
      <c r="AK1353" t="str">
        <f>LEFT(gpw_3[[#This Row],[ISIN]],2)</f>
        <v>PL</v>
      </c>
      <c r="AL1353">
        <f>gpw_3[[#This Row],[kurs_zamkniecia]]*gpw_3[[#This Row],[pakiet_wig]]</f>
        <v>0</v>
      </c>
      <c r="AM1353" s="2">
        <f>1000</f>
        <v>1000</v>
      </c>
      <c r="AN1353" s="2">
        <f t="shared" si="86"/>
        <v>96.428137390000003</v>
      </c>
      <c r="AO1353" s="2">
        <f t="shared" si="87"/>
        <v>57140000</v>
      </c>
      <c r="AP1353" s="2">
        <f>gpw_3[[#This Row],[M]]/(gpw_3[[#This Row],[Mb]]*gpw_3[[#This Row],[K]])*gpw_3[[#This Row],[Wb]]</f>
        <v>0</v>
      </c>
      <c r="AQ1353" s="2">
        <f>gpw_3[[#This Row],[kurs_zamkniecia]]-AE883</f>
        <v>0</v>
      </c>
      <c r="AR1353" s="2" t="str">
        <f>IF(gpw_3[[#This Row],[Kolumna1]]&gt;0,"r",IF(gpw_3[[#This Row],[Kolumna1]]=0,"n","m"))</f>
        <v>n</v>
      </c>
    </row>
    <row r="1354" spans="1:44" x14ac:dyDescent="0.25">
      <c r="A1354" s="1">
        <v>42027</v>
      </c>
      <c r="B1354" s="2" t="s">
        <v>831</v>
      </c>
      <c r="C1354" s="2" t="s">
        <v>832</v>
      </c>
      <c r="D1354">
        <v>13.6</v>
      </c>
      <c r="E1354">
        <v>10363</v>
      </c>
      <c r="F1354">
        <v>139310</v>
      </c>
      <c r="G1354">
        <v>11886000</v>
      </c>
      <c r="H1354" s="2">
        <f>IF(AND(gpw[[#This Row],[wolumen]]=0,gpw[[#This Row],[obrot]]=0),gpw[[#This Row],[kurs_zamkniecia]],gpw[[#This Row],[obrot]]/gpw[[#This Row],[wolumen]])</f>
        <v>13.443018430956286</v>
      </c>
      <c r="I1354">
        <f>(gpw[[#This Row],[kurs_zamkniecia]]/D884-1)*100</f>
        <v>3.0303030303030276</v>
      </c>
      <c r="J1354" t="str">
        <f>LEFT(gpw[[#This Row],[ISIN]],2)</f>
        <v>PL</v>
      </c>
      <c r="K1354">
        <f>gpw[[#This Row],[kurs_zamkniecia]]*gpw[[#This Row],[pakiet_wig]]</f>
        <v>161649600</v>
      </c>
      <c r="L1354" s="2">
        <f>1000</f>
        <v>1000</v>
      </c>
      <c r="M1354" s="2">
        <f t="shared" si="84"/>
        <v>96.428137390000003</v>
      </c>
      <c r="N1354" s="2">
        <f t="shared" si="85"/>
        <v>57140000</v>
      </c>
      <c r="O1354" s="2">
        <f>gpw[[#This Row],[M]]/(gpw[[#This Row],[Mb]]*gpw[[#This Row],[K]])*gpw[[#This Row],[Wb]]</f>
        <v>29.338007837180349</v>
      </c>
      <c r="P1354" s="2">
        <f>gpw[[#This Row],[kurs_zamkniecia]]-D884</f>
        <v>0.40000000000000036</v>
      </c>
      <c r="Q1354" s="2" t="str">
        <f>IF(gpw[[#This Row],[Kolumna1]]&gt;0,"r",IF(gpw[[#This Row],[Kolumna1]]=0,"n","m"))</f>
        <v>r</v>
      </c>
      <c r="AB1354" s="1">
        <v>42027</v>
      </c>
      <c r="AC1354" s="2" t="s">
        <v>831</v>
      </c>
      <c r="AD1354" s="2" t="s">
        <v>832</v>
      </c>
      <c r="AE1354">
        <v>13.6</v>
      </c>
      <c r="AF1354">
        <v>10363</v>
      </c>
      <c r="AG1354">
        <v>139310</v>
      </c>
      <c r="AH1354">
        <v>11886000</v>
      </c>
      <c r="AI1354" s="2">
        <f>IF(AND(gpw_3[[#This Row],[wolumen]]=0,gpw_3[[#This Row],[obrot]]=0),gpw_3[[#This Row],[kurs_zamkniecia]],gpw_3[[#This Row],[obrot]]/gpw_3[[#This Row],[wolumen]])</f>
        <v>13.443018430956286</v>
      </c>
      <c r="AJ1354">
        <f>(gpw_3[[#This Row],[kurs_zamkniecia]]/AE884-1)*100</f>
        <v>3.0303030303030276</v>
      </c>
      <c r="AK1354" t="str">
        <f>LEFT(gpw_3[[#This Row],[ISIN]],2)</f>
        <v>PL</v>
      </c>
      <c r="AL1354">
        <f>gpw_3[[#This Row],[kurs_zamkniecia]]*gpw_3[[#This Row],[pakiet_wig]]</f>
        <v>161649600</v>
      </c>
      <c r="AM1354" s="2">
        <f>1000</f>
        <v>1000</v>
      </c>
      <c r="AN1354" s="2">
        <f t="shared" si="86"/>
        <v>96.428137390000003</v>
      </c>
      <c r="AO1354" s="2">
        <f t="shared" si="87"/>
        <v>57140000</v>
      </c>
      <c r="AP1354" s="2">
        <f>gpw_3[[#This Row],[M]]/(gpw_3[[#This Row],[Mb]]*gpw_3[[#This Row],[K]])*gpw_3[[#This Row],[Wb]]</f>
        <v>29.338007837180349</v>
      </c>
      <c r="AQ1354" s="2">
        <f>gpw_3[[#This Row],[kurs_zamkniecia]]-AE884</f>
        <v>0.40000000000000036</v>
      </c>
      <c r="AR1354" s="2" t="str">
        <f>IF(gpw_3[[#This Row],[Kolumna1]]&gt;0,"r",IF(gpw_3[[#This Row],[Kolumna1]]=0,"n","m"))</f>
        <v>r</v>
      </c>
    </row>
    <row r="1355" spans="1:44" x14ac:dyDescent="0.25">
      <c r="A1355" s="1">
        <v>42027</v>
      </c>
      <c r="B1355" s="2" t="s">
        <v>833</v>
      </c>
      <c r="C1355" s="2" t="s">
        <v>834</v>
      </c>
      <c r="D1355">
        <v>21</v>
      </c>
      <c r="E1355">
        <v>19471</v>
      </c>
      <c r="F1355">
        <v>409050</v>
      </c>
      <c r="G1355">
        <v>5947000</v>
      </c>
      <c r="H1355" s="2">
        <f>IF(AND(gpw[[#This Row],[wolumen]]=0,gpw[[#This Row],[obrot]]=0),gpw[[#This Row],[kurs_zamkniecia]],gpw[[#This Row],[obrot]]/gpw[[#This Row],[wolumen]])</f>
        <v>21.008165990447331</v>
      </c>
      <c r="I1355">
        <f>(gpw[[#This Row],[kurs_zamkniecia]]/D885-1)*100</f>
        <v>0</v>
      </c>
      <c r="J1355" t="str">
        <f>LEFT(gpw[[#This Row],[ISIN]],2)</f>
        <v>PL</v>
      </c>
      <c r="K1355">
        <f>gpw[[#This Row],[kurs_zamkniecia]]*gpw[[#This Row],[pakiet_wig]]</f>
        <v>124887000</v>
      </c>
      <c r="L1355" s="2">
        <f>1000</f>
        <v>1000</v>
      </c>
      <c r="M1355" s="2">
        <f t="shared" si="84"/>
        <v>96.428137390000003</v>
      </c>
      <c r="N1355" s="2">
        <f t="shared" si="85"/>
        <v>57140000</v>
      </c>
      <c r="O1355" s="2">
        <f>gpw[[#This Row],[M]]/(gpw[[#This Row],[Mb]]*gpw[[#This Row],[K]])*gpw[[#This Row],[Wb]]</f>
        <v>22.665913090796028</v>
      </c>
      <c r="P1355" s="2">
        <f>gpw[[#This Row],[kurs_zamkniecia]]-D885</f>
        <v>0</v>
      </c>
      <c r="Q1355" s="2" t="str">
        <f>IF(gpw[[#This Row],[Kolumna1]]&gt;0,"r",IF(gpw[[#This Row],[Kolumna1]]=0,"n","m"))</f>
        <v>n</v>
      </c>
      <c r="AB1355" s="1">
        <v>42027</v>
      </c>
      <c r="AC1355" s="2" t="s">
        <v>833</v>
      </c>
      <c r="AD1355" s="2" t="s">
        <v>834</v>
      </c>
      <c r="AE1355">
        <v>21</v>
      </c>
      <c r="AF1355">
        <v>19471</v>
      </c>
      <c r="AG1355">
        <v>409050</v>
      </c>
      <c r="AH1355">
        <v>5947000</v>
      </c>
      <c r="AI1355" s="2">
        <f>IF(AND(gpw_3[[#This Row],[wolumen]]=0,gpw_3[[#This Row],[obrot]]=0),gpw_3[[#This Row],[kurs_zamkniecia]],gpw_3[[#This Row],[obrot]]/gpw_3[[#This Row],[wolumen]])</f>
        <v>21.008165990447331</v>
      </c>
      <c r="AJ1355">
        <f>(gpw_3[[#This Row],[kurs_zamkniecia]]/AE885-1)*100</f>
        <v>0</v>
      </c>
      <c r="AK1355" t="str">
        <f>LEFT(gpw_3[[#This Row],[ISIN]],2)</f>
        <v>PL</v>
      </c>
      <c r="AL1355">
        <f>gpw_3[[#This Row],[kurs_zamkniecia]]*gpw_3[[#This Row],[pakiet_wig]]</f>
        <v>124887000</v>
      </c>
      <c r="AM1355" s="2">
        <f>1000</f>
        <v>1000</v>
      </c>
      <c r="AN1355" s="2">
        <f t="shared" si="86"/>
        <v>96.428137390000003</v>
      </c>
      <c r="AO1355" s="2">
        <f t="shared" si="87"/>
        <v>57140000</v>
      </c>
      <c r="AP1355" s="2">
        <f>gpw_3[[#This Row],[M]]/(gpw_3[[#This Row],[Mb]]*gpw_3[[#This Row],[K]])*gpw_3[[#This Row],[Wb]]</f>
        <v>22.665913090796028</v>
      </c>
      <c r="AQ1355" s="2">
        <f>gpw_3[[#This Row],[kurs_zamkniecia]]-AE885</f>
        <v>0</v>
      </c>
      <c r="AR1355" s="2" t="str">
        <f>IF(gpw_3[[#This Row],[Kolumna1]]&gt;0,"r",IF(gpw_3[[#This Row],[Kolumna1]]=0,"n","m"))</f>
        <v>n</v>
      </c>
    </row>
    <row r="1356" spans="1:44" x14ac:dyDescent="0.25">
      <c r="A1356" s="1">
        <v>42027</v>
      </c>
      <c r="B1356" s="2" t="s">
        <v>835</v>
      </c>
      <c r="C1356" s="2" t="s">
        <v>836</v>
      </c>
      <c r="D1356">
        <v>4.07</v>
      </c>
      <c r="E1356">
        <v>1332264</v>
      </c>
      <c r="F1356">
        <v>5385470</v>
      </c>
      <c r="G1356">
        <v>496690000</v>
      </c>
      <c r="H1356" s="2">
        <f>IF(AND(gpw[[#This Row],[wolumen]]=0,gpw[[#This Row],[obrot]]=0),gpw[[#This Row],[kurs_zamkniecia]],gpw[[#This Row],[obrot]]/gpw[[#This Row],[wolumen]])</f>
        <v>4.0423444602571266</v>
      </c>
      <c r="I1356">
        <f>(gpw[[#This Row],[kurs_zamkniecia]]/D886-1)*100</f>
        <v>0.24630541871923928</v>
      </c>
      <c r="J1356" t="str">
        <f>LEFT(gpw[[#This Row],[ISIN]],2)</f>
        <v>PL</v>
      </c>
      <c r="K1356">
        <f>gpw[[#This Row],[kurs_zamkniecia]]*gpw[[#This Row],[pakiet_wig]]</f>
        <v>2021528300.0000002</v>
      </c>
      <c r="L1356" s="2">
        <f>1000</f>
        <v>1000</v>
      </c>
      <c r="M1356" s="2">
        <f t="shared" si="84"/>
        <v>96.428137390000003</v>
      </c>
      <c r="N1356" s="2">
        <f t="shared" si="85"/>
        <v>57140000</v>
      </c>
      <c r="O1356" s="2">
        <f>gpw[[#This Row],[M]]/(gpw[[#This Row],[Mb]]*gpw[[#This Row],[K]])*gpw[[#This Row],[Wb]]</f>
        <v>366.88994657878442</v>
      </c>
      <c r="P1356" s="2">
        <f>gpw[[#This Row],[kurs_zamkniecia]]-D886</f>
        <v>1.0000000000000675E-2</v>
      </c>
      <c r="Q1356" s="2" t="str">
        <f>IF(gpw[[#This Row],[Kolumna1]]&gt;0,"r",IF(gpw[[#This Row],[Kolumna1]]=0,"n","m"))</f>
        <v>r</v>
      </c>
      <c r="AB1356" s="1">
        <v>42027</v>
      </c>
      <c r="AC1356" s="2" t="s">
        <v>835</v>
      </c>
      <c r="AD1356" s="2" t="s">
        <v>836</v>
      </c>
      <c r="AE1356">
        <v>4.07</v>
      </c>
      <c r="AF1356">
        <v>1332264</v>
      </c>
      <c r="AG1356">
        <v>5385470</v>
      </c>
      <c r="AH1356">
        <v>496690000</v>
      </c>
      <c r="AI1356" s="2">
        <f>IF(AND(gpw_3[[#This Row],[wolumen]]=0,gpw_3[[#This Row],[obrot]]=0),gpw_3[[#This Row],[kurs_zamkniecia]],gpw_3[[#This Row],[obrot]]/gpw_3[[#This Row],[wolumen]])</f>
        <v>4.0423444602571266</v>
      </c>
      <c r="AJ1356">
        <f>(gpw_3[[#This Row],[kurs_zamkniecia]]/AE886-1)*100</f>
        <v>0.24630541871923928</v>
      </c>
      <c r="AK1356" t="str">
        <f>LEFT(gpw_3[[#This Row],[ISIN]],2)</f>
        <v>PL</v>
      </c>
      <c r="AL1356">
        <f>gpw_3[[#This Row],[kurs_zamkniecia]]*gpw_3[[#This Row],[pakiet_wig]]</f>
        <v>2021528300.0000002</v>
      </c>
      <c r="AM1356" s="2">
        <f>1000</f>
        <v>1000</v>
      </c>
      <c r="AN1356" s="2">
        <f t="shared" si="86"/>
        <v>96.428137390000003</v>
      </c>
      <c r="AO1356" s="2">
        <f t="shared" si="87"/>
        <v>57140000</v>
      </c>
      <c r="AP1356" s="2">
        <f>gpw_3[[#This Row],[M]]/(gpw_3[[#This Row],[Mb]]*gpw_3[[#This Row],[K]])*gpw_3[[#This Row],[Wb]]</f>
        <v>366.88994657878442</v>
      </c>
      <c r="AQ1356" s="2">
        <f>gpw_3[[#This Row],[kurs_zamkniecia]]-AE886</f>
        <v>1.0000000000000675E-2</v>
      </c>
      <c r="AR1356" s="2" t="str">
        <f>IF(gpw_3[[#This Row],[Kolumna1]]&gt;0,"r",IF(gpw_3[[#This Row],[Kolumna1]]=0,"n","m"))</f>
        <v>r</v>
      </c>
    </row>
    <row r="1357" spans="1:44" x14ac:dyDescent="0.25">
      <c r="A1357" s="1">
        <v>42027</v>
      </c>
      <c r="B1357" s="2" t="s">
        <v>837</v>
      </c>
      <c r="C1357" s="2" t="s">
        <v>838</v>
      </c>
      <c r="D1357">
        <v>109</v>
      </c>
      <c r="E1357">
        <v>0</v>
      </c>
      <c r="F1357">
        <v>0</v>
      </c>
      <c r="G1357">
        <v>142000</v>
      </c>
      <c r="H1357" s="2">
        <f>IF(AND(gpw[[#This Row],[wolumen]]=0,gpw[[#This Row],[obrot]]=0),gpw[[#This Row],[kurs_zamkniecia]],gpw[[#This Row],[obrot]]/gpw[[#This Row],[wolumen]])</f>
        <v>109</v>
      </c>
      <c r="I1357">
        <f>(gpw[[#This Row],[kurs_zamkniecia]]/D887-1)*100</f>
        <v>0</v>
      </c>
      <c r="J1357" t="str">
        <f>LEFT(gpw[[#This Row],[ISIN]],2)</f>
        <v>DE</v>
      </c>
      <c r="K1357">
        <f>gpw[[#This Row],[kurs_zamkniecia]]*gpw[[#This Row],[pakiet_wig]]</f>
        <v>15478000</v>
      </c>
      <c r="L1357" s="2">
        <f>1000</f>
        <v>1000</v>
      </c>
      <c r="M1357" s="2">
        <f t="shared" si="84"/>
        <v>96.428137390000003</v>
      </c>
      <c r="N1357" s="2">
        <f t="shared" si="85"/>
        <v>57140000</v>
      </c>
      <c r="O1357" s="2">
        <f>gpw[[#This Row],[M]]/(gpw[[#This Row],[Mb]]*gpw[[#This Row],[K]])*gpw[[#This Row],[Wb]]</f>
        <v>2.8091234701717633</v>
      </c>
      <c r="P1357" s="2">
        <f>gpw[[#This Row],[kurs_zamkniecia]]-D887</f>
        <v>0</v>
      </c>
      <c r="Q1357" s="2" t="str">
        <f>IF(gpw[[#This Row],[Kolumna1]]&gt;0,"r",IF(gpw[[#This Row],[Kolumna1]]=0,"n","m"))</f>
        <v>n</v>
      </c>
      <c r="AB1357" s="1">
        <v>42027</v>
      </c>
      <c r="AC1357" s="2" t="s">
        <v>837</v>
      </c>
      <c r="AD1357" s="2" t="s">
        <v>838</v>
      </c>
      <c r="AE1357">
        <v>109</v>
      </c>
      <c r="AF1357">
        <v>0</v>
      </c>
      <c r="AG1357">
        <v>0</v>
      </c>
      <c r="AH1357">
        <v>142000</v>
      </c>
      <c r="AI1357" s="2">
        <f>IF(AND(gpw_3[[#This Row],[wolumen]]=0,gpw_3[[#This Row],[obrot]]=0),gpw_3[[#This Row],[kurs_zamkniecia]],gpw_3[[#This Row],[obrot]]/gpw_3[[#This Row],[wolumen]])</f>
        <v>109</v>
      </c>
      <c r="AJ1357">
        <f>(gpw_3[[#This Row],[kurs_zamkniecia]]/AE887-1)*100</f>
        <v>0</v>
      </c>
      <c r="AK1357" t="str">
        <f>LEFT(gpw_3[[#This Row],[ISIN]],2)</f>
        <v>DE</v>
      </c>
      <c r="AL1357">
        <f>gpw_3[[#This Row],[kurs_zamkniecia]]*gpw_3[[#This Row],[pakiet_wig]]</f>
        <v>15478000</v>
      </c>
      <c r="AM1357" s="2">
        <f>1000</f>
        <v>1000</v>
      </c>
      <c r="AN1357" s="2">
        <f t="shared" si="86"/>
        <v>96.428137390000003</v>
      </c>
      <c r="AO1357" s="2">
        <f t="shared" si="87"/>
        <v>57140000</v>
      </c>
      <c r="AP1357" s="2">
        <f>gpw_3[[#This Row],[M]]/(gpw_3[[#This Row],[Mb]]*gpw_3[[#This Row],[K]])*gpw_3[[#This Row],[Wb]]</f>
        <v>2.8091234701717633</v>
      </c>
      <c r="AQ1357" s="2">
        <f>gpw_3[[#This Row],[kurs_zamkniecia]]-AE887</f>
        <v>0</v>
      </c>
      <c r="AR1357" s="2" t="str">
        <f>IF(gpw_3[[#This Row],[Kolumna1]]&gt;0,"r",IF(gpw_3[[#This Row],[Kolumna1]]=0,"n","m"))</f>
        <v>n</v>
      </c>
    </row>
    <row r="1358" spans="1:44" x14ac:dyDescent="0.25">
      <c r="A1358" s="1">
        <v>42027</v>
      </c>
      <c r="B1358" s="2" t="s">
        <v>839</v>
      </c>
      <c r="C1358" s="2" t="s">
        <v>840</v>
      </c>
      <c r="D1358">
        <v>21.6</v>
      </c>
      <c r="E1358">
        <v>5441</v>
      </c>
      <c r="F1358">
        <v>117440</v>
      </c>
      <c r="G1358">
        <v>730000</v>
      </c>
      <c r="H1358" s="2">
        <f>IF(AND(gpw[[#This Row],[wolumen]]=0,gpw[[#This Row],[obrot]]=0),gpw[[#This Row],[kurs_zamkniecia]],gpw[[#This Row],[obrot]]/gpw[[#This Row],[wolumen]])</f>
        <v>21.584267597868038</v>
      </c>
      <c r="I1358">
        <f>(gpw[[#This Row],[kurs_zamkniecia]]/D888-1)*100</f>
        <v>-0.91743119266054496</v>
      </c>
      <c r="J1358" t="str">
        <f>LEFT(gpw[[#This Row],[ISIN]],2)</f>
        <v>PL</v>
      </c>
      <c r="K1358">
        <f>gpw[[#This Row],[kurs_zamkniecia]]*gpw[[#This Row],[pakiet_wig]]</f>
        <v>15768000.000000002</v>
      </c>
      <c r="L1358" s="2">
        <f>1000</f>
        <v>1000</v>
      </c>
      <c r="M1358" s="2">
        <f t="shared" si="84"/>
        <v>96.428137390000003</v>
      </c>
      <c r="N1358" s="2">
        <f t="shared" si="85"/>
        <v>57140000</v>
      </c>
      <c r="O1358" s="2">
        <f>gpw[[#This Row],[M]]/(gpw[[#This Row],[Mb]]*gpw[[#This Row],[K]])*gpw[[#This Row],[Wb]]</f>
        <v>2.8617559683207365</v>
      </c>
      <c r="P1358" s="2">
        <f>gpw[[#This Row],[kurs_zamkniecia]]-D888</f>
        <v>-0.19999999999999929</v>
      </c>
      <c r="Q1358" s="2" t="str">
        <f>IF(gpw[[#This Row],[Kolumna1]]&gt;0,"r",IF(gpw[[#This Row],[Kolumna1]]=0,"n","m"))</f>
        <v>m</v>
      </c>
      <c r="AB1358" s="1">
        <v>42027</v>
      </c>
      <c r="AC1358" s="2" t="s">
        <v>839</v>
      </c>
      <c r="AD1358" s="2" t="s">
        <v>840</v>
      </c>
      <c r="AE1358">
        <v>21.6</v>
      </c>
      <c r="AF1358">
        <v>5441</v>
      </c>
      <c r="AG1358">
        <v>117440</v>
      </c>
      <c r="AH1358">
        <v>730000</v>
      </c>
      <c r="AI1358" s="2">
        <f>IF(AND(gpw_3[[#This Row],[wolumen]]=0,gpw_3[[#This Row],[obrot]]=0),gpw_3[[#This Row],[kurs_zamkniecia]],gpw_3[[#This Row],[obrot]]/gpw_3[[#This Row],[wolumen]])</f>
        <v>21.584267597868038</v>
      </c>
      <c r="AJ1358">
        <f>(gpw_3[[#This Row],[kurs_zamkniecia]]/AE888-1)*100</f>
        <v>-0.91743119266054496</v>
      </c>
      <c r="AK1358" t="str">
        <f>LEFT(gpw_3[[#This Row],[ISIN]],2)</f>
        <v>PL</v>
      </c>
      <c r="AL1358">
        <f>gpw_3[[#This Row],[kurs_zamkniecia]]*gpw_3[[#This Row],[pakiet_wig]]</f>
        <v>15768000.000000002</v>
      </c>
      <c r="AM1358" s="2">
        <f>1000</f>
        <v>1000</v>
      </c>
      <c r="AN1358" s="2">
        <f t="shared" si="86"/>
        <v>96.428137390000003</v>
      </c>
      <c r="AO1358" s="2">
        <f t="shared" si="87"/>
        <v>57140000</v>
      </c>
      <c r="AP1358" s="2">
        <f>gpw_3[[#This Row],[M]]/(gpw_3[[#This Row],[Mb]]*gpw_3[[#This Row],[K]])*gpw_3[[#This Row],[Wb]]</f>
        <v>2.8617559683207365</v>
      </c>
      <c r="AQ1358" s="2">
        <f>gpw_3[[#This Row],[kurs_zamkniecia]]-AE888</f>
        <v>-0.19999999999999929</v>
      </c>
      <c r="AR1358" s="2" t="str">
        <f>IF(gpw_3[[#This Row],[Kolumna1]]&gt;0,"r",IF(gpw_3[[#This Row],[Kolumna1]]=0,"n","m"))</f>
        <v>m</v>
      </c>
    </row>
    <row r="1359" spans="1:44" x14ac:dyDescent="0.25">
      <c r="A1359" s="1">
        <v>42027</v>
      </c>
      <c r="B1359" s="2" t="s">
        <v>841</v>
      </c>
      <c r="C1359" s="2" t="s">
        <v>842</v>
      </c>
      <c r="D1359">
        <v>12.75</v>
      </c>
      <c r="E1359">
        <v>1788</v>
      </c>
      <c r="F1359">
        <v>22660</v>
      </c>
      <c r="G1359">
        <v>7000000</v>
      </c>
      <c r="H1359" s="2">
        <f>IF(AND(gpw[[#This Row],[wolumen]]=0,gpw[[#This Row],[obrot]]=0),gpw[[#This Row],[kurs_zamkniecia]],gpw[[#This Row],[obrot]]/gpw[[#This Row],[wolumen]])</f>
        <v>12.67337807606264</v>
      </c>
      <c r="I1359">
        <f>(gpw[[#This Row],[kurs_zamkniecia]]/D889-1)*100</f>
        <v>0.3937007874015741</v>
      </c>
      <c r="J1359" t="str">
        <f>LEFT(gpw[[#This Row],[ISIN]],2)</f>
        <v>PL</v>
      </c>
      <c r="K1359">
        <f>gpw[[#This Row],[kurs_zamkniecia]]*gpw[[#This Row],[pakiet_wig]]</f>
        <v>89250000</v>
      </c>
      <c r="L1359" s="2">
        <f>1000</f>
        <v>1000</v>
      </c>
      <c r="M1359" s="2">
        <f t="shared" si="84"/>
        <v>96.428137390000003</v>
      </c>
      <c r="N1359" s="2">
        <f t="shared" si="85"/>
        <v>57140000</v>
      </c>
      <c r="O1359" s="2">
        <f>gpw[[#This Row],[M]]/(gpw[[#This Row],[Mb]]*gpw[[#This Row],[K]])*gpw[[#This Row],[Wb]]</f>
        <v>16.198105033778901</v>
      </c>
      <c r="P1359" s="2">
        <f>gpw[[#This Row],[kurs_zamkniecia]]-D889</f>
        <v>5.0000000000000711E-2</v>
      </c>
      <c r="Q1359" s="2" t="str">
        <f>IF(gpw[[#This Row],[Kolumna1]]&gt;0,"r",IF(gpw[[#This Row],[Kolumna1]]=0,"n","m"))</f>
        <v>r</v>
      </c>
      <c r="AB1359" s="1">
        <v>42027</v>
      </c>
      <c r="AC1359" s="2" t="s">
        <v>841</v>
      </c>
      <c r="AD1359" s="2" t="s">
        <v>842</v>
      </c>
      <c r="AE1359">
        <v>12.75</v>
      </c>
      <c r="AF1359">
        <v>1788</v>
      </c>
      <c r="AG1359">
        <v>22660</v>
      </c>
      <c r="AH1359">
        <v>7000000</v>
      </c>
      <c r="AI1359" s="2">
        <f>IF(AND(gpw_3[[#This Row],[wolumen]]=0,gpw_3[[#This Row],[obrot]]=0),gpw_3[[#This Row],[kurs_zamkniecia]],gpw_3[[#This Row],[obrot]]/gpw_3[[#This Row],[wolumen]])</f>
        <v>12.67337807606264</v>
      </c>
      <c r="AJ1359">
        <f>(gpw_3[[#This Row],[kurs_zamkniecia]]/AE889-1)*100</f>
        <v>0.3937007874015741</v>
      </c>
      <c r="AK1359" t="str">
        <f>LEFT(gpw_3[[#This Row],[ISIN]],2)</f>
        <v>PL</v>
      </c>
      <c r="AL1359">
        <f>gpw_3[[#This Row],[kurs_zamkniecia]]*gpw_3[[#This Row],[pakiet_wig]]</f>
        <v>89250000</v>
      </c>
      <c r="AM1359" s="2">
        <f>1000</f>
        <v>1000</v>
      </c>
      <c r="AN1359" s="2">
        <f t="shared" si="86"/>
        <v>96.428137390000003</v>
      </c>
      <c r="AO1359" s="2">
        <f t="shared" si="87"/>
        <v>57140000</v>
      </c>
      <c r="AP1359" s="2">
        <f>gpw_3[[#This Row],[M]]/(gpw_3[[#This Row],[Mb]]*gpw_3[[#This Row],[K]])*gpw_3[[#This Row],[Wb]]</f>
        <v>16.198105033778901</v>
      </c>
      <c r="AQ1359" s="2">
        <f>gpw_3[[#This Row],[kurs_zamkniecia]]-AE889</f>
        <v>5.0000000000000711E-2</v>
      </c>
      <c r="AR1359" s="2" t="str">
        <f>IF(gpw_3[[#This Row],[Kolumna1]]&gt;0,"r",IF(gpw_3[[#This Row],[Kolumna1]]=0,"n","m"))</f>
        <v>r</v>
      </c>
    </row>
    <row r="1360" spans="1:44" x14ac:dyDescent="0.25">
      <c r="A1360" s="1">
        <v>42027</v>
      </c>
      <c r="B1360" s="2" t="s">
        <v>843</v>
      </c>
      <c r="C1360" s="2" t="s">
        <v>844</v>
      </c>
      <c r="D1360">
        <v>87</v>
      </c>
      <c r="E1360">
        <v>0</v>
      </c>
      <c r="F1360">
        <v>0</v>
      </c>
      <c r="G1360">
        <v>84000</v>
      </c>
      <c r="H1360" s="2">
        <f>IF(AND(gpw[[#This Row],[wolumen]]=0,gpw[[#This Row],[obrot]]=0),gpw[[#This Row],[kurs_zamkniecia]],gpw[[#This Row],[obrot]]/gpw[[#This Row],[wolumen]])</f>
        <v>87</v>
      </c>
      <c r="I1360">
        <f>(gpw[[#This Row],[kurs_zamkniecia]]/D890-1)*100</f>
        <v>0</v>
      </c>
      <c r="J1360" t="str">
        <f>LEFT(gpw[[#This Row],[ISIN]],2)</f>
        <v>SK</v>
      </c>
      <c r="K1360">
        <f>gpw[[#This Row],[kurs_zamkniecia]]*gpw[[#This Row],[pakiet_wig]]</f>
        <v>7308000</v>
      </c>
      <c r="L1360" s="2">
        <f>1000</f>
        <v>1000</v>
      </c>
      <c r="M1360" s="2">
        <f t="shared" si="84"/>
        <v>96.428137390000003</v>
      </c>
      <c r="N1360" s="2">
        <f t="shared" si="85"/>
        <v>57140000</v>
      </c>
      <c r="O1360" s="2">
        <f>gpw[[#This Row],[M]]/(gpw[[#This Row],[Mb]]*gpw[[#This Row],[K]])*gpw[[#This Row],[Wb]]</f>
        <v>1.3263389533541314</v>
      </c>
      <c r="P1360" s="2">
        <f>gpw[[#This Row],[kurs_zamkniecia]]-D890</f>
        <v>0</v>
      </c>
      <c r="Q1360" s="2" t="str">
        <f>IF(gpw[[#This Row],[Kolumna1]]&gt;0,"r",IF(gpw[[#This Row],[Kolumna1]]=0,"n","m"))</f>
        <v>n</v>
      </c>
      <c r="AB1360" s="1">
        <v>42027</v>
      </c>
      <c r="AC1360" s="2" t="s">
        <v>843</v>
      </c>
      <c r="AD1360" s="2" t="s">
        <v>844</v>
      </c>
      <c r="AE1360">
        <v>87</v>
      </c>
      <c r="AF1360">
        <v>0</v>
      </c>
      <c r="AG1360">
        <v>0</v>
      </c>
      <c r="AH1360">
        <v>84000</v>
      </c>
      <c r="AI1360" s="2">
        <f>IF(AND(gpw_3[[#This Row],[wolumen]]=0,gpw_3[[#This Row],[obrot]]=0),gpw_3[[#This Row],[kurs_zamkniecia]],gpw_3[[#This Row],[obrot]]/gpw_3[[#This Row],[wolumen]])</f>
        <v>87</v>
      </c>
      <c r="AJ1360">
        <f>(gpw_3[[#This Row],[kurs_zamkniecia]]/AE890-1)*100</f>
        <v>0</v>
      </c>
      <c r="AK1360" t="str">
        <f>LEFT(gpw_3[[#This Row],[ISIN]],2)</f>
        <v>SK</v>
      </c>
      <c r="AL1360">
        <f>gpw_3[[#This Row],[kurs_zamkniecia]]*gpw_3[[#This Row],[pakiet_wig]]</f>
        <v>7308000</v>
      </c>
      <c r="AM1360" s="2">
        <f>1000</f>
        <v>1000</v>
      </c>
      <c r="AN1360" s="2">
        <f t="shared" si="86"/>
        <v>96.428137390000003</v>
      </c>
      <c r="AO1360" s="2">
        <f t="shared" si="87"/>
        <v>57140000</v>
      </c>
      <c r="AP1360" s="2">
        <f>gpw_3[[#This Row],[M]]/(gpw_3[[#This Row],[Mb]]*gpw_3[[#This Row],[K]])*gpw_3[[#This Row],[Wb]]</f>
        <v>1.3263389533541314</v>
      </c>
      <c r="AQ1360" s="2">
        <f>gpw_3[[#This Row],[kurs_zamkniecia]]-AE890</f>
        <v>0</v>
      </c>
      <c r="AR1360" s="2" t="str">
        <f>IF(gpw_3[[#This Row],[Kolumna1]]&gt;0,"r",IF(gpw_3[[#This Row],[Kolumna1]]=0,"n","m"))</f>
        <v>n</v>
      </c>
    </row>
    <row r="1361" spans="1:44" x14ac:dyDescent="0.25">
      <c r="A1361" s="1">
        <v>42027</v>
      </c>
      <c r="B1361" s="2" t="s">
        <v>845</v>
      </c>
      <c r="C1361" s="2" t="s">
        <v>846</v>
      </c>
      <c r="D1361">
        <v>5.01</v>
      </c>
      <c r="E1361">
        <v>1875871</v>
      </c>
      <c r="F1361">
        <v>9435900</v>
      </c>
      <c r="G1361">
        <v>1043590000</v>
      </c>
      <c r="H1361" s="2">
        <f>IF(AND(gpw[[#This Row],[wolumen]]=0,gpw[[#This Row],[obrot]]=0),gpw[[#This Row],[kurs_zamkniecia]],gpw[[#This Row],[obrot]]/gpw[[#This Row],[wolumen]])</f>
        <v>5.0301433307514216</v>
      </c>
      <c r="I1361">
        <f>(gpw[[#This Row],[kurs_zamkniecia]]/D891-1)*100</f>
        <v>0</v>
      </c>
      <c r="J1361" t="str">
        <f>LEFT(gpw[[#This Row],[ISIN]],2)</f>
        <v>PL</v>
      </c>
      <c r="K1361">
        <f>gpw[[#This Row],[kurs_zamkniecia]]*gpw[[#This Row],[pakiet_wig]]</f>
        <v>5228385900</v>
      </c>
      <c r="L1361" s="2">
        <f>1000</f>
        <v>1000</v>
      </c>
      <c r="M1361" s="2">
        <f t="shared" si="84"/>
        <v>96.428137390000003</v>
      </c>
      <c r="N1361" s="2">
        <f t="shared" si="85"/>
        <v>57140000</v>
      </c>
      <c r="O1361" s="2">
        <f>gpw[[#This Row],[M]]/(gpw[[#This Row],[Mb]]*gpw[[#This Row],[K]])*gpw[[#This Row],[Wb]]</f>
        <v>948.90693518575506</v>
      </c>
      <c r="P1361" s="2">
        <f>gpw[[#This Row],[kurs_zamkniecia]]-D891</f>
        <v>0</v>
      </c>
      <c r="Q1361" s="2" t="str">
        <f>IF(gpw[[#This Row],[Kolumna1]]&gt;0,"r",IF(gpw[[#This Row],[Kolumna1]]=0,"n","m"))</f>
        <v>n</v>
      </c>
      <c r="AB1361" s="1">
        <v>42027</v>
      </c>
      <c r="AC1361" s="2" t="s">
        <v>845</v>
      </c>
      <c r="AD1361" s="2" t="s">
        <v>846</v>
      </c>
      <c r="AE1361">
        <v>5.01</v>
      </c>
      <c r="AF1361">
        <v>1875871</v>
      </c>
      <c r="AG1361">
        <v>9435900</v>
      </c>
      <c r="AH1361">
        <v>1043590000</v>
      </c>
      <c r="AI1361" s="2">
        <f>IF(AND(gpw_3[[#This Row],[wolumen]]=0,gpw_3[[#This Row],[obrot]]=0),gpw_3[[#This Row],[kurs_zamkniecia]],gpw_3[[#This Row],[obrot]]/gpw_3[[#This Row],[wolumen]])</f>
        <v>5.0301433307514216</v>
      </c>
      <c r="AJ1361">
        <f>(gpw_3[[#This Row],[kurs_zamkniecia]]/AE891-1)*100</f>
        <v>0</v>
      </c>
      <c r="AK1361" t="str">
        <f>LEFT(gpw_3[[#This Row],[ISIN]],2)</f>
        <v>PL</v>
      </c>
      <c r="AL1361">
        <f>gpw_3[[#This Row],[kurs_zamkniecia]]*gpw_3[[#This Row],[pakiet_wig]]</f>
        <v>5228385900</v>
      </c>
      <c r="AM1361" s="2">
        <f>1000</f>
        <v>1000</v>
      </c>
      <c r="AN1361" s="2">
        <f t="shared" si="86"/>
        <v>96.428137390000003</v>
      </c>
      <c r="AO1361" s="2">
        <f t="shared" si="87"/>
        <v>57140000</v>
      </c>
      <c r="AP1361" s="2">
        <f>gpw_3[[#This Row],[M]]/(gpw_3[[#This Row],[Mb]]*gpw_3[[#This Row],[K]])*gpw_3[[#This Row],[Wb]]</f>
        <v>948.90693518575506</v>
      </c>
      <c r="AQ1361" s="2">
        <f>gpw_3[[#This Row],[kurs_zamkniecia]]-AE891</f>
        <v>0</v>
      </c>
      <c r="AR1361" s="2" t="str">
        <f>IF(gpw_3[[#This Row],[Kolumna1]]&gt;0,"r",IF(gpw_3[[#This Row],[Kolumna1]]=0,"n","m"))</f>
        <v>n</v>
      </c>
    </row>
    <row r="1362" spans="1:44" x14ac:dyDescent="0.25">
      <c r="A1362" s="1">
        <v>42027</v>
      </c>
      <c r="B1362" s="2" t="s">
        <v>847</v>
      </c>
      <c r="C1362" s="2" t="s">
        <v>848</v>
      </c>
      <c r="D1362">
        <v>0.76</v>
      </c>
      <c r="E1362">
        <v>0</v>
      </c>
      <c r="F1362">
        <v>0</v>
      </c>
      <c r="G1362">
        <v>0</v>
      </c>
      <c r="H1362" s="2">
        <f>IF(AND(gpw[[#This Row],[wolumen]]=0,gpw[[#This Row],[obrot]]=0),gpw[[#This Row],[kurs_zamkniecia]],gpw[[#This Row],[obrot]]/gpw[[#This Row],[wolumen]])</f>
        <v>0.76</v>
      </c>
      <c r="I1362">
        <f>(gpw[[#This Row],[kurs_zamkniecia]]/D892-1)*100</f>
        <v>1.3333333333333419</v>
      </c>
      <c r="J1362" t="str">
        <f>LEFT(gpw[[#This Row],[ISIN]],2)</f>
        <v>PL</v>
      </c>
      <c r="K1362">
        <f>gpw[[#This Row],[kurs_zamkniecia]]*gpw[[#This Row],[pakiet_wig]]</f>
        <v>0</v>
      </c>
      <c r="L1362" s="2">
        <f>1000</f>
        <v>1000</v>
      </c>
      <c r="M1362" s="2">
        <f t="shared" si="84"/>
        <v>96.428137390000003</v>
      </c>
      <c r="N1362" s="2">
        <f t="shared" si="85"/>
        <v>57140000</v>
      </c>
      <c r="O1362" s="2">
        <f>gpw[[#This Row],[M]]/(gpw[[#This Row],[Mb]]*gpw[[#This Row],[K]])*gpw[[#This Row],[Wb]]</f>
        <v>0</v>
      </c>
      <c r="P1362" s="2">
        <f>gpw[[#This Row],[kurs_zamkniecia]]-D892</f>
        <v>1.0000000000000009E-2</v>
      </c>
      <c r="Q1362" s="2" t="str">
        <f>IF(gpw[[#This Row],[Kolumna1]]&gt;0,"r",IF(gpw[[#This Row],[Kolumna1]]=0,"n","m"))</f>
        <v>r</v>
      </c>
      <c r="AB1362" s="1">
        <v>42027</v>
      </c>
      <c r="AC1362" s="2" t="s">
        <v>847</v>
      </c>
      <c r="AD1362" s="2" t="s">
        <v>848</v>
      </c>
      <c r="AE1362">
        <v>0.76</v>
      </c>
      <c r="AF1362">
        <v>0</v>
      </c>
      <c r="AG1362">
        <v>0</v>
      </c>
      <c r="AH1362">
        <v>0</v>
      </c>
      <c r="AI1362" s="2">
        <f>IF(AND(gpw_3[[#This Row],[wolumen]]=0,gpw_3[[#This Row],[obrot]]=0),gpw_3[[#This Row],[kurs_zamkniecia]],gpw_3[[#This Row],[obrot]]/gpw_3[[#This Row],[wolumen]])</f>
        <v>0.76</v>
      </c>
      <c r="AJ1362">
        <f>(gpw_3[[#This Row],[kurs_zamkniecia]]/AE892-1)*100</f>
        <v>1.3333333333333419</v>
      </c>
      <c r="AK1362" t="str">
        <f>LEFT(gpw_3[[#This Row],[ISIN]],2)</f>
        <v>PL</v>
      </c>
      <c r="AL1362">
        <f>gpw_3[[#This Row],[kurs_zamkniecia]]*gpw_3[[#This Row],[pakiet_wig]]</f>
        <v>0</v>
      </c>
      <c r="AM1362" s="2">
        <f>1000</f>
        <v>1000</v>
      </c>
      <c r="AN1362" s="2">
        <f t="shared" si="86"/>
        <v>96.428137390000003</v>
      </c>
      <c r="AO1362" s="2">
        <f t="shared" si="87"/>
        <v>57140000</v>
      </c>
      <c r="AP1362" s="2">
        <f>gpw_3[[#This Row],[M]]/(gpw_3[[#This Row],[Mb]]*gpw_3[[#This Row],[K]])*gpw_3[[#This Row],[Wb]]</f>
        <v>0</v>
      </c>
      <c r="AQ1362" s="2">
        <f>gpw_3[[#This Row],[kurs_zamkniecia]]-AE892</f>
        <v>1.0000000000000009E-2</v>
      </c>
      <c r="AR1362" s="2" t="str">
        <f>IF(gpw_3[[#This Row],[Kolumna1]]&gt;0,"r",IF(gpw_3[[#This Row],[Kolumna1]]=0,"n","m"))</f>
        <v>r</v>
      </c>
    </row>
    <row r="1363" spans="1:44" x14ac:dyDescent="0.25">
      <c r="A1363" s="1">
        <v>42027</v>
      </c>
      <c r="B1363" s="2" t="s">
        <v>849</v>
      </c>
      <c r="C1363" s="2" t="s">
        <v>850</v>
      </c>
      <c r="D1363">
        <v>9.7899999999999991</v>
      </c>
      <c r="E1363">
        <v>995</v>
      </c>
      <c r="F1363">
        <v>9740</v>
      </c>
      <c r="G1363">
        <v>2847000</v>
      </c>
      <c r="H1363" s="2">
        <f>IF(AND(gpw[[#This Row],[wolumen]]=0,gpw[[#This Row],[obrot]]=0),gpw[[#This Row],[kurs_zamkniecia]],gpw[[#This Row],[obrot]]/gpw[[#This Row],[wolumen]])</f>
        <v>9.7889447236180906</v>
      </c>
      <c r="I1363">
        <f>(gpw[[#This Row],[kurs_zamkniecia]]/D893-1)*100</f>
        <v>-0.10204081632654294</v>
      </c>
      <c r="J1363" t="str">
        <f>LEFT(gpw[[#This Row],[ISIN]],2)</f>
        <v>PL</v>
      </c>
      <c r="K1363">
        <f>gpw[[#This Row],[kurs_zamkniecia]]*gpw[[#This Row],[pakiet_wig]]</f>
        <v>27872129.999999996</v>
      </c>
      <c r="L1363" s="2">
        <f>1000</f>
        <v>1000</v>
      </c>
      <c r="M1363" s="2">
        <f t="shared" si="84"/>
        <v>96.428137390000003</v>
      </c>
      <c r="N1363" s="2">
        <f t="shared" si="85"/>
        <v>57140000</v>
      </c>
      <c r="O1363" s="2">
        <f>gpw[[#This Row],[M]]/(gpw[[#This Row],[Mb]]*gpw[[#This Row],[K]])*gpw[[#This Row],[Wb]]</f>
        <v>5.0585511401136118</v>
      </c>
      <c r="P1363" s="2">
        <f>gpw[[#This Row],[kurs_zamkniecia]]-D893</f>
        <v>-1.0000000000001563E-2</v>
      </c>
      <c r="Q1363" s="2" t="str">
        <f>IF(gpw[[#This Row],[Kolumna1]]&gt;0,"r",IF(gpw[[#This Row],[Kolumna1]]=0,"n","m"))</f>
        <v>m</v>
      </c>
      <c r="AB1363" s="1">
        <v>42027</v>
      </c>
      <c r="AC1363" s="2" t="s">
        <v>849</v>
      </c>
      <c r="AD1363" s="2" t="s">
        <v>850</v>
      </c>
      <c r="AE1363">
        <v>9.7899999999999991</v>
      </c>
      <c r="AF1363">
        <v>995</v>
      </c>
      <c r="AG1363">
        <v>9740</v>
      </c>
      <c r="AH1363">
        <v>2847000</v>
      </c>
      <c r="AI1363" s="2">
        <f>IF(AND(gpw_3[[#This Row],[wolumen]]=0,gpw_3[[#This Row],[obrot]]=0),gpw_3[[#This Row],[kurs_zamkniecia]],gpw_3[[#This Row],[obrot]]/gpw_3[[#This Row],[wolumen]])</f>
        <v>9.7889447236180906</v>
      </c>
      <c r="AJ1363">
        <f>(gpw_3[[#This Row],[kurs_zamkniecia]]/AE893-1)*100</f>
        <v>-0.10204081632654294</v>
      </c>
      <c r="AK1363" t="str">
        <f>LEFT(gpw_3[[#This Row],[ISIN]],2)</f>
        <v>PL</v>
      </c>
      <c r="AL1363">
        <f>gpw_3[[#This Row],[kurs_zamkniecia]]*gpw_3[[#This Row],[pakiet_wig]]</f>
        <v>27872129.999999996</v>
      </c>
      <c r="AM1363" s="2">
        <f>1000</f>
        <v>1000</v>
      </c>
      <c r="AN1363" s="2">
        <f t="shared" si="86"/>
        <v>96.428137390000003</v>
      </c>
      <c r="AO1363" s="2">
        <f t="shared" si="87"/>
        <v>57140000</v>
      </c>
      <c r="AP1363" s="2">
        <f>gpw_3[[#This Row],[M]]/(gpw_3[[#This Row],[Mb]]*gpw_3[[#This Row],[K]])*gpw_3[[#This Row],[Wb]]</f>
        <v>5.0585511401136118</v>
      </c>
      <c r="AQ1363" s="2">
        <f>gpw_3[[#This Row],[kurs_zamkniecia]]-AE893</f>
        <v>-1.0000000000001563E-2</v>
      </c>
      <c r="AR1363" s="2" t="str">
        <f>IF(gpw_3[[#This Row],[Kolumna1]]&gt;0,"r",IF(gpw_3[[#This Row],[Kolumna1]]=0,"n","m"))</f>
        <v>m</v>
      </c>
    </row>
    <row r="1364" spans="1:44" x14ac:dyDescent="0.25">
      <c r="A1364" s="1">
        <v>42027</v>
      </c>
      <c r="B1364" s="2" t="s">
        <v>851</v>
      </c>
      <c r="C1364" s="2" t="s">
        <v>852</v>
      </c>
      <c r="D1364">
        <v>16.2</v>
      </c>
      <c r="E1364">
        <v>231</v>
      </c>
      <c r="F1364">
        <v>3760</v>
      </c>
      <c r="G1364">
        <v>448000</v>
      </c>
      <c r="H1364" s="2">
        <f>IF(AND(gpw[[#This Row],[wolumen]]=0,gpw[[#This Row],[obrot]]=0),gpw[[#This Row],[kurs_zamkniecia]],gpw[[#This Row],[obrot]]/gpw[[#This Row],[wolumen]])</f>
        <v>16.277056277056278</v>
      </c>
      <c r="I1364">
        <f>(gpw[[#This Row],[kurs_zamkniecia]]/D894-1)*100</f>
        <v>-3.167961745367609</v>
      </c>
      <c r="J1364" t="str">
        <f>LEFT(gpw[[#This Row],[ISIN]],2)</f>
        <v>PL</v>
      </c>
      <c r="K1364">
        <f>gpw[[#This Row],[kurs_zamkniecia]]*gpw[[#This Row],[pakiet_wig]]</f>
        <v>7257600</v>
      </c>
      <c r="L1364" s="2">
        <f>1000</f>
        <v>1000</v>
      </c>
      <c r="M1364" s="2">
        <f t="shared" si="84"/>
        <v>96.428137390000003</v>
      </c>
      <c r="N1364" s="2">
        <f t="shared" si="85"/>
        <v>57140000</v>
      </c>
      <c r="O1364" s="2">
        <f>gpw[[#This Row],[M]]/(gpw[[#This Row],[Mb]]*gpw[[#This Row],[K]])*gpw[[#This Row],[Wb]]</f>
        <v>1.3171917881585855</v>
      </c>
      <c r="P1364" s="2">
        <f>gpw[[#This Row],[kurs_zamkniecia]]-D894</f>
        <v>-0.53000000000000114</v>
      </c>
      <c r="Q1364" s="2" t="str">
        <f>IF(gpw[[#This Row],[Kolumna1]]&gt;0,"r",IF(gpw[[#This Row],[Kolumna1]]=0,"n","m"))</f>
        <v>m</v>
      </c>
      <c r="AB1364" s="1">
        <v>42027</v>
      </c>
      <c r="AC1364" s="2" t="s">
        <v>851</v>
      </c>
      <c r="AD1364" s="2" t="s">
        <v>852</v>
      </c>
      <c r="AE1364">
        <v>16.2</v>
      </c>
      <c r="AF1364">
        <v>231</v>
      </c>
      <c r="AG1364">
        <v>3760</v>
      </c>
      <c r="AH1364">
        <v>448000</v>
      </c>
      <c r="AI1364" s="2">
        <f>IF(AND(gpw_3[[#This Row],[wolumen]]=0,gpw_3[[#This Row],[obrot]]=0),gpw_3[[#This Row],[kurs_zamkniecia]],gpw_3[[#This Row],[obrot]]/gpw_3[[#This Row],[wolumen]])</f>
        <v>16.277056277056278</v>
      </c>
      <c r="AJ1364">
        <f>(gpw_3[[#This Row],[kurs_zamkniecia]]/AE894-1)*100</f>
        <v>-3.167961745367609</v>
      </c>
      <c r="AK1364" t="str">
        <f>LEFT(gpw_3[[#This Row],[ISIN]],2)</f>
        <v>PL</v>
      </c>
      <c r="AL1364">
        <f>gpw_3[[#This Row],[kurs_zamkniecia]]*gpw_3[[#This Row],[pakiet_wig]]</f>
        <v>7257600</v>
      </c>
      <c r="AM1364" s="2">
        <f>1000</f>
        <v>1000</v>
      </c>
      <c r="AN1364" s="2">
        <f t="shared" si="86"/>
        <v>96.428137390000003</v>
      </c>
      <c r="AO1364" s="2">
        <f t="shared" si="87"/>
        <v>57140000</v>
      </c>
      <c r="AP1364" s="2">
        <f>gpw_3[[#This Row],[M]]/(gpw_3[[#This Row],[Mb]]*gpw_3[[#This Row],[K]])*gpw_3[[#This Row],[Wb]]</f>
        <v>1.3171917881585855</v>
      </c>
      <c r="AQ1364" s="2">
        <f>gpw_3[[#This Row],[kurs_zamkniecia]]-AE894</f>
        <v>-0.53000000000000114</v>
      </c>
      <c r="AR1364" s="2" t="str">
        <f>IF(gpw_3[[#This Row],[Kolumna1]]&gt;0,"r",IF(gpw_3[[#This Row],[Kolumna1]]=0,"n","m"))</f>
        <v>m</v>
      </c>
    </row>
    <row r="1365" spans="1:44" x14ac:dyDescent="0.25">
      <c r="A1365" s="1">
        <v>42027</v>
      </c>
      <c r="B1365" s="2" t="s">
        <v>853</v>
      </c>
      <c r="C1365" s="2" t="s">
        <v>854</v>
      </c>
      <c r="D1365">
        <v>4</v>
      </c>
      <c r="E1365">
        <v>9861</v>
      </c>
      <c r="F1365">
        <v>35850</v>
      </c>
      <c r="G1365">
        <v>19158000</v>
      </c>
      <c r="H1365" s="2">
        <f>IF(AND(gpw[[#This Row],[wolumen]]=0,gpw[[#This Row],[obrot]]=0),gpw[[#This Row],[kurs_zamkniecia]],gpw[[#This Row],[obrot]]/gpw[[#This Row],[wolumen]])</f>
        <v>3.6355339215089746</v>
      </c>
      <c r="I1365">
        <f>(gpw[[#This Row],[kurs_zamkniecia]]/D895-1)*100</f>
        <v>-1.2345679012345623</v>
      </c>
      <c r="J1365" t="str">
        <f>LEFT(gpw[[#This Row],[ISIN]],2)</f>
        <v>PL</v>
      </c>
      <c r="K1365">
        <f>gpw[[#This Row],[kurs_zamkniecia]]*gpw[[#This Row],[pakiet_wig]]</f>
        <v>76632000</v>
      </c>
      <c r="L1365" s="2">
        <f>1000</f>
        <v>1000</v>
      </c>
      <c r="M1365" s="2">
        <f t="shared" si="84"/>
        <v>96.428137390000003</v>
      </c>
      <c r="N1365" s="2">
        <f t="shared" si="85"/>
        <v>57140000</v>
      </c>
      <c r="O1365" s="2">
        <f>gpw[[#This Row],[M]]/(gpw[[#This Row],[Mb]]*gpw[[#This Row],[K]])*gpw[[#This Row],[Wb]]</f>
        <v>13.908046890179774</v>
      </c>
      <c r="P1365" s="2">
        <f>gpw[[#This Row],[kurs_zamkniecia]]-D895</f>
        <v>-4.9999999999999822E-2</v>
      </c>
      <c r="Q1365" s="2" t="str">
        <f>IF(gpw[[#This Row],[Kolumna1]]&gt;0,"r",IF(gpw[[#This Row],[Kolumna1]]=0,"n","m"))</f>
        <v>m</v>
      </c>
      <c r="AB1365" s="1">
        <v>42027</v>
      </c>
      <c r="AC1365" s="2" t="s">
        <v>853</v>
      </c>
      <c r="AD1365" s="2" t="s">
        <v>854</v>
      </c>
      <c r="AE1365">
        <v>4</v>
      </c>
      <c r="AF1365">
        <v>9861</v>
      </c>
      <c r="AG1365">
        <v>35850</v>
      </c>
      <c r="AH1365">
        <v>19158000</v>
      </c>
      <c r="AI1365" s="2">
        <f>IF(AND(gpw_3[[#This Row],[wolumen]]=0,gpw_3[[#This Row],[obrot]]=0),gpw_3[[#This Row],[kurs_zamkniecia]],gpw_3[[#This Row],[obrot]]/gpw_3[[#This Row],[wolumen]])</f>
        <v>3.6355339215089746</v>
      </c>
      <c r="AJ1365">
        <f>(gpw_3[[#This Row],[kurs_zamkniecia]]/AE895-1)*100</f>
        <v>-1.2345679012345623</v>
      </c>
      <c r="AK1365" t="str">
        <f>LEFT(gpw_3[[#This Row],[ISIN]],2)</f>
        <v>PL</v>
      </c>
      <c r="AL1365">
        <f>gpw_3[[#This Row],[kurs_zamkniecia]]*gpw_3[[#This Row],[pakiet_wig]]</f>
        <v>76632000</v>
      </c>
      <c r="AM1365" s="2">
        <f>1000</f>
        <v>1000</v>
      </c>
      <c r="AN1365" s="2">
        <f t="shared" si="86"/>
        <v>96.428137390000003</v>
      </c>
      <c r="AO1365" s="2">
        <f t="shared" si="87"/>
        <v>57140000</v>
      </c>
      <c r="AP1365" s="2">
        <f>gpw_3[[#This Row],[M]]/(gpw_3[[#This Row],[Mb]]*gpw_3[[#This Row],[K]])*gpw_3[[#This Row],[Wb]]</f>
        <v>13.908046890179774</v>
      </c>
      <c r="AQ1365" s="2">
        <f>gpw_3[[#This Row],[kurs_zamkniecia]]-AE895</f>
        <v>-4.9999999999999822E-2</v>
      </c>
      <c r="AR1365" s="2" t="str">
        <f>IF(gpw_3[[#This Row],[Kolumna1]]&gt;0,"r",IF(gpw_3[[#This Row],[Kolumna1]]=0,"n","m"))</f>
        <v>m</v>
      </c>
    </row>
    <row r="1366" spans="1:44" x14ac:dyDescent="0.25">
      <c r="A1366" s="1">
        <v>42027</v>
      </c>
      <c r="B1366" s="2" t="s">
        <v>855</v>
      </c>
      <c r="C1366" s="2" t="s">
        <v>856</v>
      </c>
      <c r="D1366">
        <v>3.65</v>
      </c>
      <c r="E1366">
        <v>48</v>
      </c>
      <c r="F1366">
        <v>180</v>
      </c>
      <c r="G1366">
        <v>6157000</v>
      </c>
      <c r="H1366" s="2">
        <f>IF(AND(gpw[[#This Row],[wolumen]]=0,gpw[[#This Row],[obrot]]=0),gpw[[#This Row],[kurs_zamkniecia]],gpw[[#This Row],[obrot]]/gpw[[#This Row],[wolumen]])</f>
        <v>3.75</v>
      </c>
      <c r="I1366">
        <f>(gpw[[#This Row],[kurs_zamkniecia]]/D896-1)*100</f>
        <v>1.1080332409972415</v>
      </c>
      <c r="J1366" t="str">
        <f>LEFT(gpw[[#This Row],[ISIN]],2)</f>
        <v>PL</v>
      </c>
      <c r="K1366">
        <f>gpw[[#This Row],[kurs_zamkniecia]]*gpw[[#This Row],[pakiet_wig]]</f>
        <v>22473050</v>
      </c>
      <c r="L1366" s="2">
        <f>1000</f>
        <v>1000</v>
      </c>
      <c r="M1366" s="2">
        <f t="shared" si="84"/>
        <v>96.428137390000003</v>
      </c>
      <c r="N1366" s="2">
        <f t="shared" si="85"/>
        <v>57140000</v>
      </c>
      <c r="O1366" s="2">
        <f>gpw[[#This Row],[M]]/(gpw[[#This Row],[Mb]]*gpw[[#This Row],[K]])*gpw[[#This Row],[Wb]]</f>
        <v>4.0786646983682351</v>
      </c>
      <c r="P1366" s="2">
        <f>gpw[[#This Row],[kurs_zamkniecia]]-D896</f>
        <v>4.0000000000000036E-2</v>
      </c>
      <c r="Q1366" s="2" t="str">
        <f>IF(gpw[[#This Row],[Kolumna1]]&gt;0,"r",IF(gpw[[#This Row],[Kolumna1]]=0,"n","m"))</f>
        <v>r</v>
      </c>
      <c r="AB1366" s="1">
        <v>42027</v>
      </c>
      <c r="AC1366" s="2" t="s">
        <v>855</v>
      </c>
      <c r="AD1366" s="2" t="s">
        <v>856</v>
      </c>
      <c r="AE1366">
        <v>3.65</v>
      </c>
      <c r="AF1366">
        <v>48</v>
      </c>
      <c r="AG1366">
        <v>180</v>
      </c>
      <c r="AH1366">
        <v>6157000</v>
      </c>
      <c r="AI1366" s="2">
        <f>IF(AND(gpw_3[[#This Row],[wolumen]]=0,gpw_3[[#This Row],[obrot]]=0),gpw_3[[#This Row],[kurs_zamkniecia]],gpw_3[[#This Row],[obrot]]/gpw_3[[#This Row],[wolumen]])</f>
        <v>3.75</v>
      </c>
      <c r="AJ1366">
        <f>(gpw_3[[#This Row],[kurs_zamkniecia]]/AE896-1)*100</f>
        <v>1.1080332409972415</v>
      </c>
      <c r="AK1366" t="str">
        <f>LEFT(gpw_3[[#This Row],[ISIN]],2)</f>
        <v>PL</v>
      </c>
      <c r="AL1366">
        <f>gpw_3[[#This Row],[kurs_zamkniecia]]*gpw_3[[#This Row],[pakiet_wig]]</f>
        <v>22473050</v>
      </c>
      <c r="AM1366" s="2">
        <f>1000</f>
        <v>1000</v>
      </c>
      <c r="AN1366" s="2">
        <f t="shared" si="86"/>
        <v>96.428137390000003</v>
      </c>
      <c r="AO1366" s="2">
        <f t="shared" si="87"/>
        <v>57140000</v>
      </c>
      <c r="AP1366" s="2">
        <f>gpw_3[[#This Row],[M]]/(gpw_3[[#This Row],[Mb]]*gpw_3[[#This Row],[K]])*gpw_3[[#This Row],[Wb]]</f>
        <v>4.0786646983682351</v>
      </c>
      <c r="AQ1366" s="2">
        <f>gpw_3[[#This Row],[kurs_zamkniecia]]-AE896</f>
        <v>4.0000000000000036E-2</v>
      </c>
      <c r="AR1366" s="2" t="str">
        <f>IF(gpw_3[[#This Row],[Kolumna1]]&gt;0,"r",IF(gpw_3[[#This Row],[Kolumna1]]=0,"n","m"))</f>
        <v>r</v>
      </c>
    </row>
    <row r="1367" spans="1:44" x14ac:dyDescent="0.25">
      <c r="A1367" s="1">
        <v>42027</v>
      </c>
      <c r="B1367" s="2" t="s">
        <v>857</v>
      </c>
      <c r="C1367" s="2" t="s">
        <v>858</v>
      </c>
      <c r="D1367">
        <v>6.71</v>
      </c>
      <c r="E1367">
        <v>3744</v>
      </c>
      <c r="F1367">
        <v>25130</v>
      </c>
      <c r="G1367">
        <v>3969000</v>
      </c>
      <c r="H1367" s="2">
        <f>IF(AND(gpw[[#This Row],[wolumen]]=0,gpw[[#This Row],[obrot]]=0),gpw[[#This Row],[kurs_zamkniecia]],gpw[[#This Row],[obrot]]/gpw[[#This Row],[wolumen]])</f>
        <v>6.7120726495726499</v>
      </c>
      <c r="I1367">
        <f>(gpw[[#This Row],[kurs_zamkniecia]]/D897-1)*100</f>
        <v>-0.44510385756676429</v>
      </c>
      <c r="J1367" t="str">
        <f>LEFT(gpw[[#This Row],[ISIN]],2)</f>
        <v>PL</v>
      </c>
      <c r="K1367">
        <f>gpw[[#This Row],[kurs_zamkniecia]]*gpw[[#This Row],[pakiet_wig]]</f>
        <v>26631990</v>
      </c>
      <c r="L1367" s="2">
        <f>1000</f>
        <v>1000</v>
      </c>
      <c r="M1367" s="2">
        <f t="shared" si="84"/>
        <v>96.428137390000003</v>
      </c>
      <c r="N1367" s="2">
        <f t="shared" si="85"/>
        <v>57140000</v>
      </c>
      <c r="O1367" s="2">
        <f>gpw[[#This Row],[M]]/(gpw[[#This Row],[Mb]]*gpw[[#This Row],[K]])*gpw[[#This Row],[Wb]]</f>
        <v>4.8334764288913092</v>
      </c>
      <c r="P1367" s="2">
        <f>gpw[[#This Row],[kurs_zamkniecia]]-D897</f>
        <v>-3.0000000000000249E-2</v>
      </c>
      <c r="Q1367" s="2" t="str">
        <f>IF(gpw[[#This Row],[Kolumna1]]&gt;0,"r",IF(gpw[[#This Row],[Kolumna1]]=0,"n","m"))</f>
        <v>m</v>
      </c>
      <c r="AB1367" s="1">
        <v>42027</v>
      </c>
      <c r="AC1367" s="2" t="s">
        <v>857</v>
      </c>
      <c r="AD1367" s="2" t="s">
        <v>858</v>
      </c>
      <c r="AE1367">
        <v>6.71</v>
      </c>
      <c r="AF1367">
        <v>3744</v>
      </c>
      <c r="AG1367">
        <v>25130</v>
      </c>
      <c r="AH1367">
        <v>3969000</v>
      </c>
      <c r="AI1367" s="2">
        <f>IF(AND(gpw_3[[#This Row],[wolumen]]=0,gpw_3[[#This Row],[obrot]]=0),gpw_3[[#This Row],[kurs_zamkniecia]],gpw_3[[#This Row],[obrot]]/gpw_3[[#This Row],[wolumen]])</f>
        <v>6.7120726495726499</v>
      </c>
      <c r="AJ1367">
        <f>(gpw_3[[#This Row],[kurs_zamkniecia]]/AE897-1)*100</f>
        <v>-0.44510385756676429</v>
      </c>
      <c r="AK1367" t="str">
        <f>LEFT(gpw_3[[#This Row],[ISIN]],2)</f>
        <v>PL</v>
      </c>
      <c r="AL1367">
        <f>gpw_3[[#This Row],[kurs_zamkniecia]]*gpw_3[[#This Row],[pakiet_wig]]</f>
        <v>26631990</v>
      </c>
      <c r="AM1367" s="2">
        <f>1000</f>
        <v>1000</v>
      </c>
      <c r="AN1367" s="2">
        <f t="shared" si="86"/>
        <v>96.428137390000003</v>
      </c>
      <c r="AO1367" s="2">
        <f t="shared" si="87"/>
        <v>57140000</v>
      </c>
      <c r="AP1367" s="2">
        <f>gpw_3[[#This Row],[M]]/(gpw_3[[#This Row],[Mb]]*gpw_3[[#This Row],[K]])*gpw_3[[#This Row],[Wb]]</f>
        <v>4.8334764288913092</v>
      </c>
      <c r="AQ1367" s="2">
        <f>gpw_3[[#This Row],[kurs_zamkniecia]]-AE897</f>
        <v>-3.0000000000000249E-2</v>
      </c>
      <c r="AR1367" s="2" t="str">
        <f>IF(gpw_3[[#This Row],[Kolumna1]]&gt;0,"r",IF(gpw_3[[#This Row],[Kolumna1]]=0,"n","m"))</f>
        <v>m</v>
      </c>
    </row>
    <row r="1368" spans="1:44" x14ac:dyDescent="0.25">
      <c r="A1368" s="1">
        <v>42027</v>
      </c>
      <c r="B1368" s="2" t="s">
        <v>859</v>
      </c>
      <c r="C1368" s="2" t="s">
        <v>860</v>
      </c>
      <c r="D1368">
        <v>6.39</v>
      </c>
      <c r="E1368">
        <v>1380</v>
      </c>
      <c r="F1368">
        <v>8450</v>
      </c>
      <c r="G1368">
        <v>15008000</v>
      </c>
      <c r="H1368" s="2">
        <f>IF(AND(gpw[[#This Row],[wolumen]]=0,gpw[[#This Row],[obrot]]=0),gpw[[#This Row],[kurs_zamkniecia]],gpw[[#This Row],[obrot]]/gpw[[#This Row],[wolumen]])</f>
        <v>6.1231884057971016</v>
      </c>
      <c r="I1368">
        <f>(gpw[[#This Row],[kurs_zamkniecia]]/D898-1)*100</f>
        <v>1.4285714285714235</v>
      </c>
      <c r="J1368" t="str">
        <f>LEFT(gpw[[#This Row],[ISIN]],2)</f>
        <v>PL</v>
      </c>
      <c r="K1368">
        <f>gpw[[#This Row],[kurs_zamkniecia]]*gpw[[#This Row],[pakiet_wig]]</f>
        <v>95901120</v>
      </c>
      <c r="L1368" s="2">
        <f>1000</f>
        <v>1000</v>
      </c>
      <c r="M1368" s="2">
        <f t="shared" si="84"/>
        <v>96.428137390000003</v>
      </c>
      <c r="N1368" s="2">
        <f t="shared" si="85"/>
        <v>57140000</v>
      </c>
      <c r="O1368" s="2">
        <f>gpw[[#This Row],[M]]/(gpw[[#This Row],[Mb]]*gpw[[#This Row],[K]])*gpw[[#This Row],[Wb]]</f>
        <v>17.40522593408442</v>
      </c>
      <c r="P1368" s="2">
        <f>gpw[[#This Row],[kurs_zamkniecia]]-D898</f>
        <v>8.9999999999999858E-2</v>
      </c>
      <c r="Q1368" s="2" t="str">
        <f>IF(gpw[[#This Row],[Kolumna1]]&gt;0,"r",IF(gpw[[#This Row],[Kolumna1]]=0,"n","m"))</f>
        <v>r</v>
      </c>
      <c r="AB1368" s="1">
        <v>42027</v>
      </c>
      <c r="AC1368" s="2" t="s">
        <v>859</v>
      </c>
      <c r="AD1368" s="2" t="s">
        <v>860</v>
      </c>
      <c r="AE1368">
        <v>6.39</v>
      </c>
      <c r="AF1368">
        <v>1380</v>
      </c>
      <c r="AG1368">
        <v>8450</v>
      </c>
      <c r="AH1368">
        <v>15008000</v>
      </c>
      <c r="AI1368" s="2">
        <f>IF(AND(gpw_3[[#This Row],[wolumen]]=0,gpw_3[[#This Row],[obrot]]=0),gpw_3[[#This Row],[kurs_zamkniecia]],gpw_3[[#This Row],[obrot]]/gpw_3[[#This Row],[wolumen]])</f>
        <v>6.1231884057971016</v>
      </c>
      <c r="AJ1368">
        <f>(gpw_3[[#This Row],[kurs_zamkniecia]]/AE898-1)*100</f>
        <v>1.4285714285714235</v>
      </c>
      <c r="AK1368" t="str">
        <f>LEFT(gpw_3[[#This Row],[ISIN]],2)</f>
        <v>PL</v>
      </c>
      <c r="AL1368">
        <f>gpw_3[[#This Row],[kurs_zamkniecia]]*gpw_3[[#This Row],[pakiet_wig]]</f>
        <v>95901120</v>
      </c>
      <c r="AM1368" s="2">
        <f>1000</f>
        <v>1000</v>
      </c>
      <c r="AN1368" s="2">
        <f t="shared" si="86"/>
        <v>96.428137390000003</v>
      </c>
      <c r="AO1368" s="2">
        <f t="shared" si="87"/>
        <v>57140000</v>
      </c>
      <c r="AP1368" s="2">
        <f>gpw_3[[#This Row],[M]]/(gpw_3[[#This Row],[Mb]]*gpw_3[[#This Row],[K]])*gpw_3[[#This Row],[Wb]]</f>
        <v>17.40522593408442</v>
      </c>
      <c r="AQ1368" s="2">
        <f>gpw_3[[#This Row],[kurs_zamkniecia]]-AE898</f>
        <v>8.9999999999999858E-2</v>
      </c>
      <c r="AR1368" s="2" t="str">
        <f>IF(gpw_3[[#This Row],[Kolumna1]]&gt;0,"r",IF(gpw_3[[#This Row],[Kolumna1]]=0,"n","m"))</f>
        <v>r</v>
      </c>
    </row>
    <row r="1369" spans="1:44" x14ac:dyDescent="0.25">
      <c r="A1369" s="1">
        <v>42027</v>
      </c>
      <c r="B1369" s="2" t="s">
        <v>861</v>
      </c>
      <c r="C1369" s="2" t="s">
        <v>862</v>
      </c>
      <c r="D1369">
        <v>9.75</v>
      </c>
      <c r="E1369">
        <v>8408</v>
      </c>
      <c r="F1369">
        <v>79930</v>
      </c>
      <c r="G1369">
        <v>14241000</v>
      </c>
      <c r="H1369" s="2">
        <f>IF(AND(gpw[[#This Row],[wolumen]]=0,gpw[[#This Row],[obrot]]=0),gpw[[#This Row],[kurs_zamkniecia]],gpw[[#This Row],[obrot]]/gpw[[#This Row],[wolumen]])</f>
        <v>9.5064224548049481</v>
      </c>
      <c r="I1369">
        <f>(gpw[[#This Row],[kurs_zamkniecia]]/D899-1)*100</f>
        <v>2.6315789473684292</v>
      </c>
      <c r="J1369" t="str">
        <f>LEFT(gpw[[#This Row],[ISIN]],2)</f>
        <v>PL</v>
      </c>
      <c r="K1369">
        <f>gpw[[#This Row],[kurs_zamkniecia]]*gpw[[#This Row],[pakiet_wig]]</f>
        <v>138849750</v>
      </c>
      <c r="L1369" s="2">
        <f>1000</f>
        <v>1000</v>
      </c>
      <c r="M1369" s="2">
        <f t="shared" si="84"/>
        <v>96.428137390000003</v>
      </c>
      <c r="N1369" s="2">
        <f t="shared" si="85"/>
        <v>57140000</v>
      </c>
      <c r="O1369" s="2">
        <f>gpw[[#This Row],[M]]/(gpw[[#This Row],[Mb]]*gpw[[#This Row],[K]])*gpw[[#This Row],[Wb]]</f>
        <v>25.200031758139406</v>
      </c>
      <c r="P1369" s="2">
        <f>gpw[[#This Row],[kurs_zamkniecia]]-D899</f>
        <v>0.25</v>
      </c>
      <c r="Q1369" s="2" t="str">
        <f>IF(gpw[[#This Row],[Kolumna1]]&gt;0,"r",IF(gpw[[#This Row],[Kolumna1]]=0,"n","m"))</f>
        <v>r</v>
      </c>
      <c r="AB1369" s="1">
        <v>42027</v>
      </c>
      <c r="AC1369" s="2" t="s">
        <v>861</v>
      </c>
      <c r="AD1369" s="2" t="s">
        <v>862</v>
      </c>
      <c r="AE1369">
        <v>9.75</v>
      </c>
      <c r="AF1369">
        <v>8408</v>
      </c>
      <c r="AG1369">
        <v>79930</v>
      </c>
      <c r="AH1369">
        <v>14241000</v>
      </c>
      <c r="AI1369" s="2">
        <f>IF(AND(gpw_3[[#This Row],[wolumen]]=0,gpw_3[[#This Row],[obrot]]=0),gpw_3[[#This Row],[kurs_zamkniecia]],gpw_3[[#This Row],[obrot]]/gpw_3[[#This Row],[wolumen]])</f>
        <v>9.5064224548049481</v>
      </c>
      <c r="AJ1369">
        <f>(gpw_3[[#This Row],[kurs_zamkniecia]]/AE899-1)*100</f>
        <v>2.6315789473684292</v>
      </c>
      <c r="AK1369" t="str">
        <f>LEFT(gpw_3[[#This Row],[ISIN]],2)</f>
        <v>PL</v>
      </c>
      <c r="AL1369">
        <f>gpw_3[[#This Row],[kurs_zamkniecia]]*gpw_3[[#This Row],[pakiet_wig]]</f>
        <v>138849750</v>
      </c>
      <c r="AM1369" s="2">
        <f>1000</f>
        <v>1000</v>
      </c>
      <c r="AN1369" s="2">
        <f t="shared" si="86"/>
        <v>96.428137390000003</v>
      </c>
      <c r="AO1369" s="2">
        <f t="shared" si="87"/>
        <v>57140000</v>
      </c>
      <c r="AP1369" s="2">
        <f>gpw_3[[#This Row],[M]]/(gpw_3[[#This Row],[Mb]]*gpw_3[[#This Row],[K]])*gpw_3[[#This Row],[Wb]]</f>
        <v>25.200031758139406</v>
      </c>
      <c r="AQ1369" s="2">
        <f>gpw_3[[#This Row],[kurs_zamkniecia]]-AE899</f>
        <v>0.25</v>
      </c>
      <c r="AR1369" s="2" t="str">
        <f>IF(gpw_3[[#This Row],[Kolumna1]]&gt;0,"r",IF(gpw_3[[#This Row],[Kolumna1]]=0,"n","m"))</f>
        <v>r</v>
      </c>
    </row>
    <row r="1370" spans="1:44" x14ac:dyDescent="0.25">
      <c r="A1370" s="1">
        <v>42027</v>
      </c>
      <c r="B1370" s="2" t="s">
        <v>863</v>
      </c>
      <c r="C1370" s="2" t="s">
        <v>864</v>
      </c>
      <c r="D1370">
        <v>4.8899999999999997</v>
      </c>
      <c r="E1370">
        <v>29004</v>
      </c>
      <c r="F1370">
        <v>138540</v>
      </c>
      <c r="G1370">
        <v>11716000</v>
      </c>
      <c r="H1370" s="2">
        <f>IF(AND(gpw[[#This Row],[wolumen]]=0,gpw[[#This Row],[obrot]]=0),gpw[[#This Row],[kurs_zamkniecia]],gpw[[#This Row],[obrot]]/gpw[[#This Row],[wolumen]])</f>
        <v>4.7765825403392634</v>
      </c>
      <c r="I1370">
        <f>(gpw[[#This Row],[kurs_zamkniecia]]/D900-1)*100</f>
        <v>1.0330578512396604</v>
      </c>
      <c r="J1370" t="str">
        <f>LEFT(gpw[[#This Row],[ISIN]],2)</f>
        <v>PL</v>
      </c>
      <c r="K1370">
        <f>gpw[[#This Row],[kurs_zamkniecia]]*gpw[[#This Row],[pakiet_wig]]</f>
        <v>57291239.999999993</v>
      </c>
      <c r="L1370" s="2">
        <f>1000</f>
        <v>1000</v>
      </c>
      <c r="M1370" s="2">
        <f t="shared" si="84"/>
        <v>96.428137390000003</v>
      </c>
      <c r="N1370" s="2">
        <f t="shared" si="85"/>
        <v>57140000</v>
      </c>
      <c r="O1370" s="2">
        <f>gpw[[#This Row],[M]]/(gpw[[#This Row],[Mb]]*gpw[[#This Row],[K]])*gpw[[#This Row],[Wb]]</f>
        <v>10.397865804318601</v>
      </c>
      <c r="P1370" s="2">
        <f>gpw[[#This Row],[kurs_zamkniecia]]-D900</f>
        <v>4.9999999999999822E-2</v>
      </c>
      <c r="Q1370" s="2" t="str">
        <f>IF(gpw[[#This Row],[Kolumna1]]&gt;0,"r",IF(gpw[[#This Row],[Kolumna1]]=0,"n","m"))</f>
        <v>r</v>
      </c>
      <c r="AB1370" s="1">
        <v>42027</v>
      </c>
      <c r="AC1370" s="2" t="s">
        <v>863</v>
      </c>
      <c r="AD1370" s="2" t="s">
        <v>864</v>
      </c>
      <c r="AE1370">
        <v>4.8899999999999997</v>
      </c>
      <c r="AF1370">
        <v>29004</v>
      </c>
      <c r="AG1370">
        <v>138540</v>
      </c>
      <c r="AH1370">
        <v>11716000</v>
      </c>
      <c r="AI1370" s="2">
        <f>IF(AND(gpw_3[[#This Row],[wolumen]]=0,gpw_3[[#This Row],[obrot]]=0),gpw_3[[#This Row],[kurs_zamkniecia]],gpw_3[[#This Row],[obrot]]/gpw_3[[#This Row],[wolumen]])</f>
        <v>4.7765825403392634</v>
      </c>
      <c r="AJ1370">
        <f>(gpw_3[[#This Row],[kurs_zamkniecia]]/AE900-1)*100</f>
        <v>1.0330578512396604</v>
      </c>
      <c r="AK1370" t="str">
        <f>LEFT(gpw_3[[#This Row],[ISIN]],2)</f>
        <v>PL</v>
      </c>
      <c r="AL1370">
        <f>gpw_3[[#This Row],[kurs_zamkniecia]]*gpw_3[[#This Row],[pakiet_wig]]</f>
        <v>57291239.999999993</v>
      </c>
      <c r="AM1370" s="2">
        <f>1000</f>
        <v>1000</v>
      </c>
      <c r="AN1370" s="2">
        <f t="shared" si="86"/>
        <v>96.428137390000003</v>
      </c>
      <c r="AO1370" s="2">
        <f t="shared" si="87"/>
        <v>57140000</v>
      </c>
      <c r="AP1370" s="2">
        <f>gpw_3[[#This Row],[M]]/(gpw_3[[#This Row],[Mb]]*gpw_3[[#This Row],[K]])*gpw_3[[#This Row],[Wb]]</f>
        <v>10.397865804318601</v>
      </c>
      <c r="AQ1370" s="2">
        <f>gpw_3[[#This Row],[kurs_zamkniecia]]-AE900</f>
        <v>4.9999999999999822E-2</v>
      </c>
      <c r="AR1370" s="2" t="str">
        <f>IF(gpw_3[[#This Row],[Kolumna1]]&gt;0,"r",IF(gpw_3[[#This Row],[Kolumna1]]=0,"n","m"))</f>
        <v>r</v>
      </c>
    </row>
    <row r="1371" spans="1:44" x14ac:dyDescent="0.25">
      <c r="A1371" s="1">
        <v>42027</v>
      </c>
      <c r="B1371" s="2" t="s">
        <v>865</v>
      </c>
      <c r="C1371" s="2" t="s">
        <v>866</v>
      </c>
      <c r="D1371">
        <v>8.82</v>
      </c>
      <c r="E1371">
        <v>51479</v>
      </c>
      <c r="F1371">
        <v>456210</v>
      </c>
      <c r="G1371">
        <v>36592000</v>
      </c>
      <c r="H1371" s="2">
        <f>IF(AND(gpw[[#This Row],[wolumen]]=0,gpw[[#This Row],[obrot]]=0),gpw[[#This Row],[kurs_zamkniecia]],gpw[[#This Row],[obrot]]/gpw[[#This Row],[wolumen]])</f>
        <v>8.8620602575807617</v>
      </c>
      <c r="I1371">
        <f>(gpw[[#This Row],[kurs_zamkniecia]]/D901-1)*100</f>
        <v>-0.5636978579481311</v>
      </c>
      <c r="J1371" t="str">
        <f>LEFT(gpw[[#This Row],[ISIN]],2)</f>
        <v>PL</v>
      </c>
      <c r="K1371">
        <f>gpw[[#This Row],[kurs_zamkniecia]]*gpw[[#This Row],[pakiet_wig]]</f>
        <v>322741440</v>
      </c>
      <c r="L1371" s="2">
        <f>1000</f>
        <v>1000</v>
      </c>
      <c r="M1371" s="2">
        <f t="shared" si="84"/>
        <v>96.428137390000003</v>
      </c>
      <c r="N1371" s="2">
        <f t="shared" si="85"/>
        <v>57140000</v>
      </c>
      <c r="O1371" s="2">
        <f>gpw[[#This Row],[M]]/(gpw[[#This Row],[Mb]]*gpw[[#This Row],[K]])*gpw[[#This Row],[Wb]]</f>
        <v>58.574787046196654</v>
      </c>
      <c r="P1371" s="2">
        <f>gpw[[#This Row],[kurs_zamkniecia]]-D901</f>
        <v>-4.9999999999998934E-2</v>
      </c>
      <c r="Q1371" s="2" t="str">
        <f>IF(gpw[[#This Row],[Kolumna1]]&gt;0,"r",IF(gpw[[#This Row],[Kolumna1]]=0,"n","m"))</f>
        <v>m</v>
      </c>
      <c r="AB1371" s="1">
        <v>42027</v>
      </c>
      <c r="AC1371" s="2" t="s">
        <v>865</v>
      </c>
      <c r="AD1371" s="2" t="s">
        <v>866</v>
      </c>
      <c r="AE1371">
        <v>8.82</v>
      </c>
      <c r="AF1371">
        <v>51479</v>
      </c>
      <c r="AG1371">
        <v>456210</v>
      </c>
      <c r="AH1371">
        <v>36592000</v>
      </c>
      <c r="AI1371" s="2">
        <f>IF(AND(gpw_3[[#This Row],[wolumen]]=0,gpw_3[[#This Row],[obrot]]=0),gpw_3[[#This Row],[kurs_zamkniecia]],gpw_3[[#This Row],[obrot]]/gpw_3[[#This Row],[wolumen]])</f>
        <v>8.8620602575807617</v>
      </c>
      <c r="AJ1371">
        <f>(gpw_3[[#This Row],[kurs_zamkniecia]]/AE901-1)*100</f>
        <v>-0.5636978579481311</v>
      </c>
      <c r="AK1371" t="str">
        <f>LEFT(gpw_3[[#This Row],[ISIN]],2)</f>
        <v>PL</v>
      </c>
      <c r="AL1371">
        <f>gpw_3[[#This Row],[kurs_zamkniecia]]*gpw_3[[#This Row],[pakiet_wig]]</f>
        <v>322741440</v>
      </c>
      <c r="AM1371" s="2">
        <f>1000</f>
        <v>1000</v>
      </c>
      <c r="AN1371" s="2">
        <f t="shared" si="86"/>
        <v>96.428137390000003</v>
      </c>
      <c r="AO1371" s="2">
        <f t="shared" si="87"/>
        <v>57140000</v>
      </c>
      <c r="AP1371" s="2">
        <f>gpw_3[[#This Row],[M]]/(gpw_3[[#This Row],[Mb]]*gpw_3[[#This Row],[K]])*gpw_3[[#This Row],[Wb]]</f>
        <v>58.574787046196654</v>
      </c>
      <c r="AQ1371" s="2">
        <f>gpw_3[[#This Row],[kurs_zamkniecia]]-AE901</f>
        <v>-4.9999999999998934E-2</v>
      </c>
      <c r="AR1371" s="2" t="str">
        <f>IF(gpw_3[[#This Row],[Kolumna1]]&gt;0,"r",IF(gpw_3[[#This Row],[Kolumna1]]=0,"n","m"))</f>
        <v>m</v>
      </c>
    </row>
    <row r="1372" spans="1:44" x14ac:dyDescent="0.25">
      <c r="A1372" s="1">
        <v>42027</v>
      </c>
      <c r="B1372" s="2" t="s">
        <v>867</v>
      </c>
      <c r="C1372" s="2" t="s">
        <v>868</v>
      </c>
      <c r="D1372">
        <v>4.93</v>
      </c>
      <c r="E1372">
        <v>698</v>
      </c>
      <c r="F1372">
        <v>3440</v>
      </c>
      <c r="G1372">
        <v>2580000</v>
      </c>
      <c r="H1372" s="2">
        <f>IF(AND(gpw[[#This Row],[wolumen]]=0,gpw[[#This Row],[obrot]]=0),gpw[[#This Row],[kurs_zamkniecia]],gpw[[#This Row],[obrot]]/gpw[[#This Row],[wolumen]])</f>
        <v>4.9283667621776504</v>
      </c>
      <c r="I1372">
        <f>(gpw[[#This Row],[kurs_zamkniecia]]/D902-1)*100</f>
        <v>5.3418803418803451</v>
      </c>
      <c r="J1372" t="str">
        <f>LEFT(gpw[[#This Row],[ISIN]],2)</f>
        <v>PL</v>
      </c>
      <c r="K1372">
        <f>gpw[[#This Row],[kurs_zamkniecia]]*gpw[[#This Row],[pakiet_wig]]</f>
        <v>12719400</v>
      </c>
      <c r="L1372" s="2">
        <f>1000</f>
        <v>1000</v>
      </c>
      <c r="M1372" s="2">
        <f t="shared" si="84"/>
        <v>96.428137390000003</v>
      </c>
      <c r="N1372" s="2">
        <f t="shared" si="85"/>
        <v>57140000</v>
      </c>
      <c r="O1372" s="2">
        <f>gpw[[#This Row],[M]]/(gpw[[#This Row],[Mb]]*gpw[[#This Row],[K]])*gpw[[#This Row],[Wb]]</f>
        <v>2.3084613688139761</v>
      </c>
      <c r="P1372" s="2">
        <f>gpw[[#This Row],[kurs_zamkniecia]]-D902</f>
        <v>0.25</v>
      </c>
      <c r="Q1372" s="2" t="str">
        <f>IF(gpw[[#This Row],[Kolumna1]]&gt;0,"r",IF(gpw[[#This Row],[Kolumna1]]=0,"n","m"))</f>
        <v>r</v>
      </c>
      <c r="AB1372" s="1">
        <v>42027</v>
      </c>
      <c r="AC1372" s="2" t="s">
        <v>867</v>
      </c>
      <c r="AD1372" s="2" t="s">
        <v>868</v>
      </c>
      <c r="AE1372">
        <v>4.93</v>
      </c>
      <c r="AF1372">
        <v>698</v>
      </c>
      <c r="AG1372">
        <v>3440</v>
      </c>
      <c r="AH1372">
        <v>2580000</v>
      </c>
      <c r="AI1372" s="2">
        <f>IF(AND(gpw_3[[#This Row],[wolumen]]=0,gpw_3[[#This Row],[obrot]]=0),gpw_3[[#This Row],[kurs_zamkniecia]],gpw_3[[#This Row],[obrot]]/gpw_3[[#This Row],[wolumen]])</f>
        <v>4.9283667621776504</v>
      </c>
      <c r="AJ1372">
        <f>(gpw_3[[#This Row],[kurs_zamkniecia]]/AE902-1)*100</f>
        <v>5.3418803418803451</v>
      </c>
      <c r="AK1372" t="str">
        <f>LEFT(gpw_3[[#This Row],[ISIN]],2)</f>
        <v>PL</v>
      </c>
      <c r="AL1372">
        <f>gpw_3[[#This Row],[kurs_zamkniecia]]*gpw_3[[#This Row],[pakiet_wig]]</f>
        <v>12719400</v>
      </c>
      <c r="AM1372" s="2">
        <f>1000</f>
        <v>1000</v>
      </c>
      <c r="AN1372" s="2">
        <f t="shared" si="86"/>
        <v>96.428137390000003</v>
      </c>
      <c r="AO1372" s="2">
        <f t="shared" si="87"/>
        <v>57140000</v>
      </c>
      <c r="AP1372" s="2">
        <f>gpw_3[[#This Row],[M]]/(gpw_3[[#This Row],[Mb]]*gpw_3[[#This Row],[K]])*gpw_3[[#This Row],[Wb]]</f>
        <v>2.3084613688139761</v>
      </c>
      <c r="AQ1372" s="2">
        <f>gpw_3[[#This Row],[kurs_zamkniecia]]-AE902</f>
        <v>0.25</v>
      </c>
      <c r="AR1372" s="2" t="str">
        <f>IF(gpw_3[[#This Row],[Kolumna1]]&gt;0,"r",IF(gpw_3[[#This Row],[Kolumna1]]=0,"n","m"))</f>
        <v>r</v>
      </c>
    </row>
    <row r="1373" spans="1:44" x14ac:dyDescent="0.25">
      <c r="A1373" s="1">
        <v>42027</v>
      </c>
      <c r="B1373" s="2" t="s">
        <v>869</v>
      </c>
      <c r="C1373" s="2" t="s">
        <v>870</v>
      </c>
      <c r="D1373">
        <v>3.96</v>
      </c>
      <c r="E1373">
        <v>0</v>
      </c>
      <c r="F1373">
        <v>0</v>
      </c>
      <c r="G1373">
        <v>0</v>
      </c>
      <c r="H1373" s="2">
        <f>IF(AND(gpw[[#This Row],[wolumen]]=0,gpw[[#This Row],[obrot]]=0),gpw[[#This Row],[kurs_zamkniecia]],gpw[[#This Row],[obrot]]/gpw[[#This Row],[wolumen]])</f>
        <v>3.96</v>
      </c>
      <c r="I1373">
        <f>(gpw[[#This Row],[kurs_zamkniecia]]/D903-1)*100</f>
        <v>0</v>
      </c>
      <c r="J1373" t="str">
        <f>LEFT(gpw[[#This Row],[ISIN]],2)</f>
        <v>PL</v>
      </c>
      <c r="K1373">
        <f>gpw[[#This Row],[kurs_zamkniecia]]*gpw[[#This Row],[pakiet_wig]]</f>
        <v>0</v>
      </c>
      <c r="L1373" s="2">
        <f>1000</f>
        <v>1000</v>
      </c>
      <c r="M1373" s="2">
        <f t="shared" si="84"/>
        <v>96.428137390000003</v>
      </c>
      <c r="N1373" s="2">
        <f t="shared" si="85"/>
        <v>57140000</v>
      </c>
      <c r="O1373" s="2">
        <f>gpw[[#This Row],[M]]/(gpw[[#This Row],[Mb]]*gpw[[#This Row],[K]])*gpw[[#This Row],[Wb]]</f>
        <v>0</v>
      </c>
      <c r="P1373" s="2">
        <f>gpw[[#This Row],[kurs_zamkniecia]]-D903</f>
        <v>0</v>
      </c>
      <c r="Q1373" s="2" t="str">
        <f>IF(gpw[[#This Row],[Kolumna1]]&gt;0,"r",IF(gpw[[#This Row],[Kolumna1]]=0,"n","m"))</f>
        <v>n</v>
      </c>
      <c r="AB1373" s="1">
        <v>42027</v>
      </c>
      <c r="AC1373" s="2" t="s">
        <v>869</v>
      </c>
      <c r="AD1373" s="2" t="s">
        <v>870</v>
      </c>
      <c r="AE1373">
        <v>3.96</v>
      </c>
      <c r="AF1373">
        <v>0</v>
      </c>
      <c r="AG1373">
        <v>0</v>
      </c>
      <c r="AH1373">
        <v>0</v>
      </c>
      <c r="AI1373" s="2">
        <f>IF(AND(gpw_3[[#This Row],[wolumen]]=0,gpw_3[[#This Row],[obrot]]=0),gpw_3[[#This Row],[kurs_zamkniecia]],gpw_3[[#This Row],[obrot]]/gpw_3[[#This Row],[wolumen]])</f>
        <v>3.96</v>
      </c>
      <c r="AJ1373">
        <f>(gpw_3[[#This Row],[kurs_zamkniecia]]/AE903-1)*100</f>
        <v>0</v>
      </c>
      <c r="AK1373" t="str">
        <f>LEFT(gpw_3[[#This Row],[ISIN]],2)</f>
        <v>PL</v>
      </c>
      <c r="AL1373">
        <f>gpw_3[[#This Row],[kurs_zamkniecia]]*gpw_3[[#This Row],[pakiet_wig]]</f>
        <v>0</v>
      </c>
      <c r="AM1373" s="2">
        <f>1000</f>
        <v>1000</v>
      </c>
      <c r="AN1373" s="2">
        <f t="shared" si="86"/>
        <v>96.428137390000003</v>
      </c>
      <c r="AO1373" s="2">
        <f t="shared" si="87"/>
        <v>57140000</v>
      </c>
      <c r="AP1373" s="2">
        <f>gpw_3[[#This Row],[M]]/(gpw_3[[#This Row],[Mb]]*gpw_3[[#This Row],[K]])*gpw_3[[#This Row],[Wb]]</f>
        <v>0</v>
      </c>
      <c r="AQ1373" s="2">
        <f>gpw_3[[#This Row],[kurs_zamkniecia]]-AE903</f>
        <v>0</v>
      </c>
      <c r="AR1373" s="2" t="str">
        <f>IF(gpw_3[[#This Row],[Kolumna1]]&gt;0,"r",IF(gpw_3[[#This Row],[Kolumna1]]=0,"n","m"))</f>
        <v>n</v>
      </c>
    </row>
    <row r="1374" spans="1:44" x14ac:dyDescent="0.25">
      <c r="A1374" s="1">
        <v>42027</v>
      </c>
      <c r="B1374" s="2" t="s">
        <v>871</v>
      </c>
      <c r="C1374" s="2" t="s">
        <v>872</v>
      </c>
      <c r="D1374">
        <v>1.95</v>
      </c>
      <c r="E1374">
        <v>0</v>
      </c>
      <c r="F1374">
        <v>0</v>
      </c>
      <c r="G1374">
        <v>3297000</v>
      </c>
      <c r="H1374" s="2">
        <f>IF(AND(gpw[[#This Row],[wolumen]]=0,gpw[[#This Row],[obrot]]=0),gpw[[#This Row],[kurs_zamkniecia]],gpw[[#This Row],[obrot]]/gpw[[#This Row],[wolumen]])</f>
        <v>1.95</v>
      </c>
      <c r="I1374">
        <f>(gpw[[#This Row],[kurs_zamkniecia]]/D904-1)*100</f>
        <v>0</v>
      </c>
      <c r="J1374" t="str">
        <f>LEFT(gpw[[#This Row],[ISIN]],2)</f>
        <v>PL</v>
      </c>
      <c r="K1374">
        <f>gpw[[#This Row],[kurs_zamkniecia]]*gpw[[#This Row],[pakiet_wig]]</f>
        <v>6429150</v>
      </c>
      <c r="L1374" s="2">
        <f>1000</f>
        <v>1000</v>
      </c>
      <c r="M1374" s="2">
        <f t="shared" si="84"/>
        <v>96.428137390000003</v>
      </c>
      <c r="N1374" s="2">
        <f t="shared" si="85"/>
        <v>57140000</v>
      </c>
      <c r="O1374" s="2">
        <f>gpw[[#This Row],[M]]/(gpw[[#This Row],[Mb]]*gpw[[#This Row],[K]])*gpw[[#This Row],[Wb]]</f>
        <v>1.1668352602568026</v>
      </c>
      <c r="P1374" s="2">
        <f>gpw[[#This Row],[kurs_zamkniecia]]-D904</f>
        <v>0</v>
      </c>
      <c r="Q1374" s="2" t="str">
        <f>IF(gpw[[#This Row],[Kolumna1]]&gt;0,"r",IF(gpw[[#This Row],[Kolumna1]]=0,"n","m"))</f>
        <v>n</v>
      </c>
      <c r="AB1374" s="1">
        <v>42027</v>
      </c>
      <c r="AC1374" s="2" t="s">
        <v>871</v>
      </c>
      <c r="AD1374" s="2" t="s">
        <v>872</v>
      </c>
      <c r="AE1374">
        <v>1.95</v>
      </c>
      <c r="AF1374">
        <v>0</v>
      </c>
      <c r="AG1374">
        <v>0</v>
      </c>
      <c r="AH1374">
        <v>3297000</v>
      </c>
      <c r="AI1374" s="2">
        <f>IF(AND(gpw_3[[#This Row],[wolumen]]=0,gpw_3[[#This Row],[obrot]]=0),gpw_3[[#This Row],[kurs_zamkniecia]],gpw_3[[#This Row],[obrot]]/gpw_3[[#This Row],[wolumen]])</f>
        <v>1.95</v>
      </c>
      <c r="AJ1374">
        <f>(gpw_3[[#This Row],[kurs_zamkniecia]]/AE904-1)*100</f>
        <v>0</v>
      </c>
      <c r="AK1374" t="str">
        <f>LEFT(gpw_3[[#This Row],[ISIN]],2)</f>
        <v>PL</v>
      </c>
      <c r="AL1374">
        <f>gpw_3[[#This Row],[kurs_zamkniecia]]*gpw_3[[#This Row],[pakiet_wig]]</f>
        <v>6429150</v>
      </c>
      <c r="AM1374" s="2">
        <f>1000</f>
        <v>1000</v>
      </c>
      <c r="AN1374" s="2">
        <f t="shared" si="86"/>
        <v>96.428137390000003</v>
      </c>
      <c r="AO1374" s="2">
        <f t="shared" si="87"/>
        <v>57140000</v>
      </c>
      <c r="AP1374" s="2">
        <f>gpw_3[[#This Row],[M]]/(gpw_3[[#This Row],[Mb]]*gpw_3[[#This Row],[K]])*gpw_3[[#This Row],[Wb]]</f>
        <v>1.1668352602568026</v>
      </c>
      <c r="AQ1374" s="2">
        <f>gpw_3[[#This Row],[kurs_zamkniecia]]-AE904</f>
        <v>0</v>
      </c>
      <c r="AR1374" s="2" t="str">
        <f>IF(gpw_3[[#This Row],[Kolumna1]]&gt;0,"r",IF(gpw_3[[#This Row],[Kolumna1]]=0,"n","m"))</f>
        <v>n</v>
      </c>
    </row>
    <row r="1375" spans="1:44" x14ac:dyDescent="0.25">
      <c r="A1375" s="1">
        <v>42027</v>
      </c>
      <c r="B1375" s="2" t="s">
        <v>873</v>
      </c>
      <c r="C1375" s="2" t="s">
        <v>874</v>
      </c>
      <c r="D1375">
        <v>17.600000000000001</v>
      </c>
      <c r="E1375">
        <v>295284</v>
      </c>
      <c r="F1375">
        <v>5210530</v>
      </c>
      <c r="G1375">
        <v>163100000</v>
      </c>
      <c r="H1375" s="2">
        <f>IF(AND(gpw[[#This Row],[wolumen]]=0,gpw[[#This Row],[obrot]]=0),gpw[[#This Row],[kurs_zamkniecia]],gpw[[#This Row],[obrot]]/gpw[[#This Row],[wolumen]])</f>
        <v>17.645825713550344</v>
      </c>
      <c r="I1375">
        <f>(gpw[[#This Row],[kurs_zamkniecia]]/D905-1)*100</f>
        <v>0</v>
      </c>
      <c r="J1375" t="str">
        <f>LEFT(gpw[[#This Row],[ISIN]],2)</f>
        <v>PL</v>
      </c>
      <c r="K1375">
        <f>gpw[[#This Row],[kurs_zamkniecia]]*gpw[[#This Row],[pakiet_wig]]</f>
        <v>2870560000</v>
      </c>
      <c r="L1375" s="2">
        <f>1000</f>
        <v>1000</v>
      </c>
      <c r="M1375" s="2">
        <f t="shared" si="84"/>
        <v>96.428137390000003</v>
      </c>
      <c r="N1375" s="2">
        <f t="shared" si="85"/>
        <v>57140000</v>
      </c>
      <c r="O1375" s="2">
        <f>gpw[[#This Row],[M]]/(gpw[[#This Row],[Mb]]*gpw[[#This Row],[K]])*gpw[[#This Row],[Wb]]</f>
        <v>520.98187547074917</v>
      </c>
      <c r="P1375" s="2">
        <f>gpw[[#This Row],[kurs_zamkniecia]]-D905</f>
        <v>0</v>
      </c>
      <c r="Q1375" s="2" t="str">
        <f>IF(gpw[[#This Row],[Kolumna1]]&gt;0,"r",IF(gpw[[#This Row],[Kolumna1]]=0,"n","m"))</f>
        <v>n</v>
      </c>
      <c r="AB1375" s="1">
        <v>42027</v>
      </c>
      <c r="AC1375" s="2" t="s">
        <v>873</v>
      </c>
      <c r="AD1375" s="2" t="s">
        <v>874</v>
      </c>
      <c r="AE1375">
        <v>17.600000000000001</v>
      </c>
      <c r="AF1375">
        <v>295284</v>
      </c>
      <c r="AG1375">
        <v>5210530</v>
      </c>
      <c r="AH1375">
        <v>163100000</v>
      </c>
      <c r="AI1375" s="2">
        <f>IF(AND(gpw_3[[#This Row],[wolumen]]=0,gpw_3[[#This Row],[obrot]]=0),gpw_3[[#This Row],[kurs_zamkniecia]],gpw_3[[#This Row],[obrot]]/gpw_3[[#This Row],[wolumen]])</f>
        <v>17.645825713550344</v>
      </c>
      <c r="AJ1375">
        <f>(gpw_3[[#This Row],[kurs_zamkniecia]]/AE905-1)*100</f>
        <v>0</v>
      </c>
      <c r="AK1375" t="str">
        <f>LEFT(gpw_3[[#This Row],[ISIN]],2)</f>
        <v>PL</v>
      </c>
      <c r="AL1375">
        <f>gpw_3[[#This Row],[kurs_zamkniecia]]*gpw_3[[#This Row],[pakiet_wig]]</f>
        <v>2870560000</v>
      </c>
      <c r="AM1375" s="2">
        <f>1000</f>
        <v>1000</v>
      </c>
      <c r="AN1375" s="2">
        <f t="shared" si="86"/>
        <v>96.428137390000003</v>
      </c>
      <c r="AO1375" s="2">
        <f t="shared" si="87"/>
        <v>57140000</v>
      </c>
      <c r="AP1375" s="2">
        <f>gpw_3[[#This Row],[M]]/(gpw_3[[#This Row],[Mb]]*gpw_3[[#This Row],[K]])*gpw_3[[#This Row],[Wb]]</f>
        <v>520.98187547074917</v>
      </c>
      <c r="AQ1375" s="2">
        <f>gpw_3[[#This Row],[kurs_zamkniecia]]-AE905</f>
        <v>0</v>
      </c>
      <c r="AR1375" s="2" t="str">
        <f>IF(gpw_3[[#This Row],[Kolumna1]]&gt;0,"r",IF(gpw_3[[#This Row],[Kolumna1]]=0,"n","m"))</f>
        <v>n</v>
      </c>
    </row>
    <row r="1376" spans="1:44" x14ac:dyDescent="0.25">
      <c r="A1376" s="1">
        <v>42027</v>
      </c>
      <c r="B1376" s="2" t="s">
        <v>875</v>
      </c>
      <c r="C1376" s="2" t="s">
        <v>876</v>
      </c>
      <c r="D1376">
        <v>56</v>
      </c>
      <c r="E1376">
        <v>29</v>
      </c>
      <c r="F1376">
        <v>1620</v>
      </c>
      <c r="G1376">
        <v>1288000</v>
      </c>
      <c r="H1376" s="2">
        <f>IF(AND(gpw[[#This Row],[wolumen]]=0,gpw[[#This Row],[obrot]]=0),gpw[[#This Row],[kurs_zamkniecia]],gpw[[#This Row],[obrot]]/gpw[[#This Row],[wolumen]])</f>
        <v>55.862068965517238</v>
      </c>
      <c r="I1376">
        <f>(gpw[[#This Row],[kurs_zamkniecia]]/D906-1)*100</f>
        <v>0</v>
      </c>
      <c r="J1376" t="str">
        <f>LEFT(gpw[[#This Row],[ISIN]],2)</f>
        <v>PL</v>
      </c>
      <c r="K1376">
        <f>gpw[[#This Row],[kurs_zamkniecia]]*gpw[[#This Row],[pakiet_wig]]</f>
        <v>72128000</v>
      </c>
      <c r="L1376" s="2">
        <f>1000</f>
        <v>1000</v>
      </c>
      <c r="M1376" s="2">
        <f t="shared" si="84"/>
        <v>96.428137390000003</v>
      </c>
      <c r="N1376" s="2">
        <f t="shared" si="85"/>
        <v>57140000</v>
      </c>
      <c r="O1376" s="2">
        <f>gpw[[#This Row],[M]]/(gpw[[#This Row],[Mb]]*gpw[[#This Row],[K]])*gpw[[#This Row],[Wb]]</f>
        <v>13.090609746514337</v>
      </c>
      <c r="P1376" s="2">
        <f>gpw[[#This Row],[kurs_zamkniecia]]-D906</f>
        <v>0</v>
      </c>
      <c r="Q1376" s="2" t="str">
        <f>IF(gpw[[#This Row],[Kolumna1]]&gt;0,"r",IF(gpw[[#This Row],[Kolumna1]]=0,"n","m"))</f>
        <v>n</v>
      </c>
      <c r="AB1376" s="1">
        <v>42027</v>
      </c>
      <c r="AC1376" s="2" t="s">
        <v>875</v>
      </c>
      <c r="AD1376" s="2" t="s">
        <v>876</v>
      </c>
      <c r="AE1376">
        <v>56</v>
      </c>
      <c r="AF1376">
        <v>29</v>
      </c>
      <c r="AG1376">
        <v>1620</v>
      </c>
      <c r="AH1376">
        <v>1288000</v>
      </c>
      <c r="AI1376" s="2">
        <f>IF(AND(gpw_3[[#This Row],[wolumen]]=0,gpw_3[[#This Row],[obrot]]=0),gpw_3[[#This Row],[kurs_zamkniecia]],gpw_3[[#This Row],[obrot]]/gpw_3[[#This Row],[wolumen]])</f>
        <v>55.862068965517238</v>
      </c>
      <c r="AJ1376">
        <f>(gpw_3[[#This Row],[kurs_zamkniecia]]/AE906-1)*100</f>
        <v>0</v>
      </c>
      <c r="AK1376" t="str">
        <f>LEFT(gpw_3[[#This Row],[ISIN]],2)</f>
        <v>PL</v>
      </c>
      <c r="AL1376">
        <f>gpw_3[[#This Row],[kurs_zamkniecia]]*gpw_3[[#This Row],[pakiet_wig]]</f>
        <v>72128000</v>
      </c>
      <c r="AM1376" s="2">
        <f>1000</f>
        <v>1000</v>
      </c>
      <c r="AN1376" s="2">
        <f t="shared" si="86"/>
        <v>96.428137390000003</v>
      </c>
      <c r="AO1376" s="2">
        <f t="shared" si="87"/>
        <v>57140000</v>
      </c>
      <c r="AP1376" s="2">
        <f>gpw_3[[#This Row],[M]]/(gpw_3[[#This Row],[Mb]]*gpw_3[[#This Row],[K]])*gpw_3[[#This Row],[Wb]]</f>
        <v>13.090609746514337</v>
      </c>
      <c r="AQ1376" s="2">
        <f>gpw_3[[#This Row],[kurs_zamkniecia]]-AE906</f>
        <v>0</v>
      </c>
      <c r="AR1376" s="2" t="str">
        <f>IF(gpw_3[[#This Row],[Kolumna1]]&gt;0,"r",IF(gpw_3[[#This Row],[Kolumna1]]=0,"n","m"))</f>
        <v>n</v>
      </c>
    </row>
    <row r="1377" spans="1:44" x14ac:dyDescent="0.25">
      <c r="A1377" s="1">
        <v>42027</v>
      </c>
      <c r="B1377" s="2" t="s">
        <v>877</v>
      </c>
      <c r="C1377" s="2" t="s">
        <v>878</v>
      </c>
      <c r="D1377">
        <v>8.6</v>
      </c>
      <c r="E1377">
        <v>3014</v>
      </c>
      <c r="F1377">
        <v>26040</v>
      </c>
      <c r="G1377">
        <v>14002000</v>
      </c>
      <c r="H1377" s="2">
        <f>IF(AND(gpw[[#This Row],[wolumen]]=0,gpw[[#This Row],[obrot]]=0),gpw[[#This Row],[kurs_zamkniecia]],gpw[[#This Row],[obrot]]/gpw[[#This Row],[wolumen]])</f>
        <v>8.6396814863968157</v>
      </c>
      <c r="I1377">
        <f>(gpw[[#This Row],[kurs_zamkniecia]]/D907-1)*100</f>
        <v>0.11641443538998875</v>
      </c>
      <c r="J1377" t="str">
        <f>LEFT(gpw[[#This Row],[ISIN]],2)</f>
        <v>PL</v>
      </c>
      <c r="K1377">
        <f>gpw[[#This Row],[kurs_zamkniecia]]*gpw[[#This Row],[pakiet_wig]]</f>
        <v>120417200</v>
      </c>
      <c r="L1377" s="2">
        <f>1000</f>
        <v>1000</v>
      </c>
      <c r="M1377" s="2">
        <f t="shared" si="84"/>
        <v>96.428137390000003</v>
      </c>
      <c r="N1377" s="2">
        <f t="shared" si="85"/>
        <v>57140000</v>
      </c>
      <c r="O1377" s="2">
        <f>gpw[[#This Row],[M]]/(gpw[[#This Row],[Mb]]*gpw[[#This Row],[K]])*gpw[[#This Row],[Wb]]</f>
        <v>21.854682952084715</v>
      </c>
      <c r="P1377" s="2">
        <f>gpw[[#This Row],[kurs_zamkniecia]]-D907</f>
        <v>9.9999999999997868E-3</v>
      </c>
      <c r="Q1377" s="2" t="str">
        <f>IF(gpw[[#This Row],[Kolumna1]]&gt;0,"r",IF(gpw[[#This Row],[Kolumna1]]=0,"n","m"))</f>
        <v>r</v>
      </c>
      <c r="AB1377" s="1">
        <v>42027</v>
      </c>
      <c r="AC1377" s="2" t="s">
        <v>877</v>
      </c>
      <c r="AD1377" s="2" t="s">
        <v>878</v>
      </c>
      <c r="AE1377">
        <v>8.6</v>
      </c>
      <c r="AF1377">
        <v>3014</v>
      </c>
      <c r="AG1377">
        <v>26040</v>
      </c>
      <c r="AH1377">
        <v>14002000</v>
      </c>
      <c r="AI1377" s="2">
        <f>IF(AND(gpw_3[[#This Row],[wolumen]]=0,gpw_3[[#This Row],[obrot]]=0),gpw_3[[#This Row],[kurs_zamkniecia]],gpw_3[[#This Row],[obrot]]/gpw_3[[#This Row],[wolumen]])</f>
        <v>8.6396814863968157</v>
      </c>
      <c r="AJ1377">
        <f>(gpw_3[[#This Row],[kurs_zamkniecia]]/AE907-1)*100</f>
        <v>0.11641443538998875</v>
      </c>
      <c r="AK1377" t="str">
        <f>LEFT(gpw_3[[#This Row],[ISIN]],2)</f>
        <v>PL</v>
      </c>
      <c r="AL1377">
        <f>gpw_3[[#This Row],[kurs_zamkniecia]]*gpw_3[[#This Row],[pakiet_wig]]</f>
        <v>120417200</v>
      </c>
      <c r="AM1377" s="2">
        <f>1000</f>
        <v>1000</v>
      </c>
      <c r="AN1377" s="2">
        <f t="shared" si="86"/>
        <v>96.428137390000003</v>
      </c>
      <c r="AO1377" s="2">
        <f t="shared" si="87"/>
        <v>57140000</v>
      </c>
      <c r="AP1377" s="2">
        <f>gpw_3[[#This Row],[M]]/(gpw_3[[#This Row],[Mb]]*gpw_3[[#This Row],[K]])*gpw_3[[#This Row],[Wb]]</f>
        <v>21.854682952084715</v>
      </c>
      <c r="AQ1377" s="2">
        <f>gpw_3[[#This Row],[kurs_zamkniecia]]-AE907</f>
        <v>9.9999999999997868E-3</v>
      </c>
      <c r="AR1377" s="2" t="str">
        <f>IF(gpw_3[[#This Row],[Kolumna1]]&gt;0,"r",IF(gpw_3[[#This Row],[Kolumna1]]=0,"n","m"))</f>
        <v>r</v>
      </c>
    </row>
    <row r="1378" spans="1:44" x14ac:dyDescent="0.25">
      <c r="A1378" s="1">
        <v>42027</v>
      </c>
      <c r="B1378" s="2" t="s">
        <v>879</v>
      </c>
      <c r="C1378" s="2" t="s">
        <v>880</v>
      </c>
      <c r="D1378">
        <v>24.69</v>
      </c>
      <c r="E1378">
        <v>2056</v>
      </c>
      <c r="F1378">
        <v>50750</v>
      </c>
      <c r="G1378">
        <v>28378000</v>
      </c>
      <c r="H1378" s="2">
        <f>IF(AND(gpw[[#This Row],[wolumen]]=0,gpw[[#This Row],[obrot]]=0),gpw[[#This Row],[kurs_zamkniecia]],gpw[[#This Row],[obrot]]/gpw[[#This Row],[wolumen]])</f>
        <v>24.683852140077821</v>
      </c>
      <c r="I1378">
        <f>(gpw[[#This Row],[kurs_zamkniecia]]/D908-1)*100</f>
        <v>1.1885245901639419</v>
      </c>
      <c r="J1378" t="str">
        <f>LEFT(gpw[[#This Row],[ISIN]],2)</f>
        <v>IT</v>
      </c>
      <c r="K1378">
        <f>gpw[[#This Row],[kurs_zamkniecia]]*gpw[[#This Row],[pakiet_wig]]</f>
        <v>700652820</v>
      </c>
      <c r="L1378" s="2">
        <f>1000</f>
        <v>1000</v>
      </c>
      <c r="M1378" s="2">
        <f t="shared" si="84"/>
        <v>96.428137390000003</v>
      </c>
      <c r="N1378" s="2">
        <f t="shared" si="85"/>
        <v>57140000</v>
      </c>
      <c r="O1378" s="2">
        <f>gpw[[#This Row],[M]]/(gpw[[#This Row],[Mb]]*gpw[[#This Row],[K]])*gpw[[#This Row],[Wb]]</f>
        <v>127.16244224732081</v>
      </c>
      <c r="P1378" s="2">
        <f>gpw[[#This Row],[kurs_zamkniecia]]-D908</f>
        <v>0.2900000000000027</v>
      </c>
      <c r="Q1378" s="2" t="str">
        <f>IF(gpw[[#This Row],[Kolumna1]]&gt;0,"r",IF(gpw[[#This Row],[Kolumna1]]=0,"n","m"))</f>
        <v>r</v>
      </c>
      <c r="AB1378" s="1">
        <v>42027</v>
      </c>
      <c r="AC1378" s="2" t="s">
        <v>879</v>
      </c>
      <c r="AD1378" s="2" t="s">
        <v>880</v>
      </c>
      <c r="AE1378">
        <v>24.69</v>
      </c>
      <c r="AF1378">
        <v>2056</v>
      </c>
      <c r="AG1378">
        <v>50750</v>
      </c>
      <c r="AH1378">
        <v>28378000</v>
      </c>
      <c r="AI1378" s="2">
        <f>IF(AND(gpw_3[[#This Row],[wolumen]]=0,gpw_3[[#This Row],[obrot]]=0),gpw_3[[#This Row],[kurs_zamkniecia]],gpw_3[[#This Row],[obrot]]/gpw_3[[#This Row],[wolumen]])</f>
        <v>24.683852140077821</v>
      </c>
      <c r="AJ1378">
        <f>(gpw_3[[#This Row],[kurs_zamkniecia]]/AE908-1)*100</f>
        <v>1.1885245901639419</v>
      </c>
      <c r="AK1378" t="str">
        <f>LEFT(gpw_3[[#This Row],[ISIN]],2)</f>
        <v>IT</v>
      </c>
      <c r="AL1378">
        <f>gpw_3[[#This Row],[kurs_zamkniecia]]*gpw_3[[#This Row],[pakiet_wig]]</f>
        <v>700652820</v>
      </c>
      <c r="AM1378" s="2">
        <f>1000</f>
        <v>1000</v>
      </c>
      <c r="AN1378" s="2">
        <f t="shared" si="86"/>
        <v>96.428137390000003</v>
      </c>
      <c r="AO1378" s="2">
        <f t="shared" si="87"/>
        <v>57140000</v>
      </c>
      <c r="AP1378" s="2">
        <f>gpw_3[[#This Row],[M]]/(gpw_3[[#This Row],[Mb]]*gpw_3[[#This Row],[K]])*gpw_3[[#This Row],[Wb]]</f>
        <v>127.16244224732081</v>
      </c>
      <c r="AQ1378" s="2">
        <f>gpw_3[[#This Row],[kurs_zamkniecia]]-AE908</f>
        <v>0.2900000000000027</v>
      </c>
      <c r="AR1378" s="2" t="str">
        <f>IF(gpw_3[[#This Row],[Kolumna1]]&gt;0,"r",IF(gpw_3[[#This Row],[Kolumna1]]=0,"n","m"))</f>
        <v>r</v>
      </c>
    </row>
    <row r="1379" spans="1:44" x14ac:dyDescent="0.25">
      <c r="A1379" s="1">
        <v>42027</v>
      </c>
      <c r="B1379" s="2" t="s">
        <v>881</v>
      </c>
      <c r="C1379" s="2" t="s">
        <v>882</v>
      </c>
      <c r="D1379">
        <v>2.4</v>
      </c>
      <c r="E1379">
        <v>847</v>
      </c>
      <c r="F1379">
        <v>2030</v>
      </c>
      <c r="G1379">
        <v>0</v>
      </c>
      <c r="H1379" s="2">
        <f>IF(AND(gpw[[#This Row],[wolumen]]=0,gpw[[#This Row],[obrot]]=0),gpw[[#This Row],[kurs_zamkniecia]],gpw[[#This Row],[obrot]]/gpw[[#This Row],[wolumen]])</f>
        <v>2.3966942148760331</v>
      </c>
      <c r="I1379">
        <f>(gpw[[#This Row],[kurs_zamkniecia]]/D909-1)*100</f>
        <v>0.41841004184099972</v>
      </c>
      <c r="J1379" t="str">
        <f>LEFT(gpw[[#This Row],[ISIN]],2)</f>
        <v>PL</v>
      </c>
      <c r="K1379">
        <f>gpw[[#This Row],[kurs_zamkniecia]]*gpw[[#This Row],[pakiet_wig]]</f>
        <v>0</v>
      </c>
      <c r="L1379" s="2">
        <f>1000</f>
        <v>1000</v>
      </c>
      <c r="M1379" s="2">
        <f t="shared" si="84"/>
        <v>96.428137390000003</v>
      </c>
      <c r="N1379" s="2">
        <f t="shared" si="85"/>
        <v>57140000</v>
      </c>
      <c r="O1379" s="2">
        <f>gpw[[#This Row],[M]]/(gpw[[#This Row],[Mb]]*gpw[[#This Row],[K]])*gpw[[#This Row],[Wb]]</f>
        <v>0</v>
      </c>
      <c r="P1379" s="2">
        <f>gpw[[#This Row],[kurs_zamkniecia]]-D909</f>
        <v>9.9999999999997868E-3</v>
      </c>
      <c r="Q1379" s="2" t="str">
        <f>IF(gpw[[#This Row],[Kolumna1]]&gt;0,"r",IF(gpw[[#This Row],[Kolumna1]]=0,"n","m"))</f>
        <v>r</v>
      </c>
      <c r="AB1379" s="1">
        <v>42027</v>
      </c>
      <c r="AC1379" s="2" t="s">
        <v>881</v>
      </c>
      <c r="AD1379" s="2" t="s">
        <v>882</v>
      </c>
      <c r="AE1379">
        <v>2.4</v>
      </c>
      <c r="AF1379">
        <v>847</v>
      </c>
      <c r="AG1379">
        <v>2030</v>
      </c>
      <c r="AH1379">
        <v>0</v>
      </c>
      <c r="AI1379" s="2">
        <f>IF(AND(gpw_3[[#This Row],[wolumen]]=0,gpw_3[[#This Row],[obrot]]=0),gpw_3[[#This Row],[kurs_zamkniecia]],gpw_3[[#This Row],[obrot]]/gpw_3[[#This Row],[wolumen]])</f>
        <v>2.3966942148760331</v>
      </c>
      <c r="AJ1379">
        <f>(gpw_3[[#This Row],[kurs_zamkniecia]]/AE909-1)*100</f>
        <v>0.41841004184099972</v>
      </c>
      <c r="AK1379" t="str">
        <f>LEFT(gpw_3[[#This Row],[ISIN]],2)</f>
        <v>PL</v>
      </c>
      <c r="AL1379">
        <f>gpw_3[[#This Row],[kurs_zamkniecia]]*gpw_3[[#This Row],[pakiet_wig]]</f>
        <v>0</v>
      </c>
      <c r="AM1379" s="2">
        <f>1000</f>
        <v>1000</v>
      </c>
      <c r="AN1379" s="2">
        <f t="shared" si="86"/>
        <v>96.428137390000003</v>
      </c>
      <c r="AO1379" s="2">
        <f t="shared" si="87"/>
        <v>57140000</v>
      </c>
      <c r="AP1379" s="2">
        <f>gpw_3[[#This Row],[M]]/(gpw_3[[#This Row],[Mb]]*gpw_3[[#This Row],[K]])*gpw_3[[#This Row],[Wb]]</f>
        <v>0</v>
      </c>
      <c r="AQ1379" s="2">
        <f>gpw_3[[#This Row],[kurs_zamkniecia]]-AE909</f>
        <v>9.9999999999997868E-3</v>
      </c>
      <c r="AR1379" s="2" t="str">
        <f>IF(gpw_3[[#This Row],[Kolumna1]]&gt;0,"r",IF(gpw_3[[#This Row],[Kolumna1]]=0,"n","m"))</f>
        <v>r</v>
      </c>
    </row>
    <row r="1380" spans="1:44" x14ac:dyDescent="0.25">
      <c r="A1380" s="1">
        <v>42027</v>
      </c>
      <c r="B1380" s="2" t="s">
        <v>883</v>
      </c>
      <c r="C1380" s="2" t="s">
        <v>884</v>
      </c>
      <c r="D1380">
        <v>2.09</v>
      </c>
      <c r="E1380">
        <v>53823</v>
      </c>
      <c r="F1380">
        <v>111770</v>
      </c>
      <c r="G1380">
        <v>20551000</v>
      </c>
      <c r="H1380" s="2">
        <f>IF(AND(gpw[[#This Row],[wolumen]]=0,gpw[[#This Row],[obrot]]=0),gpw[[#This Row],[kurs_zamkniecia]],gpw[[#This Row],[obrot]]/gpw[[#This Row],[wolumen]])</f>
        <v>2.0766215186816046</v>
      </c>
      <c r="I1380">
        <f>(gpw[[#This Row],[kurs_zamkniecia]]/D910-1)*100</f>
        <v>0</v>
      </c>
      <c r="J1380" t="str">
        <f>LEFT(gpw[[#This Row],[ISIN]],2)</f>
        <v>PL</v>
      </c>
      <c r="K1380">
        <f>gpw[[#This Row],[kurs_zamkniecia]]*gpw[[#This Row],[pakiet_wig]]</f>
        <v>42951590</v>
      </c>
      <c r="L1380" s="2">
        <f>1000</f>
        <v>1000</v>
      </c>
      <c r="M1380" s="2">
        <f t="shared" si="84"/>
        <v>96.428137390000003</v>
      </c>
      <c r="N1380" s="2">
        <f t="shared" si="85"/>
        <v>57140000</v>
      </c>
      <c r="O1380" s="2">
        <f>gpw[[#This Row],[M]]/(gpw[[#This Row],[Mb]]*gpw[[#This Row],[K]])*gpw[[#This Row],[Wb]]</f>
        <v>7.795343038518852</v>
      </c>
      <c r="P1380" s="2">
        <f>gpw[[#This Row],[kurs_zamkniecia]]-D910</f>
        <v>0</v>
      </c>
      <c r="Q1380" s="2" t="str">
        <f>IF(gpw[[#This Row],[Kolumna1]]&gt;0,"r",IF(gpw[[#This Row],[Kolumna1]]=0,"n","m"))</f>
        <v>n</v>
      </c>
      <c r="AB1380" s="1">
        <v>42027</v>
      </c>
      <c r="AC1380" s="2" t="s">
        <v>883</v>
      </c>
      <c r="AD1380" s="2" t="s">
        <v>884</v>
      </c>
      <c r="AE1380">
        <v>2.09</v>
      </c>
      <c r="AF1380">
        <v>53823</v>
      </c>
      <c r="AG1380">
        <v>111770</v>
      </c>
      <c r="AH1380">
        <v>20551000</v>
      </c>
      <c r="AI1380" s="2">
        <f>IF(AND(gpw_3[[#This Row],[wolumen]]=0,gpw_3[[#This Row],[obrot]]=0),gpw_3[[#This Row],[kurs_zamkniecia]],gpw_3[[#This Row],[obrot]]/gpw_3[[#This Row],[wolumen]])</f>
        <v>2.0766215186816046</v>
      </c>
      <c r="AJ1380">
        <f>(gpw_3[[#This Row],[kurs_zamkniecia]]/AE910-1)*100</f>
        <v>0</v>
      </c>
      <c r="AK1380" t="str">
        <f>LEFT(gpw_3[[#This Row],[ISIN]],2)</f>
        <v>PL</v>
      </c>
      <c r="AL1380">
        <f>gpw_3[[#This Row],[kurs_zamkniecia]]*gpw_3[[#This Row],[pakiet_wig]]</f>
        <v>42951590</v>
      </c>
      <c r="AM1380" s="2">
        <f>1000</f>
        <v>1000</v>
      </c>
      <c r="AN1380" s="2">
        <f t="shared" si="86"/>
        <v>96.428137390000003</v>
      </c>
      <c r="AO1380" s="2">
        <f t="shared" si="87"/>
        <v>57140000</v>
      </c>
      <c r="AP1380" s="2">
        <f>gpw_3[[#This Row],[M]]/(gpw_3[[#This Row],[Mb]]*gpw_3[[#This Row],[K]])*gpw_3[[#This Row],[Wb]]</f>
        <v>7.795343038518852</v>
      </c>
      <c r="AQ1380" s="2">
        <f>gpw_3[[#This Row],[kurs_zamkniecia]]-AE910</f>
        <v>0</v>
      </c>
      <c r="AR1380" s="2" t="str">
        <f>IF(gpw_3[[#This Row],[Kolumna1]]&gt;0,"r",IF(gpw_3[[#This Row],[Kolumna1]]=0,"n","m"))</f>
        <v>n</v>
      </c>
    </row>
    <row r="1381" spans="1:44" x14ac:dyDescent="0.25">
      <c r="A1381" s="1">
        <v>42027</v>
      </c>
      <c r="B1381" s="2" t="s">
        <v>885</v>
      </c>
      <c r="C1381" s="2" t="s">
        <v>886</v>
      </c>
      <c r="D1381">
        <v>2.6</v>
      </c>
      <c r="E1381">
        <v>4544</v>
      </c>
      <c r="F1381">
        <v>11390</v>
      </c>
      <c r="G1381">
        <v>16914000</v>
      </c>
      <c r="H1381" s="2">
        <f>IF(AND(gpw[[#This Row],[wolumen]]=0,gpw[[#This Row],[obrot]]=0),gpw[[#This Row],[kurs_zamkniecia]],gpw[[#This Row],[obrot]]/gpw[[#This Row],[wolumen]])</f>
        <v>2.5066021126760565</v>
      </c>
      <c r="I1381">
        <f>(gpw[[#This Row],[kurs_zamkniecia]]/D911-1)*100</f>
        <v>-2.6217228464419429</v>
      </c>
      <c r="J1381" t="str">
        <f>LEFT(gpw[[#This Row],[ISIN]],2)</f>
        <v>PL</v>
      </c>
      <c r="K1381">
        <f>gpw[[#This Row],[kurs_zamkniecia]]*gpw[[#This Row],[pakiet_wig]]</f>
        <v>43976400</v>
      </c>
      <c r="L1381" s="2">
        <f>1000</f>
        <v>1000</v>
      </c>
      <c r="M1381" s="2">
        <f t="shared" si="84"/>
        <v>96.428137390000003</v>
      </c>
      <c r="N1381" s="2">
        <f t="shared" si="85"/>
        <v>57140000</v>
      </c>
      <c r="O1381" s="2">
        <f>gpw[[#This Row],[M]]/(gpw[[#This Row],[Mb]]*gpw[[#This Row],[K]])*gpw[[#This Row],[Wb]]</f>
        <v>7.9813372124086772</v>
      </c>
      <c r="P1381" s="2">
        <f>gpw[[#This Row],[kurs_zamkniecia]]-D911</f>
        <v>-6.999999999999984E-2</v>
      </c>
      <c r="Q1381" s="2" t="str">
        <f>IF(gpw[[#This Row],[Kolumna1]]&gt;0,"r",IF(gpw[[#This Row],[Kolumna1]]=0,"n","m"))</f>
        <v>m</v>
      </c>
      <c r="AB1381" s="1">
        <v>42027</v>
      </c>
      <c r="AC1381" s="2" t="s">
        <v>885</v>
      </c>
      <c r="AD1381" s="2" t="s">
        <v>886</v>
      </c>
      <c r="AE1381">
        <v>2.6</v>
      </c>
      <c r="AF1381">
        <v>4544</v>
      </c>
      <c r="AG1381">
        <v>11390</v>
      </c>
      <c r="AH1381">
        <v>16914000</v>
      </c>
      <c r="AI1381" s="2">
        <f>IF(AND(gpw_3[[#This Row],[wolumen]]=0,gpw_3[[#This Row],[obrot]]=0),gpw_3[[#This Row],[kurs_zamkniecia]],gpw_3[[#This Row],[obrot]]/gpw_3[[#This Row],[wolumen]])</f>
        <v>2.5066021126760565</v>
      </c>
      <c r="AJ1381">
        <f>(gpw_3[[#This Row],[kurs_zamkniecia]]/AE911-1)*100</f>
        <v>-2.6217228464419429</v>
      </c>
      <c r="AK1381" t="str">
        <f>LEFT(gpw_3[[#This Row],[ISIN]],2)</f>
        <v>PL</v>
      </c>
      <c r="AL1381">
        <f>gpw_3[[#This Row],[kurs_zamkniecia]]*gpw_3[[#This Row],[pakiet_wig]]</f>
        <v>43976400</v>
      </c>
      <c r="AM1381" s="2">
        <f>1000</f>
        <v>1000</v>
      </c>
      <c r="AN1381" s="2">
        <f t="shared" si="86"/>
        <v>96.428137390000003</v>
      </c>
      <c r="AO1381" s="2">
        <f t="shared" si="87"/>
        <v>57140000</v>
      </c>
      <c r="AP1381" s="2">
        <f>gpw_3[[#This Row],[M]]/(gpw_3[[#This Row],[Mb]]*gpw_3[[#This Row],[K]])*gpw_3[[#This Row],[Wb]]</f>
        <v>7.9813372124086772</v>
      </c>
      <c r="AQ1381" s="2">
        <f>gpw_3[[#This Row],[kurs_zamkniecia]]-AE911</f>
        <v>-6.999999999999984E-2</v>
      </c>
      <c r="AR1381" s="2" t="str">
        <f>IF(gpw_3[[#This Row],[Kolumna1]]&gt;0,"r",IF(gpw_3[[#This Row],[Kolumna1]]=0,"n","m"))</f>
        <v>m</v>
      </c>
    </row>
    <row r="1382" spans="1:44" x14ac:dyDescent="0.25">
      <c r="A1382" s="1">
        <v>42027</v>
      </c>
      <c r="B1382" s="2" t="s">
        <v>887</v>
      </c>
      <c r="C1382" s="2" t="s">
        <v>888</v>
      </c>
      <c r="D1382">
        <v>1.63</v>
      </c>
      <c r="E1382">
        <v>20</v>
      </c>
      <c r="F1382">
        <v>30</v>
      </c>
      <c r="G1382">
        <v>0</v>
      </c>
      <c r="H1382" s="2">
        <f>IF(AND(gpw[[#This Row],[wolumen]]=0,gpw[[#This Row],[obrot]]=0),gpw[[#This Row],[kurs_zamkniecia]],gpw[[#This Row],[obrot]]/gpw[[#This Row],[wolumen]])</f>
        <v>1.5</v>
      </c>
      <c r="I1382">
        <f>(gpw[[#This Row],[kurs_zamkniecia]]/D912-1)*100</f>
        <v>0</v>
      </c>
      <c r="J1382" t="str">
        <f>LEFT(gpw[[#This Row],[ISIN]],2)</f>
        <v>PL</v>
      </c>
      <c r="K1382">
        <f>gpw[[#This Row],[kurs_zamkniecia]]*gpw[[#This Row],[pakiet_wig]]</f>
        <v>0</v>
      </c>
      <c r="L1382" s="2">
        <f>1000</f>
        <v>1000</v>
      </c>
      <c r="M1382" s="2">
        <f t="shared" si="84"/>
        <v>96.428137390000003</v>
      </c>
      <c r="N1382" s="2">
        <f t="shared" si="85"/>
        <v>57140000</v>
      </c>
      <c r="O1382" s="2">
        <f>gpw[[#This Row],[M]]/(gpw[[#This Row],[Mb]]*gpw[[#This Row],[K]])*gpw[[#This Row],[Wb]]</f>
        <v>0</v>
      </c>
      <c r="P1382" s="2">
        <f>gpw[[#This Row],[kurs_zamkniecia]]-D912</f>
        <v>0</v>
      </c>
      <c r="Q1382" s="2" t="str">
        <f>IF(gpw[[#This Row],[Kolumna1]]&gt;0,"r",IF(gpw[[#This Row],[Kolumna1]]=0,"n","m"))</f>
        <v>n</v>
      </c>
      <c r="AB1382" s="1">
        <v>42027</v>
      </c>
      <c r="AC1382" s="2" t="s">
        <v>887</v>
      </c>
      <c r="AD1382" s="2" t="s">
        <v>888</v>
      </c>
      <c r="AE1382">
        <v>1.63</v>
      </c>
      <c r="AF1382">
        <v>20</v>
      </c>
      <c r="AG1382">
        <v>30</v>
      </c>
      <c r="AH1382">
        <v>0</v>
      </c>
      <c r="AI1382" s="2">
        <f>IF(AND(gpw_3[[#This Row],[wolumen]]=0,gpw_3[[#This Row],[obrot]]=0),gpw_3[[#This Row],[kurs_zamkniecia]],gpw_3[[#This Row],[obrot]]/gpw_3[[#This Row],[wolumen]])</f>
        <v>1.5</v>
      </c>
      <c r="AJ1382">
        <f>(gpw_3[[#This Row],[kurs_zamkniecia]]/AE912-1)*100</f>
        <v>0</v>
      </c>
      <c r="AK1382" t="str">
        <f>LEFT(gpw_3[[#This Row],[ISIN]],2)</f>
        <v>PL</v>
      </c>
      <c r="AL1382">
        <f>gpw_3[[#This Row],[kurs_zamkniecia]]*gpw_3[[#This Row],[pakiet_wig]]</f>
        <v>0</v>
      </c>
      <c r="AM1382" s="2">
        <f>1000</f>
        <v>1000</v>
      </c>
      <c r="AN1382" s="2">
        <f t="shared" si="86"/>
        <v>96.428137390000003</v>
      </c>
      <c r="AO1382" s="2">
        <f t="shared" si="87"/>
        <v>57140000</v>
      </c>
      <c r="AP1382" s="2">
        <f>gpw_3[[#This Row],[M]]/(gpw_3[[#This Row],[Mb]]*gpw_3[[#This Row],[K]])*gpw_3[[#This Row],[Wb]]</f>
        <v>0</v>
      </c>
      <c r="AQ1382" s="2">
        <f>gpw_3[[#This Row],[kurs_zamkniecia]]-AE912</f>
        <v>0</v>
      </c>
      <c r="AR1382" s="2" t="str">
        <f>IF(gpw_3[[#This Row],[Kolumna1]]&gt;0,"r",IF(gpw_3[[#This Row],[Kolumna1]]=0,"n","m"))</f>
        <v>n</v>
      </c>
    </row>
    <row r="1383" spans="1:44" x14ac:dyDescent="0.25">
      <c r="A1383" s="1">
        <v>42027</v>
      </c>
      <c r="B1383" s="2" t="s">
        <v>889</v>
      </c>
      <c r="C1383" s="2" t="s">
        <v>890</v>
      </c>
      <c r="D1383">
        <v>193</v>
      </c>
      <c r="E1383">
        <v>158</v>
      </c>
      <c r="F1383">
        <v>30180</v>
      </c>
      <c r="G1383">
        <v>370000</v>
      </c>
      <c r="H1383" s="2">
        <f>IF(AND(gpw[[#This Row],[wolumen]]=0,gpw[[#This Row],[obrot]]=0),gpw[[#This Row],[kurs_zamkniecia]],gpw[[#This Row],[obrot]]/gpw[[#This Row],[wolumen]])</f>
        <v>191.01265822784811</v>
      </c>
      <c r="I1383">
        <f>(gpw[[#This Row],[kurs_zamkniecia]]/D913-1)*100</f>
        <v>-0.23261824760919536</v>
      </c>
      <c r="J1383" t="str">
        <f>LEFT(gpw[[#This Row],[ISIN]],2)</f>
        <v>PL</v>
      </c>
      <c r="K1383">
        <f>gpw[[#This Row],[kurs_zamkniecia]]*gpw[[#This Row],[pakiet_wig]]</f>
        <v>71410000</v>
      </c>
      <c r="L1383" s="2">
        <f>1000</f>
        <v>1000</v>
      </c>
      <c r="M1383" s="2">
        <f t="shared" si="84"/>
        <v>96.428137390000003</v>
      </c>
      <c r="N1383" s="2">
        <f t="shared" si="85"/>
        <v>57140000</v>
      </c>
      <c r="O1383" s="2">
        <f>gpw[[#This Row],[M]]/(gpw[[#This Row],[Mb]]*gpw[[#This Row],[K]])*gpw[[#This Row],[Wb]]</f>
        <v>12.960298940752397</v>
      </c>
      <c r="P1383" s="2">
        <f>gpw[[#This Row],[kurs_zamkniecia]]-D913</f>
        <v>-0.44999999999998863</v>
      </c>
      <c r="Q1383" s="2" t="str">
        <f>IF(gpw[[#This Row],[Kolumna1]]&gt;0,"r",IF(gpw[[#This Row],[Kolumna1]]=0,"n","m"))</f>
        <v>m</v>
      </c>
      <c r="AB1383" s="1">
        <v>42027</v>
      </c>
      <c r="AC1383" s="2" t="s">
        <v>889</v>
      </c>
      <c r="AD1383" s="2" t="s">
        <v>890</v>
      </c>
      <c r="AE1383">
        <v>193</v>
      </c>
      <c r="AF1383">
        <v>158</v>
      </c>
      <c r="AG1383">
        <v>30180</v>
      </c>
      <c r="AH1383">
        <v>370000</v>
      </c>
      <c r="AI1383" s="2">
        <f>IF(AND(gpw_3[[#This Row],[wolumen]]=0,gpw_3[[#This Row],[obrot]]=0),gpw_3[[#This Row],[kurs_zamkniecia]],gpw_3[[#This Row],[obrot]]/gpw_3[[#This Row],[wolumen]])</f>
        <v>191.01265822784811</v>
      </c>
      <c r="AJ1383">
        <f>(gpw_3[[#This Row],[kurs_zamkniecia]]/AE913-1)*100</f>
        <v>-0.23261824760919536</v>
      </c>
      <c r="AK1383" t="str">
        <f>LEFT(gpw_3[[#This Row],[ISIN]],2)</f>
        <v>PL</v>
      </c>
      <c r="AL1383">
        <f>gpw_3[[#This Row],[kurs_zamkniecia]]*gpw_3[[#This Row],[pakiet_wig]]</f>
        <v>71410000</v>
      </c>
      <c r="AM1383" s="2">
        <f>1000</f>
        <v>1000</v>
      </c>
      <c r="AN1383" s="2">
        <f t="shared" si="86"/>
        <v>96.428137390000003</v>
      </c>
      <c r="AO1383" s="2">
        <f t="shared" si="87"/>
        <v>57140000</v>
      </c>
      <c r="AP1383" s="2">
        <f>gpw_3[[#This Row],[M]]/(gpw_3[[#This Row],[Mb]]*gpw_3[[#This Row],[K]])*gpw_3[[#This Row],[Wb]]</f>
        <v>12.960298940752397</v>
      </c>
      <c r="AQ1383" s="2">
        <f>gpw_3[[#This Row],[kurs_zamkniecia]]-AE913</f>
        <v>-0.44999999999998863</v>
      </c>
      <c r="AR1383" s="2" t="str">
        <f>IF(gpw_3[[#This Row],[Kolumna1]]&gt;0,"r",IF(gpw_3[[#This Row],[Kolumna1]]=0,"n","m"))</f>
        <v>m</v>
      </c>
    </row>
    <row r="1384" spans="1:44" x14ac:dyDescent="0.25">
      <c r="A1384" s="1">
        <v>42027</v>
      </c>
      <c r="B1384" s="2" t="s">
        <v>891</v>
      </c>
      <c r="C1384" s="2" t="s">
        <v>892</v>
      </c>
      <c r="D1384">
        <v>4.3499999999999996</v>
      </c>
      <c r="E1384">
        <v>5</v>
      </c>
      <c r="F1384">
        <v>20</v>
      </c>
      <c r="G1384">
        <v>4890000</v>
      </c>
      <c r="H1384" s="2">
        <f>IF(AND(gpw[[#This Row],[wolumen]]=0,gpw[[#This Row],[obrot]]=0),gpw[[#This Row],[kurs_zamkniecia]],gpw[[#This Row],[obrot]]/gpw[[#This Row],[wolumen]])</f>
        <v>4</v>
      </c>
      <c r="I1384">
        <f>(gpw[[#This Row],[kurs_zamkniecia]]/D914-1)*100</f>
        <v>1.1627906976744207</v>
      </c>
      <c r="J1384" t="str">
        <f>LEFT(gpw[[#This Row],[ISIN]],2)</f>
        <v>PL</v>
      </c>
      <c r="K1384">
        <f>gpw[[#This Row],[kurs_zamkniecia]]*gpw[[#This Row],[pakiet_wig]]</f>
        <v>21271500</v>
      </c>
      <c r="L1384" s="2">
        <f>1000</f>
        <v>1000</v>
      </c>
      <c r="M1384" s="2">
        <f t="shared" si="84"/>
        <v>96.428137390000003</v>
      </c>
      <c r="N1384" s="2">
        <f t="shared" si="85"/>
        <v>57140000</v>
      </c>
      <c r="O1384" s="2">
        <f>gpw[[#This Row],[M]]/(gpw[[#This Row],[Mb]]*gpw[[#This Row],[K]])*gpw[[#This Row],[Wb]]</f>
        <v>3.8605937392272036</v>
      </c>
      <c r="P1384" s="2">
        <f>gpw[[#This Row],[kurs_zamkniecia]]-D914</f>
        <v>4.9999999999999822E-2</v>
      </c>
      <c r="Q1384" s="2" t="str">
        <f>IF(gpw[[#This Row],[Kolumna1]]&gt;0,"r",IF(gpw[[#This Row],[Kolumna1]]=0,"n","m"))</f>
        <v>r</v>
      </c>
      <c r="AB1384" s="1">
        <v>42027</v>
      </c>
      <c r="AC1384" s="2" t="s">
        <v>891</v>
      </c>
      <c r="AD1384" s="2" t="s">
        <v>892</v>
      </c>
      <c r="AE1384">
        <v>4.3499999999999996</v>
      </c>
      <c r="AF1384">
        <v>5</v>
      </c>
      <c r="AG1384">
        <v>20</v>
      </c>
      <c r="AH1384">
        <v>4890000</v>
      </c>
      <c r="AI1384" s="2">
        <f>IF(AND(gpw_3[[#This Row],[wolumen]]=0,gpw_3[[#This Row],[obrot]]=0),gpw_3[[#This Row],[kurs_zamkniecia]],gpw_3[[#This Row],[obrot]]/gpw_3[[#This Row],[wolumen]])</f>
        <v>4</v>
      </c>
      <c r="AJ1384">
        <f>(gpw_3[[#This Row],[kurs_zamkniecia]]/AE914-1)*100</f>
        <v>1.1627906976744207</v>
      </c>
      <c r="AK1384" t="str">
        <f>LEFT(gpw_3[[#This Row],[ISIN]],2)</f>
        <v>PL</v>
      </c>
      <c r="AL1384">
        <f>gpw_3[[#This Row],[kurs_zamkniecia]]*gpw_3[[#This Row],[pakiet_wig]]</f>
        <v>21271500</v>
      </c>
      <c r="AM1384" s="2">
        <f>1000</f>
        <v>1000</v>
      </c>
      <c r="AN1384" s="2">
        <f t="shared" si="86"/>
        <v>96.428137390000003</v>
      </c>
      <c r="AO1384" s="2">
        <f t="shared" si="87"/>
        <v>57140000</v>
      </c>
      <c r="AP1384" s="2">
        <f>gpw_3[[#This Row],[M]]/(gpw_3[[#This Row],[Mb]]*gpw_3[[#This Row],[K]])*gpw_3[[#This Row],[Wb]]</f>
        <v>3.8605937392272036</v>
      </c>
      <c r="AQ1384" s="2">
        <f>gpw_3[[#This Row],[kurs_zamkniecia]]-AE914</f>
        <v>4.9999999999999822E-2</v>
      </c>
      <c r="AR1384" s="2" t="str">
        <f>IF(gpw_3[[#This Row],[Kolumna1]]&gt;0,"r",IF(gpw_3[[#This Row],[Kolumna1]]=0,"n","m"))</f>
        <v>r</v>
      </c>
    </row>
    <row r="1385" spans="1:44" x14ac:dyDescent="0.25">
      <c r="A1385" s="1">
        <v>42027</v>
      </c>
      <c r="B1385" s="2" t="s">
        <v>893</v>
      </c>
      <c r="C1385" s="2" t="s">
        <v>894</v>
      </c>
      <c r="D1385">
        <v>9.59</v>
      </c>
      <c r="E1385">
        <v>5453</v>
      </c>
      <c r="F1385">
        <v>50710</v>
      </c>
      <c r="G1385">
        <v>4210000</v>
      </c>
      <c r="H1385" s="2">
        <f>IF(AND(gpw[[#This Row],[wolumen]]=0,gpw[[#This Row],[obrot]]=0),gpw[[#This Row],[kurs_zamkniecia]],gpw[[#This Row],[obrot]]/gpw[[#This Row],[wolumen]])</f>
        <v>9.2994681826517507</v>
      </c>
      <c r="I1385">
        <f>(gpw[[#This Row],[kurs_zamkniecia]]/D915-1)*100</f>
        <v>3.7878787878787845</v>
      </c>
      <c r="J1385" t="str">
        <f>LEFT(gpw[[#This Row],[ISIN]],2)</f>
        <v>PL</v>
      </c>
      <c r="K1385">
        <f>gpw[[#This Row],[kurs_zamkniecia]]*gpw[[#This Row],[pakiet_wig]]</f>
        <v>40373900</v>
      </c>
      <c r="L1385" s="2">
        <f>1000</f>
        <v>1000</v>
      </c>
      <c r="M1385" s="2">
        <f t="shared" si="84"/>
        <v>96.428137390000003</v>
      </c>
      <c r="N1385" s="2">
        <f t="shared" si="85"/>
        <v>57140000</v>
      </c>
      <c r="O1385" s="2">
        <f>gpw[[#This Row],[M]]/(gpw[[#This Row],[Mb]]*gpw[[#This Row],[K]])*gpw[[#This Row],[Wb]]</f>
        <v>7.3275145414373783</v>
      </c>
      <c r="P1385" s="2">
        <f>gpw[[#This Row],[kurs_zamkniecia]]-D915</f>
        <v>0.34999999999999964</v>
      </c>
      <c r="Q1385" s="2" t="str">
        <f>IF(gpw[[#This Row],[Kolumna1]]&gt;0,"r",IF(gpw[[#This Row],[Kolumna1]]=0,"n","m"))</f>
        <v>r</v>
      </c>
      <c r="AB1385" s="1">
        <v>42027</v>
      </c>
      <c r="AC1385" s="2" t="s">
        <v>893</v>
      </c>
      <c r="AD1385" s="2" t="s">
        <v>894</v>
      </c>
      <c r="AE1385">
        <v>9.59</v>
      </c>
      <c r="AF1385">
        <v>5453</v>
      </c>
      <c r="AG1385">
        <v>50710</v>
      </c>
      <c r="AH1385">
        <v>4210000</v>
      </c>
      <c r="AI1385" s="2">
        <f>IF(AND(gpw_3[[#This Row],[wolumen]]=0,gpw_3[[#This Row],[obrot]]=0),gpw_3[[#This Row],[kurs_zamkniecia]],gpw_3[[#This Row],[obrot]]/gpw_3[[#This Row],[wolumen]])</f>
        <v>9.2994681826517507</v>
      </c>
      <c r="AJ1385">
        <f>(gpw_3[[#This Row],[kurs_zamkniecia]]/AE915-1)*100</f>
        <v>3.7878787878787845</v>
      </c>
      <c r="AK1385" t="str">
        <f>LEFT(gpw_3[[#This Row],[ISIN]],2)</f>
        <v>PL</v>
      </c>
      <c r="AL1385">
        <f>gpw_3[[#This Row],[kurs_zamkniecia]]*gpw_3[[#This Row],[pakiet_wig]]</f>
        <v>40373900</v>
      </c>
      <c r="AM1385" s="2">
        <f>1000</f>
        <v>1000</v>
      </c>
      <c r="AN1385" s="2">
        <f t="shared" si="86"/>
        <v>96.428137390000003</v>
      </c>
      <c r="AO1385" s="2">
        <f t="shared" si="87"/>
        <v>57140000</v>
      </c>
      <c r="AP1385" s="2">
        <f>gpw_3[[#This Row],[M]]/(gpw_3[[#This Row],[Mb]]*gpw_3[[#This Row],[K]])*gpw_3[[#This Row],[Wb]]</f>
        <v>7.3275145414373783</v>
      </c>
      <c r="AQ1385" s="2">
        <f>gpw_3[[#This Row],[kurs_zamkniecia]]-AE915</f>
        <v>0.34999999999999964</v>
      </c>
      <c r="AR1385" s="2" t="str">
        <f>IF(gpw_3[[#This Row],[Kolumna1]]&gt;0,"r",IF(gpw_3[[#This Row],[Kolumna1]]=0,"n","m"))</f>
        <v>r</v>
      </c>
    </row>
    <row r="1386" spans="1:44" x14ac:dyDescent="0.25">
      <c r="A1386" s="1">
        <v>42027</v>
      </c>
      <c r="B1386" s="2" t="s">
        <v>895</v>
      </c>
      <c r="C1386" s="2" t="s">
        <v>896</v>
      </c>
      <c r="D1386">
        <v>2.0299999999999998</v>
      </c>
      <c r="E1386">
        <v>279385</v>
      </c>
      <c r="F1386">
        <v>569310</v>
      </c>
      <c r="G1386">
        <v>158887000</v>
      </c>
      <c r="H1386" s="2">
        <f>IF(AND(gpw[[#This Row],[wolumen]]=0,gpw[[#This Row],[obrot]]=0),gpw[[#This Row],[kurs_zamkniecia]],gpw[[#This Row],[obrot]]/gpw[[#This Row],[wolumen]])</f>
        <v>2.0377257189899245</v>
      </c>
      <c r="I1386">
        <f>(gpw[[#This Row],[kurs_zamkniecia]]/D916-1)*100</f>
        <v>0</v>
      </c>
      <c r="J1386" t="str">
        <f>LEFT(gpw[[#This Row],[ISIN]],2)</f>
        <v>PL</v>
      </c>
      <c r="K1386">
        <f>gpw[[#This Row],[kurs_zamkniecia]]*gpw[[#This Row],[pakiet_wig]]</f>
        <v>322540609.99999994</v>
      </c>
      <c r="L1386" s="2">
        <f>1000</f>
        <v>1000</v>
      </c>
      <c r="M1386" s="2">
        <f t="shared" si="84"/>
        <v>96.428137390000003</v>
      </c>
      <c r="N1386" s="2">
        <f t="shared" si="85"/>
        <v>57140000</v>
      </c>
      <c r="O1386" s="2">
        <f>gpw[[#This Row],[M]]/(gpw[[#This Row],[Mb]]*gpw[[#This Row],[K]])*gpw[[#This Row],[Wb]]</f>
        <v>58.538338133771617</v>
      </c>
      <c r="P1386" s="2">
        <f>gpw[[#This Row],[kurs_zamkniecia]]-D916</f>
        <v>0</v>
      </c>
      <c r="Q1386" s="2" t="str">
        <f>IF(gpw[[#This Row],[Kolumna1]]&gt;0,"r",IF(gpw[[#This Row],[Kolumna1]]=0,"n","m"))</f>
        <v>n</v>
      </c>
      <c r="AB1386" s="1">
        <v>42027</v>
      </c>
      <c r="AC1386" s="2" t="s">
        <v>895</v>
      </c>
      <c r="AD1386" s="2" t="s">
        <v>896</v>
      </c>
      <c r="AE1386">
        <v>2.0299999999999998</v>
      </c>
      <c r="AF1386">
        <v>279385</v>
      </c>
      <c r="AG1386">
        <v>569310</v>
      </c>
      <c r="AH1386">
        <v>158887000</v>
      </c>
      <c r="AI1386" s="2">
        <f>IF(AND(gpw_3[[#This Row],[wolumen]]=0,gpw_3[[#This Row],[obrot]]=0),gpw_3[[#This Row],[kurs_zamkniecia]],gpw_3[[#This Row],[obrot]]/gpw_3[[#This Row],[wolumen]])</f>
        <v>2.0377257189899245</v>
      </c>
      <c r="AJ1386">
        <f>(gpw_3[[#This Row],[kurs_zamkniecia]]/AE916-1)*100</f>
        <v>0</v>
      </c>
      <c r="AK1386" t="str">
        <f>LEFT(gpw_3[[#This Row],[ISIN]],2)</f>
        <v>PL</v>
      </c>
      <c r="AL1386">
        <f>gpw_3[[#This Row],[kurs_zamkniecia]]*gpw_3[[#This Row],[pakiet_wig]]</f>
        <v>322540609.99999994</v>
      </c>
      <c r="AM1386" s="2">
        <f>1000</f>
        <v>1000</v>
      </c>
      <c r="AN1386" s="2">
        <f t="shared" si="86"/>
        <v>96.428137390000003</v>
      </c>
      <c r="AO1386" s="2">
        <f t="shared" si="87"/>
        <v>57140000</v>
      </c>
      <c r="AP1386" s="2">
        <f>gpw_3[[#This Row],[M]]/(gpw_3[[#This Row],[Mb]]*gpw_3[[#This Row],[K]])*gpw_3[[#This Row],[Wb]]</f>
        <v>58.538338133771617</v>
      </c>
      <c r="AQ1386" s="2">
        <f>gpw_3[[#This Row],[kurs_zamkniecia]]-AE916</f>
        <v>0</v>
      </c>
      <c r="AR1386" s="2" t="str">
        <f>IF(gpw_3[[#This Row],[Kolumna1]]&gt;0,"r",IF(gpw_3[[#This Row],[Kolumna1]]=0,"n","m"))</f>
        <v>n</v>
      </c>
    </row>
    <row r="1387" spans="1:44" x14ac:dyDescent="0.25">
      <c r="A1387" s="1">
        <v>42027</v>
      </c>
      <c r="B1387" s="2" t="s">
        <v>897</v>
      </c>
      <c r="C1387" s="2" t="s">
        <v>898</v>
      </c>
      <c r="D1387">
        <v>9.7799999999999994</v>
      </c>
      <c r="E1387">
        <v>3510</v>
      </c>
      <c r="F1387">
        <v>34090</v>
      </c>
      <c r="G1387">
        <v>3957000</v>
      </c>
      <c r="H1387" s="2">
        <f>IF(AND(gpw[[#This Row],[wolumen]]=0,gpw[[#This Row],[obrot]]=0),gpw[[#This Row],[kurs_zamkniecia]],gpw[[#This Row],[obrot]]/gpw[[#This Row],[wolumen]])</f>
        <v>9.7122507122507127</v>
      </c>
      <c r="I1387">
        <f>(gpw[[#This Row],[kurs_zamkniecia]]/D917-1)*100</f>
        <v>3.0558482613276983</v>
      </c>
      <c r="J1387" t="str">
        <f>LEFT(gpw[[#This Row],[ISIN]],2)</f>
        <v>PL</v>
      </c>
      <c r="K1387">
        <f>gpw[[#This Row],[kurs_zamkniecia]]*gpw[[#This Row],[pakiet_wig]]</f>
        <v>38699460</v>
      </c>
      <c r="L1387" s="2">
        <f>1000</f>
        <v>1000</v>
      </c>
      <c r="M1387" s="2">
        <f t="shared" si="84"/>
        <v>96.428137390000003</v>
      </c>
      <c r="N1387" s="2">
        <f t="shared" si="85"/>
        <v>57140000</v>
      </c>
      <c r="O1387" s="2">
        <f>gpw[[#This Row],[M]]/(gpw[[#This Row],[Mb]]*gpw[[#This Row],[K]])*gpw[[#This Row],[Wb]]</f>
        <v>7.0236181269526643</v>
      </c>
      <c r="P1387" s="2">
        <f>gpw[[#This Row],[kurs_zamkniecia]]-D917</f>
        <v>0.28999999999999915</v>
      </c>
      <c r="Q1387" s="2" t="str">
        <f>IF(gpw[[#This Row],[Kolumna1]]&gt;0,"r",IF(gpw[[#This Row],[Kolumna1]]=0,"n","m"))</f>
        <v>r</v>
      </c>
      <c r="AB1387" s="1">
        <v>42027</v>
      </c>
      <c r="AC1387" s="2" t="s">
        <v>897</v>
      </c>
      <c r="AD1387" s="2" t="s">
        <v>898</v>
      </c>
      <c r="AE1387">
        <v>9.7799999999999994</v>
      </c>
      <c r="AF1387">
        <v>3510</v>
      </c>
      <c r="AG1387">
        <v>34090</v>
      </c>
      <c r="AH1387">
        <v>3957000</v>
      </c>
      <c r="AI1387" s="2">
        <f>IF(AND(gpw_3[[#This Row],[wolumen]]=0,gpw_3[[#This Row],[obrot]]=0),gpw_3[[#This Row],[kurs_zamkniecia]],gpw_3[[#This Row],[obrot]]/gpw_3[[#This Row],[wolumen]])</f>
        <v>9.7122507122507127</v>
      </c>
      <c r="AJ1387">
        <f>(gpw_3[[#This Row],[kurs_zamkniecia]]/AE917-1)*100</f>
        <v>3.0558482613276983</v>
      </c>
      <c r="AK1387" t="str">
        <f>LEFT(gpw_3[[#This Row],[ISIN]],2)</f>
        <v>PL</v>
      </c>
      <c r="AL1387">
        <f>gpw_3[[#This Row],[kurs_zamkniecia]]*gpw_3[[#This Row],[pakiet_wig]]</f>
        <v>38699460</v>
      </c>
      <c r="AM1387" s="2">
        <f>1000</f>
        <v>1000</v>
      </c>
      <c r="AN1387" s="2">
        <f t="shared" si="86"/>
        <v>96.428137390000003</v>
      </c>
      <c r="AO1387" s="2">
        <f t="shared" si="87"/>
        <v>57140000</v>
      </c>
      <c r="AP1387" s="2">
        <f>gpw_3[[#This Row],[M]]/(gpw_3[[#This Row],[Mb]]*gpw_3[[#This Row],[K]])*gpw_3[[#This Row],[Wb]]</f>
        <v>7.0236181269526643</v>
      </c>
      <c r="AQ1387" s="2">
        <f>gpw_3[[#This Row],[kurs_zamkniecia]]-AE917</f>
        <v>0.28999999999999915</v>
      </c>
      <c r="AR1387" s="2" t="str">
        <f>IF(gpw_3[[#This Row],[Kolumna1]]&gt;0,"r",IF(gpw_3[[#This Row],[Kolumna1]]=0,"n","m"))</f>
        <v>r</v>
      </c>
    </row>
    <row r="1388" spans="1:44" x14ac:dyDescent="0.25">
      <c r="A1388" s="1">
        <v>42027</v>
      </c>
      <c r="B1388" s="2" t="s">
        <v>899</v>
      </c>
      <c r="C1388" s="2" t="s">
        <v>900</v>
      </c>
      <c r="D1388">
        <v>9.35</v>
      </c>
      <c r="E1388">
        <v>4246</v>
      </c>
      <c r="F1388">
        <v>39350</v>
      </c>
      <c r="G1388">
        <v>5328000</v>
      </c>
      <c r="H1388" s="2">
        <f>IF(AND(gpw[[#This Row],[wolumen]]=0,gpw[[#This Row],[obrot]]=0),gpw[[#This Row],[kurs_zamkniecia]],gpw[[#This Row],[obrot]]/gpw[[#This Row],[wolumen]])</f>
        <v>9.2675459255770143</v>
      </c>
      <c r="I1388">
        <f>(gpw[[#This Row],[kurs_zamkniecia]]/D918-1)*100</f>
        <v>-3.1088082901554515</v>
      </c>
      <c r="J1388" t="str">
        <f>LEFT(gpw[[#This Row],[ISIN]],2)</f>
        <v>PL</v>
      </c>
      <c r="K1388">
        <f>gpw[[#This Row],[kurs_zamkniecia]]*gpw[[#This Row],[pakiet_wig]]</f>
        <v>49816800</v>
      </c>
      <c r="L1388" s="2">
        <f>1000</f>
        <v>1000</v>
      </c>
      <c r="M1388" s="2">
        <f t="shared" si="84"/>
        <v>96.428137390000003</v>
      </c>
      <c r="N1388" s="2">
        <f t="shared" si="85"/>
        <v>57140000</v>
      </c>
      <c r="O1388" s="2">
        <f>gpw[[#This Row],[M]]/(gpw[[#This Row],[Mb]]*gpw[[#This Row],[K]])*gpw[[#This Row],[Wb]]</f>
        <v>9.0413194268544181</v>
      </c>
      <c r="P1388" s="2">
        <f>gpw[[#This Row],[kurs_zamkniecia]]-D918</f>
        <v>-0.30000000000000071</v>
      </c>
      <c r="Q1388" s="2" t="str">
        <f>IF(gpw[[#This Row],[Kolumna1]]&gt;0,"r",IF(gpw[[#This Row],[Kolumna1]]=0,"n","m"))</f>
        <v>m</v>
      </c>
      <c r="AB1388" s="1">
        <v>42027</v>
      </c>
      <c r="AC1388" s="2" t="s">
        <v>899</v>
      </c>
      <c r="AD1388" s="2" t="s">
        <v>900</v>
      </c>
      <c r="AE1388">
        <v>9.35</v>
      </c>
      <c r="AF1388">
        <v>4246</v>
      </c>
      <c r="AG1388">
        <v>39350</v>
      </c>
      <c r="AH1388">
        <v>5328000</v>
      </c>
      <c r="AI1388" s="2">
        <f>IF(AND(gpw_3[[#This Row],[wolumen]]=0,gpw_3[[#This Row],[obrot]]=0),gpw_3[[#This Row],[kurs_zamkniecia]],gpw_3[[#This Row],[obrot]]/gpw_3[[#This Row],[wolumen]])</f>
        <v>9.2675459255770143</v>
      </c>
      <c r="AJ1388">
        <f>(gpw_3[[#This Row],[kurs_zamkniecia]]/AE918-1)*100</f>
        <v>-3.1088082901554515</v>
      </c>
      <c r="AK1388" t="str">
        <f>LEFT(gpw_3[[#This Row],[ISIN]],2)</f>
        <v>PL</v>
      </c>
      <c r="AL1388">
        <f>gpw_3[[#This Row],[kurs_zamkniecia]]*gpw_3[[#This Row],[pakiet_wig]]</f>
        <v>49816800</v>
      </c>
      <c r="AM1388" s="2">
        <f>1000</f>
        <v>1000</v>
      </c>
      <c r="AN1388" s="2">
        <f t="shared" si="86"/>
        <v>96.428137390000003</v>
      </c>
      <c r="AO1388" s="2">
        <f t="shared" si="87"/>
        <v>57140000</v>
      </c>
      <c r="AP1388" s="2">
        <f>gpw_3[[#This Row],[M]]/(gpw_3[[#This Row],[Mb]]*gpw_3[[#This Row],[K]])*gpw_3[[#This Row],[Wb]]</f>
        <v>9.0413194268544181</v>
      </c>
      <c r="AQ1388" s="2">
        <f>gpw_3[[#This Row],[kurs_zamkniecia]]-AE918</f>
        <v>-0.30000000000000071</v>
      </c>
      <c r="AR1388" s="2" t="str">
        <f>IF(gpw_3[[#This Row],[Kolumna1]]&gt;0,"r",IF(gpw_3[[#This Row],[Kolumna1]]=0,"n","m"))</f>
        <v>m</v>
      </c>
    </row>
    <row r="1389" spans="1:44" x14ac:dyDescent="0.25">
      <c r="A1389" s="1">
        <v>42027</v>
      </c>
      <c r="B1389" s="2" t="s">
        <v>901</v>
      </c>
      <c r="C1389" s="2" t="s">
        <v>902</v>
      </c>
      <c r="D1389">
        <v>4.05</v>
      </c>
      <c r="E1389">
        <v>4683</v>
      </c>
      <c r="F1389">
        <v>19020</v>
      </c>
      <c r="G1389">
        <v>0</v>
      </c>
      <c r="H1389" s="2">
        <f>IF(AND(gpw[[#This Row],[wolumen]]=0,gpw[[#This Row],[obrot]]=0),gpw[[#This Row],[kurs_zamkniecia]],gpw[[#This Row],[obrot]]/gpw[[#This Row],[wolumen]])</f>
        <v>4.0614990390775141</v>
      </c>
      <c r="I1389">
        <f>(gpw[[#This Row],[kurs_zamkniecia]]/D919-1)*100</f>
        <v>-2.877697841726623</v>
      </c>
      <c r="J1389" t="str">
        <f>LEFT(gpw[[#This Row],[ISIN]],2)</f>
        <v>PL</v>
      </c>
      <c r="K1389">
        <f>gpw[[#This Row],[kurs_zamkniecia]]*gpw[[#This Row],[pakiet_wig]]</f>
        <v>0</v>
      </c>
      <c r="L1389" s="2">
        <f>1000</f>
        <v>1000</v>
      </c>
      <c r="M1389" s="2">
        <f t="shared" si="84"/>
        <v>96.428137390000003</v>
      </c>
      <c r="N1389" s="2">
        <f t="shared" si="85"/>
        <v>57140000</v>
      </c>
      <c r="O1389" s="2">
        <f>gpw[[#This Row],[M]]/(gpw[[#This Row],[Mb]]*gpw[[#This Row],[K]])*gpw[[#This Row],[Wb]]</f>
        <v>0</v>
      </c>
      <c r="P1389" s="2">
        <f>gpw[[#This Row],[kurs_zamkniecia]]-D919</f>
        <v>-0.12000000000000011</v>
      </c>
      <c r="Q1389" s="2" t="str">
        <f>IF(gpw[[#This Row],[Kolumna1]]&gt;0,"r",IF(gpw[[#This Row],[Kolumna1]]=0,"n","m"))</f>
        <v>m</v>
      </c>
      <c r="AB1389" s="1">
        <v>42027</v>
      </c>
      <c r="AC1389" s="2" t="s">
        <v>901</v>
      </c>
      <c r="AD1389" s="2" t="s">
        <v>902</v>
      </c>
      <c r="AE1389">
        <v>4.05</v>
      </c>
      <c r="AF1389">
        <v>4683</v>
      </c>
      <c r="AG1389">
        <v>19020</v>
      </c>
      <c r="AH1389">
        <v>0</v>
      </c>
      <c r="AI1389" s="2">
        <f>IF(AND(gpw_3[[#This Row],[wolumen]]=0,gpw_3[[#This Row],[obrot]]=0),gpw_3[[#This Row],[kurs_zamkniecia]],gpw_3[[#This Row],[obrot]]/gpw_3[[#This Row],[wolumen]])</f>
        <v>4.0614990390775141</v>
      </c>
      <c r="AJ1389">
        <f>(gpw_3[[#This Row],[kurs_zamkniecia]]/AE919-1)*100</f>
        <v>-2.877697841726623</v>
      </c>
      <c r="AK1389" t="str">
        <f>LEFT(gpw_3[[#This Row],[ISIN]],2)</f>
        <v>PL</v>
      </c>
      <c r="AL1389">
        <f>gpw_3[[#This Row],[kurs_zamkniecia]]*gpw_3[[#This Row],[pakiet_wig]]</f>
        <v>0</v>
      </c>
      <c r="AM1389" s="2">
        <f>1000</f>
        <v>1000</v>
      </c>
      <c r="AN1389" s="2">
        <f t="shared" si="86"/>
        <v>96.428137390000003</v>
      </c>
      <c r="AO1389" s="2">
        <f t="shared" si="87"/>
        <v>57140000</v>
      </c>
      <c r="AP1389" s="2">
        <f>gpw_3[[#This Row],[M]]/(gpw_3[[#This Row],[Mb]]*gpw_3[[#This Row],[K]])*gpw_3[[#This Row],[Wb]]</f>
        <v>0</v>
      </c>
      <c r="AQ1389" s="2">
        <f>gpw_3[[#This Row],[kurs_zamkniecia]]-AE919</f>
        <v>-0.12000000000000011</v>
      </c>
      <c r="AR1389" s="2" t="str">
        <f>IF(gpw_3[[#This Row],[Kolumna1]]&gt;0,"r",IF(gpw_3[[#This Row],[Kolumna1]]=0,"n","m"))</f>
        <v>m</v>
      </c>
    </row>
    <row r="1390" spans="1:44" x14ac:dyDescent="0.25">
      <c r="A1390" s="1">
        <v>42027</v>
      </c>
      <c r="B1390" s="2" t="s">
        <v>903</v>
      </c>
      <c r="C1390" s="2" t="s">
        <v>904</v>
      </c>
      <c r="D1390">
        <v>3.15</v>
      </c>
      <c r="E1390">
        <v>4430</v>
      </c>
      <c r="F1390">
        <v>13950</v>
      </c>
      <c r="G1390">
        <v>2113000</v>
      </c>
      <c r="H1390" s="2">
        <f>IF(AND(gpw[[#This Row],[wolumen]]=0,gpw[[#This Row],[obrot]]=0),gpw[[#This Row],[kurs_zamkniecia]],gpw[[#This Row],[obrot]]/gpw[[#This Row],[wolumen]])</f>
        <v>3.1489841986455982</v>
      </c>
      <c r="I1390">
        <f>(gpw[[#This Row],[kurs_zamkniecia]]/D920-1)*100</f>
        <v>0</v>
      </c>
      <c r="J1390" t="str">
        <f>LEFT(gpw[[#This Row],[ISIN]],2)</f>
        <v>PL</v>
      </c>
      <c r="K1390">
        <f>gpw[[#This Row],[kurs_zamkniecia]]*gpw[[#This Row],[pakiet_wig]]</f>
        <v>6655950</v>
      </c>
      <c r="L1390" s="2">
        <f>1000</f>
        <v>1000</v>
      </c>
      <c r="M1390" s="2">
        <f t="shared" si="84"/>
        <v>96.428137390000003</v>
      </c>
      <c r="N1390" s="2">
        <f t="shared" si="85"/>
        <v>57140000</v>
      </c>
      <c r="O1390" s="2">
        <f>gpw[[#This Row],[M]]/(gpw[[#This Row],[Mb]]*gpw[[#This Row],[K]])*gpw[[#This Row],[Wb]]</f>
        <v>1.2079975036367583</v>
      </c>
      <c r="P1390" s="2">
        <f>gpw[[#This Row],[kurs_zamkniecia]]-D920</f>
        <v>0</v>
      </c>
      <c r="Q1390" s="2" t="str">
        <f>IF(gpw[[#This Row],[Kolumna1]]&gt;0,"r",IF(gpw[[#This Row],[Kolumna1]]=0,"n","m"))</f>
        <v>n</v>
      </c>
      <c r="AB1390" s="1">
        <v>42027</v>
      </c>
      <c r="AC1390" s="2" t="s">
        <v>903</v>
      </c>
      <c r="AD1390" s="2" t="s">
        <v>904</v>
      </c>
      <c r="AE1390">
        <v>3.15</v>
      </c>
      <c r="AF1390">
        <v>4430</v>
      </c>
      <c r="AG1390">
        <v>13950</v>
      </c>
      <c r="AH1390">
        <v>2113000</v>
      </c>
      <c r="AI1390" s="2">
        <f>IF(AND(gpw_3[[#This Row],[wolumen]]=0,gpw_3[[#This Row],[obrot]]=0),gpw_3[[#This Row],[kurs_zamkniecia]],gpw_3[[#This Row],[obrot]]/gpw_3[[#This Row],[wolumen]])</f>
        <v>3.1489841986455982</v>
      </c>
      <c r="AJ1390">
        <f>(gpw_3[[#This Row],[kurs_zamkniecia]]/AE920-1)*100</f>
        <v>0</v>
      </c>
      <c r="AK1390" t="str">
        <f>LEFT(gpw_3[[#This Row],[ISIN]],2)</f>
        <v>PL</v>
      </c>
      <c r="AL1390">
        <f>gpw_3[[#This Row],[kurs_zamkniecia]]*gpw_3[[#This Row],[pakiet_wig]]</f>
        <v>6655950</v>
      </c>
      <c r="AM1390" s="2">
        <f>1000</f>
        <v>1000</v>
      </c>
      <c r="AN1390" s="2">
        <f t="shared" si="86"/>
        <v>96.428137390000003</v>
      </c>
      <c r="AO1390" s="2">
        <f t="shared" si="87"/>
        <v>57140000</v>
      </c>
      <c r="AP1390" s="2">
        <f>gpw_3[[#This Row],[M]]/(gpw_3[[#This Row],[Mb]]*gpw_3[[#This Row],[K]])*gpw_3[[#This Row],[Wb]]</f>
        <v>1.2079975036367583</v>
      </c>
      <c r="AQ1390" s="2">
        <f>gpw_3[[#This Row],[kurs_zamkniecia]]-AE920</f>
        <v>0</v>
      </c>
      <c r="AR1390" s="2" t="str">
        <f>IF(gpw_3[[#This Row],[Kolumna1]]&gt;0,"r",IF(gpw_3[[#This Row],[Kolumna1]]=0,"n","m"))</f>
        <v>n</v>
      </c>
    </row>
    <row r="1391" spans="1:44" x14ac:dyDescent="0.25">
      <c r="A1391" s="1">
        <v>42027</v>
      </c>
      <c r="B1391" s="2" t="s">
        <v>905</v>
      </c>
      <c r="C1391" s="2" t="s">
        <v>906</v>
      </c>
      <c r="D1391">
        <v>3.45</v>
      </c>
      <c r="E1391">
        <v>38182</v>
      </c>
      <c r="F1391">
        <v>131230</v>
      </c>
      <c r="G1391">
        <v>13763000</v>
      </c>
      <c r="H1391" s="2">
        <f>IF(AND(gpw[[#This Row],[wolumen]]=0,gpw[[#This Row],[obrot]]=0),gpw[[#This Row],[kurs_zamkniecia]],gpw[[#This Row],[obrot]]/gpw[[#This Row],[wolumen]])</f>
        <v>3.4369598240008381</v>
      </c>
      <c r="I1391">
        <f>(gpw[[#This Row],[kurs_zamkniecia]]/D921-1)*100</f>
        <v>-1.4285714285714235</v>
      </c>
      <c r="J1391" t="str">
        <f>LEFT(gpw[[#This Row],[ISIN]],2)</f>
        <v>AT</v>
      </c>
      <c r="K1391">
        <f>gpw[[#This Row],[kurs_zamkniecia]]*gpw[[#This Row],[pakiet_wig]]</f>
        <v>47482350</v>
      </c>
      <c r="L1391" s="2">
        <f>1000</f>
        <v>1000</v>
      </c>
      <c r="M1391" s="2">
        <f t="shared" si="84"/>
        <v>96.428137390000003</v>
      </c>
      <c r="N1391" s="2">
        <f t="shared" si="85"/>
        <v>57140000</v>
      </c>
      <c r="O1391" s="2">
        <f>gpw[[#This Row],[M]]/(gpw[[#This Row],[Mb]]*gpw[[#This Row],[K]])*gpw[[#This Row],[Wb]]</f>
        <v>8.6176368913238282</v>
      </c>
      <c r="P1391" s="2">
        <f>gpw[[#This Row],[kurs_zamkniecia]]-D921</f>
        <v>-4.9999999999999822E-2</v>
      </c>
      <c r="Q1391" s="2" t="str">
        <f>IF(gpw[[#This Row],[Kolumna1]]&gt;0,"r",IF(gpw[[#This Row],[Kolumna1]]=0,"n","m"))</f>
        <v>m</v>
      </c>
      <c r="AB1391" s="1">
        <v>42027</v>
      </c>
      <c r="AC1391" s="2" t="s">
        <v>905</v>
      </c>
      <c r="AD1391" s="2" t="s">
        <v>906</v>
      </c>
      <c r="AE1391">
        <v>3.45</v>
      </c>
      <c r="AF1391">
        <v>38182</v>
      </c>
      <c r="AG1391">
        <v>131230</v>
      </c>
      <c r="AH1391">
        <v>13763000</v>
      </c>
      <c r="AI1391" s="2">
        <f>IF(AND(gpw_3[[#This Row],[wolumen]]=0,gpw_3[[#This Row],[obrot]]=0),gpw_3[[#This Row],[kurs_zamkniecia]],gpw_3[[#This Row],[obrot]]/gpw_3[[#This Row],[wolumen]])</f>
        <v>3.4369598240008381</v>
      </c>
      <c r="AJ1391">
        <f>(gpw_3[[#This Row],[kurs_zamkniecia]]/AE921-1)*100</f>
        <v>-1.4285714285714235</v>
      </c>
      <c r="AK1391" t="str">
        <f>LEFT(gpw_3[[#This Row],[ISIN]],2)</f>
        <v>AT</v>
      </c>
      <c r="AL1391">
        <f>gpw_3[[#This Row],[kurs_zamkniecia]]*gpw_3[[#This Row],[pakiet_wig]]</f>
        <v>47482350</v>
      </c>
      <c r="AM1391" s="2">
        <f>1000</f>
        <v>1000</v>
      </c>
      <c r="AN1391" s="2">
        <f t="shared" si="86"/>
        <v>96.428137390000003</v>
      </c>
      <c r="AO1391" s="2">
        <f t="shared" si="87"/>
        <v>57140000</v>
      </c>
      <c r="AP1391" s="2">
        <f>gpw_3[[#This Row],[M]]/(gpw_3[[#This Row],[Mb]]*gpw_3[[#This Row],[K]])*gpw_3[[#This Row],[Wb]]</f>
        <v>8.6176368913238282</v>
      </c>
      <c r="AQ1391" s="2">
        <f>gpw_3[[#This Row],[kurs_zamkniecia]]-AE921</f>
        <v>-4.9999999999999822E-2</v>
      </c>
      <c r="AR1391" s="2" t="str">
        <f>IF(gpw_3[[#This Row],[Kolumna1]]&gt;0,"r",IF(gpw_3[[#This Row],[Kolumna1]]=0,"n","m"))</f>
        <v>m</v>
      </c>
    </row>
    <row r="1392" spans="1:44" x14ac:dyDescent="0.25">
      <c r="A1392" s="1">
        <v>42027</v>
      </c>
      <c r="B1392" s="2" t="s">
        <v>907</v>
      </c>
      <c r="C1392" s="2" t="s">
        <v>908</v>
      </c>
      <c r="D1392">
        <v>1.6</v>
      </c>
      <c r="E1392">
        <v>96646</v>
      </c>
      <c r="F1392">
        <v>157270</v>
      </c>
      <c r="G1392">
        <v>17392000</v>
      </c>
      <c r="H1392" s="2">
        <f>IF(AND(gpw[[#This Row],[wolumen]]=0,gpw[[#This Row],[obrot]]=0),gpw[[#This Row],[kurs_zamkniecia]],gpw[[#This Row],[obrot]]/gpw[[#This Row],[wolumen]])</f>
        <v>1.6272789354965544</v>
      </c>
      <c r="I1392">
        <f>(gpw[[#This Row],[kurs_zamkniecia]]/D922-1)*100</f>
        <v>0</v>
      </c>
      <c r="J1392" t="str">
        <f>LEFT(gpw[[#This Row],[ISIN]],2)</f>
        <v>PL</v>
      </c>
      <c r="K1392">
        <f>gpw[[#This Row],[kurs_zamkniecia]]*gpw[[#This Row],[pakiet_wig]]</f>
        <v>27827200</v>
      </c>
      <c r="L1392" s="2">
        <f>1000</f>
        <v>1000</v>
      </c>
      <c r="M1392" s="2">
        <f t="shared" si="84"/>
        <v>96.428137390000003</v>
      </c>
      <c r="N1392" s="2">
        <f t="shared" si="85"/>
        <v>57140000</v>
      </c>
      <c r="O1392" s="2">
        <f>gpw[[#This Row],[M]]/(gpw[[#This Row],[Mb]]*gpw[[#This Row],[K]])*gpw[[#This Row],[Wb]]</f>
        <v>5.0503967327279806</v>
      </c>
      <c r="P1392" s="2">
        <f>gpw[[#This Row],[kurs_zamkniecia]]-D922</f>
        <v>0</v>
      </c>
      <c r="Q1392" s="2" t="str">
        <f>IF(gpw[[#This Row],[Kolumna1]]&gt;0,"r",IF(gpw[[#This Row],[Kolumna1]]=0,"n","m"))</f>
        <v>n</v>
      </c>
      <c r="AB1392" s="1">
        <v>42027</v>
      </c>
      <c r="AC1392" s="2" t="s">
        <v>907</v>
      </c>
      <c r="AD1392" s="2" t="s">
        <v>908</v>
      </c>
      <c r="AE1392">
        <v>1.6</v>
      </c>
      <c r="AF1392">
        <v>96646</v>
      </c>
      <c r="AG1392">
        <v>157270</v>
      </c>
      <c r="AH1392">
        <v>17392000</v>
      </c>
      <c r="AI1392" s="2">
        <f>IF(AND(gpw_3[[#This Row],[wolumen]]=0,gpw_3[[#This Row],[obrot]]=0),gpw_3[[#This Row],[kurs_zamkniecia]],gpw_3[[#This Row],[obrot]]/gpw_3[[#This Row],[wolumen]])</f>
        <v>1.6272789354965544</v>
      </c>
      <c r="AJ1392">
        <f>(gpw_3[[#This Row],[kurs_zamkniecia]]/AE922-1)*100</f>
        <v>0</v>
      </c>
      <c r="AK1392" t="str">
        <f>LEFT(gpw_3[[#This Row],[ISIN]],2)</f>
        <v>PL</v>
      </c>
      <c r="AL1392">
        <f>gpw_3[[#This Row],[kurs_zamkniecia]]*gpw_3[[#This Row],[pakiet_wig]]</f>
        <v>27827200</v>
      </c>
      <c r="AM1392" s="2">
        <f>1000</f>
        <v>1000</v>
      </c>
      <c r="AN1392" s="2">
        <f t="shared" si="86"/>
        <v>96.428137390000003</v>
      </c>
      <c r="AO1392" s="2">
        <f t="shared" si="87"/>
        <v>57140000</v>
      </c>
      <c r="AP1392" s="2">
        <f>gpw_3[[#This Row],[M]]/(gpw_3[[#This Row],[Mb]]*gpw_3[[#This Row],[K]])*gpw_3[[#This Row],[Wb]]</f>
        <v>5.0503967327279806</v>
      </c>
      <c r="AQ1392" s="2">
        <f>gpw_3[[#This Row],[kurs_zamkniecia]]-AE922</f>
        <v>0</v>
      </c>
      <c r="AR1392" s="2" t="str">
        <f>IF(gpw_3[[#This Row],[Kolumna1]]&gt;0,"r",IF(gpw_3[[#This Row],[Kolumna1]]=0,"n","m"))</f>
        <v>n</v>
      </c>
    </row>
    <row r="1393" spans="1:44" x14ac:dyDescent="0.25">
      <c r="A1393" s="1">
        <v>42027</v>
      </c>
      <c r="B1393" s="2" t="s">
        <v>909</v>
      </c>
      <c r="C1393" s="2" t="s">
        <v>910</v>
      </c>
      <c r="D1393">
        <v>982.05</v>
      </c>
      <c r="E1393">
        <v>97</v>
      </c>
      <c r="F1393">
        <v>93970</v>
      </c>
      <c r="G1393">
        <v>717000</v>
      </c>
      <c r="H1393" s="2">
        <f>IF(AND(gpw[[#This Row],[wolumen]]=0,gpw[[#This Row],[obrot]]=0),gpw[[#This Row],[kurs_zamkniecia]],gpw[[#This Row],[obrot]]/gpw[[#This Row],[wolumen]])</f>
        <v>968.76288659793818</v>
      </c>
      <c r="I1393">
        <f>(gpw[[#This Row],[kurs_zamkniecia]]/D923-1)*100</f>
        <v>1.7668393782383385</v>
      </c>
      <c r="J1393" t="str">
        <f>LEFT(gpw[[#This Row],[ISIN]],2)</f>
        <v>PL</v>
      </c>
      <c r="K1393">
        <f>gpw[[#This Row],[kurs_zamkniecia]]*gpw[[#This Row],[pakiet_wig]]</f>
        <v>704129850</v>
      </c>
      <c r="L1393" s="2">
        <f>1000</f>
        <v>1000</v>
      </c>
      <c r="M1393" s="2">
        <f t="shared" si="84"/>
        <v>96.428137390000003</v>
      </c>
      <c r="N1393" s="2">
        <f t="shared" si="85"/>
        <v>57140000</v>
      </c>
      <c r="O1393" s="2">
        <f>gpw[[#This Row],[M]]/(gpw[[#This Row],[Mb]]*gpw[[#This Row],[K]])*gpw[[#This Row],[Wb]]</f>
        <v>127.79349319573092</v>
      </c>
      <c r="P1393" s="2">
        <f>gpw[[#This Row],[kurs_zamkniecia]]-D923</f>
        <v>17.049999999999955</v>
      </c>
      <c r="Q1393" s="2" t="str">
        <f>IF(gpw[[#This Row],[Kolumna1]]&gt;0,"r",IF(gpw[[#This Row],[Kolumna1]]=0,"n","m"))</f>
        <v>r</v>
      </c>
      <c r="AB1393" s="1">
        <v>42027</v>
      </c>
      <c r="AC1393" s="2" t="s">
        <v>909</v>
      </c>
      <c r="AD1393" s="2" t="s">
        <v>910</v>
      </c>
      <c r="AE1393">
        <v>982.05</v>
      </c>
      <c r="AF1393">
        <v>97</v>
      </c>
      <c r="AG1393">
        <v>93970</v>
      </c>
      <c r="AH1393">
        <v>717000</v>
      </c>
      <c r="AI1393" s="2">
        <f>IF(AND(gpw_3[[#This Row],[wolumen]]=0,gpw_3[[#This Row],[obrot]]=0),gpw_3[[#This Row],[kurs_zamkniecia]],gpw_3[[#This Row],[obrot]]/gpw_3[[#This Row],[wolumen]])</f>
        <v>968.76288659793818</v>
      </c>
      <c r="AJ1393">
        <f>(gpw_3[[#This Row],[kurs_zamkniecia]]/AE923-1)*100</f>
        <v>1.7668393782383385</v>
      </c>
      <c r="AK1393" t="str">
        <f>LEFT(gpw_3[[#This Row],[ISIN]],2)</f>
        <v>PL</v>
      </c>
      <c r="AL1393">
        <f>gpw_3[[#This Row],[kurs_zamkniecia]]*gpw_3[[#This Row],[pakiet_wig]]</f>
        <v>704129850</v>
      </c>
      <c r="AM1393" s="2">
        <f>1000</f>
        <v>1000</v>
      </c>
      <c r="AN1393" s="2">
        <f t="shared" si="86"/>
        <v>96.428137390000003</v>
      </c>
      <c r="AO1393" s="2">
        <f t="shared" si="87"/>
        <v>57140000</v>
      </c>
      <c r="AP1393" s="2">
        <f>gpw_3[[#This Row],[M]]/(gpw_3[[#This Row],[Mb]]*gpw_3[[#This Row],[K]])*gpw_3[[#This Row],[Wb]]</f>
        <v>127.79349319573092</v>
      </c>
      <c r="AQ1393" s="2">
        <f>gpw_3[[#This Row],[kurs_zamkniecia]]-AE923</f>
        <v>17.049999999999955</v>
      </c>
      <c r="AR1393" s="2" t="str">
        <f>IF(gpw_3[[#This Row],[Kolumna1]]&gt;0,"r",IF(gpw_3[[#This Row],[Kolumna1]]=0,"n","m"))</f>
        <v>r</v>
      </c>
    </row>
    <row r="1394" spans="1:44" x14ac:dyDescent="0.25">
      <c r="A1394" s="1">
        <v>42027</v>
      </c>
      <c r="B1394" s="2" t="s">
        <v>911</v>
      </c>
      <c r="C1394" s="2" t="s">
        <v>912</v>
      </c>
      <c r="D1394">
        <v>7.26</v>
      </c>
      <c r="E1394">
        <v>2927</v>
      </c>
      <c r="F1394">
        <v>20870</v>
      </c>
      <c r="G1394">
        <v>0</v>
      </c>
      <c r="H1394" s="2">
        <f>IF(AND(gpw[[#This Row],[wolumen]]=0,gpw[[#This Row],[obrot]]=0),gpw[[#This Row],[kurs_zamkniecia]],gpw[[#This Row],[obrot]]/gpw[[#This Row],[wolumen]])</f>
        <v>7.1301674069012639</v>
      </c>
      <c r="I1394">
        <f>(gpw[[#This Row],[kurs_zamkniecia]]/D924-1)*100</f>
        <v>-3.2000000000000028</v>
      </c>
      <c r="J1394" t="str">
        <f>LEFT(gpw[[#This Row],[ISIN]],2)</f>
        <v>PL</v>
      </c>
      <c r="K1394">
        <f>gpw[[#This Row],[kurs_zamkniecia]]*gpw[[#This Row],[pakiet_wig]]</f>
        <v>0</v>
      </c>
      <c r="L1394" s="2">
        <f>1000</f>
        <v>1000</v>
      </c>
      <c r="M1394" s="2">
        <f t="shared" si="84"/>
        <v>96.428137390000003</v>
      </c>
      <c r="N1394" s="2">
        <f t="shared" si="85"/>
        <v>57140000</v>
      </c>
      <c r="O1394" s="2">
        <f>gpw[[#This Row],[M]]/(gpw[[#This Row],[Mb]]*gpw[[#This Row],[K]])*gpw[[#This Row],[Wb]]</f>
        <v>0</v>
      </c>
      <c r="P1394" s="2">
        <f>gpw[[#This Row],[kurs_zamkniecia]]-D924</f>
        <v>-0.24000000000000021</v>
      </c>
      <c r="Q1394" s="2" t="str">
        <f>IF(gpw[[#This Row],[Kolumna1]]&gt;0,"r",IF(gpw[[#This Row],[Kolumna1]]=0,"n","m"))</f>
        <v>m</v>
      </c>
      <c r="AB1394" s="1">
        <v>42027</v>
      </c>
      <c r="AC1394" s="2" t="s">
        <v>911</v>
      </c>
      <c r="AD1394" s="2" t="s">
        <v>912</v>
      </c>
      <c r="AE1394">
        <v>7.26</v>
      </c>
      <c r="AF1394">
        <v>2927</v>
      </c>
      <c r="AG1394">
        <v>20870</v>
      </c>
      <c r="AH1394">
        <v>0</v>
      </c>
      <c r="AI1394" s="2">
        <f>IF(AND(gpw_3[[#This Row],[wolumen]]=0,gpw_3[[#This Row],[obrot]]=0),gpw_3[[#This Row],[kurs_zamkniecia]],gpw_3[[#This Row],[obrot]]/gpw_3[[#This Row],[wolumen]])</f>
        <v>7.1301674069012639</v>
      </c>
      <c r="AJ1394">
        <f>(gpw_3[[#This Row],[kurs_zamkniecia]]/AE924-1)*100</f>
        <v>-3.2000000000000028</v>
      </c>
      <c r="AK1394" t="str">
        <f>LEFT(gpw_3[[#This Row],[ISIN]],2)</f>
        <v>PL</v>
      </c>
      <c r="AL1394">
        <f>gpw_3[[#This Row],[kurs_zamkniecia]]*gpw_3[[#This Row],[pakiet_wig]]</f>
        <v>0</v>
      </c>
      <c r="AM1394" s="2">
        <f>1000</f>
        <v>1000</v>
      </c>
      <c r="AN1394" s="2">
        <f t="shared" si="86"/>
        <v>96.428137390000003</v>
      </c>
      <c r="AO1394" s="2">
        <f t="shared" si="87"/>
        <v>57140000</v>
      </c>
      <c r="AP1394" s="2">
        <f>gpw_3[[#This Row],[M]]/(gpw_3[[#This Row],[Mb]]*gpw_3[[#This Row],[K]])*gpw_3[[#This Row],[Wb]]</f>
        <v>0</v>
      </c>
      <c r="AQ1394" s="2">
        <f>gpw_3[[#This Row],[kurs_zamkniecia]]-AE924</f>
        <v>-0.24000000000000021</v>
      </c>
      <c r="AR1394" s="2" t="str">
        <f>IF(gpw_3[[#This Row],[Kolumna1]]&gt;0,"r",IF(gpw_3[[#This Row],[Kolumna1]]=0,"n","m"))</f>
        <v>m</v>
      </c>
    </row>
    <row r="1395" spans="1:44" x14ac:dyDescent="0.25">
      <c r="A1395" s="1">
        <v>42027</v>
      </c>
      <c r="B1395" s="2" t="s">
        <v>913</v>
      </c>
      <c r="C1395" s="2" t="s">
        <v>914</v>
      </c>
      <c r="D1395">
        <v>0.14000000000000001</v>
      </c>
      <c r="E1395">
        <v>12000</v>
      </c>
      <c r="F1395">
        <v>1680</v>
      </c>
      <c r="G1395">
        <v>0</v>
      </c>
      <c r="H1395" s="2">
        <f>IF(AND(gpw[[#This Row],[wolumen]]=0,gpw[[#This Row],[obrot]]=0),gpw[[#This Row],[kurs_zamkniecia]],gpw[[#This Row],[obrot]]/gpw[[#This Row],[wolumen]])</f>
        <v>0.14000000000000001</v>
      </c>
      <c r="I1395">
        <f>(gpw[[#This Row],[kurs_zamkniecia]]/D925-1)*100</f>
        <v>-12.499999999999989</v>
      </c>
      <c r="J1395" t="str">
        <f>LEFT(gpw[[#This Row],[ISIN]],2)</f>
        <v>LU</v>
      </c>
      <c r="K1395">
        <f>gpw[[#This Row],[kurs_zamkniecia]]*gpw[[#This Row],[pakiet_wig]]</f>
        <v>0</v>
      </c>
      <c r="L1395" s="2">
        <f>1000</f>
        <v>1000</v>
      </c>
      <c r="M1395" s="2">
        <f t="shared" si="84"/>
        <v>96.428137390000003</v>
      </c>
      <c r="N1395" s="2">
        <f t="shared" si="85"/>
        <v>57140000</v>
      </c>
      <c r="O1395" s="2">
        <f>gpw[[#This Row],[M]]/(gpw[[#This Row],[Mb]]*gpw[[#This Row],[K]])*gpw[[#This Row],[Wb]]</f>
        <v>0</v>
      </c>
      <c r="P1395" s="2">
        <f>gpw[[#This Row],[kurs_zamkniecia]]-D925</f>
        <v>-1.999999999999999E-2</v>
      </c>
      <c r="Q1395" s="2" t="str">
        <f>IF(gpw[[#This Row],[Kolumna1]]&gt;0,"r",IF(gpw[[#This Row],[Kolumna1]]=0,"n","m"))</f>
        <v>m</v>
      </c>
      <c r="AB1395" s="1">
        <v>42027</v>
      </c>
      <c r="AC1395" s="2" t="s">
        <v>913</v>
      </c>
      <c r="AD1395" s="2" t="s">
        <v>914</v>
      </c>
      <c r="AE1395">
        <v>0.14000000000000001</v>
      </c>
      <c r="AF1395">
        <v>12000</v>
      </c>
      <c r="AG1395">
        <v>1680</v>
      </c>
      <c r="AH1395">
        <v>0</v>
      </c>
      <c r="AI1395" s="2">
        <f>IF(AND(gpw_3[[#This Row],[wolumen]]=0,gpw_3[[#This Row],[obrot]]=0),gpw_3[[#This Row],[kurs_zamkniecia]],gpw_3[[#This Row],[obrot]]/gpw_3[[#This Row],[wolumen]])</f>
        <v>0.14000000000000001</v>
      </c>
      <c r="AJ1395">
        <f>(gpw_3[[#This Row],[kurs_zamkniecia]]/AE925-1)*100</f>
        <v>-12.499999999999989</v>
      </c>
      <c r="AK1395" t="str">
        <f>LEFT(gpw_3[[#This Row],[ISIN]],2)</f>
        <v>LU</v>
      </c>
      <c r="AL1395">
        <f>gpw_3[[#This Row],[kurs_zamkniecia]]*gpw_3[[#This Row],[pakiet_wig]]</f>
        <v>0</v>
      </c>
      <c r="AM1395" s="2">
        <f>1000</f>
        <v>1000</v>
      </c>
      <c r="AN1395" s="2">
        <f t="shared" si="86"/>
        <v>96.428137390000003</v>
      </c>
      <c r="AO1395" s="2">
        <f t="shared" si="87"/>
        <v>57140000</v>
      </c>
      <c r="AP1395" s="2">
        <f>gpw_3[[#This Row],[M]]/(gpw_3[[#This Row],[Mb]]*gpw_3[[#This Row],[K]])*gpw_3[[#This Row],[Wb]]</f>
        <v>0</v>
      </c>
      <c r="AQ1395" s="2">
        <f>gpw_3[[#This Row],[kurs_zamkniecia]]-AE925</f>
        <v>-1.999999999999999E-2</v>
      </c>
      <c r="AR1395" s="2" t="str">
        <f>IF(gpw_3[[#This Row],[Kolumna1]]&gt;0,"r",IF(gpw_3[[#This Row],[Kolumna1]]=0,"n","m"))</f>
        <v>m</v>
      </c>
    </row>
    <row r="1396" spans="1:44" x14ac:dyDescent="0.25">
      <c r="A1396" s="1">
        <v>42027</v>
      </c>
      <c r="B1396" s="2" t="s">
        <v>915</v>
      </c>
      <c r="C1396" s="2" t="s">
        <v>916</v>
      </c>
      <c r="D1396">
        <v>4.4400000000000004</v>
      </c>
      <c r="E1396">
        <v>99554</v>
      </c>
      <c r="F1396">
        <v>445780</v>
      </c>
      <c r="G1396">
        <v>17549000</v>
      </c>
      <c r="H1396" s="2">
        <f>IF(AND(gpw[[#This Row],[wolumen]]=0,gpw[[#This Row],[obrot]]=0),gpw[[#This Row],[kurs_zamkniecia]],gpw[[#This Row],[obrot]]/gpw[[#This Row],[wolumen]])</f>
        <v>4.4777708580267994</v>
      </c>
      <c r="I1396">
        <f>(gpw[[#This Row],[kurs_zamkniecia]]/D926-1)*100</f>
        <v>-0.67114093959730337</v>
      </c>
      <c r="J1396" t="str">
        <f>LEFT(gpw[[#This Row],[ISIN]],2)</f>
        <v>PL</v>
      </c>
      <c r="K1396">
        <f>gpw[[#This Row],[kurs_zamkniecia]]*gpw[[#This Row],[pakiet_wig]]</f>
        <v>77917560</v>
      </c>
      <c r="L1396" s="2">
        <f>1000</f>
        <v>1000</v>
      </c>
      <c r="M1396" s="2">
        <f t="shared" si="84"/>
        <v>96.428137390000003</v>
      </c>
      <c r="N1396" s="2">
        <f t="shared" si="85"/>
        <v>57140000</v>
      </c>
      <c r="O1396" s="2">
        <f>gpw[[#This Row],[M]]/(gpw[[#This Row],[Mb]]*gpw[[#This Row],[K]])*gpw[[#This Row],[Wb]]</f>
        <v>14.141364939560445</v>
      </c>
      <c r="P1396" s="2">
        <f>gpw[[#This Row],[kurs_zamkniecia]]-D926</f>
        <v>-2.9999999999999361E-2</v>
      </c>
      <c r="Q1396" s="2" t="str">
        <f>IF(gpw[[#This Row],[Kolumna1]]&gt;0,"r",IF(gpw[[#This Row],[Kolumna1]]=0,"n","m"))</f>
        <v>m</v>
      </c>
      <c r="AB1396" s="1">
        <v>42027</v>
      </c>
      <c r="AC1396" s="2" t="s">
        <v>915</v>
      </c>
      <c r="AD1396" s="2" t="s">
        <v>916</v>
      </c>
      <c r="AE1396">
        <v>4.4400000000000004</v>
      </c>
      <c r="AF1396">
        <v>99554</v>
      </c>
      <c r="AG1396">
        <v>445780</v>
      </c>
      <c r="AH1396">
        <v>17549000</v>
      </c>
      <c r="AI1396" s="2">
        <f>IF(AND(gpw_3[[#This Row],[wolumen]]=0,gpw_3[[#This Row],[obrot]]=0),gpw_3[[#This Row],[kurs_zamkniecia]],gpw_3[[#This Row],[obrot]]/gpw_3[[#This Row],[wolumen]])</f>
        <v>4.4777708580267994</v>
      </c>
      <c r="AJ1396">
        <f>(gpw_3[[#This Row],[kurs_zamkniecia]]/AE926-1)*100</f>
        <v>-0.67114093959730337</v>
      </c>
      <c r="AK1396" t="str">
        <f>LEFT(gpw_3[[#This Row],[ISIN]],2)</f>
        <v>PL</v>
      </c>
      <c r="AL1396">
        <f>gpw_3[[#This Row],[kurs_zamkniecia]]*gpw_3[[#This Row],[pakiet_wig]]</f>
        <v>77917560</v>
      </c>
      <c r="AM1396" s="2">
        <f>1000</f>
        <v>1000</v>
      </c>
      <c r="AN1396" s="2">
        <f t="shared" si="86"/>
        <v>96.428137390000003</v>
      </c>
      <c r="AO1396" s="2">
        <f t="shared" si="87"/>
        <v>57140000</v>
      </c>
      <c r="AP1396" s="2">
        <f>gpw_3[[#This Row],[M]]/(gpw_3[[#This Row],[Mb]]*gpw_3[[#This Row],[K]])*gpw_3[[#This Row],[Wb]]</f>
        <v>14.141364939560445</v>
      </c>
      <c r="AQ1396" s="2">
        <f>gpw_3[[#This Row],[kurs_zamkniecia]]-AE926</f>
        <v>-2.9999999999999361E-2</v>
      </c>
      <c r="AR1396" s="2" t="str">
        <f>IF(gpw_3[[#This Row],[Kolumna1]]&gt;0,"r",IF(gpw_3[[#This Row],[Kolumna1]]=0,"n","m"))</f>
        <v>m</v>
      </c>
    </row>
    <row r="1397" spans="1:44" x14ac:dyDescent="0.25">
      <c r="A1397" s="1">
        <v>42027</v>
      </c>
      <c r="B1397" s="2" t="s">
        <v>917</v>
      </c>
      <c r="C1397" s="2" t="s">
        <v>918</v>
      </c>
      <c r="D1397">
        <v>2.4</v>
      </c>
      <c r="E1397">
        <v>21</v>
      </c>
      <c r="F1397">
        <v>50</v>
      </c>
      <c r="G1397">
        <v>0</v>
      </c>
      <c r="H1397" s="2">
        <f>IF(AND(gpw[[#This Row],[wolumen]]=0,gpw[[#This Row],[obrot]]=0),gpw[[#This Row],[kurs_zamkniecia]],gpw[[#This Row],[obrot]]/gpw[[#This Row],[wolumen]])</f>
        <v>2.3809523809523809</v>
      </c>
      <c r="I1397">
        <f>(gpw[[#This Row],[kurs_zamkniecia]]/D927-1)*100</f>
        <v>0</v>
      </c>
      <c r="J1397" t="str">
        <f>LEFT(gpw[[#This Row],[ISIN]],2)</f>
        <v>PL</v>
      </c>
      <c r="K1397">
        <f>gpw[[#This Row],[kurs_zamkniecia]]*gpw[[#This Row],[pakiet_wig]]</f>
        <v>0</v>
      </c>
      <c r="L1397" s="2">
        <f>1000</f>
        <v>1000</v>
      </c>
      <c r="M1397" s="2">
        <f t="shared" si="84"/>
        <v>96.428137390000003</v>
      </c>
      <c r="N1397" s="2">
        <f t="shared" si="85"/>
        <v>57140000</v>
      </c>
      <c r="O1397" s="2">
        <f>gpw[[#This Row],[M]]/(gpw[[#This Row],[Mb]]*gpw[[#This Row],[K]])*gpw[[#This Row],[Wb]]</f>
        <v>0</v>
      </c>
      <c r="P1397" s="2">
        <f>gpw[[#This Row],[kurs_zamkniecia]]-D927</f>
        <v>0</v>
      </c>
      <c r="Q1397" s="2" t="str">
        <f>IF(gpw[[#This Row],[Kolumna1]]&gt;0,"r",IF(gpw[[#This Row],[Kolumna1]]=0,"n","m"))</f>
        <v>n</v>
      </c>
      <c r="AB1397" s="1">
        <v>42027</v>
      </c>
      <c r="AC1397" s="2" t="s">
        <v>917</v>
      </c>
      <c r="AD1397" s="2" t="s">
        <v>918</v>
      </c>
      <c r="AE1397">
        <v>2.4</v>
      </c>
      <c r="AF1397">
        <v>21</v>
      </c>
      <c r="AG1397">
        <v>50</v>
      </c>
      <c r="AH1397">
        <v>0</v>
      </c>
      <c r="AI1397" s="2">
        <f>IF(AND(gpw_3[[#This Row],[wolumen]]=0,gpw_3[[#This Row],[obrot]]=0),gpw_3[[#This Row],[kurs_zamkniecia]],gpw_3[[#This Row],[obrot]]/gpw_3[[#This Row],[wolumen]])</f>
        <v>2.3809523809523809</v>
      </c>
      <c r="AJ1397">
        <f>(gpw_3[[#This Row],[kurs_zamkniecia]]/AE927-1)*100</f>
        <v>0</v>
      </c>
      <c r="AK1397" t="str">
        <f>LEFT(gpw_3[[#This Row],[ISIN]],2)</f>
        <v>PL</v>
      </c>
      <c r="AL1397">
        <f>gpw_3[[#This Row],[kurs_zamkniecia]]*gpw_3[[#This Row],[pakiet_wig]]</f>
        <v>0</v>
      </c>
      <c r="AM1397" s="2">
        <f>1000</f>
        <v>1000</v>
      </c>
      <c r="AN1397" s="2">
        <f t="shared" si="86"/>
        <v>96.428137390000003</v>
      </c>
      <c r="AO1397" s="2">
        <f t="shared" si="87"/>
        <v>57140000</v>
      </c>
      <c r="AP1397" s="2">
        <f>gpw_3[[#This Row],[M]]/(gpw_3[[#This Row],[Mb]]*gpw_3[[#This Row],[K]])*gpw_3[[#This Row],[Wb]]</f>
        <v>0</v>
      </c>
      <c r="AQ1397" s="2">
        <f>gpw_3[[#This Row],[kurs_zamkniecia]]-AE927</f>
        <v>0</v>
      </c>
      <c r="AR1397" s="2" t="str">
        <f>IF(gpw_3[[#This Row],[Kolumna1]]&gt;0,"r",IF(gpw_3[[#This Row],[Kolumna1]]=0,"n","m"))</f>
        <v>n</v>
      </c>
    </row>
    <row r="1398" spans="1:44" x14ac:dyDescent="0.25">
      <c r="A1398" s="1">
        <v>42027</v>
      </c>
      <c r="B1398" s="2" t="s">
        <v>919</v>
      </c>
      <c r="C1398" s="2" t="s">
        <v>920</v>
      </c>
      <c r="D1398">
        <v>0.86</v>
      </c>
      <c r="E1398">
        <v>13050</v>
      </c>
      <c r="F1398">
        <v>10790</v>
      </c>
      <c r="G1398">
        <v>0</v>
      </c>
      <c r="H1398" s="2">
        <f>IF(AND(gpw[[#This Row],[wolumen]]=0,gpw[[#This Row],[obrot]]=0),gpw[[#This Row],[kurs_zamkniecia]],gpw[[#This Row],[obrot]]/gpw[[#This Row],[wolumen]])</f>
        <v>0.82681992337164756</v>
      </c>
      <c r="I1398">
        <f>(gpw[[#This Row],[kurs_zamkniecia]]/D928-1)*100</f>
        <v>0</v>
      </c>
      <c r="J1398" t="str">
        <f>LEFT(gpw[[#This Row],[ISIN]],2)</f>
        <v>PL</v>
      </c>
      <c r="K1398">
        <f>gpw[[#This Row],[kurs_zamkniecia]]*gpw[[#This Row],[pakiet_wig]]</f>
        <v>0</v>
      </c>
      <c r="L1398" s="2">
        <f>1000</f>
        <v>1000</v>
      </c>
      <c r="M1398" s="2">
        <f t="shared" si="84"/>
        <v>96.428137390000003</v>
      </c>
      <c r="N1398" s="2">
        <f t="shared" si="85"/>
        <v>57140000</v>
      </c>
      <c r="O1398" s="2">
        <f>gpw[[#This Row],[M]]/(gpw[[#This Row],[Mb]]*gpw[[#This Row],[K]])*gpw[[#This Row],[Wb]]</f>
        <v>0</v>
      </c>
      <c r="P1398" s="2">
        <f>gpw[[#This Row],[kurs_zamkniecia]]-D928</f>
        <v>0</v>
      </c>
      <c r="Q1398" s="2" t="str">
        <f>IF(gpw[[#This Row],[Kolumna1]]&gt;0,"r",IF(gpw[[#This Row],[Kolumna1]]=0,"n","m"))</f>
        <v>n</v>
      </c>
      <c r="AB1398" s="1">
        <v>42027</v>
      </c>
      <c r="AC1398" s="2" t="s">
        <v>919</v>
      </c>
      <c r="AD1398" s="2" t="s">
        <v>920</v>
      </c>
      <c r="AE1398">
        <v>0.86</v>
      </c>
      <c r="AF1398">
        <v>13050</v>
      </c>
      <c r="AG1398">
        <v>10790</v>
      </c>
      <c r="AH1398">
        <v>0</v>
      </c>
      <c r="AI1398" s="2">
        <f>IF(AND(gpw_3[[#This Row],[wolumen]]=0,gpw_3[[#This Row],[obrot]]=0),gpw_3[[#This Row],[kurs_zamkniecia]],gpw_3[[#This Row],[obrot]]/gpw_3[[#This Row],[wolumen]])</f>
        <v>0.82681992337164756</v>
      </c>
      <c r="AJ1398">
        <f>(gpw_3[[#This Row],[kurs_zamkniecia]]/AE928-1)*100</f>
        <v>0</v>
      </c>
      <c r="AK1398" t="str">
        <f>LEFT(gpw_3[[#This Row],[ISIN]],2)</f>
        <v>PL</v>
      </c>
      <c r="AL1398">
        <f>gpw_3[[#This Row],[kurs_zamkniecia]]*gpw_3[[#This Row],[pakiet_wig]]</f>
        <v>0</v>
      </c>
      <c r="AM1398" s="2">
        <f>1000</f>
        <v>1000</v>
      </c>
      <c r="AN1398" s="2">
        <f t="shared" si="86"/>
        <v>96.428137390000003</v>
      </c>
      <c r="AO1398" s="2">
        <f t="shared" si="87"/>
        <v>57140000</v>
      </c>
      <c r="AP1398" s="2">
        <f>gpw_3[[#This Row],[M]]/(gpw_3[[#This Row],[Mb]]*gpw_3[[#This Row],[K]])*gpw_3[[#This Row],[Wb]]</f>
        <v>0</v>
      </c>
      <c r="AQ1398" s="2">
        <f>gpw_3[[#This Row],[kurs_zamkniecia]]-AE928</f>
        <v>0</v>
      </c>
      <c r="AR1398" s="2" t="str">
        <f>IF(gpw_3[[#This Row],[Kolumna1]]&gt;0,"r",IF(gpw_3[[#This Row],[Kolumna1]]=0,"n","m"))</f>
        <v>n</v>
      </c>
    </row>
    <row r="1399" spans="1:44" x14ac:dyDescent="0.25">
      <c r="A1399" s="1">
        <v>42027</v>
      </c>
      <c r="B1399" s="2" t="s">
        <v>921</v>
      </c>
      <c r="C1399" s="2" t="s">
        <v>922</v>
      </c>
      <c r="D1399">
        <v>7.48</v>
      </c>
      <c r="E1399">
        <v>1</v>
      </c>
      <c r="F1399">
        <v>10</v>
      </c>
      <c r="G1399">
        <v>7452000</v>
      </c>
      <c r="H1399" s="2">
        <f>IF(AND(gpw[[#This Row],[wolumen]]=0,gpw[[#This Row],[obrot]]=0),gpw[[#This Row],[kurs_zamkniecia]],gpw[[#This Row],[obrot]]/gpw[[#This Row],[wolumen]])</f>
        <v>10</v>
      </c>
      <c r="I1399">
        <f>(gpw[[#This Row],[kurs_zamkniecia]]/D929-1)*100</f>
        <v>-0.13351134846462109</v>
      </c>
      <c r="J1399" t="str">
        <f>LEFT(gpw[[#This Row],[ISIN]],2)</f>
        <v>PL</v>
      </c>
      <c r="K1399">
        <f>gpw[[#This Row],[kurs_zamkniecia]]*gpw[[#This Row],[pakiet_wig]]</f>
        <v>55740960</v>
      </c>
      <c r="L1399" s="2">
        <f>1000</f>
        <v>1000</v>
      </c>
      <c r="M1399" s="2">
        <f t="shared" si="84"/>
        <v>96.428137390000003</v>
      </c>
      <c r="N1399" s="2">
        <f t="shared" si="85"/>
        <v>57140000</v>
      </c>
      <c r="O1399" s="2">
        <f>gpw[[#This Row],[M]]/(gpw[[#This Row],[Mb]]*gpw[[#This Row],[K]])*gpw[[#This Row],[Wb]]</f>
        <v>10.116503358696564</v>
      </c>
      <c r="P1399" s="2">
        <f>gpw[[#This Row],[kurs_zamkniecia]]-D929</f>
        <v>-9.9999999999997868E-3</v>
      </c>
      <c r="Q1399" s="2" t="str">
        <f>IF(gpw[[#This Row],[Kolumna1]]&gt;0,"r",IF(gpw[[#This Row],[Kolumna1]]=0,"n","m"))</f>
        <v>m</v>
      </c>
      <c r="AB1399" s="1">
        <v>42027</v>
      </c>
      <c r="AC1399" s="2" t="s">
        <v>921</v>
      </c>
      <c r="AD1399" s="2" t="s">
        <v>922</v>
      </c>
      <c r="AE1399">
        <v>7.48</v>
      </c>
      <c r="AF1399">
        <v>1</v>
      </c>
      <c r="AG1399">
        <v>10</v>
      </c>
      <c r="AH1399">
        <v>7452000</v>
      </c>
      <c r="AI1399" s="2">
        <f>IF(AND(gpw_3[[#This Row],[wolumen]]=0,gpw_3[[#This Row],[obrot]]=0),gpw_3[[#This Row],[kurs_zamkniecia]],gpw_3[[#This Row],[obrot]]/gpw_3[[#This Row],[wolumen]])</f>
        <v>10</v>
      </c>
      <c r="AJ1399">
        <f>(gpw_3[[#This Row],[kurs_zamkniecia]]/AE929-1)*100</f>
        <v>-0.13351134846462109</v>
      </c>
      <c r="AK1399" t="str">
        <f>LEFT(gpw_3[[#This Row],[ISIN]],2)</f>
        <v>PL</v>
      </c>
      <c r="AL1399">
        <f>gpw_3[[#This Row],[kurs_zamkniecia]]*gpw_3[[#This Row],[pakiet_wig]]</f>
        <v>55740960</v>
      </c>
      <c r="AM1399" s="2">
        <f>1000</f>
        <v>1000</v>
      </c>
      <c r="AN1399" s="2">
        <f t="shared" si="86"/>
        <v>96.428137390000003</v>
      </c>
      <c r="AO1399" s="2">
        <f t="shared" si="87"/>
        <v>57140000</v>
      </c>
      <c r="AP1399" s="2">
        <f>gpw_3[[#This Row],[M]]/(gpw_3[[#This Row],[Mb]]*gpw_3[[#This Row],[K]])*gpw_3[[#This Row],[Wb]]</f>
        <v>10.116503358696564</v>
      </c>
      <c r="AQ1399" s="2">
        <f>gpw_3[[#This Row],[kurs_zamkniecia]]-AE929</f>
        <v>-9.9999999999997868E-3</v>
      </c>
      <c r="AR1399" s="2" t="str">
        <f>IF(gpw_3[[#This Row],[Kolumna1]]&gt;0,"r",IF(gpw_3[[#This Row],[Kolumna1]]=0,"n","m"))</f>
        <v>m</v>
      </c>
    </row>
    <row r="1400" spans="1:44" x14ac:dyDescent="0.25">
      <c r="A1400" s="1">
        <v>42027</v>
      </c>
      <c r="B1400" s="2" t="s">
        <v>923</v>
      </c>
      <c r="C1400" s="2" t="s">
        <v>924</v>
      </c>
      <c r="D1400">
        <v>38.9</v>
      </c>
      <c r="E1400">
        <v>0</v>
      </c>
      <c r="F1400">
        <v>0</v>
      </c>
      <c r="G1400">
        <v>0</v>
      </c>
      <c r="H1400" s="2">
        <f>IF(AND(gpw[[#This Row],[wolumen]]=0,gpw[[#This Row],[obrot]]=0),gpw[[#This Row],[kurs_zamkniecia]],gpw[[#This Row],[obrot]]/gpw[[#This Row],[wolumen]])</f>
        <v>38.9</v>
      </c>
      <c r="I1400">
        <f>(gpw[[#This Row],[kurs_zamkniecia]]/D930-1)*100</f>
        <v>0</v>
      </c>
      <c r="J1400" t="str">
        <f>LEFT(gpw[[#This Row],[ISIN]],2)</f>
        <v>PL</v>
      </c>
      <c r="K1400">
        <f>gpw[[#This Row],[kurs_zamkniecia]]*gpw[[#This Row],[pakiet_wig]]</f>
        <v>0</v>
      </c>
      <c r="L1400" s="2">
        <f>1000</f>
        <v>1000</v>
      </c>
      <c r="M1400" s="2">
        <f t="shared" si="84"/>
        <v>96.428137390000003</v>
      </c>
      <c r="N1400" s="2">
        <f t="shared" si="85"/>
        <v>57140000</v>
      </c>
      <c r="O1400" s="2">
        <f>gpw[[#This Row],[M]]/(gpw[[#This Row],[Mb]]*gpw[[#This Row],[K]])*gpw[[#This Row],[Wb]]</f>
        <v>0</v>
      </c>
      <c r="P1400" s="2">
        <f>gpw[[#This Row],[kurs_zamkniecia]]-D930</f>
        <v>0</v>
      </c>
      <c r="Q1400" s="2" t="str">
        <f>IF(gpw[[#This Row],[Kolumna1]]&gt;0,"r",IF(gpw[[#This Row],[Kolumna1]]=0,"n","m"))</f>
        <v>n</v>
      </c>
      <c r="AB1400" s="1">
        <v>42027</v>
      </c>
      <c r="AC1400" s="2" t="s">
        <v>923</v>
      </c>
      <c r="AD1400" s="2" t="s">
        <v>924</v>
      </c>
      <c r="AE1400">
        <v>38.9</v>
      </c>
      <c r="AF1400">
        <v>0</v>
      </c>
      <c r="AG1400">
        <v>0</v>
      </c>
      <c r="AH1400">
        <v>0</v>
      </c>
      <c r="AI1400" s="2">
        <f>IF(AND(gpw_3[[#This Row],[wolumen]]=0,gpw_3[[#This Row],[obrot]]=0),gpw_3[[#This Row],[kurs_zamkniecia]],gpw_3[[#This Row],[obrot]]/gpw_3[[#This Row],[wolumen]])</f>
        <v>38.9</v>
      </c>
      <c r="AJ1400">
        <f>(gpw_3[[#This Row],[kurs_zamkniecia]]/AE930-1)*100</f>
        <v>0</v>
      </c>
      <c r="AK1400" t="str">
        <f>LEFT(gpw_3[[#This Row],[ISIN]],2)</f>
        <v>PL</v>
      </c>
      <c r="AL1400">
        <f>gpw_3[[#This Row],[kurs_zamkniecia]]*gpw_3[[#This Row],[pakiet_wig]]</f>
        <v>0</v>
      </c>
      <c r="AM1400" s="2">
        <f>1000</f>
        <v>1000</v>
      </c>
      <c r="AN1400" s="2">
        <f t="shared" si="86"/>
        <v>96.428137390000003</v>
      </c>
      <c r="AO1400" s="2">
        <f t="shared" si="87"/>
        <v>57140000</v>
      </c>
      <c r="AP1400" s="2">
        <f>gpw_3[[#This Row],[M]]/(gpw_3[[#This Row],[Mb]]*gpw_3[[#This Row],[K]])*gpw_3[[#This Row],[Wb]]</f>
        <v>0</v>
      </c>
      <c r="AQ1400" s="2">
        <f>gpw_3[[#This Row],[kurs_zamkniecia]]-AE930</f>
        <v>0</v>
      </c>
      <c r="AR1400" s="2" t="str">
        <f>IF(gpw_3[[#This Row],[Kolumna1]]&gt;0,"r",IF(gpw_3[[#This Row],[Kolumna1]]=0,"n","m"))</f>
        <v>n</v>
      </c>
    </row>
    <row r="1401" spans="1:44" x14ac:dyDescent="0.25">
      <c r="A1401" s="1">
        <v>42027</v>
      </c>
      <c r="B1401" s="2" t="s">
        <v>925</v>
      </c>
      <c r="C1401" s="2" t="s">
        <v>926</v>
      </c>
      <c r="D1401">
        <v>8.69</v>
      </c>
      <c r="E1401">
        <v>58203</v>
      </c>
      <c r="F1401">
        <v>501040</v>
      </c>
      <c r="G1401">
        <v>2046000</v>
      </c>
      <c r="H1401" s="2">
        <f>IF(AND(gpw[[#This Row],[wolumen]]=0,gpw[[#This Row],[obrot]]=0),gpw[[#This Row],[kurs_zamkniecia]],gpw[[#This Row],[obrot]]/gpw[[#This Row],[wolumen]])</f>
        <v>8.6084909712557778</v>
      </c>
      <c r="I1401">
        <f>(gpw[[#This Row],[kurs_zamkniecia]]/D931-1)*100</f>
        <v>2.2352941176470464</v>
      </c>
      <c r="J1401" t="str">
        <f>LEFT(gpw[[#This Row],[ISIN]],2)</f>
        <v>PL</v>
      </c>
      <c r="K1401">
        <f>gpw[[#This Row],[kurs_zamkniecia]]*gpw[[#This Row],[pakiet_wig]]</f>
        <v>17779740</v>
      </c>
      <c r="L1401" s="2">
        <f>1000</f>
        <v>1000</v>
      </c>
      <c r="M1401" s="2">
        <f t="shared" si="84"/>
        <v>96.428137390000003</v>
      </c>
      <c r="N1401" s="2">
        <f t="shared" si="85"/>
        <v>57140000</v>
      </c>
      <c r="O1401" s="2">
        <f>gpw[[#This Row],[M]]/(gpw[[#This Row],[Mb]]*gpw[[#This Row],[K]])*gpw[[#This Row],[Wb]]</f>
        <v>3.2268694228938948</v>
      </c>
      <c r="P1401" s="2">
        <f>gpw[[#This Row],[kurs_zamkniecia]]-D931</f>
        <v>0.1899999999999995</v>
      </c>
      <c r="Q1401" s="2" t="str">
        <f>IF(gpw[[#This Row],[Kolumna1]]&gt;0,"r",IF(gpw[[#This Row],[Kolumna1]]=0,"n","m"))</f>
        <v>r</v>
      </c>
      <c r="AB1401" s="1">
        <v>42027</v>
      </c>
      <c r="AC1401" s="2" t="s">
        <v>925</v>
      </c>
      <c r="AD1401" s="2" t="s">
        <v>926</v>
      </c>
      <c r="AE1401">
        <v>8.69</v>
      </c>
      <c r="AF1401">
        <v>58203</v>
      </c>
      <c r="AG1401">
        <v>501040</v>
      </c>
      <c r="AH1401">
        <v>2046000</v>
      </c>
      <c r="AI1401" s="2">
        <f>IF(AND(gpw_3[[#This Row],[wolumen]]=0,gpw_3[[#This Row],[obrot]]=0),gpw_3[[#This Row],[kurs_zamkniecia]],gpw_3[[#This Row],[obrot]]/gpw_3[[#This Row],[wolumen]])</f>
        <v>8.6084909712557778</v>
      </c>
      <c r="AJ1401">
        <f>(gpw_3[[#This Row],[kurs_zamkniecia]]/AE931-1)*100</f>
        <v>2.2352941176470464</v>
      </c>
      <c r="AK1401" t="str">
        <f>LEFT(gpw_3[[#This Row],[ISIN]],2)</f>
        <v>PL</v>
      </c>
      <c r="AL1401">
        <f>gpw_3[[#This Row],[kurs_zamkniecia]]*gpw_3[[#This Row],[pakiet_wig]]</f>
        <v>17779740</v>
      </c>
      <c r="AM1401" s="2">
        <f>1000</f>
        <v>1000</v>
      </c>
      <c r="AN1401" s="2">
        <f t="shared" si="86"/>
        <v>96.428137390000003</v>
      </c>
      <c r="AO1401" s="2">
        <f t="shared" si="87"/>
        <v>57140000</v>
      </c>
      <c r="AP1401" s="2">
        <f>gpw_3[[#This Row],[M]]/(gpw_3[[#This Row],[Mb]]*gpw_3[[#This Row],[K]])*gpw_3[[#This Row],[Wb]]</f>
        <v>3.2268694228938948</v>
      </c>
      <c r="AQ1401" s="2">
        <f>gpw_3[[#This Row],[kurs_zamkniecia]]-AE931</f>
        <v>0.1899999999999995</v>
      </c>
      <c r="AR1401" s="2" t="str">
        <f>IF(gpw_3[[#This Row],[Kolumna1]]&gt;0,"r",IF(gpw_3[[#This Row],[Kolumna1]]=0,"n","m"))</f>
        <v>r</v>
      </c>
    </row>
    <row r="1402" spans="1:44" x14ac:dyDescent="0.25">
      <c r="A1402" s="1">
        <v>42027</v>
      </c>
      <c r="B1402" s="2" t="s">
        <v>927</v>
      </c>
      <c r="C1402" s="2" t="s">
        <v>928</v>
      </c>
      <c r="D1402">
        <v>18.11</v>
      </c>
      <c r="E1402">
        <v>21368</v>
      </c>
      <c r="F1402">
        <v>388600</v>
      </c>
      <c r="G1402">
        <v>24711000</v>
      </c>
      <c r="H1402" s="2">
        <f>IF(AND(gpw[[#This Row],[wolumen]]=0,gpw[[#This Row],[obrot]]=0),gpw[[#This Row],[kurs_zamkniecia]],gpw[[#This Row],[obrot]]/gpw[[#This Row],[wolumen]])</f>
        <v>18.186072631973044</v>
      </c>
      <c r="I1402">
        <f>(gpw[[#This Row],[kurs_zamkniecia]]/D932-1)*100</f>
        <v>0.61111111111111782</v>
      </c>
      <c r="J1402" t="str">
        <f>LEFT(gpw[[#This Row],[ISIN]],2)</f>
        <v>PL</v>
      </c>
      <c r="K1402">
        <f>gpw[[#This Row],[kurs_zamkniecia]]*gpw[[#This Row],[pakiet_wig]]</f>
        <v>447516210</v>
      </c>
      <c r="L1402" s="2">
        <f>1000</f>
        <v>1000</v>
      </c>
      <c r="M1402" s="2">
        <f t="shared" si="84"/>
        <v>96.428137390000003</v>
      </c>
      <c r="N1402" s="2">
        <f t="shared" si="85"/>
        <v>57140000</v>
      </c>
      <c r="O1402" s="2">
        <f>gpw[[#This Row],[M]]/(gpw[[#This Row],[Mb]]*gpw[[#This Row],[K]])*gpw[[#This Row],[Wb]]</f>
        <v>81.22033136020903</v>
      </c>
      <c r="P1402" s="2">
        <f>gpw[[#This Row],[kurs_zamkniecia]]-D932</f>
        <v>0.10999999999999943</v>
      </c>
      <c r="Q1402" s="2" t="str">
        <f>IF(gpw[[#This Row],[Kolumna1]]&gt;0,"r",IF(gpw[[#This Row],[Kolumna1]]=0,"n","m"))</f>
        <v>r</v>
      </c>
      <c r="AB1402" s="1">
        <v>42027</v>
      </c>
      <c r="AC1402" s="2" t="s">
        <v>927</v>
      </c>
      <c r="AD1402" s="2" t="s">
        <v>928</v>
      </c>
      <c r="AE1402">
        <v>18.11</v>
      </c>
      <c r="AF1402">
        <v>21368</v>
      </c>
      <c r="AG1402">
        <v>388600</v>
      </c>
      <c r="AH1402">
        <v>24711000</v>
      </c>
      <c r="AI1402" s="2">
        <f>IF(AND(gpw_3[[#This Row],[wolumen]]=0,gpw_3[[#This Row],[obrot]]=0),gpw_3[[#This Row],[kurs_zamkniecia]],gpw_3[[#This Row],[obrot]]/gpw_3[[#This Row],[wolumen]])</f>
        <v>18.186072631973044</v>
      </c>
      <c r="AJ1402">
        <f>(gpw_3[[#This Row],[kurs_zamkniecia]]/AE932-1)*100</f>
        <v>0.61111111111111782</v>
      </c>
      <c r="AK1402" t="str">
        <f>LEFT(gpw_3[[#This Row],[ISIN]],2)</f>
        <v>PL</v>
      </c>
      <c r="AL1402">
        <f>gpw_3[[#This Row],[kurs_zamkniecia]]*gpw_3[[#This Row],[pakiet_wig]]</f>
        <v>447516210</v>
      </c>
      <c r="AM1402" s="2">
        <f>1000</f>
        <v>1000</v>
      </c>
      <c r="AN1402" s="2">
        <f t="shared" si="86"/>
        <v>96.428137390000003</v>
      </c>
      <c r="AO1402" s="2">
        <f t="shared" si="87"/>
        <v>57140000</v>
      </c>
      <c r="AP1402" s="2">
        <f>gpw_3[[#This Row],[M]]/(gpw_3[[#This Row],[Mb]]*gpw_3[[#This Row],[K]])*gpw_3[[#This Row],[Wb]]</f>
        <v>81.22033136020903</v>
      </c>
      <c r="AQ1402" s="2">
        <f>gpw_3[[#This Row],[kurs_zamkniecia]]-AE932</f>
        <v>0.10999999999999943</v>
      </c>
      <c r="AR1402" s="2" t="str">
        <f>IF(gpw_3[[#This Row],[Kolumna1]]&gt;0,"r",IF(gpw_3[[#This Row],[Kolumna1]]=0,"n","m"))</f>
        <v>r</v>
      </c>
    </row>
    <row r="1403" spans="1:44" x14ac:dyDescent="0.25">
      <c r="A1403" s="1">
        <v>42027</v>
      </c>
      <c r="B1403" s="2" t="s">
        <v>929</v>
      </c>
      <c r="C1403" s="2" t="s">
        <v>930</v>
      </c>
      <c r="D1403">
        <v>8.4</v>
      </c>
      <c r="E1403">
        <v>0</v>
      </c>
      <c r="F1403">
        <v>0</v>
      </c>
      <c r="G1403">
        <v>1535000</v>
      </c>
      <c r="H1403" s="2">
        <f>IF(AND(gpw[[#This Row],[wolumen]]=0,gpw[[#This Row],[obrot]]=0),gpw[[#This Row],[kurs_zamkniecia]],gpw[[#This Row],[obrot]]/gpw[[#This Row],[wolumen]])</f>
        <v>8.4</v>
      </c>
      <c r="I1403">
        <f>(gpw[[#This Row],[kurs_zamkniecia]]/D933-1)*100</f>
        <v>0</v>
      </c>
      <c r="J1403" t="str">
        <f>LEFT(gpw[[#This Row],[ISIN]],2)</f>
        <v>PL</v>
      </c>
      <c r="K1403">
        <f>gpw[[#This Row],[kurs_zamkniecia]]*gpw[[#This Row],[pakiet_wig]]</f>
        <v>12894000</v>
      </c>
      <c r="L1403" s="2">
        <f>1000</f>
        <v>1000</v>
      </c>
      <c r="M1403" s="2">
        <f t="shared" si="84"/>
        <v>96.428137390000003</v>
      </c>
      <c r="N1403" s="2">
        <f t="shared" si="85"/>
        <v>57140000</v>
      </c>
      <c r="O1403" s="2">
        <f>gpw[[#This Row],[M]]/(gpw[[#This Row],[Mb]]*gpw[[#This Row],[K]])*gpw[[#This Row],[Wb]]</f>
        <v>2.3401497625271168</v>
      </c>
      <c r="P1403" s="2">
        <f>gpw[[#This Row],[kurs_zamkniecia]]-D933</f>
        <v>0</v>
      </c>
      <c r="Q1403" s="2" t="str">
        <f>IF(gpw[[#This Row],[Kolumna1]]&gt;0,"r",IF(gpw[[#This Row],[Kolumna1]]=0,"n","m"))</f>
        <v>n</v>
      </c>
      <c r="AB1403" s="1">
        <v>42027</v>
      </c>
      <c r="AC1403" s="2" t="s">
        <v>929</v>
      </c>
      <c r="AD1403" s="2" t="s">
        <v>930</v>
      </c>
      <c r="AE1403">
        <v>8.4</v>
      </c>
      <c r="AF1403">
        <v>0</v>
      </c>
      <c r="AG1403">
        <v>0</v>
      </c>
      <c r="AH1403">
        <v>1535000</v>
      </c>
      <c r="AI1403" s="2">
        <f>IF(AND(gpw_3[[#This Row],[wolumen]]=0,gpw_3[[#This Row],[obrot]]=0),gpw_3[[#This Row],[kurs_zamkniecia]],gpw_3[[#This Row],[obrot]]/gpw_3[[#This Row],[wolumen]])</f>
        <v>8.4</v>
      </c>
      <c r="AJ1403">
        <f>(gpw_3[[#This Row],[kurs_zamkniecia]]/AE933-1)*100</f>
        <v>0</v>
      </c>
      <c r="AK1403" t="str">
        <f>LEFT(gpw_3[[#This Row],[ISIN]],2)</f>
        <v>PL</v>
      </c>
      <c r="AL1403">
        <f>gpw_3[[#This Row],[kurs_zamkniecia]]*gpw_3[[#This Row],[pakiet_wig]]</f>
        <v>12894000</v>
      </c>
      <c r="AM1403" s="2">
        <f>1000</f>
        <v>1000</v>
      </c>
      <c r="AN1403" s="2">
        <f t="shared" si="86"/>
        <v>96.428137390000003</v>
      </c>
      <c r="AO1403" s="2">
        <f t="shared" si="87"/>
        <v>57140000</v>
      </c>
      <c r="AP1403" s="2">
        <f>gpw_3[[#This Row],[M]]/(gpw_3[[#This Row],[Mb]]*gpw_3[[#This Row],[K]])*gpw_3[[#This Row],[Wb]]</f>
        <v>2.3401497625271168</v>
      </c>
      <c r="AQ1403" s="2">
        <f>gpw_3[[#This Row],[kurs_zamkniecia]]-AE933</f>
        <v>0</v>
      </c>
      <c r="AR1403" s="2" t="str">
        <f>IF(gpw_3[[#This Row],[Kolumna1]]&gt;0,"r",IF(gpw_3[[#This Row],[Kolumna1]]=0,"n","m"))</f>
        <v>n</v>
      </c>
    </row>
    <row r="1404" spans="1:44" x14ac:dyDescent="0.25">
      <c r="A1404" s="1">
        <v>42027</v>
      </c>
      <c r="B1404" s="2" t="s">
        <v>931</v>
      </c>
      <c r="C1404" s="2" t="s">
        <v>932</v>
      </c>
      <c r="D1404">
        <v>2.85</v>
      </c>
      <c r="E1404">
        <v>65869</v>
      </c>
      <c r="F1404">
        <v>181270</v>
      </c>
      <c r="G1404">
        <v>48149000</v>
      </c>
      <c r="H1404" s="2">
        <f>IF(AND(gpw[[#This Row],[wolumen]]=0,gpw[[#This Row],[obrot]]=0),gpw[[#This Row],[kurs_zamkniecia]],gpw[[#This Row],[obrot]]/gpw[[#This Row],[wolumen]])</f>
        <v>2.7519774097071461</v>
      </c>
      <c r="I1404">
        <f>(gpw[[#This Row],[kurs_zamkniecia]]/D934-1)*100</f>
        <v>8.365019011406849</v>
      </c>
      <c r="J1404" t="str">
        <f>LEFT(gpw[[#This Row],[ISIN]],2)</f>
        <v>PL</v>
      </c>
      <c r="K1404">
        <f>gpw[[#This Row],[kurs_zamkniecia]]*gpw[[#This Row],[pakiet_wig]]</f>
        <v>137224650</v>
      </c>
      <c r="L1404" s="2">
        <f>1000</f>
        <v>1000</v>
      </c>
      <c r="M1404" s="2">
        <f t="shared" si="84"/>
        <v>96.428137390000003</v>
      </c>
      <c r="N1404" s="2">
        <f t="shared" si="85"/>
        <v>57140000</v>
      </c>
      <c r="O1404" s="2">
        <f>gpw[[#This Row],[M]]/(gpw[[#This Row],[Mb]]*gpw[[#This Row],[K]])*gpw[[#This Row],[Wb]]</f>
        <v>24.905090127994935</v>
      </c>
      <c r="P1404" s="2">
        <f>gpw[[#This Row],[kurs_zamkniecia]]-D934</f>
        <v>0.2200000000000002</v>
      </c>
      <c r="Q1404" s="2" t="str">
        <f>IF(gpw[[#This Row],[Kolumna1]]&gt;0,"r",IF(gpw[[#This Row],[Kolumna1]]=0,"n","m"))</f>
        <v>r</v>
      </c>
      <c r="AB1404" s="1">
        <v>42027</v>
      </c>
      <c r="AC1404" s="2" t="s">
        <v>931</v>
      </c>
      <c r="AD1404" s="2" t="s">
        <v>932</v>
      </c>
      <c r="AE1404">
        <v>2.85</v>
      </c>
      <c r="AF1404">
        <v>65869</v>
      </c>
      <c r="AG1404">
        <v>181270</v>
      </c>
      <c r="AH1404">
        <v>48149000</v>
      </c>
      <c r="AI1404" s="2">
        <f>IF(AND(gpw_3[[#This Row],[wolumen]]=0,gpw_3[[#This Row],[obrot]]=0),gpw_3[[#This Row],[kurs_zamkniecia]],gpw_3[[#This Row],[obrot]]/gpw_3[[#This Row],[wolumen]])</f>
        <v>2.7519774097071461</v>
      </c>
      <c r="AJ1404">
        <f>(gpw_3[[#This Row],[kurs_zamkniecia]]/AE934-1)*100</f>
        <v>8.365019011406849</v>
      </c>
      <c r="AK1404" t="str">
        <f>LEFT(gpw_3[[#This Row],[ISIN]],2)</f>
        <v>PL</v>
      </c>
      <c r="AL1404">
        <f>gpw_3[[#This Row],[kurs_zamkniecia]]*gpw_3[[#This Row],[pakiet_wig]]</f>
        <v>137224650</v>
      </c>
      <c r="AM1404" s="2">
        <f>1000</f>
        <v>1000</v>
      </c>
      <c r="AN1404" s="2">
        <f t="shared" si="86"/>
        <v>96.428137390000003</v>
      </c>
      <c r="AO1404" s="2">
        <f t="shared" si="87"/>
        <v>57140000</v>
      </c>
      <c r="AP1404" s="2">
        <f>gpw_3[[#This Row],[M]]/(gpw_3[[#This Row],[Mb]]*gpw_3[[#This Row],[K]])*gpw_3[[#This Row],[Wb]]</f>
        <v>24.905090127994935</v>
      </c>
      <c r="AQ1404" s="2">
        <f>gpw_3[[#This Row],[kurs_zamkniecia]]-AE934</f>
        <v>0.2200000000000002</v>
      </c>
      <c r="AR1404" s="2" t="str">
        <f>IF(gpw_3[[#This Row],[Kolumna1]]&gt;0,"r",IF(gpw_3[[#This Row],[Kolumna1]]=0,"n","m"))</f>
        <v>r</v>
      </c>
    </row>
    <row r="1405" spans="1:44" x14ac:dyDescent="0.25">
      <c r="A1405" s="1">
        <v>42027</v>
      </c>
      <c r="B1405" s="2" t="s">
        <v>933</v>
      </c>
      <c r="C1405" s="2" t="s">
        <v>934</v>
      </c>
      <c r="D1405">
        <v>1.04</v>
      </c>
      <c r="E1405">
        <v>108647</v>
      </c>
      <c r="F1405">
        <v>106390</v>
      </c>
      <c r="G1405">
        <v>23434000</v>
      </c>
      <c r="H1405" s="2">
        <f>IF(AND(gpw[[#This Row],[wolumen]]=0,gpw[[#This Row],[obrot]]=0),gpw[[#This Row],[kurs_zamkniecia]],gpw[[#This Row],[obrot]]/gpw[[#This Row],[wolumen]])</f>
        <v>0.97922630169263758</v>
      </c>
      <c r="I1405">
        <f>(gpw[[#This Row],[kurs_zamkniecia]]/D935-1)*100</f>
        <v>9.4736842105263221</v>
      </c>
      <c r="J1405" t="str">
        <f>LEFT(gpw[[#This Row],[ISIN]],2)</f>
        <v>PL</v>
      </c>
      <c r="K1405">
        <f>gpw[[#This Row],[kurs_zamkniecia]]*gpw[[#This Row],[pakiet_wig]]</f>
        <v>24371360</v>
      </c>
      <c r="L1405" s="2">
        <f>1000</f>
        <v>1000</v>
      </c>
      <c r="M1405" s="2">
        <f t="shared" si="84"/>
        <v>96.428137390000003</v>
      </c>
      <c r="N1405" s="2">
        <f t="shared" si="85"/>
        <v>57140000</v>
      </c>
      <c r="O1405" s="2">
        <f>gpw[[#This Row],[M]]/(gpw[[#This Row],[Mb]]*gpw[[#This Row],[K]])*gpw[[#This Row],[Wb]]</f>
        <v>4.4231915865102271</v>
      </c>
      <c r="P1405" s="2">
        <f>gpw[[#This Row],[kurs_zamkniecia]]-D935</f>
        <v>9.000000000000008E-2</v>
      </c>
      <c r="Q1405" s="2" t="str">
        <f>IF(gpw[[#This Row],[Kolumna1]]&gt;0,"r",IF(gpw[[#This Row],[Kolumna1]]=0,"n","m"))</f>
        <v>r</v>
      </c>
      <c r="AB1405" s="1">
        <v>42027</v>
      </c>
      <c r="AC1405" s="2" t="s">
        <v>933</v>
      </c>
      <c r="AD1405" s="2" t="s">
        <v>934</v>
      </c>
      <c r="AE1405">
        <v>1.04</v>
      </c>
      <c r="AF1405">
        <v>108647</v>
      </c>
      <c r="AG1405">
        <v>106390</v>
      </c>
      <c r="AH1405">
        <v>23434000</v>
      </c>
      <c r="AI1405" s="2">
        <f>IF(AND(gpw_3[[#This Row],[wolumen]]=0,gpw_3[[#This Row],[obrot]]=0),gpw_3[[#This Row],[kurs_zamkniecia]],gpw_3[[#This Row],[obrot]]/gpw_3[[#This Row],[wolumen]])</f>
        <v>0.97922630169263758</v>
      </c>
      <c r="AJ1405">
        <f>(gpw_3[[#This Row],[kurs_zamkniecia]]/AE935-1)*100</f>
        <v>9.4736842105263221</v>
      </c>
      <c r="AK1405" t="str">
        <f>LEFT(gpw_3[[#This Row],[ISIN]],2)</f>
        <v>PL</v>
      </c>
      <c r="AL1405">
        <f>gpw_3[[#This Row],[kurs_zamkniecia]]*gpw_3[[#This Row],[pakiet_wig]]</f>
        <v>24371360</v>
      </c>
      <c r="AM1405" s="2">
        <f>1000</f>
        <v>1000</v>
      </c>
      <c r="AN1405" s="2">
        <f t="shared" si="86"/>
        <v>96.428137390000003</v>
      </c>
      <c r="AO1405" s="2">
        <f t="shared" si="87"/>
        <v>57140000</v>
      </c>
      <c r="AP1405" s="2">
        <f>gpw_3[[#This Row],[M]]/(gpw_3[[#This Row],[Mb]]*gpw_3[[#This Row],[K]])*gpw_3[[#This Row],[Wb]]</f>
        <v>4.4231915865102271</v>
      </c>
      <c r="AQ1405" s="2">
        <f>gpw_3[[#This Row],[kurs_zamkniecia]]-AE935</f>
        <v>9.000000000000008E-2</v>
      </c>
      <c r="AR1405" s="2" t="str">
        <f>IF(gpw_3[[#This Row],[Kolumna1]]&gt;0,"r",IF(gpw_3[[#This Row],[Kolumna1]]=0,"n","m"))</f>
        <v>r</v>
      </c>
    </row>
    <row r="1406" spans="1:44" x14ac:dyDescent="0.25">
      <c r="A1406" s="1">
        <v>42027</v>
      </c>
      <c r="B1406" s="2" t="s">
        <v>935</v>
      </c>
      <c r="C1406" s="2" t="s">
        <v>936</v>
      </c>
      <c r="D1406">
        <v>24.62</v>
      </c>
      <c r="E1406">
        <v>15094</v>
      </c>
      <c r="F1406">
        <v>371620</v>
      </c>
      <c r="G1406">
        <v>24622000</v>
      </c>
      <c r="H1406" s="2">
        <f>IF(AND(gpw[[#This Row],[wolumen]]=0,gpw[[#This Row],[obrot]]=0),gpw[[#This Row],[kurs_zamkniecia]],gpw[[#This Row],[obrot]]/gpw[[#This Row],[wolumen]])</f>
        <v>24.620378958526565</v>
      </c>
      <c r="I1406">
        <f>(gpw[[#This Row],[kurs_zamkniecia]]/D936-1)*100</f>
        <v>2.1576763485477102</v>
      </c>
      <c r="J1406" t="str">
        <f>LEFT(gpw[[#This Row],[ISIN]],2)</f>
        <v>PL</v>
      </c>
      <c r="K1406">
        <f>gpw[[#This Row],[kurs_zamkniecia]]*gpw[[#This Row],[pakiet_wig]]</f>
        <v>606193640</v>
      </c>
      <c r="L1406" s="2">
        <f>1000</f>
        <v>1000</v>
      </c>
      <c r="M1406" s="2">
        <f t="shared" si="84"/>
        <v>96.428137390000003</v>
      </c>
      <c r="N1406" s="2">
        <f t="shared" si="85"/>
        <v>57140000</v>
      </c>
      <c r="O1406" s="2">
        <f>gpw[[#This Row],[M]]/(gpw[[#This Row],[Mb]]*gpw[[#This Row],[K]])*gpw[[#This Row],[Wb]]</f>
        <v>110.01891598351547</v>
      </c>
      <c r="P1406" s="2">
        <f>gpw[[#This Row],[kurs_zamkniecia]]-D936</f>
        <v>0.51999999999999957</v>
      </c>
      <c r="Q1406" s="2" t="str">
        <f>IF(gpw[[#This Row],[Kolumna1]]&gt;0,"r",IF(gpw[[#This Row],[Kolumna1]]=0,"n","m"))</f>
        <v>r</v>
      </c>
      <c r="AB1406" s="1">
        <v>42027</v>
      </c>
      <c r="AC1406" s="2" t="s">
        <v>935</v>
      </c>
      <c r="AD1406" s="2" t="s">
        <v>936</v>
      </c>
      <c r="AE1406">
        <v>24.62</v>
      </c>
      <c r="AF1406">
        <v>15094</v>
      </c>
      <c r="AG1406">
        <v>371620</v>
      </c>
      <c r="AH1406">
        <v>24622000</v>
      </c>
      <c r="AI1406" s="2">
        <f>IF(AND(gpw_3[[#This Row],[wolumen]]=0,gpw_3[[#This Row],[obrot]]=0),gpw_3[[#This Row],[kurs_zamkniecia]],gpw_3[[#This Row],[obrot]]/gpw_3[[#This Row],[wolumen]])</f>
        <v>24.620378958526565</v>
      </c>
      <c r="AJ1406">
        <f>(gpw_3[[#This Row],[kurs_zamkniecia]]/AE936-1)*100</f>
        <v>2.1576763485477102</v>
      </c>
      <c r="AK1406" t="str">
        <f>LEFT(gpw_3[[#This Row],[ISIN]],2)</f>
        <v>PL</v>
      </c>
      <c r="AL1406">
        <f>gpw_3[[#This Row],[kurs_zamkniecia]]*gpw_3[[#This Row],[pakiet_wig]]</f>
        <v>606193640</v>
      </c>
      <c r="AM1406" s="2">
        <f>1000</f>
        <v>1000</v>
      </c>
      <c r="AN1406" s="2">
        <f t="shared" si="86"/>
        <v>96.428137390000003</v>
      </c>
      <c r="AO1406" s="2">
        <f t="shared" si="87"/>
        <v>57140000</v>
      </c>
      <c r="AP1406" s="2">
        <f>gpw_3[[#This Row],[M]]/(gpw_3[[#This Row],[Mb]]*gpw_3[[#This Row],[K]])*gpw_3[[#This Row],[Wb]]</f>
        <v>110.01891598351547</v>
      </c>
      <c r="AQ1406" s="2">
        <f>gpw_3[[#This Row],[kurs_zamkniecia]]-AE936</f>
        <v>0.51999999999999957</v>
      </c>
      <c r="AR1406" s="2" t="str">
        <f>IF(gpw_3[[#This Row],[Kolumna1]]&gt;0,"r",IF(gpw_3[[#This Row],[Kolumna1]]=0,"n","m"))</f>
        <v>r</v>
      </c>
    </row>
    <row r="1407" spans="1:44" x14ac:dyDescent="0.25">
      <c r="A1407" s="1">
        <v>42027</v>
      </c>
      <c r="B1407" s="2" t="s">
        <v>937</v>
      </c>
      <c r="C1407" s="2" t="s">
        <v>938</v>
      </c>
      <c r="D1407">
        <v>64.790000000000006</v>
      </c>
      <c r="E1407">
        <v>876</v>
      </c>
      <c r="F1407">
        <v>56140</v>
      </c>
      <c r="G1407">
        <v>3288000</v>
      </c>
      <c r="H1407" s="2">
        <f>IF(AND(gpw[[#This Row],[wolumen]]=0,gpw[[#This Row],[obrot]]=0),gpw[[#This Row],[kurs_zamkniecia]],gpw[[#This Row],[obrot]]/gpw[[#This Row],[wolumen]])</f>
        <v>64.086757990867582</v>
      </c>
      <c r="I1407">
        <f>(gpw[[#This Row],[kurs_zamkniecia]]/D937-1)*100</f>
        <v>1.1079900124844055</v>
      </c>
      <c r="J1407" t="str">
        <f>LEFT(gpw[[#This Row],[ISIN]],2)</f>
        <v>PL</v>
      </c>
      <c r="K1407">
        <f>gpw[[#This Row],[kurs_zamkniecia]]*gpw[[#This Row],[pakiet_wig]]</f>
        <v>213029520.00000003</v>
      </c>
      <c r="L1407" s="2">
        <f>1000</f>
        <v>1000</v>
      </c>
      <c r="M1407" s="2">
        <f t="shared" si="84"/>
        <v>96.428137390000003</v>
      </c>
      <c r="N1407" s="2">
        <f t="shared" si="85"/>
        <v>57140000</v>
      </c>
      <c r="O1407" s="2">
        <f>gpw[[#This Row],[M]]/(gpw[[#This Row],[Mb]]*gpw[[#This Row],[K]])*gpw[[#This Row],[Wb]]</f>
        <v>38.663020058885195</v>
      </c>
      <c r="P1407" s="2">
        <f>gpw[[#This Row],[kurs_zamkniecia]]-D937</f>
        <v>0.71000000000000796</v>
      </c>
      <c r="Q1407" s="2" t="str">
        <f>IF(gpw[[#This Row],[Kolumna1]]&gt;0,"r",IF(gpw[[#This Row],[Kolumna1]]=0,"n","m"))</f>
        <v>r</v>
      </c>
      <c r="AB1407" s="1">
        <v>42027</v>
      </c>
      <c r="AC1407" s="2" t="s">
        <v>937</v>
      </c>
      <c r="AD1407" s="2" t="s">
        <v>938</v>
      </c>
      <c r="AE1407">
        <v>64.790000000000006</v>
      </c>
      <c r="AF1407">
        <v>876</v>
      </c>
      <c r="AG1407">
        <v>56140</v>
      </c>
      <c r="AH1407">
        <v>3288000</v>
      </c>
      <c r="AI1407" s="2">
        <f>IF(AND(gpw_3[[#This Row],[wolumen]]=0,gpw_3[[#This Row],[obrot]]=0),gpw_3[[#This Row],[kurs_zamkniecia]],gpw_3[[#This Row],[obrot]]/gpw_3[[#This Row],[wolumen]])</f>
        <v>64.086757990867582</v>
      </c>
      <c r="AJ1407">
        <f>(gpw_3[[#This Row],[kurs_zamkniecia]]/AE937-1)*100</f>
        <v>1.1079900124844055</v>
      </c>
      <c r="AK1407" t="str">
        <f>LEFT(gpw_3[[#This Row],[ISIN]],2)</f>
        <v>PL</v>
      </c>
      <c r="AL1407">
        <f>gpw_3[[#This Row],[kurs_zamkniecia]]*gpw_3[[#This Row],[pakiet_wig]]</f>
        <v>213029520.00000003</v>
      </c>
      <c r="AM1407" s="2">
        <f>1000</f>
        <v>1000</v>
      </c>
      <c r="AN1407" s="2">
        <f t="shared" si="86"/>
        <v>96.428137390000003</v>
      </c>
      <c r="AO1407" s="2">
        <f t="shared" si="87"/>
        <v>57140000</v>
      </c>
      <c r="AP1407" s="2">
        <f>gpw_3[[#This Row],[M]]/(gpw_3[[#This Row],[Mb]]*gpw_3[[#This Row],[K]])*gpw_3[[#This Row],[Wb]]</f>
        <v>38.663020058885195</v>
      </c>
      <c r="AQ1407" s="2">
        <f>gpw_3[[#This Row],[kurs_zamkniecia]]-AE937</f>
        <v>0.71000000000000796</v>
      </c>
      <c r="AR1407" s="2" t="str">
        <f>IF(gpw_3[[#This Row],[Kolumna1]]&gt;0,"r",IF(gpw_3[[#This Row],[Kolumna1]]=0,"n","m"))</f>
        <v>r</v>
      </c>
    </row>
    <row r="1408" spans="1:44" x14ac:dyDescent="0.25">
      <c r="A1408" s="1">
        <v>42027</v>
      </c>
      <c r="B1408" s="2" t="s">
        <v>939</v>
      </c>
      <c r="C1408" s="2" t="s">
        <v>940</v>
      </c>
      <c r="D1408">
        <v>284.89999999999998</v>
      </c>
      <c r="E1408">
        <v>1</v>
      </c>
      <c r="F1408">
        <v>280</v>
      </c>
      <c r="G1408">
        <v>699000</v>
      </c>
      <c r="H1408" s="2">
        <f>IF(AND(gpw[[#This Row],[wolumen]]=0,gpw[[#This Row],[obrot]]=0),gpw[[#This Row],[kurs_zamkniecia]],gpw[[#This Row],[obrot]]/gpw[[#This Row],[wolumen]])</f>
        <v>280</v>
      </c>
      <c r="I1408">
        <f>(gpw[[#This Row],[kurs_zamkniecia]]/D938-1)*100</f>
        <v>-3.5087719298254605E-2</v>
      </c>
      <c r="J1408" t="str">
        <f>LEFT(gpw[[#This Row],[ISIN]],2)</f>
        <v>PL</v>
      </c>
      <c r="K1408">
        <f>gpw[[#This Row],[kurs_zamkniecia]]*gpw[[#This Row],[pakiet_wig]]</f>
        <v>199145099.99999997</v>
      </c>
      <c r="L1408" s="2">
        <f>1000</f>
        <v>1000</v>
      </c>
      <c r="M1408" s="2">
        <f t="shared" si="84"/>
        <v>96.428137390000003</v>
      </c>
      <c r="N1408" s="2">
        <f t="shared" si="85"/>
        <v>57140000</v>
      </c>
      <c r="O1408" s="2">
        <f>gpw[[#This Row],[M]]/(gpw[[#This Row],[Mb]]*gpw[[#This Row],[K]])*gpw[[#This Row],[Wb]]</f>
        <v>36.143117610783221</v>
      </c>
      <c r="P1408" s="2">
        <f>gpw[[#This Row],[kurs_zamkniecia]]-D938</f>
        <v>-0.10000000000002274</v>
      </c>
      <c r="Q1408" s="2" t="str">
        <f>IF(gpw[[#This Row],[Kolumna1]]&gt;0,"r",IF(gpw[[#This Row],[Kolumna1]]=0,"n","m"))</f>
        <v>m</v>
      </c>
      <c r="AB1408" s="1">
        <v>42027</v>
      </c>
      <c r="AC1408" s="2" t="s">
        <v>939</v>
      </c>
      <c r="AD1408" s="2" t="s">
        <v>940</v>
      </c>
      <c r="AE1408">
        <v>284.89999999999998</v>
      </c>
      <c r="AF1408">
        <v>1</v>
      </c>
      <c r="AG1408">
        <v>280</v>
      </c>
      <c r="AH1408">
        <v>699000</v>
      </c>
      <c r="AI1408" s="2">
        <f>IF(AND(gpw_3[[#This Row],[wolumen]]=0,gpw_3[[#This Row],[obrot]]=0),gpw_3[[#This Row],[kurs_zamkniecia]],gpw_3[[#This Row],[obrot]]/gpw_3[[#This Row],[wolumen]])</f>
        <v>280</v>
      </c>
      <c r="AJ1408">
        <f>(gpw_3[[#This Row],[kurs_zamkniecia]]/AE938-1)*100</f>
        <v>-3.5087719298254605E-2</v>
      </c>
      <c r="AK1408" t="str">
        <f>LEFT(gpw_3[[#This Row],[ISIN]],2)</f>
        <v>PL</v>
      </c>
      <c r="AL1408">
        <f>gpw_3[[#This Row],[kurs_zamkniecia]]*gpw_3[[#This Row],[pakiet_wig]]</f>
        <v>199145099.99999997</v>
      </c>
      <c r="AM1408" s="2">
        <f>1000</f>
        <v>1000</v>
      </c>
      <c r="AN1408" s="2">
        <f t="shared" si="86"/>
        <v>96.428137390000003</v>
      </c>
      <c r="AO1408" s="2">
        <f t="shared" si="87"/>
        <v>57140000</v>
      </c>
      <c r="AP1408" s="2">
        <f>gpw_3[[#This Row],[M]]/(gpw_3[[#This Row],[Mb]]*gpw_3[[#This Row],[K]])*gpw_3[[#This Row],[Wb]]</f>
        <v>36.143117610783221</v>
      </c>
      <c r="AQ1408" s="2">
        <f>gpw_3[[#This Row],[kurs_zamkniecia]]-AE938</f>
        <v>-0.10000000000002274</v>
      </c>
      <c r="AR1408" s="2" t="str">
        <f>IF(gpw_3[[#This Row],[Kolumna1]]&gt;0,"r",IF(gpw_3[[#This Row],[Kolumna1]]=0,"n","m"))</f>
        <v>m</v>
      </c>
    </row>
    <row r="1409" spans="1:44" x14ac:dyDescent="0.25">
      <c r="A1409" s="1">
        <v>42027</v>
      </c>
      <c r="B1409" s="2" t="s">
        <v>941</v>
      </c>
      <c r="C1409" s="2" t="s">
        <v>942</v>
      </c>
      <c r="D1409">
        <v>1.55</v>
      </c>
      <c r="E1409">
        <v>4185</v>
      </c>
      <c r="F1409">
        <v>6260</v>
      </c>
      <c r="G1409">
        <v>6145000</v>
      </c>
      <c r="H1409" s="2">
        <f>IF(AND(gpw[[#This Row],[wolumen]]=0,gpw[[#This Row],[obrot]]=0),gpw[[#This Row],[kurs_zamkniecia]],gpw[[#This Row],[obrot]]/gpw[[#This Row],[wolumen]])</f>
        <v>1.4958183990442055</v>
      </c>
      <c r="I1409">
        <f>(gpw[[#This Row],[kurs_zamkniecia]]/D939-1)*100</f>
        <v>0.64935064935065512</v>
      </c>
      <c r="J1409" t="str">
        <f>LEFT(gpw[[#This Row],[ISIN]],2)</f>
        <v>PL</v>
      </c>
      <c r="K1409">
        <f>gpw[[#This Row],[kurs_zamkniecia]]*gpw[[#This Row],[pakiet_wig]]</f>
        <v>9524750</v>
      </c>
      <c r="L1409" s="2">
        <f>1000</f>
        <v>1000</v>
      </c>
      <c r="M1409" s="2">
        <f t="shared" si="84"/>
        <v>96.428137390000003</v>
      </c>
      <c r="N1409" s="2">
        <f t="shared" si="85"/>
        <v>57140000</v>
      </c>
      <c r="O1409" s="2">
        <f>gpw[[#This Row],[M]]/(gpw[[#This Row],[Mb]]*gpw[[#This Row],[K]])*gpw[[#This Row],[Wb]]</f>
        <v>1.7286599542911552</v>
      </c>
      <c r="P1409" s="2">
        <f>gpw[[#This Row],[kurs_zamkniecia]]-D939</f>
        <v>1.0000000000000009E-2</v>
      </c>
      <c r="Q1409" s="2" t="str">
        <f>IF(gpw[[#This Row],[Kolumna1]]&gt;0,"r",IF(gpw[[#This Row],[Kolumna1]]=0,"n","m"))</f>
        <v>r</v>
      </c>
      <c r="AB1409" s="1">
        <v>42027</v>
      </c>
      <c r="AC1409" s="2" t="s">
        <v>941</v>
      </c>
      <c r="AD1409" s="2" t="s">
        <v>942</v>
      </c>
      <c r="AE1409">
        <v>1.55</v>
      </c>
      <c r="AF1409">
        <v>4185</v>
      </c>
      <c r="AG1409">
        <v>6260</v>
      </c>
      <c r="AH1409">
        <v>6145000</v>
      </c>
      <c r="AI1409" s="2">
        <f>IF(AND(gpw_3[[#This Row],[wolumen]]=0,gpw_3[[#This Row],[obrot]]=0),gpw_3[[#This Row],[kurs_zamkniecia]],gpw_3[[#This Row],[obrot]]/gpw_3[[#This Row],[wolumen]])</f>
        <v>1.4958183990442055</v>
      </c>
      <c r="AJ1409">
        <f>(gpw_3[[#This Row],[kurs_zamkniecia]]/AE939-1)*100</f>
        <v>0.64935064935065512</v>
      </c>
      <c r="AK1409" t="str">
        <f>LEFT(gpw_3[[#This Row],[ISIN]],2)</f>
        <v>PL</v>
      </c>
      <c r="AL1409">
        <f>gpw_3[[#This Row],[kurs_zamkniecia]]*gpw_3[[#This Row],[pakiet_wig]]</f>
        <v>9524750</v>
      </c>
      <c r="AM1409" s="2">
        <f>1000</f>
        <v>1000</v>
      </c>
      <c r="AN1409" s="2">
        <f t="shared" si="86"/>
        <v>96.428137390000003</v>
      </c>
      <c r="AO1409" s="2">
        <f t="shared" si="87"/>
        <v>57140000</v>
      </c>
      <c r="AP1409" s="2">
        <f>gpw_3[[#This Row],[M]]/(gpw_3[[#This Row],[Mb]]*gpw_3[[#This Row],[K]])*gpw_3[[#This Row],[Wb]]</f>
        <v>1.7286599542911552</v>
      </c>
      <c r="AQ1409" s="2">
        <f>gpw_3[[#This Row],[kurs_zamkniecia]]-AE939</f>
        <v>1.0000000000000009E-2</v>
      </c>
      <c r="AR1409" s="2" t="str">
        <f>IF(gpw_3[[#This Row],[Kolumna1]]&gt;0,"r",IF(gpw_3[[#This Row],[Kolumna1]]=0,"n","m"))</f>
        <v>r</v>
      </c>
    </row>
    <row r="1410" spans="1:44" x14ac:dyDescent="0.25">
      <c r="A1410" s="1">
        <v>42027</v>
      </c>
      <c r="B1410" s="2" t="s">
        <v>943</v>
      </c>
      <c r="C1410" s="2" t="s">
        <v>944</v>
      </c>
      <c r="D1410">
        <v>6.36</v>
      </c>
      <c r="E1410">
        <v>207</v>
      </c>
      <c r="F1410">
        <v>1320</v>
      </c>
      <c r="G1410">
        <v>8629000</v>
      </c>
      <c r="H1410" s="2">
        <f>IF(AND(gpw[[#This Row],[wolumen]]=0,gpw[[#This Row],[obrot]]=0),gpw[[#This Row],[kurs_zamkniecia]],gpw[[#This Row],[obrot]]/gpw[[#This Row],[wolumen]])</f>
        <v>6.3768115942028984</v>
      </c>
      <c r="I1410">
        <f>(gpw[[#This Row],[kurs_zamkniecia]]/D940-1)*100</f>
        <v>-1.3953488372092981</v>
      </c>
      <c r="J1410" t="str">
        <f>LEFT(gpw[[#This Row],[ISIN]],2)</f>
        <v>PL</v>
      </c>
      <c r="K1410">
        <f>gpw[[#This Row],[kurs_zamkniecia]]*gpw[[#This Row],[pakiet_wig]]</f>
        <v>54880440</v>
      </c>
      <c r="L1410" s="2">
        <f>1000</f>
        <v>1000</v>
      </c>
      <c r="M1410" s="2">
        <f t="shared" si="84"/>
        <v>96.428137390000003</v>
      </c>
      <c r="N1410" s="2">
        <f t="shared" si="85"/>
        <v>57140000</v>
      </c>
      <c r="O1410" s="2">
        <f>gpw[[#This Row],[M]]/(gpw[[#This Row],[Mb]]*gpw[[#This Row],[K]])*gpw[[#This Row],[Wb]]</f>
        <v>9.9603264024649967</v>
      </c>
      <c r="P1410" s="2">
        <f>gpw[[#This Row],[kurs_zamkniecia]]-D940</f>
        <v>-8.9999999999999858E-2</v>
      </c>
      <c r="Q1410" s="2" t="str">
        <f>IF(gpw[[#This Row],[Kolumna1]]&gt;0,"r",IF(gpw[[#This Row],[Kolumna1]]=0,"n","m"))</f>
        <v>m</v>
      </c>
      <c r="AB1410" s="1">
        <v>42027</v>
      </c>
      <c r="AC1410" s="2" t="s">
        <v>943</v>
      </c>
      <c r="AD1410" s="2" t="s">
        <v>944</v>
      </c>
      <c r="AE1410">
        <v>6.36</v>
      </c>
      <c r="AF1410">
        <v>207</v>
      </c>
      <c r="AG1410">
        <v>1320</v>
      </c>
      <c r="AH1410">
        <v>8629000</v>
      </c>
      <c r="AI1410" s="2">
        <f>IF(AND(gpw_3[[#This Row],[wolumen]]=0,gpw_3[[#This Row],[obrot]]=0),gpw_3[[#This Row],[kurs_zamkniecia]],gpw_3[[#This Row],[obrot]]/gpw_3[[#This Row],[wolumen]])</f>
        <v>6.3768115942028984</v>
      </c>
      <c r="AJ1410">
        <f>(gpw_3[[#This Row],[kurs_zamkniecia]]/AE940-1)*100</f>
        <v>-1.3953488372092981</v>
      </c>
      <c r="AK1410" t="str">
        <f>LEFT(gpw_3[[#This Row],[ISIN]],2)</f>
        <v>PL</v>
      </c>
      <c r="AL1410">
        <f>gpw_3[[#This Row],[kurs_zamkniecia]]*gpw_3[[#This Row],[pakiet_wig]]</f>
        <v>54880440</v>
      </c>
      <c r="AM1410" s="2">
        <f>1000</f>
        <v>1000</v>
      </c>
      <c r="AN1410" s="2">
        <f t="shared" si="86"/>
        <v>96.428137390000003</v>
      </c>
      <c r="AO1410" s="2">
        <f t="shared" si="87"/>
        <v>57140000</v>
      </c>
      <c r="AP1410" s="2">
        <f>gpw_3[[#This Row],[M]]/(gpw_3[[#This Row],[Mb]]*gpw_3[[#This Row],[K]])*gpw_3[[#This Row],[Wb]]</f>
        <v>9.9603264024649967</v>
      </c>
      <c r="AQ1410" s="2">
        <f>gpw_3[[#This Row],[kurs_zamkniecia]]-AE940</f>
        <v>-8.9999999999999858E-2</v>
      </c>
      <c r="AR1410" s="2" t="str">
        <f>IF(gpw_3[[#This Row],[Kolumna1]]&gt;0,"r",IF(gpw_3[[#This Row],[Kolumna1]]=0,"n","m"))</f>
        <v>m</v>
      </c>
    </row>
    <row r="1411" spans="1:44" x14ac:dyDescent="0.25">
      <c r="A1411" s="1">
        <v>42027</v>
      </c>
      <c r="B1411" s="2" t="s">
        <v>945</v>
      </c>
      <c r="C1411" s="2" t="s">
        <v>946</v>
      </c>
      <c r="D1411">
        <v>386</v>
      </c>
      <c r="E1411">
        <v>7</v>
      </c>
      <c r="F1411">
        <v>2700</v>
      </c>
      <c r="G1411">
        <v>0</v>
      </c>
      <c r="H1411" s="2">
        <f>IF(AND(gpw[[#This Row],[wolumen]]=0,gpw[[#This Row],[obrot]]=0),gpw[[#This Row],[kurs_zamkniecia]],gpw[[#This Row],[obrot]]/gpw[[#This Row],[wolumen]])</f>
        <v>385.71428571428572</v>
      </c>
      <c r="I1411">
        <f>(gpw[[#This Row],[kurs_zamkniecia]]/D941-1)*100</f>
        <v>0</v>
      </c>
      <c r="J1411" t="str">
        <f>LEFT(gpw[[#This Row],[ISIN]],2)</f>
        <v>PL</v>
      </c>
      <c r="K1411">
        <f>gpw[[#This Row],[kurs_zamkniecia]]*gpw[[#This Row],[pakiet_wig]]</f>
        <v>0</v>
      </c>
      <c r="L1411" s="2">
        <f>1000</f>
        <v>1000</v>
      </c>
      <c r="M1411" s="2">
        <f t="shared" si="84"/>
        <v>96.428137390000003</v>
      </c>
      <c r="N1411" s="2">
        <f t="shared" si="85"/>
        <v>57140000</v>
      </c>
      <c r="O1411" s="2">
        <f>gpw[[#This Row],[M]]/(gpw[[#This Row],[Mb]]*gpw[[#This Row],[K]])*gpw[[#This Row],[Wb]]</f>
        <v>0</v>
      </c>
      <c r="P1411" s="2">
        <f>gpw[[#This Row],[kurs_zamkniecia]]-D941</f>
        <v>0</v>
      </c>
      <c r="Q1411" s="2" t="str">
        <f>IF(gpw[[#This Row],[Kolumna1]]&gt;0,"r",IF(gpw[[#This Row],[Kolumna1]]=0,"n","m"))</f>
        <v>n</v>
      </c>
      <c r="AB1411" s="1">
        <v>42027</v>
      </c>
      <c r="AC1411" s="2" t="s">
        <v>945</v>
      </c>
      <c r="AD1411" s="2" t="s">
        <v>946</v>
      </c>
      <c r="AE1411">
        <v>386</v>
      </c>
      <c r="AF1411">
        <v>7</v>
      </c>
      <c r="AG1411">
        <v>2700</v>
      </c>
      <c r="AH1411">
        <v>0</v>
      </c>
      <c r="AI1411" s="2">
        <f>IF(AND(gpw_3[[#This Row],[wolumen]]=0,gpw_3[[#This Row],[obrot]]=0),gpw_3[[#This Row],[kurs_zamkniecia]],gpw_3[[#This Row],[obrot]]/gpw_3[[#This Row],[wolumen]])</f>
        <v>385.71428571428572</v>
      </c>
      <c r="AJ1411">
        <f>(gpw_3[[#This Row],[kurs_zamkniecia]]/AE941-1)*100</f>
        <v>0</v>
      </c>
      <c r="AK1411" t="str">
        <f>LEFT(gpw_3[[#This Row],[ISIN]],2)</f>
        <v>PL</v>
      </c>
      <c r="AL1411">
        <f>gpw_3[[#This Row],[kurs_zamkniecia]]*gpw_3[[#This Row],[pakiet_wig]]</f>
        <v>0</v>
      </c>
      <c r="AM1411" s="2">
        <f>1000</f>
        <v>1000</v>
      </c>
      <c r="AN1411" s="2">
        <f t="shared" si="86"/>
        <v>96.428137390000003</v>
      </c>
      <c r="AO1411" s="2">
        <f t="shared" si="87"/>
        <v>57140000</v>
      </c>
      <c r="AP1411" s="2">
        <f>gpw_3[[#This Row],[M]]/(gpw_3[[#This Row],[Mb]]*gpw_3[[#This Row],[K]])*gpw_3[[#This Row],[Wb]]</f>
        <v>0</v>
      </c>
      <c r="AQ1411" s="2">
        <f>gpw_3[[#This Row],[kurs_zamkniecia]]-AE941</f>
        <v>0</v>
      </c>
      <c r="AR1411" s="2" t="str">
        <f>IF(gpw_3[[#This Row],[Kolumna1]]&gt;0,"r",IF(gpw_3[[#This Row],[Kolumna1]]=0,"n","m"))</f>
        <v>n</v>
      </c>
    </row>
    <row r="1415" spans="1:44" x14ac:dyDescent="0.25">
      <c r="I1415">
        <f>MAX(I942:I1411)</f>
        <v>27.848101265822777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O5" sqref="O5"/>
    </sheetView>
  </sheetViews>
  <sheetFormatPr defaultRowHeight="15" x14ac:dyDescent="0.25"/>
  <sheetData>
    <row r="1" spans="1:16" x14ac:dyDescent="0.25">
      <c r="A1" s="3" t="s">
        <v>1</v>
      </c>
      <c r="B1" s="3" t="s">
        <v>947</v>
      </c>
      <c r="C1" t="s">
        <v>948</v>
      </c>
      <c r="E1" t="s">
        <v>952</v>
      </c>
      <c r="H1" t="s">
        <v>956</v>
      </c>
      <c r="O1" t="s">
        <v>973</v>
      </c>
    </row>
    <row r="2" spans="1:16" x14ac:dyDescent="0.25">
      <c r="A2" s="4" t="s">
        <v>497</v>
      </c>
      <c r="B2" s="6">
        <v>7485.8360352014824</v>
      </c>
      <c r="E2" t="s">
        <v>1</v>
      </c>
      <c r="F2" t="s">
        <v>951</v>
      </c>
      <c r="H2">
        <f>COUNTIF(gpw[kod kraju],"&lt;&gt;PL")/3</f>
        <v>52</v>
      </c>
      <c r="I2" t="s">
        <v>954</v>
      </c>
      <c r="O2">
        <v>53</v>
      </c>
      <c r="P2" t="s">
        <v>970</v>
      </c>
    </row>
    <row r="3" spans="1:16" x14ac:dyDescent="0.25">
      <c r="A3" s="5" t="s">
        <v>909</v>
      </c>
      <c r="B3" s="7">
        <v>960.0638948050746</v>
      </c>
      <c r="E3" s="11" t="s">
        <v>537</v>
      </c>
      <c r="F3">
        <v>27.85</v>
      </c>
      <c r="H3">
        <f>COUNTIF(gpw[kod kraju],"PL")/3</f>
        <v>418</v>
      </c>
      <c r="I3" t="s">
        <v>955</v>
      </c>
      <c r="O3">
        <v>20</v>
      </c>
      <c r="P3" t="s">
        <v>971</v>
      </c>
    </row>
    <row r="4" spans="1:16" x14ac:dyDescent="0.25">
      <c r="A4" s="4" t="s">
        <v>725</v>
      </c>
      <c r="B4" s="6">
        <v>481.56392175610534</v>
      </c>
      <c r="O4">
        <v>397</v>
      </c>
      <c r="P4" t="s">
        <v>969</v>
      </c>
    </row>
    <row r="5" spans="1:16" x14ac:dyDescent="0.25">
      <c r="H5" t="s">
        <v>959</v>
      </c>
      <c r="O5" t="s">
        <v>974</v>
      </c>
    </row>
    <row r="6" spans="1:16" x14ac:dyDescent="0.25">
      <c r="H6">
        <f>SUMIF(gpw[kod kraju],"PL",gpw[obrot])</f>
        <v>2427046811</v>
      </c>
      <c r="I6" t="s">
        <v>957</v>
      </c>
    </row>
    <row r="7" spans="1:16" x14ac:dyDescent="0.25">
      <c r="H7">
        <f>SUMIF(gpw[kod kraju],"&lt;&gt;PL",gpw[obrot])</f>
        <v>29736190</v>
      </c>
      <c r="I7" t="s">
        <v>958</v>
      </c>
    </row>
    <row r="9" spans="1:16" x14ac:dyDescent="0.25">
      <c r="H9">
        <f>ROUND(H6/(H6+H7)*100,2)</f>
        <v>98.79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399D4-256E-4BC2-8839-1C179CD2B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Arkusz3</vt:lpstr>
      <vt:lpstr>Arkusz4</vt:lpstr>
      <vt:lpstr>gpw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bimbo</dc:creator>
  <cp:lastModifiedBy>Max Berliński</cp:lastModifiedBy>
  <dcterms:created xsi:type="dcterms:W3CDTF">2015-06-05T18:19:34Z</dcterms:created>
  <dcterms:modified xsi:type="dcterms:W3CDTF">2023-11-25T10:15:13Z</dcterms:modified>
</cp:coreProperties>
</file>