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Labs\semester_7\SMAD\"/>
    </mc:Choice>
  </mc:AlternateContent>
  <xr:revisionPtr revIDLastSave="0" documentId="13_ncr:1_{207F43EE-8E85-43B5-9DBB-563CD29968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k1" sheetId="1" r:id="rId1"/>
    <sheet name="task2" sheetId="2" r:id="rId2"/>
    <sheet name="task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task1!$I$25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3" l="1"/>
  <c r="H55" i="3"/>
  <c r="H56" i="3"/>
  <c r="H53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9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I60" i="3"/>
  <c r="I61" i="3"/>
  <c r="I62" i="3"/>
  <c r="I59" i="3"/>
  <c r="H63" i="3"/>
  <c r="H61" i="3"/>
  <c r="H62" i="3"/>
  <c r="H60" i="3"/>
  <c r="H59" i="3"/>
  <c r="F62" i="3"/>
  <c r="E62" i="3"/>
  <c r="D62" i="3"/>
  <c r="C62" i="3"/>
  <c r="B62" i="3"/>
  <c r="F61" i="3"/>
  <c r="E61" i="3"/>
  <c r="D61" i="3"/>
  <c r="C61" i="3"/>
  <c r="B61" i="3"/>
  <c r="G60" i="3"/>
  <c r="F60" i="3"/>
  <c r="E60" i="3"/>
  <c r="D60" i="3"/>
  <c r="C60" i="3"/>
  <c r="G59" i="3"/>
  <c r="F59" i="3"/>
  <c r="E59" i="3"/>
  <c r="D59" i="3"/>
  <c r="C59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31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30" i="3"/>
  <c r="C51" i="3"/>
  <c r="C50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31" i="3"/>
  <c r="C30" i="3"/>
  <c r="D12" i="2"/>
  <c r="D4" i="2"/>
  <c r="D5" i="2"/>
  <c r="D6" i="2"/>
  <c r="D7" i="2"/>
  <c r="D8" i="2"/>
  <c r="D9" i="2" s="1"/>
  <c r="D10" i="2" s="1"/>
  <c r="D11" i="2" s="1"/>
  <c r="D3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<sst xmlns="http://schemas.openxmlformats.org/spreadsheetml/2006/main" count="66" uniqueCount="50">
  <si>
    <t>Год</t>
  </si>
  <si>
    <t>Выпуск продукции</t>
  </si>
  <si>
    <t>Год выпуска</t>
  </si>
  <si>
    <t>t</t>
  </si>
  <si>
    <t>yt</t>
  </si>
  <si>
    <t>yt-1</t>
  </si>
  <si>
    <t>yt-2</t>
  </si>
  <si>
    <t>Столбец 1</t>
  </si>
  <si>
    <t>Столбец 2</t>
  </si>
  <si>
    <t>Прогноз</t>
  </si>
  <si>
    <t>Прогноз(скользящ.)</t>
  </si>
  <si>
    <t>Прогноз(экспоненц.)</t>
  </si>
  <si>
    <t>Номер
периода</t>
  </si>
  <si>
    <t xml:space="preserve"> Экспорт,
млрд. дол.
США</t>
  </si>
  <si>
    <t>Итого
за 4 квартала</t>
  </si>
  <si>
    <t>Скользящая
средняя за 4
квартала</t>
  </si>
  <si>
    <t>Длина периода</t>
  </si>
  <si>
    <t>Центрированная 
скользящая 
средняя</t>
  </si>
  <si>
    <t>Квартал</t>
  </si>
  <si>
    <t>Средняя оценка
сезонной компоненты
для i-ого квартала</t>
  </si>
  <si>
    <t>Скорректированная
сезонная компонента</t>
  </si>
  <si>
    <t>Корректирующий коэффициент</t>
  </si>
  <si>
    <t>Оценка
сезонной
компоненты</t>
  </si>
  <si>
    <t>Сезонная
компонента</t>
  </si>
  <si>
    <t>Преобразованный ряд(y - s)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</si>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</sst>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2" xfId="0" applyFont="1" applyFill="1" applyBorder="1" applyAlignment="1">
      <alignment horizontal="centerContinuous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yt/t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993438320209972E-2"/>
                  <c:y val="-0.19898221055701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0,9874x</a:t>
                    </a:r>
                    <a:r>
                      <a:rPr lang="en-US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-0,182</a:t>
                    </a:r>
                    <a:b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0,8239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task1!$B$15:$B$24</c:f>
              <c:numCache>
                <c:formatCode>General</c:formatCode>
                <c:ptCount val="10"/>
                <c:pt idx="0">
                  <c:v>0.91</c:v>
                </c:pt>
                <c:pt idx="1">
                  <c:v>0.87</c:v>
                </c:pt>
                <c:pt idx="2">
                  <c:v>0.85</c:v>
                </c:pt>
                <c:pt idx="3">
                  <c:v>0.82</c:v>
                </c:pt>
                <c:pt idx="4">
                  <c:v>0.79</c:v>
                </c:pt>
                <c:pt idx="5">
                  <c:v>0.75</c:v>
                </c:pt>
                <c:pt idx="6">
                  <c:v>0.7</c:v>
                </c:pt>
                <c:pt idx="7">
                  <c:v>0.66</c:v>
                </c:pt>
                <c:pt idx="8">
                  <c:v>0.62</c:v>
                </c:pt>
                <c:pt idx="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1-4AEA-AF6C-D85B89DE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85056"/>
        <c:axId val="2136784576"/>
      </c:scatterChart>
      <c:valAx>
        <c:axId val="21367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784576"/>
        <c:crosses val="autoZero"/>
        <c:crossBetween val="midCat"/>
      </c:valAx>
      <c:valAx>
        <c:axId val="2136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7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Скользящее</a:t>
            </a:r>
            <a:r>
              <a:rPr lang="ru-RU" baseline="0"/>
              <a:t> среднее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cat>
            <c:numRef>
              <c:f>task2!$A$2:$A$12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task2!$B$2:$B$11</c:f>
              <c:numCache>
                <c:formatCode>General</c:formatCode>
                <c:ptCount val="10"/>
                <c:pt idx="0">
                  <c:v>0.91</c:v>
                </c:pt>
                <c:pt idx="1">
                  <c:v>0.87</c:v>
                </c:pt>
                <c:pt idx="2">
                  <c:v>0.85</c:v>
                </c:pt>
                <c:pt idx="3">
                  <c:v>0.82</c:v>
                </c:pt>
                <c:pt idx="4">
                  <c:v>0.79</c:v>
                </c:pt>
                <c:pt idx="5">
                  <c:v>0.75</c:v>
                </c:pt>
                <c:pt idx="6">
                  <c:v>0.7</c:v>
                </c:pt>
                <c:pt idx="7">
                  <c:v>0.66</c:v>
                </c:pt>
                <c:pt idx="8">
                  <c:v>0.62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F-40A1-AC38-EE01AEE14A41}"/>
            </c:ext>
          </c:extLst>
        </c:ser>
        <c:ser>
          <c:idx val="1"/>
          <c:order val="1"/>
          <c:tx>
            <c:v>Прогноз</c:v>
          </c:tx>
          <c:cat>
            <c:numRef>
              <c:f>task2!$A$2:$A$12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task2!$C$2:$C$12</c:f>
              <c:numCache>
                <c:formatCode>General</c:formatCode>
                <c:ptCount val="11"/>
                <c:pt idx="3">
                  <c:v>0.87666666666666659</c:v>
                </c:pt>
                <c:pt idx="4">
                  <c:v>0.84666666666666668</c:v>
                </c:pt>
                <c:pt idx="5">
                  <c:v>0.82</c:v>
                </c:pt>
                <c:pt idx="6">
                  <c:v>0.78666666666666663</c:v>
                </c:pt>
                <c:pt idx="7">
                  <c:v>0.7466666666666667</c:v>
                </c:pt>
                <c:pt idx="8">
                  <c:v>0.70333333333333325</c:v>
                </c:pt>
                <c:pt idx="9">
                  <c:v>0.66</c:v>
                </c:pt>
                <c:pt idx="10">
                  <c:v>0.62666666666666659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F-40A1-AC38-EE01AEE1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43184"/>
        <c:axId val="2138143664"/>
      </c:lineChart>
      <c:catAx>
        <c:axId val="21381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143664"/>
        <c:crosses val="autoZero"/>
        <c:auto val="1"/>
        <c:lblAlgn val="ctr"/>
        <c:lblOffset val="100"/>
        <c:noMultiLvlLbl val="0"/>
      </c:catAx>
      <c:valAx>
        <c:axId val="213814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143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task2!$B$2:$B$11</c:f>
              <c:numCache>
                <c:formatCode>General</c:formatCode>
                <c:ptCount val="10"/>
                <c:pt idx="0">
                  <c:v>0.91</c:v>
                </c:pt>
                <c:pt idx="1">
                  <c:v>0.87</c:v>
                </c:pt>
                <c:pt idx="2">
                  <c:v>0.85</c:v>
                </c:pt>
                <c:pt idx="3">
                  <c:v>0.82</c:v>
                </c:pt>
                <c:pt idx="4">
                  <c:v>0.79</c:v>
                </c:pt>
                <c:pt idx="5">
                  <c:v>0.75</c:v>
                </c:pt>
                <c:pt idx="6">
                  <c:v>0.7</c:v>
                </c:pt>
                <c:pt idx="7">
                  <c:v>0.66</c:v>
                </c:pt>
                <c:pt idx="8">
                  <c:v>0.62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0-4B75-BA88-F5FDE98793D6}"/>
            </c:ext>
          </c:extLst>
        </c:ser>
        <c:ser>
          <c:idx val="1"/>
          <c:order val="1"/>
          <c:tx>
            <c:v>Прогноз</c:v>
          </c:tx>
          <c:val>
            <c:numRef>
              <c:f>task2!$D$2:$D$12</c:f>
              <c:numCache>
                <c:formatCode>General</c:formatCode>
                <c:ptCount val="11"/>
                <c:pt idx="1">
                  <c:v>0.91</c:v>
                </c:pt>
                <c:pt idx="2">
                  <c:v>0.88</c:v>
                </c:pt>
                <c:pt idx="3">
                  <c:v>0.85749999999999993</c:v>
                </c:pt>
                <c:pt idx="4">
                  <c:v>0.82937499999999997</c:v>
                </c:pt>
                <c:pt idx="5">
                  <c:v>0.79984374999999996</c:v>
                </c:pt>
                <c:pt idx="6">
                  <c:v>0.76246093749999999</c:v>
                </c:pt>
                <c:pt idx="7">
                  <c:v>0.71561523437499996</c:v>
                </c:pt>
                <c:pt idx="8">
                  <c:v>0.67390380859374999</c:v>
                </c:pt>
                <c:pt idx="9">
                  <c:v>0.63347595214843744</c:v>
                </c:pt>
                <c:pt idx="10">
                  <c:v>0.60836898803710926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0-4B75-BA88-F5FDE987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949792"/>
        <c:axId val="207446240"/>
      </c:lineChart>
      <c:catAx>
        <c:axId val="6569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446240"/>
        <c:crosses val="autoZero"/>
        <c:auto val="1"/>
        <c:lblAlgn val="ctr"/>
        <c:lblOffset val="100"/>
        <c:noMultiLvlLbl val="0"/>
      </c:catAx>
      <c:valAx>
        <c:axId val="20744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949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экспорта от периода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task3!$B$2:$B$25</c:f>
              <c:numCache>
                <c:formatCode>General</c:formatCode>
                <c:ptCount val="24"/>
                <c:pt idx="0">
                  <c:v>4087</c:v>
                </c:pt>
                <c:pt idx="1">
                  <c:v>4737</c:v>
                </c:pt>
                <c:pt idx="2">
                  <c:v>5768</c:v>
                </c:pt>
                <c:pt idx="3">
                  <c:v>6005</c:v>
                </c:pt>
                <c:pt idx="4">
                  <c:v>5639</c:v>
                </c:pt>
                <c:pt idx="5">
                  <c:v>6745</c:v>
                </c:pt>
                <c:pt idx="6">
                  <c:v>6311</c:v>
                </c:pt>
                <c:pt idx="7">
                  <c:v>7107</c:v>
                </c:pt>
                <c:pt idx="8">
                  <c:v>5741</c:v>
                </c:pt>
                <c:pt idx="9">
                  <c:v>7087</c:v>
                </c:pt>
                <c:pt idx="10">
                  <c:v>7310</c:v>
                </c:pt>
                <c:pt idx="11">
                  <c:v>8600</c:v>
                </c:pt>
                <c:pt idx="12">
                  <c:v>6975</c:v>
                </c:pt>
                <c:pt idx="13">
                  <c:v>6891</c:v>
                </c:pt>
                <c:pt idx="14">
                  <c:v>7527</c:v>
                </c:pt>
                <c:pt idx="15">
                  <c:v>7971</c:v>
                </c:pt>
                <c:pt idx="16">
                  <c:v>5875</c:v>
                </c:pt>
                <c:pt idx="17">
                  <c:v>6140</c:v>
                </c:pt>
                <c:pt idx="18">
                  <c:v>6248</c:v>
                </c:pt>
                <c:pt idx="19">
                  <c:v>6041</c:v>
                </c:pt>
                <c:pt idx="20">
                  <c:v>4626</c:v>
                </c:pt>
                <c:pt idx="21">
                  <c:v>6501</c:v>
                </c:pt>
                <c:pt idx="22">
                  <c:v>6284</c:v>
                </c:pt>
                <c:pt idx="23">
                  <c:v>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7-4352-96D9-4590DA14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283824"/>
        <c:axId val="745281904"/>
      </c:lineChart>
      <c:catAx>
        <c:axId val="74528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281904"/>
        <c:crosses val="autoZero"/>
        <c:auto val="1"/>
        <c:lblAlgn val="ctr"/>
        <c:lblOffset val="100"/>
        <c:noMultiLvlLbl val="0"/>
      </c:catAx>
      <c:valAx>
        <c:axId val="7452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2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23811</xdr:rowOff>
    </xdr:from>
    <xdr:to>
      <xdr:col>6</xdr:col>
      <xdr:colOff>714375</xdr:colOff>
      <xdr:row>50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572865-71A4-9F5B-B633-B1CAF121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9525</xdr:rowOff>
    </xdr:from>
    <xdr:to>
      <xdr:col>4</xdr:col>
      <xdr:colOff>400050</xdr:colOff>
      <xdr:row>23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43BF209-965B-5925-ED4C-B2533331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9525</xdr:rowOff>
    </xdr:from>
    <xdr:to>
      <xdr:col>10</xdr:col>
      <xdr:colOff>590550</xdr:colOff>
      <xdr:row>24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06B8C7-BA9E-CBE2-93B2-0B0FCB4F2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0</xdr:colOff>
      <xdr:row>0</xdr:row>
      <xdr:rowOff>0</xdr:rowOff>
    </xdr:from>
    <xdr:ext cx="8553450" cy="250350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033FAE5-DEAA-3016-6C46-F34787293E61}"/>
            </a:ext>
          </a:extLst>
        </xdr:cNvPr>
        <xdr:cNvSpPr txBox="1"/>
      </xdr:nvSpPr>
      <xdr:spPr>
        <a:xfrm>
          <a:off x="5429250" y="0"/>
          <a:ext cx="8553450" cy="25035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Скользящее среднее и экспоненциальное сглаживание — это методы для анализа временных рядов и прогнозирования.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Скользящее среднее Экономический смысл: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Устранение шума: Помогает сгладить временные ряды, чтобы выявить основные тенденции,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устраняя краткосрочные колебания и шум.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Простота использования: Легко рассчитывается и интерпретируется, что делает его популярным в бизнесе и экономике.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Прогнозирование: Позволяет делать краткосрочные прогнозы, основываясь на недавних данных.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Экспоненциальное сглаживание Экономический смысл: Больше внимания последним данным: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Придаёт больший вес более свежим данным, что делает его чувствительным к последним изменениям и улучшает точность прогнозов.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Гибкость: Можно настроить параметр сглаживания для регулирования скорости реагирования на изменения в данных.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Идентификация трендов и сезонности: Позволяет выявлять как долгосрочные тренды, так и сезонные колебания.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Оба метода полезны для понимания и прогнозирования экономических показателей, таких как спрос, запасы или цены, 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помогая принимать обоснованные решения.</a:t>
          </a:r>
          <a:endParaRPr lang="ru-RU" sz="1100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28575</xdr:rowOff>
    </xdr:from>
    <xdr:to>
      <xdr:col>15</xdr:col>
      <xdr:colOff>581025</xdr:colOff>
      <xdr:row>25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6F95EF-1542-6812-4159-BC8315BB3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0" workbookViewId="0">
      <selection sqref="A1:B11"/>
    </sheetView>
  </sheetViews>
  <sheetFormatPr defaultRowHeight="15" x14ac:dyDescent="0.25"/>
  <cols>
    <col min="1" max="1" width="24.28515625" bestFit="1" customWidth="1"/>
    <col min="2" max="2" width="18.28515625" bestFit="1" customWidth="1"/>
    <col min="3" max="3" width="11.42578125" bestFit="1" customWidth="1"/>
    <col min="5" max="5" width="10.140625" bestFit="1" customWidth="1"/>
    <col min="6" max="6" width="12" bestFit="1" customWidth="1"/>
    <col min="7" max="7" width="11.42578125" bestFit="1" customWidth="1"/>
  </cols>
  <sheetData>
    <row r="1" spans="1:7" x14ac:dyDescent="0.25">
      <c r="A1" s="2" t="s">
        <v>2</v>
      </c>
      <c r="B1" s="2" t="s">
        <v>1</v>
      </c>
    </row>
    <row r="2" spans="1:7" x14ac:dyDescent="0.25">
      <c r="A2" s="2">
        <v>1</v>
      </c>
      <c r="B2" s="2">
        <v>0.91</v>
      </c>
    </row>
    <row r="3" spans="1:7" x14ac:dyDescent="0.25">
      <c r="A3" s="2">
        <v>2</v>
      </c>
      <c r="B3" s="2">
        <v>0.87</v>
      </c>
    </row>
    <row r="4" spans="1:7" x14ac:dyDescent="0.25">
      <c r="A4" s="2">
        <v>3</v>
      </c>
      <c r="B4" s="2">
        <v>0.85</v>
      </c>
    </row>
    <row r="5" spans="1:7" x14ac:dyDescent="0.25">
      <c r="A5" s="2">
        <v>4</v>
      </c>
      <c r="B5" s="2">
        <v>0.82</v>
      </c>
    </row>
    <row r="6" spans="1:7" x14ac:dyDescent="0.25">
      <c r="A6" s="2">
        <v>5</v>
      </c>
      <c r="B6" s="2">
        <v>0.79</v>
      </c>
    </row>
    <row r="7" spans="1:7" x14ac:dyDescent="0.25">
      <c r="A7" s="2">
        <v>6</v>
      </c>
      <c r="B7" s="2">
        <v>0.75</v>
      </c>
    </row>
    <row r="8" spans="1:7" x14ac:dyDescent="0.25">
      <c r="A8" s="2">
        <v>7</v>
      </c>
      <c r="B8" s="2">
        <v>0.7</v>
      </c>
    </row>
    <row r="9" spans="1:7" x14ac:dyDescent="0.25">
      <c r="A9" s="2">
        <v>8</v>
      </c>
      <c r="B9" s="2">
        <v>0.66</v>
      </c>
    </row>
    <row r="10" spans="1:7" x14ac:dyDescent="0.25">
      <c r="A10" s="2">
        <v>9</v>
      </c>
      <c r="B10" s="2">
        <v>0.62</v>
      </c>
    </row>
    <row r="11" spans="1:7" x14ac:dyDescent="0.25">
      <c r="A11" s="2">
        <v>10</v>
      </c>
      <c r="B11" s="2">
        <v>0.6</v>
      </c>
    </row>
    <row r="14" spans="1:7" x14ac:dyDescent="0.25">
      <c r="A14" s="2" t="s">
        <v>3</v>
      </c>
      <c r="B14" s="2" t="s">
        <v>4</v>
      </c>
      <c r="C14" s="2" t="s">
        <v>5</v>
      </c>
      <c r="D14" s="1"/>
      <c r="E14" s="2" t="s">
        <v>3</v>
      </c>
      <c r="F14" s="2" t="s">
        <v>4</v>
      </c>
      <c r="G14" s="2" t="s">
        <v>6</v>
      </c>
    </row>
    <row r="15" spans="1:7" x14ac:dyDescent="0.25">
      <c r="A15" s="2">
        <v>1</v>
      </c>
      <c r="B15" s="2">
        <v>0.91</v>
      </c>
      <c r="C15" s="1"/>
      <c r="D15" s="1"/>
      <c r="E15" s="2">
        <v>1</v>
      </c>
      <c r="F15" s="2">
        <v>0.91</v>
      </c>
      <c r="G15" s="1"/>
    </row>
    <row r="16" spans="1:7" x14ac:dyDescent="0.25">
      <c r="A16" s="2">
        <v>2</v>
      </c>
      <c r="B16" s="2">
        <v>0.87</v>
      </c>
      <c r="C16" s="2">
        <v>0.91</v>
      </c>
      <c r="D16" s="1"/>
      <c r="E16" s="2">
        <v>2</v>
      </c>
      <c r="F16" s="2">
        <v>0.87</v>
      </c>
      <c r="G16" s="1"/>
    </row>
    <row r="17" spans="1:7" x14ac:dyDescent="0.25">
      <c r="A17" s="2">
        <v>3</v>
      </c>
      <c r="B17" s="2">
        <v>0.85</v>
      </c>
      <c r="C17" s="2">
        <v>0.87</v>
      </c>
      <c r="D17" s="1"/>
      <c r="E17" s="2">
        <v>3</v>
      </c>
      <c r="F17" s="2">
        <v>0.85</v>
      </c>
      <c r="G17" s="2">
        <v>0.91</v>
      </c>
    </row>
    <row r="18" spans="1:7" x14ac:dyDescent="0.25">
      <c r="A18" s="2">
        <v>4</v>
      </c>
      <c r="B18" s="2">
        <v>0.82</v>
      </c>
      <c r="C18" s="2">
        <v>0.85</v>
      </c>
      <c r="D18" s="1"/>
      <c r="E18" s="2">
        <v>4</v>
      </c>
      <c r="F18" s="2">
        <v>0.82</v>
      </c>
      <c r="G18" s="2">
        <v>0.87</v>
      </c>
    </row>
    <row r="19" spans="1:7" x14ac:dyDescent="0.25">
      <c r="A19" s="2">
        <v>5</v>
      </c>
      <c r="B19" s="2">
        <v>0.79</v>
      </c>
      <c r="C19" s="2">
        <v>0.82</v>
      </c>
      <c r="D19" s="1"/>
      <c r="E19" s="2">
        <v>5</v>
      </c>
      <c r="F19" s="2">
        <v>0.79</v>
      </c>
      <c r="G19" s="2">
        <v>0.85</v>
      </c>
    </row>
    <row r="20" spans="1:7" x14ac:dyDescent="0.25">
      <c r="A20" s="2">
        <v>6</v>
      </c>
      <c r="B20" s="2">
        <v>0.75</v>
      </c>
      <c r="C20" s="2">
        <v>0.79</v>
      </c>
      <c r="D20" s="1"/>
      <c r="E20" s="2">
        <v>6</v>
      </c>
      <c r="F20" s="2">
        <v>0.75</v>
      </c>
      <c r="G20" s="2">
        <v>0.82</v>
      </c>
    </row>
    <row r="21" spans="1:7" x14ac:dyDescent="0.25">
      <c r="A21" s="2">
        <v>7</v>
      </c>
      <c r="B21" s="2">
        <v>0.7</v>
      </c>
      <c r="C21" s="2">
        <v>0.75</v>
      </c>
      <c r="D21" s="1"/>
      <c r="E21" s="2">
        <v>7</v>
      </c>
      <c r="F21" s="2">
        <v>0.7</v>
      </c>
      <c r="G21" s="2">
        <v>0.79</v>
      </c>
    </row>
    <row r="22" spans="1:7" x14ac:dyDescent="0.25">
      <c r="A22" s="2">
        <v>8</v>
      </c>
      <c r="B22" s="2">
        <v>0.66</v>
      </c>
      <c r="C22" s="2">
        <v>0.7</v>
      </c>
      <c r="D22" s="1"/>
      <c r="E22" s="2">
        <v>8</v>
      </c>
      <c r="F22" s="2">
        <v>0.66</v>
      </c>
      <c r="G22" s="2">
        <v>0.75</v>
      </c>
    </row>
    <row r="23" spans="1:7" x14ac:dyDescent="0.25">
      <c r="A23" s="2">
        <v>9</v>
      </c>
      <c r="B23" s="2">
        <v>0.62</v>
      </c>
      <c r="C23" s="2">
        <v>0.66</v>
      </c>
      <c r="D23" s="1"/>
      <c r="E23" s="2">
        <v>9</v>
      </c>
      <c r="F23" s="2">
        <v>0.62</v>
      </c>
      <c r="G23" s="2">
        <v>0.7</v>
      </c>
    </row>
    <row r="24" spans="1:7" x14ac:dyDescent="0.25">
      <c r="A24" s="2">
        <v>10</v>
      </c>
      <c r="B24" s="2">
        <v>0.6</v>
      </c>
      <c r="C24" s="2">
        <v>0.62</v>
      </c>
      <c r="D24" s="1"/>
      <c r="E24" s="2">
        <v>10</v>
      </c>
      <c r="F24" s="2">
        <v>0.6</v>
      </c>
      <c r="G24" s="2">
        <v>0.66</v>
      </c>
    </row>
    <row r="25" spans="1:7" x14ac:dyDescent="0.25">
      <c r="A25" s="1"/>
      <c r="B25" s="1"/>
      <c r="C25" s="2">
        <v>0.6</v>
      </c>
      <c r="D25" s="1"/>
      <c r="E25" s="1"/>
      <c r="F25" s="1"/>
      <c r="G25" s="2">
        <v>0.62</v>
      </c>
    </row>
    <row r="26" spans="1:7" x14ac:dyDescent="0.25">
      <c r="A26" s="1"/>
      <c r="B26" s="1"/>
      <c r="C26" s="1"/>
      <c r="D26" s="1"/>
      <c r="E26" s="1"/>
      <c r="F26" s="1"/>
      <c r="G26" s="2">
        <v>0.6</v>
      </c>
    </row>
    <row r="27" spans="1:7" ht="15.75" thickBot="1" x14ac:dyDescent="0.3">
      <c r="A27" s="1"/>
      <c r="B27" s="1"/>
      <c r="C27" s="1"/>
      <c r="D27" s="1"/>
      <c r="E27" s="1"/>
      <c r="F27" s="1"/>
      <c r="G27" s="1"/>
    </row>
    <row r="28" spans="1:7" x14ac:dyDescent="0.25">
      <c r="A28" s="5"/>
      <c r="B28" s="5" t="s">
        <v>7</v>
      </c>
      <c r="C28" s="5" t="s">
        <v>8</v>
      </c>
      <c r="D28" s="1"/>
      <c r="E28" s="5"/>
      <c r="F28" s="5" t="s">
        <v>7</v>
      </c>
      <c r="G28" s="5" t="s">
        <v>8</v>
      </c>
    </row>
    <row r="29" spans="1:7" x14ac:dyDescent="0.25">
      <c r="A29" s="3" t="s">
        <v>7</v>
      </c>
      <c r="B29" s="3">
        <v>1</v>
      </c>
      <c r="C29" s="3"/>
      <c r="D29" s="1"/>
      <c r="E29" s="3" t="s">
        <v>7</v>
      </c>
      <c r="F29" s="3">
        <v>1</v>
      </c>
      <c r="G29" s="3"/>
    </row>
    <row r="30" spans="1:7" ht="15.75" thickBot="1" x14ac:dyDescent="0.3">
      <c r="A30" s="4" t="s">
        <v>8</v>
      </c>
      <c r="B30" s="4">
        <v>0.99485400427638582</v>
      </c>
      <c r="C30" s="4">
        <v>1</v>
      </c>
      <c r="D30" s="1"/>
      <c r="E30" s="4" t="s">
        <v>8</v>
      </c>
      <c r="F30" s="4">
        <v>0.98910922814864277</v>
      </c>
      <c r="G30" s="4">
        <v>1</v>
      </c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10DC-433E-43A2-B861-B56148C65A07}">
  <dimension ref="A1:D12"/>
  <sheetViews>
    <sheetView workbookViewId="0">
      <selection activeCell="U15" sqref="U15"/>
    </sheetView>
  </sheetViews>
  <sheetFormatPr defaultRowHeight="15" x14ac:dyDescent="0.25"/>
  <cols>
    <col min="1" max="1" width="14.28515625" bestFit="1" customWidth="1"/>
    <col min="2" max="2" width="18.28515625" bestFit="1" customWidth="1"/>
    <col min="3" max="3" width="19.28515625" bestFit="1" customWidth="1"/>
    <col min="4" max="4" width="20.42578125" bestFit="1" customWidth="1"/>
  </cols>
  <sheetData>
    <row r="1" spans="1:4" x14ac:dyDescent="0.25">
      <c r="A1" s="2" t="s">
        <v>2</v>
      </c>
      <c r="B1" s="2" t="s">
        <v>1</v>
      </c>
      <c r="C1" t="s">
        <v>10</v>
      </c>
      <c r="D1" t="s">
        <v>11</v>
      </c>
    </row>
    <row r="2" spans="1:4" x14ac:dyDescent="0.25">
      <c r="A2" s="2">
        <v>1</v>
      </c>
      <c r="B2" s="2">
        <v>0.91</v>
      </c>
    </row>
    <row r="3" spans="1:4" x14ac:dyDescent="0.25">
      <c r="A3" s="2">
        <v>2</v>
      </c>
      <c r="B3" s="2">
        <v>0.87</v>
      </c>
      <c r="D3">
        <f>B2</f>
        <v>0.91</v>
      </c>
    </row>
    <row r="4" spans="1:4" x14ac:dyDescent="0.25">
      <c r="A4" s="2">
        <v>3</v>
      </c>
      <c r="B4" s="2">
        <v>0.85</v>
      </c>
      <c r="D4">
        <f t="shared" ref="D4:D12" si="0">0.75*B3+0.25*D3</f>
        <v>0.88</v>
      </c>
    </row>
    <row r="5" spans="1:4" x14ac:dyDescent="0.25">
      <c r="A5" s="2">
        <v>4</v>
      </c>
      <c r="B5" s="2">
        <v>0.82</v>
      </c>
      <c r="C5">
        <f t="shared" ref="C5:C12" si="1">AVERAGE(B2:B4)</f>
        <v>0.87666666666666659</v>
      </c>
      <c r="D5">
        <f t="shared" si="0"/>
        <v>0.85749999999999993</v>
      </c>
    </row>
    <row r="6" spans="1:4" x14ac:dyDescent="0.25">
      <c r="A6" s="2">
        <v>5</v>
      </c>
      <c r="B6" s="2">
        <v>0.79</v>
      </c>
      <c r="C6">
        <f t="shared" si="1"/>
        <v>0.84666666666666668</v>
      </c>
      <c r="D6">
        <f t="shared" si="0"/>
        <v>0.82937499999999997</v>
      </c>
    </row>
    <row r="7" spans="1:4" x14ac:dyDescent="0.25">
      <c r="A7" s="2">
        <v>6</v>
      </c>
      <c r="B7" s="2">
        <v>0.75</v>
      </c>
      <c r="C7">
        <f t="shared" si="1"/>
        <v>0.82</v>
      </c>
      <c r="D7">
        <f t="shared" si="0"/>
        <v>0.79984374999999996</v>
      </c>
    </row>
    <row r="8" spans="1:4" x14ac:dyDescent="0.25">
      <c r="A8" s="2">
        <v>7</v>
      </c>
      <c r="B8" s="2">
        <v>0.7</v>
      </c>
      <c r="C8">
        <f t="shared" si="1"/>
        <v>0.78666666666666663</v>
      </c>
      <c r="D8">
        <f t="shared" si="0"/>
        <v>0.76246093749999999</v>
      </c>
    </row>
    <row r="9" spans="1:4" x14ac:dyDescent="0.25">
      <c r="A9" s="2">
        <v>8</v>
      </c>
      <c r="B9" s="2">
        <v>0.66</v>
      </c>
      <c r="C9">
        <f t="shared" si="1"/>
        <v>0.7466666666666667</v>
      </c>
      <c r="D9">
        <f t="shared" si="0"/>
        <v>0.71561523437499996</v>
      </c>
    </row>
    <row r="10" spans="1:4" x14ac:dyDescent="0.25">
      <c r="A10" s="2">
        <v>9</v>
      </c>
      <c r="B10" s="2">
        <v>0.62</v>
      </c>
      <c r="C10">
        <f t="shared" si="1"/>
        <v>0.70333333333333325</v>
      </c>
      <c r="D10">
        <f t="shared" si="0"/>
        <v>0.67390380859374999</v>
      </c>
    </row>
    <row r="11" spans="1:4" x14ac:dyDescent="0.25">
      <c r="A11" s="2">
        <v>10</v>
      </c>
      <c r="B11" s="2">
        <v>0.6</v>
      </c>
      <c r="C11">
        <f t="shared" si="1"/>
        <v>0.66</v>
      </c>
      <c r="D11">
        <f t="shared" si="0"/>
        <v>0.63347595214843744</v>
      </c>
    </row>
    <row r="12" spans="1:4" x14ac:dyDescent="0.25">
      <c r="A12" s="2">
        <v>11</v>
      </c>
      <c r="C12">
        <f t="shared" si="1"/>
        <v>0.62666666666666659</v>
      </c>
      <c r="D12">
        <f t="shared" si="0"/>
        <v>0.60836898803710926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7E19-140B-4871-A88F-C25FD9F3840B}">
  <dimension ref="A1:J83"/>
  <sheetViews>
    <sheetView workbookViewId="0">
      <selection activeCell="L28" sqref="L28"/>
    </sheetView>
  </sheetViews>
  <sheetFormatPr defaultRowHeight="15" x14ac:dyDescent="0.25"/>
  <cols>
    <col min="1" max="1" width="26.28515625" bestFit="1" customWidth="1"/>
    <col min="2" max="2" width="16.85546875" bestFit="1" customWidth="1"/>
    <col min="3" max="3" width="23.28515625" bestFit="1" customWidth="1"/>
    <col min="4" max="4" width="15.5703125" bestFit="1" customWidth="1"/>
    <col min="5" max="5" width="16.28515625" customWidth="1"/>
    <col min="6" max="6" width="20.42578125" customWidth="1"/>
    <col min="7" max="7" width="14" customWidth="1"/>
    <col min="8" max="8" width="18.85546875" customWidth="1"/>
    <col min="9" max="9" width="20.140625" customWidth="1"/>
  </cols>
  <sheetData>
    <row r="1" spans="1:2" ht="75" x14ac:dyDescent="0.25">
      <c r="A1" s="6" t="s">
        <v>12</v>
      </c>
      <c r="B1" s="6" t="s">
        <v>13</v>
      </c>
    </row>
    <row r="2" spans="1:2" x14ac:dyDescent="0.25">
      <c r="A2" s="2">
        <v>1</v>
      </c>
      <c r="B2">
        <v>4087</v>
      </c>
    </row>
    <row r="3" spans="1:2" x14ac:dyDescent="0.25">
      <c r="A3" s="2">
        <v>2</v>
      </c>
      <c r="B3">
        <v>4737</v>
      </c>
    </row>
    <row r="4" spans="1:2" x14ac:dyDescent="0.25">
      <c r="A4" s="2">
        <v>3</v>
      </c>
      <c r="B4">
        <v>5768</v>
      </c>
    </row>
    <row r="5" spans="1:2" x14ac:dyDescent="0.25">
      <c r="A5" s="2">
        <v>4</v>
      </c>
      <c r="B5">
        <v>6005</v>
      </c>
    </row>
    <row r="6" spans="1:2" x14ac:dyDescent="0.25">
      <c r="A6" s="2">
        <v>5</v>
      </c>
      <c r="B6">
        <v>5639</v>
      </c>
    </row>
    <row r="7" spans="1:2" x14ac:dyDescent="0.25">
      <c r="A7" s="2">
        <v>6</v>
      </c>
      <c r="B7">
        <v>6745</v>
      </c>
    </row>
    <row r="8" spans="1:2" x14ac:dyDescent="0.25">
      <c r="A8" s="2">
        <v>7</v>
      </c>
      <c r="B8">
        <v>6311</v>
      </c>
    </row>
    <row r="9" spans="1:2" x14ac:dyDescent="0.25">
      <c r="A9" s="2">
        <v>8</v>
      </c>
      <c r="B9">
        <v>7107</v>
      </c>
    </row>
    <row r="10" spans="1:2" x14ac:dyDescent="0.25">
      <c r="A10" s="2">
        <v>9</v>
      </c>
      <c r="B10">
        <v>5741</v>
      </c>
    </row>
    <row r="11" spans="1:2" x14ac:dyDescent="0.25">
      <c r="A11" s="2">
        <v>10</v>
      </c>
      <c r="B11">
        <v>7087</v>
      </c>
    </row>
    <row r="12" spans="1:2" x14ac:dyDescent="0.25">
      <c r="A12" s="2">
        <v>11</v>
      </c>
      <c r="B12">
        <v>7310</v>
      </c>
    </row>
    <row r="13" spans="1:2" x14ac:dyDescent="0.25">
      <c r="A13" s="2">
        <v>12</v>
      </c>
      <c r="B13">
        <v>8600</v>
      </c>
    </row>
    <row r="14" spans="1:2" x14ac:dyDescent="0.25">
      <c r="A14" s="2">
        <v>13</v>
      </c>
      <c r="B14">
        <v>6975</v>
      </c>
    </row>
    <row r="15" spans="1:2" x14ac:dyDescent="0.25">
      <c r="A15" s="2">
        <v>14</v>
      </c>
      <c r="B15">
        <v>6891</v>
      </c>
    </row>
    <row r="16" spans="1:2" x14ac:dyDescent="0.25">
      <c r="A16" s="2">
        <v>15</v>
      </c>
      <c r="B16">
        <v>7527</v>
      </c>
    </row>
    <row r="17" spans="1:10" x14ac:dyDescent="0.25">
      <c r="A17" s="2">
        <v>16</v>
      </c>
      <c r="B17">
        <v>7971</v>
      </c>
    </row>
    <row r="18" spans="1:10" x14ac:dyDescent="0.25">
      <c r="A18" s="2">
        <v>17</v>
      </c>
      <c r="B18">
        <v>5875</v>
      </c>
    </row>
    <row r="19" spans="1:10" x14ac:dyDescent="0.25">
      <c r="A19" s="2">
        <v>18</v>
      </c>
      <c r="B19">
        <v>6140</v>
      </c>
    </row>
    <row r="20" spans="1:10" x14ac:dyDescent="0.25">
      <c r="A20" s="2">
        <v>19</v>
      </c>
      <c r="B20">
        <v>6248</v>
      </c>
    </row>
    <row r="21" spans="1:10" x14ac:dyDescent="0.25">
      <c r="A21" s="2">
        <v>20</v>
      </c>
      <c r="B21">
        <v>6041</v>
      </c>
    </row>
    <row r="22" spans="1:10" x14ac:dyDescent="0.25">
      <c r="A22" s="2">
        <v>21</v>
      </c>
      <c r="B22">
        <v>4626</v>
      </c>
    </row>
    <row r="23" spans="1:10" x14ac:dyDescent="0.25">
      <c r="A23" s="2">
        <v>22</v>
      </c>
      <c r="B23">
        <v>6501</v>
      </c>
    </row>
    <row r="24" spans="1:10" x14ac:dyDescent="0.25">
      <c r="A24" s="2">
        <v>23</v>
      </c>
      <c r="B24">
        <v>6284</v>
      </c>
    </row>
    <row r="25" spans="1:10" x14ac:dyDescent="0.25">
      <c r="A25" s="2">
        <v>24</v>
      </c>
      <c r="B25">
        <v>6707</v>
      </c>
    </row>
    <row r="26" spans="1:10" x14ac:dyDescent="0.25">
      <c r="A26" s="2"/>
    </row>
    <row r="27" spans="1:10" x14ac:dyDescent="0.25">
      <c r="A27" s="2"/>
    </row>
    <row r="28" spans="1:10" ht="75" x14ac:dyDescent="0.25">
      <c r="A28" s="6" t="s">
        <v>12</v>
      </c>
      <c r="B28" s="6" t="s">
        <v>13</v>
      </c>
      <c r="C28" s="6" t="s">
        <v>14</v>
      </c>
      <c r="D28" s="6" t="s">
        <v>15</v>
      </c>
      <c r="E28" s="6" t="s">
        <v>17</v>
      </c>
      <c r="F28" s="6" t="s">
        <v>22</v>
      </c>
      <c r="G28" s="6" t="s">
        <v>23</v>
      </c>
      <c r="H28" s="6" t="s">
        <v>24</v>
      </c>
      <c r="I28" s="2" t="s">
        <v>0</v>
      </c>
      <c r="J28" s="2" t="s">
        <v>18</v>
      </c>
    </row>
    <row r="29" spans="1:10" x14ac:dyDescent="0.25">
      <c r="A29" s="2">
        <v>1</v>
      </c>
      <c r="B29">
        <v>4087</v>
      </c>
      <c r="G29">
        <f>$I$59</f>
        <v>-1024.3515625</v>
      </c>
      <c r="H29">
        <f>B29-G29</f>
        <v>5111.3515625</v>
      </c>
      <c r="I29" s="8">
        <v>2000</v>
      </c>
      <c r="J29" s="2">
        <v>1</v>
      </c>
    </row>
    <row r="30" spans="1:10" x14ac:dyDescent="0.25">
      <c r="A30" s="2">
        <v>2</v>
      </c>
      <c r="B30">
        <v>4737</v>
      </c>
      <c r="C30">
        <f>SUM(B29:B32)</f>
        <v>20597</v>
      </c>
      <c r="D30">
        <f>C30/$A$55</f>
        <v>5149.25</v>
      </c>
      <c r="G30">
        <f>$I$60</f>
        <v>64.5859375</v>
      </c>
      <c r="H30">
        <f t="shared" ref="H30:H52" si="0">B30-G30</f>
        <v>4672.4140625</v>
      </c>
      <c r="I30" s="8"/>
      <c r="J30" s="2">
        <v>2</v>
      </c>
    </row>
    <row r="31" spans="1:10" x14ac:dyDescent="0.25">
      <c r="A31" s="2">
        <v>3</v>
      </c>
      <c r="B31">
        <v>5768</v>
      </c>
      <c r="C31">
        <f>SUM(B30:B33)</f>
        <v>22149</v>
      </c>
      <c r="D31">
        <f t="shared" ref="D31:D50" si="1">C31/$A$55</f>
        <v>5537.25</v>
      </c>
      <c r="E31">
        <f>SUM(D30:D31)/2</f>
        <v>5343.25</v>
      </c>
      <c r="F31">
        <f>B31-E31</f>
        <v>424.75</v>
      </c>
      <c r="G31">
        <f>$I$61</f>
        <v>195.8671875</v>
      </c>
      <c r="H31">
        <f t="shared" si="0"/>
        <v>5572.1328125</v>
      </c>
      <c r="I31" s="8"/>
      <c r="J31" s="2">
        <v>3</v>
      </c>
    </row>
    <row r="32" spans="1:10" x14ac:dyDescent="0.25">
      <c r="A32" s="2">
        <v>4</v>
      </c>
      <c r="B32">
        <v>6005</v>
      </c>
      <c r="C32">
        <f t="shared" ref="C32:C51" si="2">SUM(B31:B34)</f>
        <v>24157</v>
      </c>
      <c r="D32">
        <f t="shared" si="1"/>
        <v>6039.25</v>
      </c>
      <c r="E32">
        <f t="shared" ref="E32:E50" si="3">SUM(D31:D32)/2</f>
        <v>5788.25</v>
      </c>
      <c r="F32">
        <f t="shared" ref="F32:F50" si="4">B32-E32</f>
        <v>216.75</v>
      </c>
      <c r="G32">
        <f>$I$62</f>
        <v>763.8984375</v>
      </c>
      <c r="H32">
        <f t="shared" si="0"/>
        <v>5241.1015625</v>
      </c>
      <c r="I32" s="8"/>
      <c r="J32" s="2">
        <v>4</v>
      </c>
    </row>
    <row r="33" spans="1:10" x14ac:dyDescent="0.25">
      <c r="A33" s="2">
        <v>5</v>
      </c>
      <c r="B33">
        <v>5639</v>
      </c>
      <c r="C33">
        <f t="shared" si="2"/>
        <v>24700</v>
      </c>
      <c r="D33">
        <f t="shared" si="1"/>
        <v>6175</v>
      </c>
      <c r="E33">
        <f t="shared" si="3"/>
        <v>6107.125</v>
      </c>
      <c r="F33">
        <f t="shared" si="4"/>
        <v>-468.125</v>
      </c>
      <c r="G33">
        <f>$I$59</f>
        <v>-1024.3515625</v>
      </c>
      <c r="H33">
        <f t="shared" si="0"/>
        <v>6663.3515625</v>
      </c>
      <c r="I33" s="8">
        <v>2001</v>
      </c>
      <c r="J33" s="2">
        <v>1</v>
      </c>
    </row>
    <row r="34" spans="1:10" x14ac:dyDescent="0.25">
      <c r="A34" s="2">
        <v>6</v>
      </c>
      <c r="B34">
        <v>6745</v>
      </c>
      <c r="C34">
        <f t="shared" si="2"/>
        <v>25802</v>
      </c>
      <c r="D34">
        <f t="shared" si="1"/>
        <v>6450.5</v>
      </c>
      <c r="E34">
        <f t="shared" si="3"/>
        <v>6312.75</v>
      </c>
      <c r="F34">
        <f t="shared" si="4"/>
        <v>432.25</v>
      </c>
      <c r="G34">
        <f>$I$60</f>
        <v>64.5859375</v>
      </c>
      <c r="H34">
        <f t="shared" si="0"/>
        <v>6680.4140625</v>
      </c>
      <c r="I34" s="8"/>
      <c r="J34" s="2">
        <v>2</v>
      </c>
    </row>
    <row r="35" spans="1:10" x14ac:dyDescent="0.25">
      <c r="A35" s="2">
        <v>7</v>
      </c>
      <c r="B35">
        <v>6311</v>
      </c>
      <c r="C35">
        <f t="shared" si="2"/>
        <v>25904</v>
      </c>
      <c r="D35">
        <f t="shared" si="1"/>
        <v>6476</v>
      </c>
      <c r="E35">
        <f t="shared" si="3"/>
        <v>6463.25</v>
      </c>
      <c r="F35">
        <f t="shared" si="4"/>
        <v>-152.25</v>
      </c>
      <c r="G35">
        <f>$I$61</f>
        <v>195.8671875</v>
      </c>
      <c r="H35">
        <f t="shared" si="0"/>
        <v>6115.1328125</v>
      </c>
      <c r="I35" s="8"/>
      <c r="J35" s="2">
        <v>3</v>
      </c>
    </row>
    <row r="36" spans="1:10" x14ac:dyDescent="0.25">
      <c r="A36" s="2">
        <v>8</v>
      </c>
      <c r="B36">
        <v>7107</v>
      </c>
      <c r="C36">
        <f t="shared" si="2"/>
        <v>26246</v>
      </c>
      <c r="D36">
        <f t="shared" si="1"/>
        <v>6561.5</v>
      </c>
      <c r="E36">
        <f t="shared" si="3"/>
        <v>6518.75</v>
      </c>
      <c r="F36">
        <f t="shared" si="4"/>
        <v>588.25</v>
      </c>
      <c r="G36">
        <f>$I$62</f>
        <v>763.8984375</v>
      </c>
      <c r="H36">
        <f t="shared" si="0"/>
        <v>6343.1015625</v>
      </c>
      <c r="I36" s="8"/>
      <c r="J36" s="2">
        <v>4</v>
      </c>
    </row>
    <row r="37" spans="1:10" x14ac:dyDescent="0.25">
      <c r="A37" s="2">
        <v>9</v>
      </c>
      <c r="B37">
        <v>5741</v>
      </c>
      <c r="C37">
        <f t="shared" si="2"/>
        <v>27245</v>
      </c>
      <c r="D37">
        <f t="shared" si="1"/>
        <v>6811.25</v>
      </c>
      <c r="E37">
        <f t="shared" si="3"/>
        <v>6686.375</v>
      </c>
      <c r="F37">
        <f t="shared" si="4"/>
        <v>-945.375</v>
      </c>
      <c r="G37">
        <f>$I$59</f>
        <v>-1024.3515625</v>
      </c>
      <c r="H37">
        <f t="shared" si="0"/>
        <v>6765.3515625</v>
      </c>
      <c r="I37" s="8">
        <v>2002</v>
      </c>
      <c r="J37" s="2">
        <v>1</v>
      </c>
    </row>
    <row r="38" spans="1:10" x14ac:dyDescent="0.25">
      <c r="A38" s="2">
        <v>10</v>
      </c>
      <c r="B38">
        <v>7087</v>
      </c>
      <c r="C38">
        <f t="shared" si="2"/>
        <v>28738</v>
      </c>
      <c r="D38">
        <f t="shared" si="1"/>
        <v>7184.5</v>
      </c>
      <c r="E38">
        <f t="shared" si="3"/>
        <v>6997.875</v>
      </c>
      <c r="F38">
        <f t="shared" si="4"/>
        <v>89.125</v>
      </c>
      <c r="G38">
        <f>$I$60</f>
        <v>64.5859375</v>
      </c>
      <c r="H38">
        <f t="shared" si="0"/>
        <v>7022.4140625</v>
      </c>
      <c r="I38" s="8"/>
      <c r="J38" s="2">
        <v>2</v>
      </c>
    </row>
    <row r="39" spans="1:10" x14ac:dyDescent="0.25">
      <c r="A39" s="2">
        <v>11</v>
      </c>
      <c r="B39">
        <v>7310</v>
      </c>
      <c r="C39">
        <f t="shared" si="2"/>
        <v>29972</v>
      </c>
      <c r="D39">
        <f t="shared" si="1"/>
        <v>7493</v>
      </c>
      <c r="E39">
        <f t="shared" si="3"/>
        <v>7338.75</v>
      </c>
      <c r="F39">
        <f t="shared" si="4"/>
        <v>-28.75</v>
      </c>
      <c r="G39">
        <f>$I$61</f>
        <v>195.8671875</v>
      </c>
      <c r="H39">
        <f t="shared" si="0"/>
        <v>7114.1328125</v>
      </c>
      <c r="I39" s="8"/>
      <c r="J39" s="2">
        <v>3</v>
      </c>
    </row>
    <row r="40" spans="1:10" x14ac:dyDescent="0.25">
      <c r="A40" s="2">
        <v>12</v>
      </c>
      <c r="B40">
        <v>8600</v>
      </c>
      <c r="C40">
        <f t="shared" si="2"/>
        <v>29776</v>
      </c>
      <c r="D40">
        <f t="shared" si="1"/>
        <v>7444</v>
      </c>
      <c r="E40">
        <f t="shared" si="3"/>
        <v>7468.5</v>
      </c>
      <c r="F40">
        <f t="shared" si="4"/>
        <v>1131.5</v>
      </c>
      <c r="G40">
        <f>$I$62</f>
        <v>763.8984375</v>
      </c>
      <c r="H40">
        <f t="shared" si="0"/>
        <v>7836.1015625</v>
      </c>
      <c r="I40" s="8"/>
      <c r="J40" s="2">
        <v>4</v>
      </c>
    </row>
    <row r="41" spans="1:10" x14ac:dyDescent="0.25">
      <c r="A41" s="2">
        <v>13</v>
      </c>
      <c r="B41">
        <v>6975</v>
      </c>
      <c r="C41">
        <f t="shared" si="2"/>
        <v>29993</v>
      </c>
      <c r="D41">
        <f t="shared" si="1"/>
        <v>7498.25</v>
      </c>
      <c r="E41">
        <f t="shared" si="3"/>
        <v>7471.125</v>
      </c>
      <c r="F41">
        <f t="shared" si="4"/>
        <v>-496.125</v>
      </c>
      <c r="G41">
        <f>$I$59</f>
        <v>-1024.3515625</v>
      </c>
      <c r="H41">
        <f t="shared" si="0"/>
        <v>7999.3515625</v>
      </c>
      <c r="I41" s="8">
        <v>2003</v>
      </c>
      <c r="J41" s="2">
        <v>1</v>
      </c>
    </row>
    <row r="42" spans="1:10" x14ac:dyDescent="0.25">
      <c r="A42" s="2">
        <v>14</v>
      </c>
      <c r="B42">
        <v>6891</v>
      </c>
      <c r="C42">
        <f t="shared" si="2"/>
        <v>29364</v>
      </c>
      <c r="D42">
        <f t="shared" si="1"/>
        <v>7341</v>
      </c>
      <c r="E42">
        <f t="shared" si="3"/>
        <v>7419.625</v>
      </c>
      <c r="F42">
        <f t="shared" si="4"/>
        <v>-528.625</v>
      </c>
      <c r="G42">
        <f>$I$60</f>
        <v>64.5859375</v>
      </c>
      <c r="H42">
        <f t="shared" si="0"/>
        <v>6826.4140625</v>
      </c>
      <c r="I42" s="8"/>
      <c r="J42" s="2">
        <v>2</v>
      </c>
    </row>
    <row r="43" spans="1:10" x14ac:dyDescent="0.25">
      <c r="A43" s="2">
        <v>15</v>
      </c>
      <c r="B43">
        <v>7527</v>
      </c>
      <c r="C43">
        <f t="shared" si="2"/>
        <v>28264</v>
      </c>
      <c r="D43">
        <f t="shared" si="1"/>
        <v>7066</v>
      </c>
      <c r="E43">
        <f t="shared" si="3"/>
        <v>7203.5</v>
      </c>
      <c r="F43">
        <f t="shared" si="4"/>
        <v>323.5</v>
      </c>
      <c r="G43">
        <f>$I$61</f>
        <v>195.8671875</v>
      </c>
      <c r="H43">
        <f t="shared" si="0"/>
        <v>7331.1328125</v>
      </c>
      <c r="I43" s="8"/>
      <c r="J43" s="2">
        <v>3</v>
      </c>
    </row>
    <row r="44" spans="1:10" x14ac:dyDescent="0.25">
      <c r="A44" s="2">
        <v>16</v>
      </c>
      <c r="B44">
        <v>7971</v>
      </c>
      <c r="C44">
        <f t="shared" si="2"/>
        <v>27513</v>
      </c>
      <c r="D44">
        <f t="shared" si="1"/>
        <v>6878.25</v>
      </c>
      <c r="E44">
        <f t="shared" si="3"/>
        <v>6972.125</v>
      </c>
      <c r="F44">
        <f t="shared" si="4"/>
        <v>998.875</v>
      </c>
      <c r="G44">
        <f>$I$62</f>
        <v>763.8984375</v>
      </c>
      <c r="H44">
        <f t="shared" si="0"/>
        <v>7207.1015625</v>
      </c>
      <c r="I44" s="8"/>
      <c r="J44" s="2">
        <v>4</v>
      </c>
    </row>
    <row r="45" spans="1:10" x14ac:dyDescent="0.25">
      <c r="A45" s="2">
        <v>17</v>
      </c>
      <c r="B45">
        <v>5875</v>
      </c>
      <c r="C45">
        <f t="shared" si="2"/>
        <v>26234</v>
      </c>
      <c r="D45">
        <f t="shared" si="1"/>
        <v>6558.5</v>
      </c>
      <c r="E45">
        <f t="shared" si="3"/>
        <v>6718.375</v>
      </c>
      <c r="F45">
        <f t="shared" si="4"/>
        <v>-843.375</v>
      </c>
      <c r="G45">
        <f>$I$59</f>
        <v>-1024.3515625</v>
      </c>
      <c r="H45">
        <f t="shared" si="0"/>
        <v>6899.3515625</v>
      </c>
      <c r="I45" s="8">
        <v>2004</v>
      </c>
      <c r="J45" s="2">
        <v>1</v>
      </c>
    </row>
    <row r="46" spans="1:10" x14ac:dyDescent="0.25">
      <c r="A46" s="2">
        <v>18</v>
      </c>
      <c r="B46">
        <v>6140</v>
      </c>
      <c r="C46">
        <f t="shared" si="2"/>
        <v>24304</v>
      </c>
      <c r="D46">
        <f t="shared" si="1"/>
        <v>6076</v>
      </c>
      <c r="E46">
        <f t="shared" si="3"/>
        <v>6317.25</v>
      </c>
      <c r="F46">
        <f t="shared" si="4"/>
        <v>-177.25</v>
      </c>
      <c r="G46">
        <f>$I$60</f>
        <v>64.5859375</v>
      </c>
      <c r="H46">
        <f t="shared" si="0"/>
        <v>6075.4140625</v>
      </c>
      <c r="I46" s="8"/>
      <c r="J46" s="2">
        <v>2</v>
      </c>
    </row>
    <row r="47" spans="1:10" x14ac:dyDescent="0.25">
      <c r="A47" s="2">
        <v>19</v>
      </c>
      <c r="B47">
        <v>6248</v>
      </c>
      <c r="C47">
        <f t="shared" si="2"/>
        <v>23055</v>
      </c>
      <c r="D47">
        <f t="shared" si="1"/>
        <v>5763.75</v>
      </c>
      <c r="E47">
        <f t="shared" si="3"/>
        <v>5919.875</v>
      </c>
      <c r="F47">
        <f t="shared" si="4"/>
        <v>328.125</v>
      </c>
      <c r="G47">
        <f>$I$61</f>
        <v>195.8671875</v>
      </c>
      <c r="H47">
        <f t="shared" si="0"/>
        <v>6052.1328125</v>
      </c>
      <c r="I47" s="8"/>
      <c r="J47" s="2">
        <v>3</v>
      </c>
    </row>
    <row r="48" spans="1:10" x14ac:dyDescent="0.25">
      <c r="A48" s="2">
        <v>20</v>
      </c>
      <c r="B48">
        <v>6041</v>
      </c>
      <c r="C48">
        <f t="shared" si="2"/>
        <v>23416</v>
      </c>
      <c r="D48">
        <f t="shared" si="1"/>
        <v>5854</v>
      </c>
      <c r="E48">
        <f t="shared" si="3"/>
        <v>5808.875</v>
      </c>
      <c r="F48">
        <f t="shared" si="4"/>
        <v>232.125</v>
      </c>
      <c r="G48">
        <f>$I$62</f>
        <v>763.8984375</v>
      </c>
      <c r="H48">
        <f t="shared" si="0"/>
        <v>5277.1015625</v>
      </c>
      <c r="I48" s="8"/>
      <c r="J48" s="2">
        <v>4</v>
      </c>
    </row>
    <row r="49" spans="1:10" x14ac:dyDescent="0.25">
      <c r="A49" s="2">
        <v>21</v>
      </c>
      <c r="B49">
        <v>4626</v>
      </c>
      <c r="C49">
        <f t="shared" si="2"/>
        <v>23452</v>
      </c>
      <c r="D49">
        <f t="shared" si="1"/>
        <v>5863</v>
      </c>
      <c r="E49">
        <f t="shared" si="3"/>
        <v>5858.5</v>
      </c>
      <c r="F49">
        <f t="shared" si="4"/>
        <v>-1232.5</v>
      </c>
      <c r="G49">
        <f>$I$59</f>
        <v>-1024.3515625</v>
      </c>
      <c r="H49">
        <f t="shared" si="0"/>
        <v>5650.3515625</v>
      </c>
      <c r="I49" s="8">
        <v>2005</v>
      </c>
      <c r="J49" s="2">
        <v>1</v>
      </c>
    </row>
    <row r="50" spans="1:10" x14ac:dyDescent="0.25">
      <c r="A50" s="2">
        <v>22</v>
      </c>
      <c r="B50">
        <v>6501</v>
      </c>
      <c r="C50">
        <f t="shared" si="2"/>
        <v>24118</v>
      </c>
      <c r="D50">
        <f t="shared" si="1"/>
        <v>6029.5</v>
      </c>
      <c r="E50">
        <f t="shared" si="3"/>
        <v>5946.25</v>
      </c>
      <c r="F50">
        <f t="shared" si="4"/>
        <v>554.75</v>
      </c>
      <c r="G50">
        <f>$I$60</f>
        <v>64.5859375</v>
      </c>
      <c r="H50">
        <f t="shared" si="0"/>
        <v>6436.4140625</v>
      </c>
      <c r="I50" s="8"/>
      <c r="J50" s="2">
        <v>2</v>
      </c>
    </row>
    <row r="51" spans="1:10" x14ac:dyDescent="0.25">
      <c r="A51" s="2">
        <v>23</v>
      </c>
      <c r="B51">
        <v>6284</v>
      </c>
      <c r="C51">
        <f>SUM(B50:B52)</f>
        <v>19492</v>
      </c>
      <c r="G51">
        <f>$I$61</f>
        <v>195.8671875</v>
      </c>
      <c r="H51">
        <f t="shared" si="0"/>
        <v>6088.1328125</v>
      </c>
      <c r="I51" s="8"/>
      <c r="J51" s="2">
        <v>3</v>
      </c>
    </row>
    <row r="52" spans="1:10" x14ac:dyDescent="0.25">
      <c r="A52" s="2">
        <v>24</v>
      </c>
      <c r="B52">
        <v>6707</v>
      </c>
      <c r="G52">
        <f>$I$62</f>
        <v>763.8984375</v>
      </c>
      <c r="H52">
        <f t="shared" si="0"/>
        <v>5943.1015625</v>
      </c>
      <c r="I52" s="8"/>
      <c r="J52" s="2">
        <v>4</v>
      </c>
    </row>
    <row r="53" spans="1:10" x14ac:dyDescent="0.25">
      <c r="G53" s="8" t="s">
        <v>9</v>
      </c>
      <c r="H53" s="11">
        <f>$B$83*J53+$B$82+G29</f>
        <v>5426.5697916666668</v>
      </c>
      <c r="I53" s="8">
        <v>2006</v>
      </c>
      <c r="J53" s="2">
        <v>1</v>
      </c>
    </row>
    <row r="54" spans="1:10" x14ac:dyDescent="0.25">
      <c r="A54" t="s">
        <v>16</v>
      </c>
      <c r="G54" s="8"/>
      <c r="H54" s="11">
        <f t="shared" ref="H54:H56" si="5">$B$83*J54+$B$82+G30</f>
        <v>6462.7541666666666</v>
      </c>
      <c r="I54" s="8"/>
      <c r="J54" s="2">
        <v>2</v>
      </c>
    </row>
    <row r="55" spans="1:10" x14ac:dyDescent="0.25">
      <c r="A55" s="2">
        <v>4</v>
      </c>
      <c r="G55" s="8"/>
      <c r="H55" s="11">
        <f t="shared" si="5"/>
        <v>6541.2822916666673</v>
      </c>
      <c r="I55" s="8"/>
      <c r="J55" s="2">
        <v>3</v>
      </c>
    </row>
    <row r="56" spans="1:10" x14ac:dyDescent="0.25">
      <c r="G56" s="8"/>
      <c r="H56" s="11">
        <f t="shared" si="5"/>
        <v>7056.5604166666672</v>
      </c>
      <c r="I56" s="8"/>
      <c r="J56" s="2">
        <v>4</v>
      </c>
    </row>
    <row r="57" spans="1:10" ht="75" customHeight="1" x14ac:dyDescent="0.25">
      <c r="A57" s="8" t="s">
        <v>18</v>
      </c>
      <c r="B57" s="8" t="s">
        <v>0</v>
      </c>
      <c r="C57" s="8"/>
      <c r="D57" s="8"/>
      <c r="E57" s="8"/>
      <c r="F57" s="8"/>
      <c r="G57" s="8"/>
      <c r="H57" s="9" t="s">
        <v>19</v>
      </c>
      <c r="I57" s="9" t="s">
        <v>20</v>
      </c>
    </row>
    <row r="58" spans="1:10" ht="17.25" customHeight="1" x14ac:dyDescent="0.25">
      <c r="A58" s="8"/>
      <c r="B58" s="2">
        <v>2000</v>
      </c>
      <c r="C58" s="2">
        <v>2001</v>
      </c>
      <c r="D58" s="2">
        <v>2002</v>
      </c>
      <c r="E58" s="2">
        <v>2003</v>
      </c>
      <c r="F58" s="2">
        <v>2004</v>
      </c>
      <c r="G58" s="2">
        <v>2005</v>
      </c>
      <c r="H58" s="9"/>
      <c r="I58" s="9"/>
    </row>
    <row r="59" spans="1:10" x14ac:dyDescent="0.25">
      <c r="A59">
        <v>1</v>
      </c>
      <c r="C59" s="2">
        <f>F33</f>
        <v>-468.125</v>
      </c>
      <c r="D59" s="2">
        <f>F37</f>
        <v>-945.375</v>
      </c>
      <c r="E59" s="2">
        <f>F41</f>
        <v>-496.125</v>
      </c>
      <c r="F59" s="2">
        <f>F45</f>
        <v>-843.375</v>
      </c>
      <c r="G59" s="2">
        <f>F49</f>
        <v>-1232.5</v>
      </c>
      <c r="H59" s="2">
        <f>SUM(B59:G59)/4</f>
        <v>-996.375</v>
      </c>
      <c r="I59">
        <f>H59-$H$63</f>
        <v>-1024.3515625</v>
      </c>
    </row>
    <row r="60" spans="1:10" x14ac:dyDescent="0.25">
      <c r="A60">
        <v>2</v>
      </c>
      <c r="B60" s="2"/>
      <c r="C60">
        <f>F34</f>
        <v>432.25</v>
      </c>
      <c r="D60" s="2">
        <f>F38</f>
        <v>89.125</v>
      </c>
      <c r="E60" s="2">
        <f>F42</f>
        <v>-528.625</v>
      </c>
      <c r="F60" s="2">
        <f>F46</f>
        <v>-177.25</v>
      </c>
      <c r="G60" s="2">
        <f>F50</f>
        <v>554.75</v>
      </c>
      <c r="H60" s="2">
        <f>SUM(B60:G60)/4</f>
        <v>92.5625</v>
      </c>
      <c r="I60">
        <f t="shared" ref="I60:I62" si="6">H60-$H$63</f>
        <v>64.5859375</v>
      </c>
    </row>
    <row r="61" spans="1:10" x14ac:dyDescent="0.25">
      <c r="A61">
        <v>3</v>
      </c>
      <c r="B61" s="2">
        <f>F31</f>
        <v>424.75</v>
      </c>
      <c r="C61" s="2">
        <f>F35</f>
        <v>-152.25</v>
      </c>
      <c r="D61" s="2">
        <f>F39</f>
        <v>-28.75</v>
      </c>
      <c r="E61" s="2">
        <f>F43</f>
        <v>323.5</v>
      </c>
      <c r="F61" s="2">
        <f>F47</f>
        <v>328.125</v>
      </c>
      <c r="G61" s="2"/>
      <c r="H61" s="2">
        <f t="shared" ref="H61:H62" si="7">SUM(B61:G61)/4</f>
        <v>223.84375</v>
      </c>
      <c r="I61">
        <f t="shared" si="6"/>
        <v>195.8671875</v>
      </c>
    </row>
    <row r="62" spans="1:10" x14ac:dyDescent="0.25">
      <c r="A62">
        <v>4</v>
      </c>
      <c r="B62" s="2">
        <f>F32</f>
        <v>216.75</v>
      </c>
      <c r="C62" s="2">
        <f>F36</f>
        <v>588.25</v>
      </c>
      <c r="D62" s="2">
        <f>F40</f>
        <v>1131.5</v>
      </c>
      <c r="E62" s="2">
        <f>F44</f>
        <v>998.875</v>
      </c>
      <c r="F62" s="2">
        <f>F48</f>
        <v>232.125</v>
      </c>
      <c r="G62" s="2"/>
      <c r="H62" s="2">
        <f t="shared" si="7"/>
        <v>791.875</v>
      </c>
      <c r="I62">
        <f t="shared" si="6"/>
        <v>763.8984375</v>
      </c>
    </row>
    <row r="63" spans="1:10" x14ac:dyDescent="0.25">
      <c r="A63" s="7" t="s">
        <v>21</v>
      </c>
      <c r="B63" s="7"/>
      <c r="C63" s="7"/>
      <c r="D63" s="7"/>
      <c r="E63" s="7"/>
      <c r="F63" s="7"/>
      <c r="G63" s="7"/>
      <c r="H63" s="2">
        <f>SUM(H59:H62)/$A$55</f>
        <v>27.9765625</v>
      </c>
    </row>
    <row r="65" spans="1:9" x14ac:dyDescent="0.25">
      <c r="A65" s="7" t="s">
        <v>33</v>
      </c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t="s">
        <v>25</v>
      </c>
    </row>
    <row r="67" spans="1:9" ht="15.75" thickBot="1" x14ac:dyDescent="0.3"/>
    <row r="68" spans="1:9" x14ac:dyDescent="0.25">
      <c r="A68" s="10" t="s">
        <v>26</v>
      </c>
      <c r="B68" s="10"/>
    </row>
    <row r="69" spans="1:9" x14ac:dyDescent="0.25">
      <c r="A69" s="3" t="s">
        <v>27</v>
      </c>
      <c r="B69" s="3">
        <v>7.0401735610578262E-2</v>
      </c>
    </row>
    <row r="70" spans="1:9" x14ac:dyDescent="0.25">
      <c r="A70" s="3" t="s">
        <v>28</v>
      </c>
      <c r="B70" s="3">
        <v>4.9564043769817637E-3</v>
      </c>
    </row>
    <row r="71" spans="1:9" x14ac:dyDescent="0.25">
      <c r="A71" s="3" t="s">
        <v>29</v>
      </c>
      <c r="B71" s="3">
        <v>-4.0272849969519069E-2</v>
      </c>
    </row>
    <row r="72" spans="1:9" x14ac:dyDescent="0.25">
      <c r="A72" s="3" t="s">
        <v>30</v>
      </c>
      <c r="B72" s="3">
        <v>872.8410578790872</v>
      </c>
    </row>
    <row r="73" spans="1:9" ht="15.75" thickBot="1" x14ac:dyDescent="0.3">
      <c r="A73" s="4" t="s">
        <v>31</v>
      </c>
      <c r="B73" s="4">
        <v>24</v>
      </c>
    </row>
    <row r="75" spans="1:9" ht="15.75" thickBot="1" x14ac:dyDescent="0.3">
      <c r="A75" t="s">
        <v>32</v>
      </c>
    </row>
    <row r="76" spans="1:9" x14ac:dyDescent="0.25">
      <c r="A76" s="5"/>
      <c r="B76" s="5" t="s">
        <v>37</v>
      </c>
      <c r="C76" s="5" t="s">
        <v>38</v>
      </c>
      <c r="D76" s="5" t="s">
        <v>39</v>
      </c>
      <c r="E76" s="5" t="s">
        <v>40</v>
      </c>
      <c r="F76" s="5" t="s">
        <v>41</v>
      </c>
    </row>
    <row r="77" spans="1:9" x14ac:dyDescent="0.25">
      <c r="A77" s="3" t="s">
        <v>33</v>
      </c>
      <c r="B77" s="3">
        <v>1</v>
      </c>
      <c r="C77" s="3">
        <v>83486.765917966142</v>
      </c>
      <c r="D77" s="3">
        <v>83486.765917966142</v>
      </c>
      <c r="E77" s="3">
        <v>0.10958403910466451</v>
      </c>
      <c r="F77" s="3">
        <v>0.74375054982137934</v>
      </c>
    </row>
    <row r="78" spans="1:9" x14ac:dyDescent="0.25">
      <c r="A78" s="3" t="s">
        <v>34</v>
      </c>
      <c r="B78" s="3">
        <v>22</v>
      </c>
      <c r="C78" s="3">
        <v>16760733.271028651</v>
      </c>
      <c r="D78" s="3">
        <v>761851.51231948414</v>
      </c>
      <c r="E78" s="3"/>
      <c r="F78" s="3"/>
    </row>
    <row r="79" spans="1:9" ht="15.75" thickBot="1" x14ac:dyDescent="0.3">
      <c r="A79" s="4" t="s">
        <v>35</v>
      </c>
      <c r="B79" s="4">
        <v>23</v>
      </c>
      <c r="C79" s="4">
        <v>16844220.036946617</v>
      </c>
      <c r="D79" s="4"/>
      <c r="E79" s="4"/>
      <c r="F79" s="4"/>
    </row>
    <row r="80" spans="1:9" ht="15.75" thickBot="1" x14ac:dyDescent="0.3"/>
    <row r="81" spans="1:9" x14ac:dyDescent="0.25">
      <c r="A81" s="5"/>
      <c r="B81" s="5" t="s">
        <v>42</v>
      </c>
      <c r="C81" s="5" t="s">
        <v>30</v>
      </c>
      <c r="D81" s="5" t="s">
        <v>43</v>
      </c>
      <c r="E81" s="5" t="s">
        <v>44</v>
      </c>
      <c r="F81" s="5" t="s">
        <v>45</v>
      </c>
      <c r="G81" s="5" t="s">
        <v>46</v>
      </c>
      <c r="H81" s="5" t="s">
        <v>47</v>
      </c>
      <c r="I81" s="5" t="s">
        <v>48</v>
      </c>
    </row>
    <row r="82" spans="1:9" x14ac:dyDescent="0.25">
      <c r="A82" s="3" t="s">
        <v>36</v>
      </c>
      <c r="B82" s="3">
        <v>6503.674479166667</v>
      </c>
      <c r="C82" s="3">
        <v>436.4205289395436</v>
      </c>
      <c r="D82" s="3">
        <v>14.902311069027661</v>
      </c>
      <c r="E82" s="3">
        <v>5.6020628281715644E-13</v>
      </c>
      <c r="F82" s="3">
        <v>5598.593697918518</v>
      </c>
      <c r="G82" s="3">
        <v>7408.7552604148159</v>
      </c>
      <c r="H82" s="3">
        <v>5598.593697918518</v>
      </c>
      <c r="I82" s="3">
        <v>7408.7552604148159</v>
      </c>
    </row>
    <row r="83" spans="1:9" ht="15.75" thickBot="1" x14ac:dyDescent="0.3">
      <c r="A83" s="4" t="s">
        <v>49</v>
      </c>
      <c r="B83" s="4">
        <v>-52.753124999999969</v>
      </c>
      <c r="C83" s="4">
        <v>159.35824550568276</v>
      </c>
      <c r="D83" s="4">
        <v>-0.33103480044349998</v>
      </c>
      <c r="E83" s="4">
        <v>0.74375054982137556</v>
      </c>
      <c r="F83" s="4">
        <v>-383.24189850267317</v>
      </c>
      <c r="G83" s="4">
        <v>277.73564850267326</v>
      </c>
      <c r="H83" s="4">
        <v>-383.24189850267317</v>
      </c>
      <c r="I83" s="4">
        <v>277.73564850267326</v>
      </c>
    </row>
  </sheetData>
  <mergeCells count="14">
    <mergeCell ref="A65:I65"/>
    <mergeCell ref="G53:G56"/>
    <mergeCell ref="I53:I56"/>
    <mergeCell ref="A57:A58"/>
    <mergeCell ref="B57:G57"/>
    <mergeCell ref="H57:H58"/>
    <mergeCell ref="I57:I58"/>
    <mergeCell ref="A63:G63"/>
    <mergeCell ref="I49:I52"/>
    <mergeCell ref="I45:I48"/>
    <mergeCell ref="I41:I44"/>
    <mergeCell ref="I37:I40"/>
    <mergeCell ref="I33:I36"/>
    <mergeCell ref="I29:I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2024-11-10T12:02:41Z</dcterms:modified>
</cp:coreProperties>
</file>