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Labs\semester_5\MatProg\Lab5\"/>
    </mc:Choice>
  </mc:AlternateContent>
  <xr:revisionPtr revIDLastSave="0" documentId="13_ncr:1_{802509FA-867C-4856-802A-11FD540604D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Задание 1" sheetId="1" r:id="rId1"/>
    <sheet name="Задание 2" sheetId="2" r:id="rId2"/>
  </sheets>
  <definedNames>
    <definedName name="solver_adj" localSheetId="0" hidden="1">'Задание 1'!$M$24:$N$33,'Задание 1'!$R$24:$R$33</definedName>
    <definedName name="solver_adj" localSheetId="1" hidden="1">'Задание 2'!$D$7:$E$14,'Задание 2'!$I$7:$I$14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2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'Задание 1'!$M$24:$M$26</definedName>
    <definedName name="solver_lhs1" localSheetId="1" hidden="1">'Задание 2'!$D$10</definedName>
    <definedName name="solver_lhs10" localSheetId="0" hidden="1">'Задание 1'!$M$32</definedName>
    <definedName name="solver_lhs10" localSheetId="1" hidden="1">'Задание 2'!$D$7:$D$9</definedName>
    <definedName name="solver_lhs11" localSheetId="0" hidden="1">'Задание 1'!$M$32</definedName>
    <definedName name="solver_lhs11" localSheetId="1" hidden="1">'Задание 2'!$F$14</definedName>
    <definedName name="solver_lhs12" localSheetId="0" hidden="1">'Задание 1'!$M$32</definedName>
    <definedName name="solver_lhs12" localSheetId="1" hidden="1">'Задание 2'!$F$7:$F$13</definedName>
    <definedName name="solver_lhs13" localSheetId="0" hidden="1">'Задание 1'!$M$33</definedName>
    <definedName name="solver_lhs13" localSheetId="1" hidden="1">'Задание 2'!$F$7:$F$13</definedName>
    <definedName name="solver_lhs14" localSheetId="0" hidden="1">'Задание 1'!$M$33</definedName>
    <definedName name="solver_lhs14" localSheetId="1" hidden="1">'Задание 2'!$I$15</definedName>
    <definedName name="solver_lhs15" localSheetId="0" hidden="1">'Задание 1'!$N$30</definedName>
    <definedName name="solver_lhs15" localSheetId="1" hidden="1">'Задание 2'!$I$7:$I$14</definedName>
    <definedName name="solver_lhs16" localSheetId="0" hidden="1">'Задание 1'!$N$32</definedName>
    <definedName name="solver_lhs16" localSheetId="1" hidden="1">'Задание 2'!$I$7:$I$14</definedName>
    <definedName name="solver_lhs17" localSheetId="0" hidden="1">'Задание 1'!$N$33</definedName>
    <definedName name="solver_lhs18" localSheetId="0" hidden="1">'Задание 1'!$O$24:$O$33</definedName>
    <definedName name="solver_lhs19" localSheetId="0" hidden="1">'Задание 1'!$O$24:$O$33</definedName>
    <definedName name="solver_lhs2" localSheetId="0" hidden="1">'Задание 1'!$M$24:$N$33</definedName>
    <definedName name="solver_lhs2" localSheetId="1" hidden="1">'Задание 2'!$D$11</definedName>
    <definedName name="solver_lhs20" localSheetId="0" hidden="1">'Задание 1'!$R$24:$R$33</definedName>
    <definedName name="solver_lhs21" localSheetId="0" hidden="1">'Задание 1'!$R$24:$R$33</definedName>
    <definedName name="solver_lhs22" localSheetId="0" hidden="1">'Задание 1'!$R$24:$R$33</definedName>
    <definedName name="solver_lhs3" localSheetId="0" hidden="1">'Задание 1'!$M$27</definedName>
    <definedName name="solver_lhs3" localSheetId="1" hidden="1">'Задание 2'!$D$11</definedName>
    <definedName name="solver_lhs4" localSheetId="0" hidden="1">'Задание 1'!$M$28</definedName>
    <definedName name="solver_lhs4" localSheetId="1" hidden="1">'Задание 2'!$D$12</definedName>
    <definedName name="solver_lhs5" localSheetId="0" hidden="1">'Задание 1'!$M$29</definedName>
    <definedName name="solver_lhs5" localSheetId="1" hidden="1">'Задание 2'!$D$12</definedName>
    <definedName name="solver_lhs6" localSheetId="0" hidden="1">'Задание 1'!$M$30</definedName>
    <definedName name="solver_lhs6" localSheetId="1" hidden="1">'Задание 2'!$D$13</definedName>
    <definedName name="solver_lhs7" localSheetId="0" hidden="1">'Задание 1'!$M$31</definedName>
    <definedName name="solver_lhs7" localSheetId="1" hidden="1">'Задание 2'!$D$13</definedName>
    <definedName name="solver_lhs8" localSheetId="0" hidden="1">'Задание 1'!$M$31</definedName>
    <definedName name="solver_lhs8" localSheetId="1" hidden="1">'Задание 2'!$D$14</definedName>
    <definedName name="solver_lhs9" localSheetId="0" hidden="1">'Задание 1'!$M$31</definedName>
    <definedName name="solver_lhs9" localSheetId="1" hidden="1">'Задание 2'!$D$14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20</definedName>
    <definedName name="solver_num" localSheetId="1" hidden="1">14</definedName>
    <definedName name="solver_nwt" localSheetId="0" hidden="1">1</definedName>
    <definedName name="solver_nwt" localSheetId="1" hidden="1">1</definedName>
    <definedName name="solver_opt" localSheetId="0" hidden="1">'Задание 1'!$R$35</definedName>
    <definedName name="solver_opt" localSheetId="1" hidden="1">'Задание 2'!$I$16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el1" localSheetId="0" hidden="1">2</definedName>
    <definedName name="solver_rel1" localSheetId="1" hidden="1">3</definedName>
    <definedName name="solver_rel10" localSheetId="0" hidden="1">3</definedName>
    <definedName name="solver_rel10" localSheetId="1" hidden="1">2</definedName>
    <definedName name="solver_rel11" localSheetId="0" hidden="1">3</definedName>
    <definedName name="solver_rel11" localSheetId="1" hidden="1">2</definedName>
    <definedName name="solver_rel12" localSheetId="0" hidden="1">3</definedName>
    <definedName name="solver_rel12" localSheetId="1" hidden="1">2</definedName>
    <definedName name="solver_rel13" localSheetId="0" hidden="1">3</definedName>
    <definedName name="solver_rel13" localSheetId="1" hidden="1">3</definedName>
    <definedName name="solver_rel14" localSheetId="0" hidden="1">3</definedName>
    <definedName name="solver_rel14" localSheetId="1" hidden="1">1</definedName>
    <definedName name="solver_rel15" localSheetId="0" hidden="1">1</definedName>
    <definedName name="solver_rel15" localSheetId="1" hidden="1">3</definedName>
    <definedName name="solver_rel16" localSheetId="0" hidden="1">1</definedName>
    <definedName name="solver_rel16" localSheetId="1" hidden="1">3</definedName>
    <definedName name="solver_rel17" localSheetId="0" hidden="1">1</definedName>
    <definedName name="solver_rel18" localSheetId="0" hidden="1">2</definedName>
    <definedName name="solver_rel19" localSheetId="0" hidden="1">3</definedName>
    <definedName name="solver_rel2" localSheetId="0" hidden="1">3</definedName>
    <definedName name="solver_rel2" localSheetId="1" hidden="1">3</definedName>
    <definedName name="solver_rel20" localSheetId="0" hidden="1">3</definedName>
    <definedName name="solver_rel21" localSheetId="0" hidden="1">3</definedName>
    <definedName name="solver_rel22" localSheetId="0" hidden="1">3</definedName>
    <definedName name="solver_rel3" localSheetId="0" hidden="1">3</definedName>
    <definedName name="solver_rel3" localSheetId="1" hidden="1">3</definedName>
    <definedName name="solver_rel4" localSheetId="0" hidden="1">3</definedName>
    <definedName name="solver_rel4" localSheetId="1" hidden="1">3</definedName>
    <definedName name="solver_rel5" localSheetId="0" hidden="1">3</definedName>
    <definedName name="solver_rel5" localSheetId="1" hidden="1">3</definedName>
    <definedName name="solver_rel6" localSheetId="0" hidden="1">3</definedName>
    <definedName name="solver_rel6" localSheetId="1" hidden="1">3</definedName>
    <definedName name="solver_rel7" localSheetId="0" hidden="1">3</definedName>
    <definedName name="solver_rel7" localSheetId="1" hidden="1">3</definedName>
    <definedName name="solver_rel8" localSheetId="0" hidden="1">3</definedName>
    <definedName name="solver_rel8" localSheetId="1" hidden="1">3</definedName>
    <definedName name="solver_rel9" localSheetId="0" hidden="1">3</definedName>
    <definedName name="solver_rel9" localSheetId="1" hidden="1">3</definedName>
    <definedName name="solver_rhs1" localSheetId="0" hidden="1">0</definedName>
    <definedName name="solver_rhs1" localSheetId="1" hidden="1">'Задание 2'!$E$7</definedName>
    <definedName name="solver_rhs10" localSheetId="0" hidden="1">'Задание 1'!$N$26</definedName>
    <definedName name="solver_rhs10" localSheetId="1" hidden="1">0</definedName>
    <definedName name="solver_rhs11" localSheetId="0" hidden="1">'Задание 1'!$N$27</definedName>
    <definedName name="solver_rhs11" localSheetId="1" hidden="1">0</definedName>
    <definedName name="solver_rhs12" localSheetId="0" hidden="1">'Задание 1'!$N$29</definedName>
    <definedName name="solver_rhs12" localSheetId="1" hidden="1">'Задание 2'!$G$7:$G$13</definedName>
    <definedName name="solver_rhs13" localSheetId="0" hidden="1">'Задание 1'!$N$28</definedName>
    <definedName name="solver_rhs13" localSheetId="1" hidden="1">'Задание 2'!$J$7:$J$13</definedName>
    <definedName name="solver_rhs14" localSheetId="0" hidden="1">'Задание 1'!$N$31</definedName>
    <definedName name="solver_rhs14" localSheetId="1" hidden="1">'Задание 2'!$I$2</definedName>
    <definedName name="solver_rhs15" localSheetId="0" hidden="1">'Задание 1'!$L$2</definedName>
    <definedName name="solver_rhs15" localSheetId="1" hidden="1">0</definedName>
    <definedName name="solver_rhs16" localSheetId="0" hidden="1">'Задание 1'!$L$2</definedName>
    <definedName name="solver_rhs16" localSheetId="1" hidden="1">0</definedName>
    <definedName name="solver_rhs17" localSheetId="0" hidden="1">'Задание 1'!$L$2</definedName>
    <definedName name="solver_rhs18" localSheetId="0" hidden="1">'Задание 1'!$P$24:$P$33</definedName>
    <definedName name="solver_rhs19" localSheetId="0" hidden="1">'Задание 1'!$S$24:$S$33</definedName>
    <definedName name="solver_rhs2" localSheetId="0" hidden="1">0</definedName>
    <definedName name="solver_rhs2" localSheetId="1" hidden="1">'Задание 2'!$E$10</definedName>
    <definedName name="solver_rhs20" localSheetId="0" hidden="1">0</definedName>
    <definedName name="solver_rhs21" localSheetId="0" hidden="1">0</definedName>
    <definedName name="solver_rhs22" localSheetId="0" hidden="1">0</definedName>
    <definedName name="solver_rhs3" localSheetId="0" hidden="1">'Задание 1'!$N$24</definedName>
    <definedName name="solver_rhs3" localSheetId="1" hidden="1">'Задание 2'!$E$8</definedName>
    <definedName name="solver_rhs4" localSheetId="0" hidden="1">'Задание 1'!$N$24</definedName>
    <definedName name="solver_rhs4" localSheetId="1" hidden="1">'Задание 2'!$E$10</definedName>
    <definedName name="solver_rhs5" localSheetId="0" hidden="1">'Задание 1'!$N$25</definedName>
    <definedName name="solver_rhs5" localSheetId="1" hidden="1">'Задание 2'!$E$8</definedName>
    <definedName name="solver_rhs6" localSheetId="0" hidden="1">'Задание 1'!$N$25</definedName>
    <definedName name="solver_rhs6" localSheetId="1" hidden="1">'Задание 2'!$E$11</definedName>
    <definedName name="solver_rhs7" localSheetId="0" hidden="1">'Задание 1'!$N$26</definedName>
    <definedName name="solver_rhs7" localSheetId="1" hidden="1">'Задание 2'!$E$9</definedName>
    <definedName name="solver_rhs8" localSheetId="0" hidden="1">'Задание 1'!$N$27</definedName>
    <definedName name="solver_rhs8" localSheetId="1" hidden="1">'Задание 2'!$E$12</definedName>
    <definedName name="solver_rhs9" localSheetId="0" hidden="1">'Задание 1'!$N$29</definedName>
    <definedName name="solver_rhs9" localSheetId="1" hidden="1">'Задание 2'!$E$13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2" l="1"/>
  <c r="H13" i="2"/>
  <c r="G13" i="2" s="1"/>
  <c r="I16" i="2"/>
  <c r="J13" i="2"/>
  <c r="J12" i="2"/>
  <c r="J11" i="2"/>
  <c r="J10" i="2"/>
  <c r="J9" i="2"/>
  <c r="J8" i="2"/>
  <c r="J7" i="2"/>
  <c r="G14" i="2"/>
  <c r="F14" i="2"/>
  <c r="H12" i="2"/>
  <c r="G12" i="2" s="1"/>
  <c r="H11" i="2"/>
  <c r="H10" i="2"/>
  <c r="H9" i="2"/>
  <c r="G9" i="2" s="1"/>
  <c r="G10" i="2"/>
  <c r="G11" i="2"/>
  <c r="H8" i="2"/>
  <c r="H7" i="2"/>
  <c r="G7" i="2" s="1"/>
  <c r="F13" i="2"/>
  <c r="F12" i="2"/>
  <c r="F11" i="2"/>
  <c r="F10" i="2"/>
  <c r="F9" i="2"/>
  <c r="F8" i="2"/>
  <c r="F7" i="2"/>
  <c r="G8" i="2" l="1"/>
  <c r="P55" i="1" l="1"/>
  <c r="P56" i="1"/>
  <c r="P57" i="1"/>
  <c r="P58" i="1"/>
  <c r="P59" i="1"/>
  <c r="P60" i="1"/>
  <c r="P61" i="1"/>
  <c r="P62" i="1"/>
  <c r="P63" i="1"/>
  <c r="P54" i="1"/>
  <c r="O55" i="1"/>
  <c r="O56" i="1"/>
  <c r="O57" i="1"/>
  <c r="O58" i="1"/>
  <c r="O59" i="1"/>
  <c r="O60" i="1"/>
  <c r="O61" i="1"/>
  <c r="O62" i="1"/>
  <c r="O63" i="1"/>
  <c r="O54" i="1"/>
  <c r="N55" i="1"/>
  <c r="N56" i="1"/>
  <c r="N57" i="1"/>
  <c r="N58" i="1"/>
  <c r="N59" i="1"/>
  <c r="N60" i="1"/>
  <c r="N61" i="1"/>
  <c r="N62" i="1"/>
  <c r="N63" i="1"/>
  <c r="N54" i="1"/>
  <c r="T43" i="1"/>
  <c r="T44" i="1"/>
  <c r="T45" i="1"/>
  <c r="T46" i="1"/>
  <c r="T47" i="1"/>
  <c r="T48" i="1"/>
  <c r="T49" i="1"/>
  <c r="T50" i="1"/>
  <c r="T51" i="1"/>
  <c r="T42" i="1"/>
  <c r="S43" i="1"/>
  <c r="S44" i="1"/>
  <c r="S45" i="1"/>
  <c r="S46" i="1"/>
  <c r="S47" i="1"/>
  <c r="S48" i="1"/>
  <c r="S49" i="1"/>
  <c r="S50" i="1"/>
  <c r="S51" i="1"/>
  <c r="S42" i="1"/>
  <c r="R43" i="1"/>
  <c r="R44" i="1"/>
  <c r="R45" i="1"/>
  <c r="R46" i="1"/>
  <c r="R47" i="1"/>
  <c r="R48" i="1"/>
  <c r="R49" i="1"/>
  <c r="R50" i="1"/>
  <c r="R51" i="1"/>
  <c r="R42" i="1"/>
  <c r="Q43" i="1"/>
  <c r="Q44" i="1"/>
  <c r="Q45" i="1"/>
  <c r="Q46" i="1"/>
  <c r="Q47" i="1"/>
  <c r="Q48" i="1"/>
  <c r="Q49" i="1"/>
  <c r="Q50" i="1"/>
  <c r="Q51" i="1"/>
  <c r="Q42" i="1"/>
  <c r="O43" i="1"/>
  <c r="O44" i="1"/>
  <c r="O45" i="1"/>
  <c r="O46" i="1"/>
  <c r="P46" i="1" s="1"/>
  <c r="O47" i="1"/>
  <c r="O48" i="1"/>
  <c r="O49" i="1"/>
  <c r="O50" i="1"/>
  <c r="P50" i="1" s="1"/>
  <c r="O51" i="1"/>
  <c r="O42" i="1"/>
  <c r="M43" i="1"/>
  <c r="N43" i="1" s="1"/>
  <c r="M44" i="1"/>
  <c r="M45" i="1"/>
  <c r="N45" i="1" s="1"/>
  <c r="M46" i="1"/>
  <c r="M47" i="1"/>
  <c r="M48" i="1"/>
  <c r="M49" i="1"/>
  <c r="M50" i="1"/>
  <c r="N50" i="1" s="1"/>
  <c r="M51" i="1"/>
  <c r="M42" i="1"/>
  <c r="N42" i="1" s="1"/>
  <c r="L43" i="1"/>
  <c r="L44" i="1"/>
  <c r="L45" i="1"/>
  <c r="L46" i="1"/>
  <c r="L47" i="1"/>
  <c r="L48" i="1"/>
  <c r="L49" i="1"/>
  <c r="L50" i="1"/>
  <c r="L51" i="1"/>
  <c r="L42" i="1"/>
  <c r="N49" i="1"/>
  <c r="P48" i="1"/>
  <c r="N48" i="1"/>
  <c r="N47" i="1"/>
  <c r="N46" i="1"/>
  <c r="P45" i="1"/>
  <c r="P44" i="1"/>
  <c r="N44" i="1"/>
  <c r="P43" i="1"/>
  <c r="P42" i="1"/>
  <c r="R35" i="1"/>
  <c r="O25" i="1"/>
  <c r="O26" i="1"/>
  <c r="O27" i="1"/>
  <c r="O28" i="1"/>
  <c r="O29" i="1"/>
  <c r="O30" i="1"/>
  <c r="O31" i="1"/>
  <c r="O32" i="1"/>
  <c r="O33" i="1"/>
  <c r="O24" i="1"/>
  <c r="P25" i="1"/>
  <c r="P26" i="1"/>
  <c r="P27" i="1"/>
  <c r="P28" i="1"/>
  <c r="P29" i="1"/>
  <c r="P30" i="1"/>
  <c r="P31" i="1"/>
  <c r="P32" i="1"/>
  <c r="P33" i="1"/>
  <c r="P24" i="1"/>
  <c r="Q33" i="1"/>
  <c r="Q32" i="1"/>
  <c r="Q31" i="1"/>
  <c r="Q30" i="1"/>
  <c r="Q29" i="1"/>
  <c r="Q28" i="1"/>
  <c r="Q27" i="1"/>
  <c r="Q26" i="1"/>
  <c r="Q25" i="1"/>
  <c r="Q24" i="1"/>
  <c r="S33" i="1"/>
  <c r="S32" i="1"/>
  <c r="S31" i="1"/>
  <c r="S30" i="1"/>
  <c r="S29" i="1"/>
  <c r="S28" i="1"/>
  <c r="S27" i="1"/>
  <c r="S26" i="1"/>
  <c r="S25" i="1"/>
  <c r="S24" i="1"/>
  <c r="G22" i="1"/>
  <c r="G23" i="1"/>
  <c r="G24" i="1"/>
  <c r="G25" i="1"/>
  <c r="G26" i="1"/>
  <c r="G27" i="1"/>
  <c r="G28" i="1"/>
  <c r="G29" i="1"/>
  <c r="G30" i="1"/>
  <c r="G21" i="1"/>
  <c r="F22" i="1"/>
  <c r="F23" i="1"/>
  <c r="F24" i="1"/>
  <c r="F25" i="1"/>
  <c r="F26" i="1"/>
  <c r="F27" i="1"/>
  <c r="F28" i="1"/>
  <c r="F29" i="1"/>
  <c r="F30" i="1"/>
  <c r="F21" i="1"/>
  <c r="E30" i="1"/>
  <c r="E29" i="1"/>
  <c r="E22" i="1"/>
  <c r="E23" i="1"/>
  <c r="E24" i="1"/>
  <c r="E25" i="1"/>
  <c r="E26" i="1"/>
  <c r="E27" i="1"/>
  <c r="E28" i="1"/>
  <c r="E21" i="1"/>
  <c r="K9" i="1"/>
  <c r="K10" i="1"/>
  <c r="K11" i="1"/>
  <c r="K12" i="1"/>
  <c r="K13" i="1"/>
  <c r="K14" i="1"/>
  <c r="K15" i="1"/>
  <c r="K16" i="1"/>
  <c r="K17" i="1"/>
  <c r="K8" i="1"/>
  <c r="J9" i="1"/>
  <c r="J10" i="1"/>
  <c r="J11" i="1"/>
  <c r="J12" i="1"/>
  <c r="J13" i="1"/>
  <c r="J14" i="1"/>
  <c r="J15" i="1"/>
  <c r="J16" i="1"/>
  <c r="J17" i="1"/>
  <c r="J8" i="1"/>
  <c r="I17" i="1"/>
  <c r="I9" i="1"/>
  <c r="I10" i="1"/>
  <c r="I11" i="1"/>
  <c r="I12" i="1"/>
  <c r="I13" i="1"/>
  <c r="I14" i="1"/>
  <c r="I15" i="1"/>
  <c r="I16" i="1"/>
  <c r="I8" i="1"/>
  <c r="H9" i="1"/>
  <c r="H10" i="1"/>
  <c r="H11" i="1"/>
  <c r="H12" i="1"/>
  <c r="H13" i="1"/>
  <c r="H14" i="1"/>
  <c r="H15" i="1"/>
  <c r="H16" i="1"/>
  <c r="H17" i="1"/>
  <c r="D8" i="1"/>
  <c r="H8" i="1"/>
  <c r="G9" i="1"/>
  <c r="G10" i="1"/>
  <c r="G11" i="1"/>
  <c r="G12" i="1"/>
  <c r="G13" i="1"/>
  <c r="G14" i="1"/>
  <c r="G15" i="1"/>
  <c r="G16" i="1"/>
  <c r="G17" i="1"/>
  <c r="G8" i="1"/>
  <c r="F17" i="1"/>
  <c r="F9" i="1"/>
  <c r="F10" i="1"/>
  <c r="F11" i="1"/>
  <c r="F12" i="1"/>
  <c r="F13" i="1"/>
  <c r="F14" i="1"/>
  <c r="F15" i="1"/>
  <c r="F16" i="1"/>
  <c r="F8" i="1"/>
  <c r="E9" i="1"/>
  <c r="E10" i="1"/>
  <c r="E11" i="1"/>
  <c r="E16" i="1"/>
  <c r="E17" i="1"/>
  <c r="D9" i="1"/>
  <c r="D10" i="1"/>
  <c r="D11" i="1"/>
  <c r="D12" i="1"/>
  <c r="E12" i="1" s="1"/>
  <c r="D13" i="1"/>
  <c r="E13" i="1" s="1"/>
  <c r="D14" i="1"/>
  <c r="E14" i="1" s="1"/>
  <c r="D15" i="1"/>
  <c r="E15" i="1" s="1"/>
  <c r="D16" i="1"/>
  <c r="D17" i="1"/>
  <c r="E8" i="1"/>
  <c r="P47" i="1" l="1"/>
  <c r="N51" i="1"/>
  <c r="P49" i="1"/>
  <c r="P51" i="1"/>
</calcChain>
</file>

<file path=xl/sharedStrings.xml><?xml version="1.0" encoding="utf-8"?>
<sst xmlns="http://schemas.openxmlformats.org/spreadsheetml/2006/main" count="95" uniqueCount="43">
  <si>
    <t>tij</t>
  </si>
  <si>
    <t>kij</t>
  </si>
  <si>
    <t>dij</t>
  </si>
  <si>
    <t>t0</t>
  </si>
  <si>
    <t>tp(i)</t>
  </si>
  <si>
    <t>i</t>
  </si>
  <si>
    <t>j</t>
  </si>
  <si>
    <t>(I, j)</t>
  </si>
  <si>
    <t>tп(i)</t>
  </si>
  <si>
    <t>События</t>
  </si>
  <si>
    <t>Работы</t>
  </si>
  <si>
    <t>tpн</t>
  </si>
  <si>
    <t>tро</t>
  </si>
  <si>
    <t>tпо</t>
  </si>
  <si>
    <t>tпн</t>
  </si>
  <si>
    <t>Rп</t>
  </si>
  <si>
    <t>Rсв</t>
  </si>
  <si>
    <t>R'</t>
  </si>
  <si>
    <t>R''</t>
  </si>
  <si>
    <t>(1, 2)</t>
  </si>
  <si>
    <t>(1, 3)</t>
  </si>
  <si>
    <t>(1, 4)</t>
  </si>
  <si>
    <t>(2, 4)</t>
  </si>
  <si>
    <t>(2, 5)</t>
  </si>
  <si>
    <t>(3, 4)</t>
  </si>
  <si>
    <t>(3, 6)</t>
  </si>
  <si>
    <t>(4, 5)</t>
  </si>
  <si>
    <t>(4, 6)</t>
  </si>
  <si>
    <t>(5, 6)</t>
  </si>
  <si>
    <t>tij - kij*xij</t>
  </si>
  <si>
    <t>xij</t>
  </si>
  <si>
    <t>f</t>
  </si>
  <si>
    <t>tнij</t>
  </si>
  <si>
    <t>tоij</t>
  </si>
  <si>
    <t>tоij-tнij</t>
  </si>
  <si>
    <t>-&gt; min</t>
  </si>
  <si>
    <t>(i, j)</t>
  </si>
  <si>
    <t>(2, 3)</t>
  </si>
  <si>
    <t>(3, 5)</t>
  </si>
  <si>
    <t>tкр</t>
  </si>
  <si>
    <t>xсум</t>
  </si>
  <si>
    <t>До вложения</t>
  </si>
  <si>
    <t>После вложения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</si>
</sst>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Линейный</a:t>
            </a:r>
            <a:r>
              <a:rPr lang="ru-RU" baseline="0">
                <a:solidFill>
                  <a:schemeClr val="tx1"/>
                </a:solidFill>
              </a:rPr>
              <a:t> график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Ранний срок начала работы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'Задание 1'!$B$1:$K$1</c:f>
              <c:strCache>
                <c:ptCount val="10"/>
                <c:pt idx="0">
                  <c:v>(1, 2)</c:v>
                </c:pt>
                <c:pt idx="1">
                  <c:v>(1, 3)</c:v>
                </c:pt>
                <c:pt idx="2">
                  <c:v>(1, 4)</c:v>
                </c:pt>
                <c:pt idx="3">
                  <c:v>(2, 4)</c:v>
                </c:pt>
                <c:pt idx="4">
                  <c:v>(2, 5)</c:v>
                </c:pt>
                <c:pt idx="5">
                  <c:v>(3, 4)</c:v>
                </c:pt>
                <c:pt idx="6">
                  <c:v>(3, 6)</c:v>
                </c:pt>
                <c:pt idx="7">
                  <c:v>(4, 5)</c:v>
                </c:pt>
                <c:pt idx="8">
                  <c:v>(4, 6)</c:v>
                </c:pt>
                <c:pt idx="9">
                  <c:v>(5, 6)</c:v>
                </c:pt>
              </c:strCache>
            </c:strRef>
          </c:cat>
          <c:val>
            <c:numRef>
              <c:f>'Задание 1'!$E$21:$E$30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6</c:v>
                </c:pt>
                <c:pt idx="5">
                  <c:v>13</c:v>
                </c:pt>
                <c:pt idx="6">
                  <c:v>13</c:v>
                </c:pt>
                <c:pt idx="7">
                  <c:v>29</c:v>
                </c:pt>
                <c:pt idx="8">
                  <c:v>29</c:v>
                </c:pt>
                <c:pt idx="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4-467F-83DE-4373F1EC18DF}"/>
            </c:ext>
          </c:extLst>
        </c:ser>
        <c:ser>
          <c:idx val="1"/>
          <c:order val="1"/>
          <c:tx>
            <c:v>Продолжительность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'Задание 1'!$B$1:$K$1</c:f>
              <c:strCache>
                <c:ptCount val="10"/>
                <c:pt idx="0">
                  <c:v>(1, 2)</c:v>
                </c:pt>
                <c:pt idx="1">
                  <c:v>(1, 3)</c:v>
                </c:pt>
                <c:pt idx="2">
                  <c:v>(1, 4)</c:v>
                </c:pt>
                <c:pt idx="3">
                  <c:v>(2, 4)</c:v>
                </c:pt>
                <c:pt idx="4">
                  <c:v>(2, 5)</c:v>
                </c:pt>
                <c:pt idx="5">
                  <c:v>(3, 4)</c:v>
                </c:pt>
                <c:pt idx="6">
                  <c:v>(3, 6)</c:v>
                </c:pt>
                <c:pt idx="7">
                  <c:v>(4, 5)</c:v>
                </c:pt>
                <c:pt idx="8">
                  <c:v>(4, 6)</c:v>
                </c:pt>
                <c:pt idx="9">
                  <c:v>(5, 6)</c:v>
                </c:pt>
              </c:strCache>
            </c:strRef>
          </c:cat>
          <c:val>
            <c:numRef>
              <c:f>'Задание 1'!$F$21:$F$30</c:f>
              <c:numCache>
                <c:formatCode>General</c:formatCode>
                <c:ptCount val="10"/>
                <c:pt idx="0">
                  <c:v>6</c:v>
                </c:pt>
                <c:pt idx="1">
                  <c:v>13</c:v>
                </c:pt>
                <c:pt idx="2">
                  <c:v>20</c:v>
                </c:pt>
                <c:pt idx="3">
                  <c:v>9</c:v>
                </c:pt>
                <c:pt idx="4">
                  <c:v>14</c:v>
                </c:pt>
                <c:pt idx="5">
                  <c:v>16</c:v>
                </c:pt>
                <c:pt idx="6">
                  <c:v>15</c:v>
                </c:pt>
                <c:pt idx="7">
                  <c:v>10</c:v>
                </c:pt>
                <c:pt idx="8">
                  <c:v>17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4-467F-83DE-4373F1EC18DF}"/>
            </c:ext>
          </c:extLst>
        </c:ser>
        <c:ser>
          <c:idx val="2"/>
          <c:order val="2"/>
          <c:tx>
            <c:v>Полный резерв времени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'Задание 1'!$B$1:$K$1</c:f>
              <c:strCache>
                <c:ptCount val="10"/>
                <c:pt idx="0">
                  <c:v>(1, 2)</c:v>
                </c:pt>
                <c:pt idx="1">
                  <c:v>(1, 3)</c:v>
                </c:pt>
                <c:pt idx="2">
                  <c:v>(1, 4)</c:v>
                </c:pt>
                <c:pt idx="3">
                  <c:v>(2, 4)</c:v>
                </c:pt>
                <c:pt idx="4">
                  <c:v>(2, 5)</c:v>
                </c:pt>
                <c:pt idx="5">
                  <c:v>(3, 4)</c:v>
                </c:pt>
                <c:pt idx="6">
                  <c:v>(3, 6)</c:v>
                </c:pt>
                <c:pt idx="7">
                  <c:v>(4, 5)</c:v>
                </c:pt>
                <c:pt idx="8">
                  <c:v>(4, 6)</c:v>
                </c:pt>
                <c:pt idx="9">
                  <c:v>(5, 6)</c:v>
                </c:pt>
              </c:strCache>
            </c:strRef>
          </c:cat>
          <c:val>
            <c:numRef>
              <c:f>'Задание 1'!$G$21:$G$30</c:f>
              <c:numCache>
                <c:formatCode>General</c:formatCode>
                <c:ptCount val="10"/>
                <c:pt idx="0">
                  <c:v>14</c:v>
                </c:pt>
                <c:pt idx="1">
                  <c:v>0</c:v>
                </c:pt>
                <c:pt idx="2">
                  <c:v>9</c:v>
                </c:pt>
                <c:pt idx="3">
                  <c:v>14</c:v>
                </c:pt>
                <c:pt idx="4">
                  <c:v>19</c:v>
                </c:pt>
                <c:pt idx="5">
                  <c:v>0</c:v>
                </c:pt>
                <c:pt idx="6">
                  <c:v>24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4-467F-83DE-4373F1EC1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6236271"/>
        <c:axId val="1078690255"/>
      </c:barChart>
      <c:catAx>
        <c:axId val="1006236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8690255"/>
        <c:crosses val="autoZero"/>
        <c:auto val="1"/>
        <c:lblAlgn val="ctr"/>
        <c:lblOffset val="100"/>
        <c:noMultiLvlLbl val="0"/>
      </c:catAx>
      <c:valAx>
        <c:axId val="107869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623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Линейный график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Ранний срок начала работы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'Задание 1'!$B$1:$K$1</c:f>
              <c:strCache>
                <c:ptCount val="10"/>
                <c:pt idx="0">
                  <c:v>(1, 2)</c:v>
                </c:pt>
                <c:pt idx="1">
                  <c:v>(1, 3)</c:v>
                </c:pt>
                <c:pt idx="2">
                  <c:v>(1, 4)</c:v>
                </c:pt>
                <c:pt idx="3">
                  <c:v>(2, 4)</c:v>
                </c:pt>
                <c:pt idx="4">
                  <c:v>(2, 5)</c:v>
                </c:pt>
                <c:pt idx="5">
                  <c:v>(3, 4)</c:v>
                </c:pt>
                <c:pt idx="6">
                  <c:v>(3, 6)</c:v>
                </c:pt>
                <c:pt idx="7">
                  <c:v>(4, 5)</c:v>
                </c:pt>
                <c:pt idx="8">
                  <c:v>(4, 6)</c:v>
                </c:pt>
                <c:pt idx="9">
                  <c:v>(5, 6)</c:v>
                </c:pt>
              </c:strCache>
            </c:strRef>
          </c:cat>
          <c:val>
            <c:numRef>
              <c:f>'Задание 1'!$N$54:$N$63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6</c:v>
                </c:pt>
                <c:pt idx="5">
                  <c:v>10</c:v>
                </c:pt>
                <c:pt idx="6">
                  <c:v>10</c:v>
                </c:pt>
                <c:pt idx="7">
                  <c:v>23</c:v>
                </c:pt>
                <c:pt idx="8">
                  <c:v>23</c:v>
                </c:pt>
                <c:pt idx="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5-40B1-B24C-2F4265FB4C17}"/>
            </c:ext>
          </c:extLst>
        </c:ser>
        <c:ser>
          <c:idx val="1"/>
          <c:order val="1"/>
          <c:tx>
            <c:v>Продолжительность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'Задание 1'!$B$1:$K$1</c:f>
              <c:strCache>
                <c:ptCount val="10"/>
                <c:pt idx="0">
                  <c:v>(1, 2)</c:v>
                </c:pt>
                <c:pt idx="1">
                  <c:v>(1, 3)</c:v>
                </c:pt>
                <c:pt idx="2">
                  <c:v>(1, 4)</c:v>
                </c:pt>
                <c:pt idx="3">
                  <c:v>(2, 4)</c:v>
                </c:pt>
                <c:pt idx="4">
                  <c:v>(2, 5)</c:v>
                </c:pt>
                <c:pt idx="5">
                  <c:v>(3, 4)</c:v>
                </c:pt>
                <c:pt idx="6">
                  <c:v>(3, 6)</c:v>
                </c:pt>
                <c:pt idx="7">
                  <c:v>(4, 5)</c:v>
                </c:pt>
                <c:pt idx="8">
                  <c:v>(4, 6)</c:v>
                </c:pt>
                <c:pt idx="9">
                  <c:v>(5, 6)</c:v>
                </c:pt>
              </c:strCache>
            </c:strRef>
          </c:cat>
          <c:val>
            <c:numRef>
              <c:f>'Задание 1'!$O$54:$O$63</c:f>
              <c:numCache>
                <c:formatCode>General</c:formatCode>
                <c:ptCount val="10"/>
                <c:pt idx="0">
                  <c:v>6</c:v>
                </c:pt>
                <c:pt idx="1">
                  <c:v>10</c:v>
                </c:pt>
                <c:pt idx="2">
                  <c:v>20</c:v>
                </c:pt>
                <c:pt idx="3">
                  <c:v>9</c:v>
                </c:pt>
                <c:pt idx="4">
                  <c:v>14</c:v>
                </c:pt>
                <c:pt idx="5">
                  <c:v>13</c:v>
                </c:pt>
                <c:pt idx="6">
                  <c:v>15</c:v>
                </c:pt>
                <c:pt idx="7">
                  <c:v>8</c:v>
                </c:pt>
                <c:pt idx="8">
                  <c:v>17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B5-40B1-B24C-2F4265FB4C17}"/>
            </c:ext>
          </c:extLst>
        </c:ser>
        <c:ser>
          <c:idx val="2"/>
          <c:order val="2"/>
          <c:tx>
            <c:v>Полный резерв времени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'Задание 1'!$B$1:$K$1</c:f>
              <c:strCache>
                <c:ptCount val="10"/>
                <c:pt idx="0">
                  <c:v>(1, 2)</c:v>
                </c:pt>
                <c:pt idx="1">
                  <c:v>(1, 3)</c:v>
                </c:pt>
                <c:pt idx="2">
                  <c:v>(1, 4)</c:v>
                </c:pt>
                <c:pt idx="3">
                  <c:v>(2, 4)</c:v>
                </c:pt>
                <c:pt idx="4">
                  <c:v>(2, 5)</c:v>
                </c:pt>
                <c:pt idx="5">
                  <c:v>(3, 4)</c:v>
                </c:pt>
                <c:pt idx="6">
                  <c:v>(3, 6)</c:v>
                </c:pt>
                <c:pt idx="7">
                  <c:v>(4, 5)</c:v>
                </c:pt>
                <c:pt idx="8">
                  <c:v>(4, 6)</c:v>
                </c:pt>
                <c:pt idx="9">
                  <c:v>(5, 6)</c:v>
                </c:pt>
              </c:strCache>
            </c:strRef>
          </c:cat>
          <c:val>
            <c:numRef>
              <c:f>'Задание 1'!$P$54:$P$63</c:f>
              <c:numCache>
                <c:formatCode>General</c:formatCode>
                <c:ptCount val="10"/>
                <c:pt idx="0">
                  <c:v>8</c:v>
                </c:pt>
                <c:pt idx="1">
                  <c:v>0</c:v>
                </c:pt>
                <c:pt idx="2">
                  <c:v>3</c:v>
                </c:pt>
                <c:pt idx="3">
                  <c:v>8</c:v>
                </c:pt>
                <c:pt idx="4">
                  <c:v>11</c:v>
                </c:pt>
                <c:pt idx="5">
                  <c:v>0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B5-40B1-B24C-2F4265FB4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9062959"/>
        <c:axId val="1080687999"/>
      </c:barChart>
      <c:catAx>
        <c:axId val="1179062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0687999"/>
        <c:crosses val="autoZero"/>
        <c:auto val="1"/>
        <c:lblAlgn val="ctr"/>
        <c:lblOffset val="100"/>
        <c:noMultiLvlLbl val="0"/>
      </c:catAx>
      <c:valAx>
        <c:axId val="108068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906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123825</xdr:colOff>
      <xdr:row>1</xdr:row>
      <xdr:rowOff>47625</xdr:rowOff>
    </xdr:from>
    <xdr:to>
      <xdr:col>29</xdr:col>
      <xdr:colOff>475520</xdr:colOff>
      <xdr:row>18</xdr:row>
      <xdr:rowOff>161506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1411B44-DB4B-6A97-FA8F-03CFF1758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92025" y="238125"/>
          <a:ext cx="5838095" cy="3352381"/>
        </a:xfrm>
        <a:prstGeom prst="rect">
          <a:avLst/>
        </a:prstGeom>
      </xdr:spPr>
    </xdr:pic>
    <xdr:clientData/>
  </xdr:twoCellAnchor>
  <xdr:twoCellAnchor>
    <xdr:from>
      <xdr:col>0</xdr:col>
      <xdr:colOff>147637</xdr:colOff>
      <xdr:row>33</xdr:row>
      <xdr:rowOff>23812</xdr:rowOff>
    </xdr:from>
    <xdr:to>
      <xdr:col>7</xdr:col>
      <xdr:colOff>452437</xdr:colOff>
      <xdr:row>47</xdr:row>
      <xdr:rowOff>100012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F43B55F-D2AE-4606-B800-C8B47AC1D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49</xdr:row>
      <xdr:rowOff>42862</xdr:rowOff>
    </xdr:from>
    <xdr:to>
      <xdr:col>7</xdr:col>
      <xdr:colOff>447675</xdr:colOff>
      <xdr:row>63</xdr:row>
      <xdr:rowOff>119062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2E95B38E-CE1B-13D8-C966-C557254A4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123825</xdr:colOff>
      <xdr:row>20</xdr:row>
      <xdr:rowOff>76200</xdr:rowOff>
    </xdr:from>
    <xdr:to>
      <xdr:col>29</xdr:col>
      <xdr:colOff>513615</xdr:colOff>
      <xdr:row>37</xdr:row>
      <xdr:rowOff>85319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79E60262-5886-0463-4E68-F6A9DF0D26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92025" y="3886200"/>
          <a:ext cx="5876190" cy="32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30480</xdr:colOff>
      <xdr:row>1</xdr:row>
      <xdr:rowOff>53340</xdr:rowOff>
    </xdr:from>
    <xdr:to>
      <xdr:col>22</xdr:col>
      <xdr:colOff>601070</xdr:colOff>
      <xdr:row>23</xdr:row>
      <xdr:rowOff>106170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D349672-7A5E-9459-0B17-8B844327F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36080" y="236220"/>
          <a:ext cx="7276190" cy="4076190"/>
        </a:xfrm>
        <a:prstGeom prst="rect">
          <a:avLst/>
        </a:prstGeom>
      </xdr:spPr>
    </xdr:pic>
    <xdr:clientData/>
  </xdr:twoCellAnchor>
  <xdr:twoCellAnchor editAs="oneCell">
    <xdr:from>
      <xdr:col>11</xdr:col>
      <xdr:colOff>53341</xdr:colOff>
      <xdr:row>25</xdr:row>
      <xdr:rowOff>52334</xdr:rowOff>
    </xdr:from>
    <xdr:to>
      <xdr:col>22</xdr:col>
      <xdr:colOff>586741</xdr:colOff>
      <xdr:row>47</xdr:row>
      <xdr:rowOff>9019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14D72E0-2F88-6CB7-B551-B96B29E88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58941" y="4624334"/>
          <a:ext cx="7239000" cy="3980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4"/>
  <sheetViews>
    <sheetView tabSelected="1" topLeftCell="A33" workbookViewId="0">
      <selection activeCell="I42" sqref="I42"/>
    </sheetView>
  </sheetViews>
  <sheetFormatPr defaultRowHeight="14.4" x14ac:dyDescent="0.3"/>
  <cols>
    <col min="15" max="15" width="10.33203125" customWidth="1"/>
  </cols>
  <sheetData>
    <row r="1" spans="1:30" x14ac:dyDescent="0.3">
      <c r="A1" s="1" t="s">
        <v>7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3</v>
      </c>
      <c r="U1" s="7" t="s">
        <v>41</v>
      </c>
      <c r="V1" s="7"/>
      <c r="W1" s="7"/>
      <c r="X1" s="7"/>
      <c r="Y1" s="7"/>
      <c r="Z1" s="7"/>
      <c r="AA1" s="7"/>
      <c r="AB1" s="7"/>
      <c r="AC1" s="7"/>
      <c r="AD1" s="7"/>
    </row>
    <row r="2" spans="1:30" x14ac:dyDescent="0.3">
      <c r="A2" s="1" t="s">
        <v>0</v>
      </c>
      <c r="B2" s="1">
        <v>6</v>
      </c>
      <c r="C2" s="1">
        <v>13</v>
      </c>
      <c r="D2" s="1">
        <v>20</v>
      </c>
      <c r="E2" s="1">
        <v>9</v>
      </c>
      <c r="F2" s="1">
        <v>14</v>
      </c>
      <c r="G2" s="1">
        <v>16</v>
      </c>
      <c r="H2" s="1">
        <v>15</v>
      </c>
      <c r="I2" s="1">
        <v>10</v>
      </c>
      <c r="J2" s="1">
        <v>17</v>
      </c>
      <c r="K2" s="1">
        <v>13</v>
      </c>
      <c r="L2" s="8">
        <v>40</v>
      </c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0" x14ac:dyDescent="0.3">
      <c r="A3" s="1" t="s">
        <v>2</v>
      </c>
      <c r="B3" s="1">
        <v>5</v>
      </c>
      <c r="C3" s="1">
        <v>10</v>
      </c>
      <c r="D3" s="1">
        <v>16</v>
      </c>
      <c r="E3" s="1">
        <v>7</v>
      </c>
      <c r="F3" s="1">
        <v>11</v>
      </c>
      <c r="G3" s="1">
        <v>13</v>
      </c>
      <c r="H3" s="1">
        <v>12</v>
      </c>
      <c r="I3" s="1">
        <v>7</v>
      </c>
      <c r="J3" s="1">
        <v>15</v>
      </c>
      <c r="K3" s="1">
        <v>9</v>
      </c>
      <c r="L3" s="8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0" x14ac:dyDescent="0.3">
      <c r="A4" s="1" t="s">
        <v>1</v>
      </c>
      <c r="B4" s="1">
        <v>0.05</v>
      </c>
      <c r="C4" s="1">
        <v>0.25</v>
      </c>
      <c r="D4" s="1">
        <v>0.3</v>
      </c>
      <c r="E4" s="1">
        <v>7.0000000000000007E-2</v>
      </c>
      <c r="F4" s="1">
        <v>0.15</v>
      </c>
      <c r="G4" s="1">
        <v>0.1</v>
      </c>
      <c r="H4" s="1">
        <v>0.05</v>
      </c>
      <c r="I4" s="1">
        <v>0.03</v>
      </c>
      <c r="J4" s="1">
        <v>0.14000000000000001</v>
      </c>
      <c r="K4" s="1">
        <v>0.5</v>
      </c>
      <c r="L4" s="8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0" x14ac:dyDescent="0.3"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 x14ac:dyDescent="0.3">
      <c r="A6" s="7" t="s">
        <v>10</v>
      </c>
      <c r="B6" s="7"/>
      <c r="C6" s="7"/>
      <c r="D6" s="7"/>
      <c r="E6" s="7"/>
      <c r="F6" s="7"/>
      <c r="G6" s="7"/>
      <c r="H6" s="7"/>
      <c r="I6" s="7"/>
      <c r="J6" s="7"/>
      <c r="K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0" x14ac:dyDescent="0.3">
      <c r="A7" s="1" t="s">
        <v>5</v>
      </c>
      <c r="B7" s="1" t="s">
        <v>6</v>
      </c>
      <c r="C7" s="1" t="s">
        <v>0</v>
      </c>
      <c r="D7" s="1" t="s">
        <v>11</v>
      </c>
      <c r="E7" s="1" t="s">
        <v>12</v>
      </c>
      <c r="F7" s="1" t="s">
        <v>13</v>
      </c>
      <c r="G7" s="1" t="s">
        <v>14</v>
      </c>
      <c r="H7" s="1" t="s">
        <v>15</v>
      </c>
      <c r="I7" s="1" t="s">
        <v>16</v>
      </c>
      <c r="J7" s="1" t="s">
        <v>17</v>
      </c>
      <c r="K7" s="1" t="s">
        <v>18</v>
      </c>
      <c r="U7" s="7"/>
      <c r="V7" s="7"/>
      <c r="W7" s="7"/>
      <c r="X7" s="7"/>
      <c r="Y7" s="7"/>
      <c r="Z7" s="7"/>
      <c r="AA7" s="7"/>
      <c r="AB7" s="7"/>
      <c r="AC7" s="7"/>
      <c r="AD7" s="7"/>
    </row>
    <row r="8" spans="1:30" x14ac:dyDescent="0.3">
      <c r="A8" s="1">
        <v>1</v>
      </c>
      <c r="B8" s="1">
        <v>2</v>
      </c>
      <c r="C8" s="1">
        <v>6</v>
      </c>
      <c r="D8" s="1">
        <f>INDEX($B$22:$C$27,A8,1)</f>
        <v>0</v>
      </c>
      <c r="E8">
        <f>D8+C8</f>
        <v>6</v>
      </c>
      <c r="F8">
        <f>INDEX($B$22:$C$27,B8,2)</f>
        <v>20</v>
      </c>
      <c r="G8">
        <f>F8-C8</f>
        <v>14</v>
      </c>
      <c r="H8">
        <f>INDEX($B$22:$C$27,B8,2)-INDEX($B$22:$C$27,A8,1)-C8</f>
        <v>14</v>
      </c>
      <c r="I8">
        <f>INDEX($B$22:$C$27,B8,1)-INDEX($B$22:$C$27,A8,2)-C8</f>
        <v>0</v>
      </c>
      <c r="J8">
        <f>INDEX($B$22:$C$27,B8,2)-INDEX($B$22:$C$27,A8,2)-C8</f>
        <v>14</v>
      </c>
      <c r="K8">
        <f>INDEX($B$22:$C$27,B8,1)-INDEX($B$22:$C$27,A8,1)-C8</f>
        <v>0</v>
      </c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0" x14ac:dyDescent="0.3">
      <c r="A9" s="1">
        <v>1</v>
      </c>
      <c r="B9" s="1">
        <v>3</v>
      </c>
      <c r="C9" s="1">
        <v>13</v>
      </c>
      <c r="D9" s="1">
        <f t="shared" ref="D9:D17" si="0">INDEX($B$22:$C$27,A9,1)</f>
        <v>0</v>
      </c>
      <c r="E9">
        <f t="shared" ref="E9:E17" si="1">D9+C9</f>
        <v>13</v>
      </c>
      <c r="F9">
        <f t="shared" ref="F9:F15" si="2">INDEX($B$22:$C$27,B9,2)</f>
        <v>13</v>
      </c>
      <c r="G9">
        <f t="shared" ref="G9:G17" si="3">F9-C9</f>
        <v>0</v>
      </c>
      <c r="H9">
        <f t="shared" ref="H9:H17" si="4">INDEX($B$22:$C$27,B9,2)-INDEX($B$22:$C$27,A9,1)-C9</f>
        <v>0</v>
      </c>
      <c r="I9">
        <f t="shared" ref="I9:I16" si="5">INDEX($B$22:$C$27,B9,1)-INDEX($B$22:$C$27,A9,2)-C9</f>
        <v>0</v>
      </c>
      <c r="J9">
        <f t="shared" ref="J9:J17" si="6">INDEX($B$22:$C$27,B9,2)-INDEX($B$22:$C$27,A9,2)-C9</f>
        <v>0</v>
      </c>
      <c r="K9">
        <f t="shared" ref="K9:K17" si="7">INDEX($B$22:$C$27,B9,1)-INDEX($B$22:$C$27,A9,1)-C9</f>
        <v>0</v>
      </c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0" x14ac:dyDescent="0.3">
      <c r="A10" s="1">
        <v>1</v>
      </c>
      <c r="B10" s="1">
        <v>4</v>
      </c>
      <c r="C10" s="1">
        <v>20</v>
      </c>
      <c r="D10" s="1">
        <f t="shared" si="0"/>
        <v>0</v>
      </c>
      <c r="E10">
        <f t="shared" si="1"/>
        <v>20</v>
      </c>
      <c r="F10">
        <f t="shared" si="2"/>
        <v>29</v>
      </c>
      <c r="G10">
        <f t="shared" si="3"/>
        <v>9</v>
      </c>
      <c r="H10">
        <f t="shared" si="4"/>
        <v>9</v>
      </c>
      <c r="I10">
        <f t="shared" si="5"/>
        <v>9</v>
      </c>
      <c r="J10">
        <f t="shared" si="6"/>
        <v>9</v>
      </c>
      <c r="K10">
        <f t="shared" si="7"/>
        <v>9</v>
      </c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0" x14ac:dyDescent="0.3">
      <c r="A11" s="1">
        <v>2</v>
      </c>
      <c r="B11" s="1">
        <v>4</v>
      </c>
      <c r="C11" s="1">
        <v>9</v>
      </c>
      <c r="D11" s="1">
        <f t="shared" si="0"/>
        <v>6</v>
      </c>
      <c r="E11">
        <f t="shared" si="1"/>
        <v>15</v>
      </c>
      <c r="F11">
        <f t="shared" si="2"/>
        <v>29</v>
      </c>
      <c r="G11">
        <f t="shared" si="3"/>
        <v>20</v>
      </c>
      <c r="H11">
        <f t="shared" si="4"/>
        <v>14</v>
      </c>
      <c r="I11">
        <f t="shared" si="5"/>
        <v>0</v>
      </c>
      <c r="J11">
        <f t="shared" si="6"/>
        <v>0</v>
      </c>
      <c r="K11">
        <f t="shared" si="7"/>
        <v>14</v>
      </c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1:30" x14ac:dyDescent="0.3">
      <c r="A12" s="1">
        <v>2</v>
      </c>
      <c r="B12" s="1">
        <v>5</v>
      </c>
      <c r="C12" s="1">
        <v>14</v>
      </c>
      <c r="D12" s="1">
        <f t="shared" si="0"/>
        <v>6</v>
      </c>
      <c r="E12">
        <f t="shared" si="1"/>
        <v>20</v>
      </c>
      <c r="F12">
        <f t="shared" si="2"/>
        <v>39</v>
      </c>
      <c r="G12">
        <f t="shared" si="3"/>
        <v>25</v>
      </c>
      <c r="H12">
        <f t="shared" si="4"/>
        <v>19</v>
      </c>
      <c r="I12">
        <f t="shared" si="5"/>
        <v>5</v>
      </c>
      <c r="J12">
        <f t="shared" si="6"/>
        <v>5</v>
      </c>
      <c r="K12">
        <f t="shared" si="7"/>
        <v>19</v>
      </c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0" x14ac:dyDescent="0.3">
      <c r="A13" s="1">
        <v>3</v>
      </c>
      <c r="B13" s="1">
        <v>4</v>
      </c>
      <c r="C13" s="1">
        <v>16</v>
      </c>
      <c r="D13" s="1">
        <f t="shared" si="0"/>
        <v>13</v>
      </c>
      <c r="E13">
        <f t="shared" si="1"/>
        <v>29</v>
      </c>
      <c r="F13">
        <f t="shared" si="2"/>
        <v>29</v>
      </c>
      <c r="G13">
        <f t="shared" si="3"/>
        <v>13</v>
      </c>
      <c r="H13">
        <f t="shared" si="4"/>
        <v>0</v>
      </c>
      <c r="I13">
        <f t="shared" si="5"/>
        <v>0</v>
      </c>
      <c r="J13">
        <f t="shared" si="6"/>
        <v>0</v>
      </c>
      <c r="K13">
        <f t="shared" si="7"/>
        <v>0</v>
      </c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1:30" x14ac:dyDescent="0.3">
      <c r="A14" s="1">
        <v>3</v>
      </c>
      <c r="B14" s="1">
        <v>6</v>
      </c>
      <c r="C14" s="1">
        <v>15</v>
      </c>
      <c r="D14" s="1">
        <f t="shared" si="0"/>
        <v>13</v>
      </c>
      <c r="E14">
        <f t="shared" si="1"/>
        <v>28</v>
      </c>
      <c r="F14">
        <f t="shared" si="2"/>
        <v>52</v>
      </c>
      <c r="G14">
        <f t="shared" si="3"/>
        <v>37</v>
      </c>
      <c r="H14">
        <f t="shared" si="4"/>
        <v>24</v>
      </c>
      <c r="I14">
        <f t="shared" si="5"/>
        <v>24</v>
      </c>
      <c r="J14">
        <f t="shared" si="6"/>
        <v>24</v>
      </c>
      <c r="K14">
        <f t="shared" si="7"/>
        <v>24</v>
      </c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1:30" x14ac:dyDescent="0.3">
      <c r="A15" s="1">
        <v>4</v>
      </c>
      <c r="B15" s="1">
        <v>5</v>
      </c>
      <c r="C15" s="1">
        <v>10</v>
      </c>
      <c r="D15" s="1">
        <f t="shared" si="0"/>
        <v>29</v>
      </c>
      <c r="E15">
        <f t="shared" si="1"/>
        <v>39</v>
      </c>
      <c r="F15">
        <f t="shared" si="2"/>
        <v>39</v>
      </c>
      <c r="G15">
        <f t="shared" si="3"/>
        <v>29</v>
      </c>
      <c r="H15">
        <f t="shared" si="4"/>
        <v>0</v>
      </c>
      <c r="I15">
        <f t="shared" si="5"/>
        <v>0</v>
      </c>
      <c r="J15">
        <f t="shared" si="6"/>
        <v>0</v>
      </c>
      <c r="K15">
        <f t="shared" si="7"/>
        <v>0</v>
      </c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1:30" x14ac:dyDescent="0.3">
      <c r="A16" s="1">
        <v>4</v>
      </c>
      <c r="B16" s="1">
        <v>6</v>
      </c>
      <c r="C16" s="1">
        <v>17</v>
      </c>
      <c r="D16" s="1">
        <f t="shared" si="0"/>
        <v>29</v>
      </c>
      <c r="E16">
        <f t="shared" si="1"/>
        <v>46</v>
      </c>
      <c r="F16">
        <f>INDEX($B$22:$C$27,B16,2)</f>
        <v>52</v>
      </c>
      <c r="G16">
        <f t="shared" si="3"/>
        <v>35</v>
      </c>
      <c r="H16">
        <f t="shared" si="4"/>
        <v>6</v>
      </c>
      <c r="I16">
        <f t="shared" si="5"/>
        <v>6</v>
      </c>
      <c r="J16">
        <f t="shared" si="6"/>
        <v>6</v>
      </c>
      <c r="K16">
        <f t="shared" si="7"/>
        <v>6</v>
      </c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1:30" x14ac:dyDescent="0.3">
      <c r="A17" s="1">
        <v>5</v>
      </c>
      <c r="B17" s="1">
        <v>6</v>
      </c>
      <c r="C17" s="1">
        <v>13</v>
      </c>
      <c r="D17" s="1">
        <f t="shared" si="0"/>
        <v>39</v>
      </c>
      <c r="E17">
        <f t="shared" si="1"/>
        <v>52</v>
      </c>
      <c r="F17">
        <f>INDEX($B$22:$C$27,B17,2)</f>
        <v>52</v>
      </c>
      <c r="G17">
        <f t="shared" si="3"/>
        <v>39</v>
      </c>
      <c r="H17">
        <f t="shared" si="4"/>
        <v>0</v>
      </c>
      <c r="I17">
        <f>INDEX($B$22:$C$27,B17,1)-INDEX($B$22:$C$27,A17,2)-C17</f>
        <v>0</v>
      </c>
      <c r="J17">
        <f t="shared" si="6"/>
        <v>0</v>
      </c>
      <c r="K17">
        <f t="shared" si="7"/>
        <v>0</v>
      </c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1:30" x14ac:dyDescent="0.3"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30" x14ac:dyDescent="0.3"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1:30" x14ac:dyDescent="0.3">
      <c r="A20" s="7" t="s">
        <v>9</v>
      </c>
      <c r="B20" s="7"/>
      <c r="C20" s="7"/>
      <c r="E20" s="1" t="s">
        <v>11</v>
      </c>
      <c r="F20" s="1" t="s">
        <v>0</v>
      </c>
      <c r="G20" s="1" t="s">
        <v>15</v>
      </c>
      <c r="U20" s="7" t="s">
        <v>42</v>
      </c>
      <c r="V20" s="7"/>
      <c r="W20" s="7"/>
      <c r="X20" s="7"/>
      <c r="Y20" s="7"/>
      <c r="Z20" s="7"/>
      <c r="AA20" s="7"/>
      <c r="AB20" s="7"/>
      <c r="AC20" s="7"/>
      <c r="AD20" s="7"/>
    </row>
    <row r="21" spans="1:30" x14ac:dyDescent="0.3">
      <c r="A21" s="1" t="s">
        <v>5</v>
      </c>
      <c r="B21" s="1" t="s">
        <v>4</v>
      </c>
      <c r="C21" s="1" t="s">
        <v>8</v>
      </c>
      <c r="E21" s="1">
        <f>D8</f>
        <v>0</v>
      </c>
      <c r="F21" s="1">
        <f>C8</f>
        <v>6</v>
      </c>
      <c r="G21" s="1">
        <f>H8</f>
        <v>14</v>
      </c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1:30" x14ac:dyDescent="0.3">
      <c r="A22" s="1">
        <v>1</v>
      </c>
      <c r="B22" s="1">
        <v>0</v>
      </c>
      <c r="C22" s="1">
        <v>0</v>
      </c>
      <c r="E22" s="1">
        <f t="shared" ref="E22:E30" si="8">D9</f>
        <v>0</v>
      </c>
      <c r="F22" s="1">
        <f t="shared" ref="F22:F30" si="9">C9</f>
        <v>13</v>
      </c>
      <c r="G22" s="1">
        <f t="shared" ref="G22:G30" si="10">H9</f>
        <v>0</v>
      </c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1:30" x14ac:dyDescent="0.3">
      <c r="A23" s="1">
        <v>2</v>
      </c>
      <c r="B23" s="1">
        <v>6</v>
      </c>
      <c r="C23" s="1">
        <v>20</v>
      </c>
      <c r="E23" s="1">
        <f t="shared" si="8"/>
        <v>0</v>
      </c>
      <c r="F23" s="1">
        <f t="shared" si="9"/>
        <v>20</v>
      </c>
      <c r="G23" s="1">
        <f t="shared" si="10"/>
        <v>9</v>
      </c>
      <c r="J23" s="1" t="s">
        <v>5</v>
      </c>
      <c r="K23" s="1" t="s">
        <v>6</v>
      </c>
      <c r="L23" s="1" t="s">
        <v>0</v>
      </c>
      <c r="M23" s="1" t="s">
        <v>32</v>
      </c>
      <c r="N23" s="1" t="s">
        <v>33</v>
      </c>
      <c r="O23" s="1" t="s">
        <v>34</v>
      </c>
      <c r="P23" s="1" t="s">
        <v>29</v>
      </c>
      <c r="Q23" s="1" t="s">
        <v>1</v>
      </c>
      <c r="R23" s="1" t="s">
        <v>30</v>
      </c>
      <c r="S23" s="1" t="s">
        <v>2</v>
      </c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1:30" x14ac:dyDescent="0.3">
      <c r="A24" s="1">
        <v>3</v>
      </c>
      <c r="B24" s="1">
        <v>13</v>
      </c>
      <c r="C24" s="1">
        <v>13</v>
      </c>
      <c r="E24" s="1">
        <f t="shared" si="8"/>
        <v>6</v>
      </c>
      <c r="F24" s="1">
        <f t="shared" si="9"/>
        <v>9</v>
      </c>
      <c r="G24" s="1">
        <f t="shared" si="10"/>
        <v>14</v>
      </c>
      <c r="J24" s="1">
        <v>1</v>
      </c>
      <c r="K24" s="1">
        <v>2</v>
      </c>
      <c r="L24" s="1">
        <v>6</v>
      </c>
      <c r="M24" s="1">
        <v>0</v>
      </c>
      <c r="N24" s="1">
        <v>6</v>
      </c>
      <c r="O24" s="1">
        <f>N24-M24</f>
        <v>6</v>
      </c>
      <c r="P24" s="1">
        <f>L24-Q24*R24</f>
        <v>6</v>
      </c>
      <c r="Q24" s="1">
        <f>B4</f>
        <v>0.05</v>
      </c>
      <c r="R24" s="1">
        <v>0</v>
      </c>
      <c r="S24" s="1">
        <f>B3</f>
        <v>5</v>
      </c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1:30" x14ac:dyDescent="0.3">
      <c r="A25" s="1">
        <v>4</v>
      </c>
      <c r="B25" s="1">
        <v>29</v>
      </c>
      <c r="C25" s="1">
        <v>29</v>
      </c>
      <c r="E25" s="1">
        <f t="shared" si="8"/>
        <v>6</v>
      </c>
      <c r="F25" s="1">
        <f t="shared" si="9"/>
        <v>14</v>
      </c>
      <c r="G25" s="1">
        <f t="shared" si="10"/>
        <v>19</v>
      </c>
      <c r="J25" s="1">
        <v>1</v>
      </c>
      <c r="K25" s="1">
        <v>3</v>
      </c>
      <c r="L25" s="1">
        <v>13</v>
      </c>
      <c r="M25" s="1">
        <v>0</v>
      </c>
      <c r="N25" s="1">
        <v>10</v>
      </c>
      <c r="O25" s="1">
        <f t="shared" ref="O25:O33" si="11">N25-M25</f>
        <v>10</v>
      </c>
      <c r="P25" s="1">
        <f t="shared" ref="P25:P33" si="12">L25-Q25*R25</f>
        <v>10</v>
      </c>
      <c r="Q25" s="1">
        <f>C4</f>
        <v>0.25</v>
      </c>
      <c r="R25" s="1">
        <v>12</v>
      </c>
      <c r="S25" s="1">
        <f>C3</f>
        <v>10</v>
      </c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1:30" x14ac:dyDescent="0.3">
      <c r="A26" s="1">
        <v>5</v>
      </c>
      <c r="B26" s="1">
        <v>39</v>
      </c>
      <c r="C26" s="1">
        <v>39</v>
      </c>
      <c r="E26" s="1">
        <f t="shared" si="8"/>
        <v>13</v>
      </c>
      <c r="F26" s="1">
        <f t="shared" si="9"/>
        <v>16</v>
      </c>
      <c r="G26" s="1">
        <f t="shared" si="10"/>
        <v>0</v>
      </c>
      <c r="J26" s="1">
        <v>1</v>
      </c>
      <c r="K26" s="1">
        <v>4</v>
      </c>
      <c r="L26" s="1">
        <v>20</v>
      </c>
      <c r="M26" s="1">
        <v>0</v>
      </c>
      <c r="N26" s="1">
        <v>20</v>
      </c>
      <c r="O26" s="1">
        <f t="shared" si="11"/>
        <v>20</v>
      </c>
      <c r="P26" s="1">
        <f t="shared" si="12"/>
        <v>20</v>
      </c>
      <c r="Q26" s="1">
        <f>D4</f>
        <v>0.3</v>
      </c>
      <c r="R26" s="1">
        <v>0</v>
      </c>
      <c r="S26" s="1">
        <f>D3</f>
        <v>16</v>
      </c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1:30" x14ac:dyDescent="0.3">
      <c r="A27" s="1">
        <v>6</v>
      </c>
      <c r="B27" s="1">
        <v>52</v>
      </c>
      <c r="C27" s="1">
        <v>52</v>
      </c>
      <c r="E27" s="1">
        <f t="shared" si="8"/>
        <v>13</v>
      </c>
      <c r="F27" s="1">
        <f t="shared" si="9"/>
        <v>15</v>
      </c>
      <c r="G27" s="1">
        <f t="shared" si="10"/>
        <v>24</v>
      </c>
      <c r="J27" s="1">
        <v>2</v>
      </c>
      <c r="K27" s="1">
        <v>4</v>
      </c>
      <c r="L27" s="1">
        <v>9</v>
      </c>
      <c r="M27" s="1">
        <v>14</v>
      </c>
      <c r="N27" s="1">
        <v>23</v>
      </c>
      <c r="O27" s="1">
        <f t="shared" si="11"/>
        <v>9</v>
      </c>
      <c r="P27" s="1">
        <f t="shared" si="12"/>
        <v>9</v>
      </c>
      <c r="Q27" s="1">
        <f>E4</f>
        <v>7.0000000000000007E-2</v>
      </c>
      <c r="R27" s="1">
        <v>0</v>
      </c>
      <c r="S27" s="1">
        <f>E3</f>
        <v>7</v>
      </c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1:30" x14ac:dyDescent="0.3">
      <c r="E28" s="1">
        <f t="shared" si="8"/>
        <v>29</v>
      </c>
      <c r="F28" s="1">
        <f t="shared" si="9"/>
        <v>10</v>
      </c>
      <c r="G28" s="1">
        <f t="shared" si="10"/>
        <v>0</v>
      </c>
      <c r="J28" s="1">
        <v>2</v>
      </c>
      <c r="K28" s="1">
        <v>5</v>
      </c>
      <c r="L28" s="1">
        <v>14</v>
      </c>
      <c r="M28" s="1">
        <v>17</v>
      </c>
      <c r="N28" s="1">
        <v>31</v>
      </c>
      <c r="O28" s="1">
        <f t="shared" si="11"/>
        <v>14</v>
      </c>
      <c r="P28" s="1">
        <f t="shared" si="12"/>
        <v>14</v>
      </c>
      <c r="Q28" s="1">
        <f>F4</f>
        <v>0.15</v>
      </c>
      <c r="R28" s="1">
        <v>0</v>
      </c>
      <c r="S28" s="1">
        <f>F3</f>
        <v>11</v>
      </c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1:30" x14ac:dyDescent="0.3">
      <c r="E29" s="1">
        <f t="shared" si="8"/>
        <v>29</v>
      </c>
      <c r="F29" s="1">
        <f t="shared" si="9"/>
        <v>17</v>
      </c>
      <c r="G29" s="1">
        <f t="shared" si="10"/>
        <v>6</v>
      </c>
      <c r="J29" s="1">
        <v>3</v>
      </c>
      <c r="K29" s="1">
        <v>4</v>
      </c>
      <c r="L29" s="1">
        <v>16</v>
      </c>
      <c r="M29" s="1">
        <v>10</v>
      </c>
      <c r="N29" s="1">
        <v>23</v>
      </c>
      <c r="O29" s="1">
        <f t="shared" si="11"/>
        <v>13</v>
      </c>
      <c r="P29" s="1">
        <f t="shared" si="12"/>
        <v>12.999999999999989</v>
      </c>
      <c r="Q29" s="1">
        <f>G4</f>
        <v>0.1</v>
      </c>
      <c r="R29" s="1">
        <v>30.000000000000107</v>
      </c>
      <c r="S29" s="1">
        <f>G3</f>
        <v>13</v>
      </c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1:30" x14ac:dyDescent="0.3">
      <c r="E30" s="1">
        <f t="shared" si="8"/>
        <v>39</v>
      </c>
      <c r="F30" s="1">
        <f t="shared" si="9"/>
        <v>13</v>
      </c>
      <c r="G30" s="1">
        <f t="shared" si="10"/>
        <v>0</v>
      </c>
      <c r="J30" s="1">
        <v>3</v>
      </c>
      <c r="K30" s="1">
        <v>6</v>
      </c>
      <c r="L30" s="1">
        <v>15</v>
      </c>
      <c r="M30" s="1">
        <v>10</v>
      </c>
      <c r="N30" s="1">
        <v>25</v>
      </c>
      <c r="O30" s="1">
        <f t="shared" si="11"/>
        <v>15</v>
      </c>
      <c r="P30" s="1">
        <f t="shared" si="12"/>
        <v>15</v>
      </c>
      <c r="Q30" s="1">
        <f>H4</f>
        <v>0.05</v>
      </c>
      <c r="R30" s="1">
        <v>0</v>
      </c>
      <c r="S30" s="1">
        <f>H3</f>
        <v>12</v>
      </c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1:30" x14ac:dyDescent="0.3">
      <c r="J31" s="1">
        <v>4</v>
      </c>
      <c r="K31" s="1">
        <v>5</v>
      </c>
      <c r="L31" s="1">
        <v>10</v>
      </c>
      <c r="M31" s="1">
        <v>23</v>
      </c>
      <c r="N31" s="1">
        <v>31</v>
      </c>
      <c r="O31" s="1">
        <f t="shared" si="11"/>
        <v>8</v>
      </c>
      <c r="P31" s="1">
        <f t="shared" si="12"/>
        <v>7.9999999999999574</v>
      </c>
      <c r="Q31" s="1">
        <f>I4</f>
        <v>0.03</v>
      </c>
      <c r="R31" s="1">
        <v>66.666666666668092</v>
      </c>
      <c r="S31" s="1">
        <f>I3</f>
        <v>7</v>
      </c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1:30" x14ac:dyDescent="0.3">
      <c r="J32" s="1">
        <v>4</v>
      </c>
      <c r="K32" s="1">
        <v>6</v>
      </c>
      <c r="L32" s="1">
        <v>17</v>
      </c>
      <c r="M32" s="1">
        <v>23</v>
      </c>
      <c r="N32" s="1">
        <v>40</v>
      </c>
      <c r="O32" s="1">
        <f t="shared" si="11"/>
        <v>17</v>
      </c>
      <c r="P32" s="1">
        <f t="shared" si="12"/>
        <v>17</v>
      </c>
      <c r="Q32" s="1">
        <f>J4</f>
        <v>0.14000000000000001</v>
      </c>
      <c r="R32" s="1">
        <v>0</v>
      </c>
      <c r="S32" s="1">
        <f>J3</f>
        <v>15</v>
      </c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1:30" x14ac:dyDescent="0.3">
      <c r="A33" s="7" t="s">
        <v>41</v>
      </c>
      <c r="B33" s="7"/>
      <c r="C33" s="7"/>
      <c r="D33" s="7"/>
      <c r="E33" s="7"/>
      <c r="F33" s="7"/>
      <c r="G33" s="7"/>
      <c r="H33" s="7"/>
      <c r="J33" s="1">
        <v>5</v>
      </c>
      <c r="K33" s="1">
        <v>6</v>
      </c>
      <c r="L33" s="1">
        <v>13</v>
      </c>
      <c r="M33" s="1">
        <v>31</v>
      </c>
      <c r="N33" s="1">
        <v>40</v>
      </c>
      <c r="O33" s="1">
        <f t="shared" si="11"/>
        <v>9</v>
      </c>
      <c r="P33" s="1">
        <f t="shared" si="12"/>
        <v>9</v>
      </c>
      <c r="Q33" s="1">
        <f>K4</f>
        <v>0.5</v>
      </c>
      <c r="R33" s="1">
        <v>8</v>
      </c>
      <c r="S33" s="1">
        <f>K3</f>
        <v>9</v>
      </c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1:30" x14ac:dyDescent="0.3">
      <c r="A34" s="7"/>
      <c r="B34" s="7"/>
      <c r="C34" s="7"/>
      <c r="D34" s="7"/>
      <c r="E34" s="7"/>
      <c r="F34" s="7"/>
      <c r="G34" s="7"/>
      <c r="H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1:30" x14ac:dyDescent="0.3">
      <c r="A35" s="7"/>
      <c r="B35" s="7"/>
      <c r="C35" s="7"/>
      <c r="D35" s="7"/>
      <c r="E35" s="7"/>
      <c r="F35" s="7"/>
      <c r="G35" s="7"/>
      <c r="H35" s="7"/>
      <c r="Q35" s="1" t="s">
        <v>31</v>
      </c>
      <c r="R35" s="1">
        <f>SUM(R24:R33)</f>
        <v>116.66666666666819</v>
      </c>
      <c r="S35" s="3" t="s">
        <v>35</v>
      </c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1:30" x14ac:dyDescent="0.3">
      <c r="A36" s="7"/>
      <c r="B36" s="7"/>
      <c r="C36" s="7"/>
      <c r="D36" s="7"/>
      <c r="E36" s="7"/>
      <c r="F36" s="7"/>
      <c r="G36" s="7"/>
      <c r="H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1:30" x14ac:dyDescent="0.3">
      <c r="A37" s="7"/>
      <c r="B37" s="7"/>
      <c r="C37" s="7"/>
      <c r="D37" s="7"/>
      <c r="E37" s="7"/>
      <c r="F37" s="7"/>
      <c r="G37" s="7"/>
      <c r="H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spans="1:30" x14ac:dyDescent="0.3">
      <c r="A38" s="7"/>
      <c r="B38" s="7"/>
      <c r="C38" s="7"/>
      <c r="D38" s="7"/>
      <c r="E38" s="7"/>
      <c r="F38" s="7"/>
      <c r="G38" s="7"/>
      <c r="H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1:30" x14ac:dyDescent="0.3">
      <c r="A39" s="7"/>
      <c r="B39" s="7"/>
      <c r="C39" s="7"/>
      <c r="D39" s="7"/>
      <c r="E39" s="7"/>
      <c r="F39" s="7"/>
      <c r="G39" s="7"/>
      <c r="H39" s="7"/>
    </row>
    <row r="40" spans="1:30" x14ac:dyDescent="0.3">
      <c r="A40" s="7"/>
      <c r="B40" s="7"/>
      <c r="C40" s="7"/>
      <c r="D40" s="7"/>
      <c r="E40" s="7"/>
      <c r="F40" s="7"/>
      <c r="G40" s="7"/>
      <c r="H40" s="7"/>
      <c r="J40" s="7" t="s">
        <v>10</v>
      </c>
      <c r="K40" s="7"/>
      <c r="L40" s="7"/>
      <c r="M40" s="7"/>
      <c r="N40" s="7"/>
      <c r="O40" s="7"/>
      <c r="P40" s="7"/>
      <c r="Q40" s="7"/>
      <c r="R40" s="7"/>
      <c r="S40" s="7"/>
      <c r="T40" s="7"/>
    </row>
    <row r="41" spans="1:30" x14ac:dyDescent="0.3">
      <c r="A41" s="7"/>
      <c r="B41" s="7"/>
      <c r="C41" s="7"/>
      <c r="D41" s="7"/>
      <c r="E41" s="7"/>
      <c r="F41" s="7"/>
      <c r="G41" s="7"/>
      <c r="H41" s="7"/>
      <c r="J41" s="1" t="s">
        <v>5</v>
      </c>
      <c r="K41" s="1" t="s">
        <v>6</v>
      </c>
      <c r="L41" s="1" t="s">
        <v>0</v>
      </c>
      <c r="M41" s="1" t="s">
        <v>11</v>
      </c>
      <c r="N41" s="1" t="s">
        <v>12</v>
      </c>
      <c r="O41" s="1" t="s">
        <v>13</v>
      </c>
      <c r="P41" s="1" t="s">
        <v>14</v>
      </c>
      <c r="Q41" s="1" t="s">
        <v>15</v>
      </c>
      <c r="R41" s="1" t="s">
        <v>16</v>
      </c>
      <c r="S41" s="1" t="s">
        <v>17</v>
      </c>
      <c r="T41" s="1" t="s">
        <v>18</v>
      </c>
    </row>
    <row r="42" spans="1:30" x14ac:dyDescent="0.3">
      <c r="A42" s="7"/>
      <c r="B42" s="7"/>
      <c r="C42" s="7"/>
      <c r="D42" s="7"/>
      <c r="E42" s="7"/>
      <c r="F42" s="7"/>
      <c r="G42" s="7"/>
      <c r="H42" s="7"/>
      <c r="J42" s="1">
        <v>1</v>
      </c>
      <c r="K42" s="1">
        <v>2</v>
      </c>
      <c r="L42" s="1">
        <f>O24</f>
        <v>6</v>
      </c>
      <c r="M42" s="1">
        <f>INDEX($K$55:$L$60,J42,1)</f>
        <v>0</v>
      </c>
      <c r="N42">
        <f>M42+L42</f>
        <v>6</v>
      </c>
      <c r="O42">
        <f>INDEX($K$55:$L$60,K42,2)</f>
        <v>14</v>
      </c>
      <c r="P42">
        <f>O42-L42</f>
        <v>8</v>
      </c>
      <c r="Q42">
        <f>INDEX($K$55:$L$60,K42,2)-INDEX($K$55:$L$60,J42,1)-L42</f>
        <v>8</v>
      </c>
      <c r="R42">
        <f>INDEX($K$55:$L$60,K42,1)-INDEX($K$55:$L$60,J42,2)-L42</f>
        <v>0</v>
      </c>
      <c r="S42">
        <f>INDEX($K$55:$L$60,K42,2)-INDEX($K$55:$L$60,J42,2)-L42</f>
        <v>8</v>
      </c>
      <c r="T42">
        <f>INDEX($K$55:$L$60,K42,1)-INDEX($K$55:$L$60,J42,1)-L42</f>
        <v>0</v>
      </c>
    </row>
    <row r="43" spans="1:30" x14ac:dyDescent="0.3">
      <c r="A43" s="7"/>
      <c r="B43" s="7"/>
      <c r="C43" s="7"/>
      <c r="D43" s="7"/>
      <c r="E43" s="7"/>
      <c r="F43" s="7"/>
      <c r="G43" s="7"/>
      <c r="H43" s="7"/>
      <c r="J43" s="1">
        <v>1</v>
      </c>
      <c r="K43" s="1">
        <v>3</v>
      </c>
      <c r="L43" s="1">
        <f t="shared" ref="L43:L51" si="13">O25</f>
        <v>10</v>
      </c>
      <c r="M43" s="1">
        <f t="shared" ref="M43:M51" si="14">INDEX($K$55:$L$60,J43,1)</f>
        <v>0</v>
      </c>
      <c r="N43">
        <f t="shared" ref="N43:N51" si="15">M43+L43</f>
        <v>10</v>
      </c>
      <c r="O43">
        <f t="shared" ref="O43:O51" si="16">INDEX($K$55:$L$60,K43,2)</f>
        <v>10</v>
      </c>
      <c r="P43">
        <f t="shared" ref="P43:P51" si="17">O43-L43</f>
        <v>0</v>
      </c>
      <c r="Q43">
        <f t="shared" ref="Q43:Q51" si="18">INDEX($K$55:$L$60,K43,2)-INDEX($K$55:$L$60,J43,1)-L43</f>
        <v>0</v>
      </c>
      <c r="R43">
        <f t="shared" ref="R43:R51" si="19">INDEX($K$55:$L$60,K43,1)-INDEX($K$55:$L$60,J43,2)-L43</f>
        <v>0</v>
      </c>
      <c r="S43">
        <f t="shared" ref="S43:S51" si="20">INDEX($K$55:$L$60,K43,2)-INDEX($K$55:$L$60,J43,2)-L43</f>
        <v>0</v>
      </c>
      <c r="T43">
        <f t="shared" ref="T43:T51" si="21">INDEX($K$55:$L$60,K43,1)-INDEX($K$55:$L$60,J43,1)-L43</f>
        <v>0</v>
      </c>
    </row>
    <row r="44" spans="1:30" x14ac:dyDescent="0.3">
      <c r="A44" s="7"/>
      <c r="B44" s="7"/>
      <c r="C44" s="7"/>
      <c r="D44" s="7"/>
      <c r="E44" s="7"/>
      <c r="F44" s="7"/>
      <c r="G44" s="7"/>
      <c r="H44" s="7"/>
      <c r="J44" s="1">
        <v>1</v>
      </c>
      <c r="K44" s="1">
        <v>4</v>
      </c>
      <c r="L44" s="1">
        <f t="shared" si="13"/>
        <v>20</v>
      </c>
      <c r="M44" s="1">
        <f t="shared" si="14"/>
        <v>0</v>
      </c>
      <c r="N44">
        <f t="shared" si="15"/>
        <v>20</v>
      </c>
      <c r="O44">
        <f t="shared" si="16"/>
        <v>23</v>
      </c>
      <c r="P44">
        <f t="shared" si="17"/>
        <v>3</v>
      </c>
      <c r="Q44">
        <f t="shared" si="18"/>
        <v>3</v>
      </c>
      <c r="R44">
        <f t="shared" si="19"/>
        <v>3</v>
      </c>
      <c r="S44">
        <f t="shared" si="20"/>
        <v>3</v>
      </c>
      <c r="T44">
        <f t="shared" si="21"/>
        <v>3</v>
      </c>
    </row>
    <row r="45" spans="1:30" x14ac:dyDescent="0.3">
      <c r="A45" s="7"/>
      <c r="B45" s="7"/>
      <c r="C45" s="7"/>
      <c r="D45" s="7"/>
      <c r="E45" s="7"/>
      <c r="F45" s="7"/>
      <c r="G45" s="7"/>
      <c r="H45" s="7"/>
      <c r="J45" s="1">
        <v>2</v>
      </c>
      <c r="K45" s="1">
        <v>4</v>
      </c>
      <c r="L45" s="1">
        <f t="shared" si="13"/>
        <v>9</v>
      </c>
      <c r="M45" s="1">
        <f t="shared" si="14"/>
        <v>6</v>
      </c>
      <c r="N45">
        <f t="shared" si="15"/>
        <v>15</v>
      </c>
      <c r="O45">
        <f t="shared" si="16"/>
        <v>23</v>
      </c>
      <c r="P45">
        <f t="shared" si="17"/>
        <v>14</v>
      </c>
      <c r="Q45">
        <f t="shared" si="18"/>
        <v>8</v>
      </c>
      <c r="R45">
        <f t="shared" si="19"/>
        <v>0</v>
      </c>
      <c r="S45">
        <f t="shared" si="20"/>
        <v>0</v>
      </c>
      <c r="T45">
        <f t="shared" si="21"/>
        <v>8</v>
      </c>
    </row>
    <row r="46" spans="1:30" x14ac:dyDescent="0.3">
      <c r="A46" s="7"/>
      <c r="B46" s="7"/>
      <c r="C46" s="7"/>
      <c r="D46" s="7"/>
      <c r="E46" s="7"/>
      <c r="F46" s="7"/>
      <c r="G46" s="7"/>
      <c r="H46" s="7"/>
      <c r="J46" s="1">
        <v>2</v>
      </c>
      <c r="K46" s="1">
        <v>5</v>
      </c>
      <c r="L46" s="1">
        <f t="shared" si="13"/>
        <v>14</v>
      </c>
      <c r="M46" s="1">
        <f t="shared" si="14"/>
        <v>6</v>
      </c>
      <c r="N46">
        <f t="shared" si="15"/>
        <v>20</v>
      </c>
      <c r="O46">
        <f t="shared" si="16"/>
        <v>31</v>
      </c>
      <c r="P46">
        <f t="shared" si="17"/>
        <v>17</v>
      </c>
      <c r="Q46">
        <f t="shared" si="18"/>
        <v>11</v>
      </c>
      <c r="R46">
        <f t="shared" si="19"/>
        <v>3</v>
      </c>
      <c r="S46">
        <f t="shared" si="20"/>
        <v>3</v>
      </c>
      <c r="T46">
        <f t="shared" si="21"/>
        <v>11</v>
      </c>
    </row>
    <row r="47" spans="1:30" x14ac:dyDescent="0.3">
      <c r="A47" s="7"/>
      <c r="B47" s="7"/>
      <c r="C47" s="7"/>
      <c r="D47" s="7"/>
      <c r="E47" s="7"/>
      <c r="F47" s="7"/>
      <c r="G47" s="7"/>
      <c r="H47" s="7"/>
      <c r="J47" s="1">
        <v>3</v>
      </c>
      <c r="K47" s="1">
        <v>4</v>
      </c>
      <c r="L47" s="1">
        <f t="shared" si="13"/>
        <v>13</v>
      </c>
      <c r="M47" s="1">
        <f t="shared" si="14"/>
        <v>10</v>
      </c>
      <c r="N47">
        <f t="shared" si="15"/>
        <v>23</v>
      </c>
      <c r="O47">
        <f t="shared" si="16"/>
        <v>23</v>
      </c>
      <c r="P47">
        <f t="shared" si="17"/>
        <v>10</v>
      </c>
      <c r="Q47">
        <f t="shared" si="18"/>
        <v>0</v>
      </c>
      <c r="R47">
        <f t="shared" si="19"/>
        <v>0</v>
      </c>
      <c r="S47">
        <f t="shared" si="20"/>
        <v>0</v>
      </c>
      <c r="T47">
        <f t="shared" si="21"/>
        <v>0</v>
      </c>
    </row>
    <row r="48" spans="1:30" x14ac:dyDescent="0.3">
      <c r="A48" s="7"/>
      <c r="B48" s="7"/>
      <c r="C48" s="7"/>
      <c r="D48" s="7"/>
      <c r="E48" s="7"/>
      <c r="F48" s="7"/>
      <c r="G48" s="7"/>
      <c r="H48" s="7"/>
      <c r="J48" s="1">
        <v>3</v>
      </c>
      <c r="K48" s="1">
        <v>6</v>
      </c>
      <c r="L48" s="1">
        <f t="shared" si="13"/>
        <v>15</v>
      </c>
      <c r="M48" s="1">
        <f t="shared" si="14"/>
        <v>10</v>
      </c>
      <c r="N48">
        <f t="shared" si="15"/>
        <v>25</v>
      </c>
      <c r="O48">
        <f t="shared" si="16"/>
        <v>40</v>
      </c>
      <c r="P48">
        <f t="shared" si="17"/>
        <v>25</v>
      </c>
      <c r="Q48">
        <f t="shared" si="18"/>
        <v>15</v>
      </c>
      <c r="R48">
        <f t="shared" si="19"/>
        <v>15</v>
      </c>
      <c r="S48">
        <f t="shared" si="20"/>
        <v>15</v>
      </c>
      <c r="T48">
        <f t="shared" si="21"/>
        <v>15</v>
      </c>
    </row>
    <row r="49" spans="1:20" x14ac:dyDescent="0.3">
      <c r="A49" s="7" t="s">
        <v>42</v>
      </c>
      <c r="B49" s="7"/>
      <c r="C49" s="7"/>
      <c r="D49" s="7"/>
      <c r="E49" s="7"/>
      <c r="F49" s="7"/>
      <c r="G49" s="7"/>
      <c r="H49" s="7"/>
      <c r="J49" s="1">
        <v>4</v>
      </c>
      <c r="K49" s="1">
        <v>5</v>
      </c>
      <c r="L49" s="1">
        <f t="shared" si="13"/>
        <v>8</v>
      </c>
      <c r="M49" s="1">
        <f t="shared" si="14"/>
        <v>23</v>
      </c>
      <c r="N49">
        <f t="shared" si="15"/>
        <v>31</v>
      </c>
      <c r="O49">
        <f t="shared" si="16"/>
        <v>31</v>
      </c>
      <c r="P49">
        <f t="shared" si="17"/>
        <v>23</v>
      </c>
      <c r="Q49">
        <f t="shared" si="18"/>
        <v>0</v>
      </c>
      <c r="R49">
        <f t="shared" si="19"/>
        <v>0</v>
      </c>
      <c r="S49">
        <f t="shared" si="20"/>
        <v>0</v>
      </c>
      <c r="T49">
        <f t="shared" si="21"/>
        <v>0</v>
      </c>
    </row>
    <row r="50" spans="1:20" x14ac:dyDescent="0.3">
      <c r="A50" s="7"/>
      <c r="B50" s="7"/>
      <c r="C50" s="7"/>
      <c r="D50" s="7"/>
      <c r="E50" s="7"/>
      <c r="F50" s="7"/>
      <c r="G50" s="7"/>
      <c r="H50" s="7"/>
      <c r="J50" s="1">
        <v>4</v>
      </c>
      <c r="K50" s="1">
        <v>6</v>
      </c>
      <c r="L50" s="1">
        <f t="shared" si="13"/>
        <v>17</v>
      </c>
      <c r="M50" s="1">
        <f t="shared" si="14"/>
        <v>23</v>
      </c>
      <c r="N50">
        <f t="shared" si="15"/>
        <v>40</v>
      </c>
      <c r="O50">
        <f t="shared" si="16"/>
        <v>40</v>
      </c>
      <c r="P50">
        <f t="shared" si="17"/>
        <v>23</v>
      </c>
      <c r="Q50">
        <f t="shared" si="18"/>
        <v>0</v>
      </c>
      <c r="R50">
        <f t="shared" si="19"/>
        <v>0</v>
      </c>
      <c r="S50">
        <f t="shared" si="20"/>
        <v>0</v>
      </c>
      <c r="T50">
        <f t="shared" si="21"/>
        <v>0</v>
      </c>
    </row>
    <row r="51" spans="1:20" x14ac:dyDescent="0.3">
      <c r="A51" s="7"/>
      <c r="B51" s="7"/>
      <c r="C51" s="7"/>
      <c r="D51" s="7"/>
      <c r="E51" s="7"/>
      <c r="F51" s="7"/>
      <c r="G51" s="7"/>
      <c r="H51" s="7"/>
      <c r="J51" s="1">
        <v>5</v>
      </c>
      <c r="K51" s="1">
        <v>6</v>
      </c>
      <c r="L51" s="1">
        <f t="shared" si="13"/>
        <v>9</v>
      </c>
      <c r="M51" s="1">
        <f t="shared" si="14"/>
        <v>31</v>
      </c>
      <c r="N51">
        <f t="shared" si="15"/>
        <v>40</v>
      </c>
      <c r="O51">
        <f t="shared" si="16"/>
        <v>40</v>
      </c>
      <c r="P51">
        <f t="shared" si="17"/>
        <v>31</v>
      </c>
      <c r="Q51">
        <f t="shared" si="18"/>
        <v>0</v>
      </c>
      <c r="R51">
        <f t="shared" si="19"/>
        <v>0</v>
      </c>
      <c r="S51">
        <f t="shared" si="20"/>
        <v>0</v>
      </c>
      <c r="T51">
        <f t="shared" si="21"/>
        <v>0</v>
      </c>
    </row>
    <row r="52" spans="1:20" x14ac:dyDescent="0.3">
      <c r="A52" s="7"/>
      <c r="B52" s="7"/>
      <c r="C52" s="7"/>
      <c r="D52" s="7"/>
      <c r="E52" s="7"/>
      <c r="F52" s="7"/>
      <c r="G52" s="7"/>
      <c r="H52" s="7"/>
    </row>
    <row r="53" spans="1:20" x14ac:dyDescent="0.3">
      <c r="A53" s="7"/>
      <c r="B53" s="7"/>
      <c r="C53" s="7"/>
      <c r="D53" s="7"/>
      <c r="E53" s="7"/>
      <c r="F53" s="7"/>
      <c r="G53" s="7"/>
      <c r="H53" s="7"/>
      <c r="J53" s="7" t="s">
        <v>9</v>
      </c>
      <c r="K53" s="7"/>
      <c r="L53" s="7"/>
      <c r="N53" s="1" t="s">
        <v>11</v>
      </c>
      <c r="O53" s="1" t="s">
        <v>0</v>
      </c>
      <c r="P53" s="1" t="s">
        <v>15</v>
      </c>
    </row>
    <row r="54" spans="1:20" x14ac:dyDescent="0.3">
      <c r="A54" s="7"/>
      <c r="B54" s="7"/>
      <c r="C54" s="7"/>
      <c r="D54" s="7"/>
      <c r="E54" s="7"/>
      <c r="F54" s="7"/>
      <c r="G54" s="7"/>
      <c r="H54" s="7"/>
      <c r="J54" s="1" t="s">
        <v>5</v>
      </c>
      <c r="K54" s="1" t="s">
        <v>4</v>
      </c>
      <c r="L54" s="1" t="s">
        <v>8</v>
      </c>
      <c r="N54" s="1">
        <f>M42</f>
        <v>0</v>
      </c>
      <c r="O54" s="1">
        <f>L42</f>
        <v>6</v>
      </c>
      <c r="P54" s="1">
        <f>Q42</f>
        <v>8</v>
      </c>
    </row>
    <row r="55" spans="1:20" x14ac:dyDescent="0.3">
      <c r="A55" s="7"/>
      <c r="B55" s="7"/>
      <c r="C55" s="7"/>
      <c r="D55" s="7"/>
      <c r="E55" s="7"/>
      <c r="F55" s="7"/>
      <c r="G55" s="7"/>
      <c r="H55" s="7"/>
      <c r="J55" s="1">
        <v>1</v>
      </c>
      <c r="K55" s="1">
        <v>0</v>
      </c>
      <c r="L55" s="1">
        <v>0</v>
      </c>
      <c r="N55" s="1">
        <f t="shared" ref="N55:N63" si="22">M43</f>
        <v>0</v>
      </c>
      <c r="O55" s="1">
        <f t="shared" ref="O55:O63" si="23">L43</f>
        <v>10</v>
      </c>
      <c r="P55" s="1">
        <f t="shared" ref="P55:P63" si="24">Q43</f>
        <v>0</v>
      </c>
    </row>
    <row r="56" spans="1:20" x14ac:dyDescent="0.3">
      <c r="A56" s="7"/>
      <c r="B56" s="7"/>
      <c r="C56" s="7"/>
      <c r="D56" s="7"/>
      <c r="E56" s="7"/>
      <c r="F56" s="7"/>
      <c r="G56" s="7"/>
      <c r="H56" s="7"/>
      <c r="J56" s="1">
        <v>2</v>
      </c>
      <c r="K56" s="1">
        <v>6</v>
      </c>
      <c r="L56" s="1">
        <v>14</v>
      </c>
      <c r="N56" s="1">
        <f t="shared" si="22"/>
        <v>0</v>
      </c>
      <c r="O56" s="1">
        <f t="shared" si="23"/>
        <v>20</v>
      </c>
      <c r="P56" s="1">
        <f t="shared" si="24"/>
        <v>3</v>
      </c>
    </row>
    <row r="57" spans="1:20" x14ac:dyDescent="0.3">
      <c r="A57" s="7"/>
      <c r="B57" s="7"/>
      <c r="C57" s="7"/>
      <c r="D57" s="7"/>
      <c r="E57" s="7"/>
      <c r="F57" s="7"/>
      <c r="G57" s="7"/>
      <c r="H57" s="7"/>
      <c r="J57" s="1">
        <v>3</v>
      </c>
      <c r="K57" s="1">
        <v>10</v>
      </c>
      <c r="L57" s="1">
        <v>10</v>
      </c>
      <c r="N57" s="1">
        <f t="shared" si="22"/>
        <v>6</v>
      </c>
      <c r="O57" s="1">
        <f t="shared" si="23"/>
        <v>9</v>
      </c>
      <c r="P57" s="1">
        <f t="shared" si="24"/>
        <v>8</v>
      </c>
    </row>
    <row r="58" spans="1:20" x14ac:dyDescent="0.3">
      <c r="A58" s="7"/>
      <c r="B58" s="7"/>
      <c r="C58" s="7"/>
      <c r="D58" s="7"/>
      <c r="E58" s="7"/>
      <c r="F58" s="7"/>
      <c r="G58" s="7"/>
      <c r="H58" s="7"/>
      <c r="J58" s="1">
        <v>4</v>
      </c>
      <c r="K58" s="1">
        <v>23</v>
      </c>
      <c r="L58" s="1">
        <v>23</v>
      </c>
      <c r="N58" s="1">
        <f t="shared" si="22"/>
        <v>6</v>
      </c>
      <c r="O58" s="1">
        <f t="shared" si="23"/>
        <v>14</v>
      </c>
      <c r="P58" s="1">
        <f t="shared" si="24"/>
        <v>11</v>
      </c>
    </row>
    <row r="59" spans="1:20" x14ac:dyDescent="0.3">
      <c r="A59" s="7"/>
      <c r="B59" s="7"/>
      <c r="C59" s="7"/>
      <c r="D59" s="7"/>
      <c r="E59" s="7"/>
      <c r="F59" s="7"/>
      <c r="G59" s="7"/>
      <c r="H59" s="7"/>
      <c r="J59" s="1">
        <v>5</v>
      </c>
      <c r="K59" s="1">
        <v>31</v>
      </c>
      <c r="L59" s="1">
        <v>31</v>
      </c>
      <c r="N59" s="1">
        <f t="shared" si="22"/>
        <v>10</v>
      </c>
      <c r="O59" s="1">
        <f t="shared" si="23"/>
        <v>13</v>
      </c>
      <c r="P59" s="1">
        <f t="shared" si="24"/>
        <v>0</v>
      </c>
    </row>
    <row r="60" spans="1:20" x14ac:dyDescent="0.3">
      <c r="A60" s="7"/>
      <c r="B60" s="7"/>
      <c r="C60" s="7"/>
      <c r="D60" s="7"/>
      <c r="E60" s="7"/>
      <c r="F60" s="7"/>
      <c r="G60" s="7"/>
      <c r="H60" s="7"/>
      <c r="J60" s="1">
        <v>6</v>
      </c>
      <c r="K60" s="1">
        <v>40</v>
      </c>
      <c r="L60" s="1">
        <v>40</v>
      </c>
      <c r="N60" s="1">
        <f t="shared" si="22"/>
        <v>10</v>
      </c>
      <c r="O60" s="1">
        <f t="shared" si="23"/>
        <v>15</v>
      </c>
      <c r="P60" s="1">
        <f t="shared" si="24"/>
        <v>15</v>
      </c>
    </row>
    <row r="61" spans="1:20" x14ac:dyDescent="0.3">
      <c r="A61" s="7"/>
      <c r="B61" s="7"/>
      <c r="C61" s="7"/>
      <c r="D61" s="7"/>
      <c r="E61" s="7"/>
      <c r="F61" s="7"/>
      <c r="G61" s="7"/>
      <c r="H61" s="7"/>
      <c r="N61" s="1">
        <f t="shared" si="22"/>
        <v>23</v>
      </c>
      <c r="O61" s="1">
        <f t="shared" si="23"/>
        <v>8</v>
      </c>
      <c r="P61" s="1">
        <f t="shared" si="24"/>
        <v>0</v>
      </c>
    </row>
    <row r="62" spans="1:20" x14ac:dyDescent="0.3">
      <c r="A62" s="7"/>
      <c r="B62" s="7"/>
      <c r="C62" s="7"/>
      <c r="D62" s="7"/>
      <c r="E62" s="7"/>
      <c r="F62" s="7"/>
      <c r="G62" s="7"/>
      <c r="H62" s="7"/>
      <c r="N62" s="1">
        <f t="shared" si="22"/>
        <v>23</v>
      </c>
      <c r="O62" s="1">
        <f t="shared" si="23"/>
        <v>17</v>
      </c>
      <c r="P62" s="1">
        <f t="shared" si="24"/>
        <v>0</v>
      </c>
    </row>
    <row r="63" spans="1:20" x14ac:dyDescent="0.3">
      <c r="A63" s="7"/>
      <c r="B63" s="7"/>
      <c r="C63" s="7"/>
      <c r="D63" s="7"/>
      <c r="E63" s="7"/>
      <c r="F63" s="7"/>
      <c r="G63" s="7"/>
      <c r="H63" s="7"/>
      <c r="N63" s="1">
        <f t="shared" si="22"/>
        <v>31</v>
      </c>
      <c r="O63" s="1">
        <f t="shared" si="23"/>
        <v>9</v>
      </c>
      <c r="P63" s="1">
        <f t="shared" si="24"/>
        <v>0</v>
      </c>
    </row>
    <row r="64" spans="1:20" x14ac:dyDescent="0.3">
      <c r="A64" s="7"/>
      <c r="B64" s="7"/>
      <c r="C64" s="7"/>
      <c r="D64" s="7"/>
      <c r="E64" s="7"/>
      <c r="F64" s="7"/>
      <c r="G64" s="7"/>
      <c r="H64" s="7"/>
    </row>
  </sheetData>
  <mergeCells count="13">
    <mergeCell ref="A49:H49"/>
    <mergeCell ref="A50:H64"/>
    <mergeCell ref="U2:AD19"/>
    <mergeCell ref="U1:AD1"/>
    <mergeCell ref="U20:AD20"/>
    <mergeCell ref="U21:AD38"/>
    <mergeCell ref="J40:T40"/>
    <mergeCell ref="J53:L53"/>
    <mergeCell ref="L2:L4"/>
    <mergeCell ref="A20:C20"/>
    <mergeCell ref="A6:K6"/>
    <mergeCell ref="A33:H33"/>
    <mergeCell ref="A34:H48"/>
  </mergeCells>
  <pageMargins left="0.7" right="0.7" top="0.75" bottom="0.75" header="0.3" footer="0.3"/>
  <ignoredErrors>
    <ignoredError sqref="F21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8135E-0155-40F5-9102-0B8BACC02C60}">
  <dimension ref="A1:W48"/>
  <sheetViews>
    <sheetView workbookViewId="0">
      <selection activeCell="J17" sqref="J17"/>
    </sheetView>
  </sheetViews>
  <sheetFormatPr defaultRowHeight="14.4" x14ac:dyDescent="0.3"/>
  <sheetData>
    <row r="1" spans="1:23" x14ac:dyDescent="0.3">
      <c r="A1" s="1" t="s">
        <v>36</v>
      </c>
      <c r="B1" s="1" t="s">
        <v>19</v>
      </c>
      <c r="C1" s="1" t="s">
        <v>20</v>
      </c>
      <c r="D1" s="1" t="s">
        <v>21</v>
      </c>
      <c r="E1" s="1" t="s">
        <v>37</v>
      </c>
      <c r="F1" s="1" t="s">
        <v>24</v>
      </c>
      <c r="G1" s="1" t="s">
        <v>38</v>
      </c>
      <c r="H1" s="1" t="s">
        <v>26</v>
      </c>
      <c r="I1" s="1" t="s">
        <v>40</v>
      </c>
      <c r="L1" s="8" t="s">
        <v>41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3" x14ac:dyDescent="0.3">
      <c r="A2" s="1" t="s">
        <v>0</v>
      </c>
      <c r="B2" s="1">
        <v>15</v>
      </c>
      <c r="C2" s="1">
        <v>8</v>
      </c>
      <c r="D2" s="1">
        <v>7</v>
      </c>
      <c r="E2" s="1">
        <v>5</v>
      </c>
      <c r="F2" s="1">
        <v>13</v>
      </c>
      <c r="G2" s="1">
        <v>11</v>
      </c>
      <c r="H2" s="1">
        <v>7</v>
      </c>
      <c r="I2" s="8">
        <v>47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3" x14ac:dyDescent="0.3">
      <c r="A3" s="1" t="s">
        <v>2</v>
      </c>
      <c r="B3" s="1">
        <v>12</v>
      </c>
      <c r="C3" s="1">
        <v>5</v>
      </c>
      <c r="D3" s="1">
        <v>4</v>
      </c>
      <c r="E3" s="1">
        <v>3</v>
      </c>
      <c r="F3" s="1">
        <v>10</v>
      </c>
      <c r="G3" s="1">
        <v>8</v>
      </c>
      <c r="H3" s="1">
        <v>4</v>
      </c>
      <c r="I3" s="8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1:23" x14ac:dyDescent="0.3">
      <c r="A4" s="1" t="s">
        <v>1</v>
      </c>
      <c r="B4" s="1">
        <v>0.25</v>
      </c>
      <c r="C4" s="1">
        <v>0.2</v>
      </c>
      <c r="D4" s="1">
        <v>0.15</v>
      </c>
      <c r="E4" s="1">
        <v>0.1</v>
      </c>
      <c r="F4" s="1">
        <v>0.3</v>
      </c>
      <c r="G4" s="1">
        <v>0.4</v>
      </c>
      <c r="H4" s="1">
        <v>0.2</v>
      </c>
      <c r="I4" s="8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1:23" x14ac:dyDescent="0.3"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x14ac:dyDescent="0.3">
      <c r="A6" s="1" t="s">
        <v>5</v>
      </c>
      <c r="B6" s="1" t="s">
        <v>6</v>
      </c>
      <c r="C6" s="1" t="s">
        <v>0</v>
      </c>
      <c r="D6" s="1" t="s">
        <v>32</v>
      </c>
      <c r="E6" s="1" t="s">
        <v>33</v>
      </c>
      <c r="F6" s="1" t="s">
        <v>34</v>
      </c>
      <c r="G6" s="1" t="s">
        <v>29</v>
      </c>
      <c r="H6" s="1" t="s">
        <v>1</v>
      </c>
      <c r="I6" s="1" t="s">
        <v>30</v>
      </c>
      <c r="J6" s="1" t="s">
        <v>2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x14ac:dyDescent="0.3">
      <c r="A7" s="1">
        <v>1</v>
      </c>
      <c r="B7" s="1">
        <v>2</v>
      </c>
      <c r="C7" s="1">
        <v>15</v>
      </c>
      <c r="D7" s="1">
        <v>0</v>
      </c>
      <c r="E7" s="1">
        <v>12</v>
      </c>
      <c r="F7" s="1">
        <f t="shared" ref="F7:F14" si="0">E7-D7</f>
        <v>12</v>
      </c>
      <c r="G7" s="1">
        <f t="shared" ref="G7:G14" si="1">C7-H7*I7</f>
        <v>12</v>
      </c>
      <c r="H7" s="1">
        <f>B4</f>
        <v>0.25</v>
      </c>
      <c r="I7" s="1">
        <v>12</v>
      </c>
      <c r="J7" s="1">
        <f>B3</f>
        <v>12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spans="1:23" x14ac:dyDescent="0.3">
      <c r="A8" s="1">
        <v>1</v>
      </c>
      <c r="B8" s="1">
        <v>3</v>
      </c>
      <c r="C8" s="1">
        <v>8</v>
      </c>
      <c r="D8" s="1">
        <v>0</v>
      </c>
      <c r="E8" s="1">
        <v>8</v>
      </c>
      <c r="F8" s="1">
        <f t="shared" si="0"/>
        <v>8</v>
      </c>
      <c r="G8" s="1">
        <f t="shared" si="1"/>
        <v>8</v>
      </c>
      <c r="H8" s="1">
        <f>C4</f>
        <v>0.2</v>
      </c>
      <c r="I8" s="1">
        <v>0</v>
      </c>
      <c r="J8" s="1">
        <f>C3</f>
        <v>5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spans="1:23" x14ac:dyDescent="0.3">
      <c r="A9" s="1">
        <v>1</v>
      </c>
      <c r="B9" s="1">
        <v>4</v>
      </c>
      <c r="C9" s="1">
        <v>7</v>
      </c>
      <c r="D9" s="1">
        <v>0</v>
      </c>
      <c r="E9" s="1">
        <v>7</v>
      </c>
      <c r="F9" s="1">
        <f t="shared" si="0"/>
        <v>7</v>
      </c>
      <c r="G9" s="1">
        <f t="shared" si="1"/>
        <v>7</v>
      </c>
      <c r="H9" s="1">
        <f>D4</f>
        <v>0.15</v>
      </c>
      <c r="I9" s="1">
        <v>0</v>
      </c>
      <c r="J9" s="1">
        <f>D3</f>
        <v>4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x14ac:dyDescent="0.3">
      <c r="A10" s="1">
        <v>2</v>
      </c>
      <c r="B10" s="1">
        <v>3</v>
      </c>
      <c r="C10" s="1">
        <v>5</v>
      </c>
      <c r="D10" s="1">
        <v>12</v>
      </c>
      <c r="E10" s="1">
        <v>16</v>
      </c>
      <c r="F10" s="1">
        <f t="shared" si="0"/>
        <v>4</v>
      </c>
      <c r="G10" s="1">
        <f t="shared" si="1"/>
        <v>3.9999999999999964</v>
      </c>
      <c r="H10" s="1">
        <f>E4</f>
        <v>0.1</v>
      </c>
      <c r="I10" s="1">
        <v>10.000000000000036</v>
      </c>
      <c r="J10" s="1">
        <f>E3</f>
        <v>3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3" x14ac:dyDescent="0.3">
      <c r="A11" s="1">
        <v>3</v>
      </c>
      <c r="B11" s="1">
        <v>4</v>
      </c>
      <c r="C11" s="1">
        <v>13</v>
      </c>
      <c r="D11" s="1">
        <v>16</v>
      </c>
      <c r="E11" s="1">
        <v>26</v>
      </c>
      <c r="F11" s="1">
        <f t="shared" si="0"/>
        <v>10</v>
      </c>
      <c r="G11" s="1">
        <f t="shared" si="1"/>
        <v>10.000000000000007</v>
      </c>
      <c r="H11" s="1">
        <f>F4</f>
        <v>0.3</v>
      </c>
      <c r="I11" s="1">
        <v>9.9999999999999769</v>
      </c>
      <c r="J11" s="1">
        <f>F3</f>
        <v>10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3" x14ac:dyDescent="0.3">
      <c r="A12" s="1">
        <v>3</v>
      </c>
      <c r="B12" s="1">
        <v>5</v>
      </c>
      <c r="C12" s="1">
        <v>11</v>
      </c>
      <c r="D12" s="1">
        <v>16</v>
      </c>
      <c r="E12" s="1">
        <v>27</v>
      </c>
      <c r="F12" s="1">
        <f t="shared" si="0"/>
        <v>11</v>
      </c>
      <c r="G12" s="1">
        <f t="shared" si="1"/>
        <v>11</v>
      </c>
      <c r="H12" s="1">
        <f>G4</f>
        <v>0.4</v>
      </c>
      <c r="I12" s="1">
        <v>0</v>
      </c>
      <c r="J12" s="1">
        <f>G3</f>
        <v>8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1:23" x14ac:dyDescent="0.3">
      <c r="A13" s="1">
        <v>4</v>
      </c>
      <c r="B13" s="1">
        <v>5</v>
      </c>
      <c r="C13" s="1">
        <v>7</v>
      </c>
      <c r="D13" s="1">
        <v>26</v>
      </c>
      <c r="E13" s="1">
        <v>30</v>
      </c>
      <c r="F13" s="1">
        <f t="shared" si="0"/>
        <v>4</v>
      </c>
      <c r="G13" s="1">
        <f t="shared" si="1"/>
        <v>4.0000000000000027</v>
      </c>
      <c r="H13" s="1">
        <f>H4</f>
        <v>0.2</v>
      </c>
      <c r="I13" s="1">
        <v>14.999999999999986</v>
      </c>
      <c r="J13" s="1">
        <f>H3</f>
        <v>4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1:23" x14ac:dyDescent="0.3">
      <c r="A14" s="1">
        <v>5</v>
      </c>
      <c r="B14" s="1">
        <v>6</v>
      </c>
      <c r="C14" s="1">
        <v>0</v>
      </c>
      <c r="D14" s="1">
        <v>30</v>
      </c>
      <c r="E14" s="1">
        <v>30</v>
      </c>
      <c r="F14" s="1">
        <f t="shared" si="0"/>
        <v>0</v>
      </c>
      <c r="G14" s="1">
        <f t="shared" si="1"/>
        <v>0</v>
      </c>
      <c r="H14" s="1">
        <v>0</v>
      </c>
      <c r="I14" s="1">
        <v>0</v>
      </c>
      <c r="J14" s="1">
        <v>0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x14ac:dyDescent="0.3">
      <c r="A15" s="1"/>
      <c r="B15" s="1"/>
      <c r="C15" s="1"/>
      <c r="D15" s="1"/>
      <c r="E15" s="1"/>
      <c r="F15" s="1"/>
      <c r="G15" s="1"/>
      <c r="H15" s="1"/>
      <c r="I15" s="1">
        <f>SUM(I7:I14)</f>
        <v>47</v>
      </c>
      <c r="J15" s="1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3" x14ac:dyDescent="0.3">
      <c r="A16" s="1"/>
      <c r="B16" s="1"/>
      <c r="C16" s="1"/>
      <c r="D16" s="1"/>
      <c r="E16" s="1"/>
      <c r="F16" s="1"/>
      <c r="G16" s="1"/>
      <c r="H16" s="1" t="s">
        <v>39</v>
      </c>
      <c r="I16" s="1">
        <f>E14</f>
        <v>30</v>
      </c>
      <c r="J16" s="3" t="s">
        <v>35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3:23" x14ac:dyDescent="0.3"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3:23" x14ac:dyDescent="0.3">
      <c r="C18" s="2"/>
      <c r="D18" s="4"/>
      <c r="F18" s="5"/>
      <c r="G18" s="1"/>
      <c r="H18" s="6"/>
      <c r="I18" s="6"/>
      <c r="J18" s="5"/>
      <c r="K18" s="1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3:23" x14ac:dyDescent="0.3">
      <c r="C19" s="2"/>
      <c r="D19" s="4"/>
      <c r="F19" s="5"/>
      <c r="G19" s="1"/>
      <c r="H19" s="6"/>
      <c r="I19" s="6"/>
      <c r="J19" s="5"/>
      <c r="K19" s="1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3:23" x14ac:dyDescent="0.3">
      <c r="C20" s="2"/>
      <c r="D20" s="4"/>
      <c r="F20" s="5"/>
      <c r="G20" s="1"/>
      <c r="H20" s="6"/>
      <c r="I20" s="6"/>
      <c r="J20" s="5"/>
      <c r="K20" s="1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spans="3:23" x14ac:dyDescent="0.3">
      <c r="C21" s="2"/>
      <c r="D21" s="4"/>
      <c r="F21" s="5"/>
      <c r="G21" s="1"/>
      <c r="H21" s="6"/>
      <c r="I21" s="6"/>
      <c r="J21" s="5"/>
      <c r="K21" s="1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3:23" x14ac:dyDescent="0.3">
      <c r="C22" s="2"/>
      <c r="D22" s="4"/>
      <c r="F22" s="5"/>
      <c r="G22" s="1"/>
      <c r="H22" s="6"/>
      <c r="I22" s="6"/>
      <c r="J22" s="5"/>
      <c r="K22" s="1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spans="3:23" x14ac:dyDescent="0.3">
      <c r="C23" s="2"/>
      <c r="D23" s="4"/>
      <c r="F23" s="5"/>
      <c r="G23" s="1"/>
      <c r="H23" s="6"/>
      <c r="I23" s="6"/>
      <c r="J23" s="5"/>
      <c r="K23" s="1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3:23" x14ac:dyDescent="0.3">
      <c r="C24" s="2"/>
      <c r="D24" s="4"/>
      <c r="F24" s="5"/>
      <c r="G24" s="1"/>
      <c r="H24" s="6"/>
      <c r="I24" s="6"/>
      <c r="J24" s="5"/>
      <c r="K24" s="1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spans="3:23" x14ac:dyDescent="0.3">
      <c r="C25" s="2"/>
      <c r="D25" s="4"/>
      <c r="F25" s="5"/>
      <c r="G25" s="1"/>
      <c r="H25" s="6"/>
      <c r="I25" s="6"/>
      <c r="J25" s="5"/>
      <c r="K25" s="1"/>
      <c r="L25" s="8" t="s">
        <v>42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3:23" x14ac:dyDescent="0.3">
      <c r="C26" s="2"/>
      <c r="D26" s="4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spans="3:23" x14ac:dyDescent="0.3">
      <c r="C27" s="2"/>
      <c r="D27" s="4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spans="3:23" x14ac:dyDescent="0.3">
      <c r="C28" s="2"/>
      <c r="D28" s="4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3:23" x14ac:dyDescent="0.3">
      <c r="C29" s="2"/>
      <c r="D29" s="4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spans="3:23" x14ac:dyDescent="0.3"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spans="3:23" x14ac:dyDescent="0.3"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spans="3:23" x14ac:dyDescent="0.3"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spans="12:23" x14ac:dyDescent="0.3"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spans="12:23" x14ac:dyDescent="0.3"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spans="12:23" x14ac:dyDescent="0.3"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 spans="12:23" x14ac:dyDescent="0.3"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spans="12:23" x14ac:dyDescent="0.3"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 spans="12:23" x14ac:dyDescent="0.3"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 spans="12:23" x14ac:dyDescent="0.3"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 spans="12:23" x14ac:dyDescent="0.3"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 spans="12:23" x14ac:dyDescent="0.3"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 spans="12:23" x14ac:dyDescent="0.3"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spans="12:23" x14ac:dyDescent="0.3"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 spans="12:23" x14ac:dyDescent="0.3"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 spans="12:23" x14ac:dyDescent="0.3"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 spans="12:23" x14ac:dyDescent="0.3"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 spans="12:23" x14ac:dyDescent="0.3"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spans="12:23" x14ac:dyDescent="0.3"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</sheetData>
  <mergeCells count="5">
    <mergeCell ref="L26:W48"/>
    <mergeCell ref="I2:I4"/>
    <mergeCell ref="L2:W24"/>
    <mergeCell ref="L1:W1"/>
    <mergeCell ref="L25:W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Барановский</dc:creator>
  <cp:lastModifiedBy>Роман Барановский</cp:lastModifiedBy>
  <dcterms:created xsi:type="dcterms:W3CDTF">2015-06-05T18:17:20Z</dcterms:created>
  <dcterms:modified xsi:type="dcterms:W3CDTF">2023-11-11T09:57:30Z</dcterms:modified>
</cp:coreProperties>
</file>