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s\semester_5\MatProg\Lab6\"/>
    </mc:Choice>
  </mc:AlternateContent>
  <xr:revisionPtr revIDLastSave="0" documentId="13_ncr:1_{8DB8B467-591F-4C0F-9760-9A09B17268FA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Задание 1" sheetId="1" r:id="rId1"/>
    <sheet name="Задание 2" sheetId="2" r:id="rId2"/>
  </sheets>
  <definedNames>
    <definedName name="solver_adj" localSheetId="1" hidden="1">'Задание 2'!$F$9:$F$13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'Задание 2'!$N$9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'Задание 2'!$M$9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'Задание 2'!$L$9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G12" i="2"/>
  <c r="H12" i="2"/>
  <c r="I11" i="2"/>
  <c r="H11" i="2"/>
  <c r="I10" i="2"/>
  <c r="I9" i="2"/>
  <c r="H9" i="2"/>
  <c r="G9" i="2"/>
  <c r="N2" i="2"/>
  <c r="M2" i="2"/>
  <c r="I3" i="2"/>
  <c r="I4" i="2"/>
  <c r="I5" i="2"/>
  <c r="I6" i="2"/>
  <c r="I2" i="2"/>
  <c r="J3" i="2"/>
  <c r="J4" i="2"/>
  <c r="J5" i="2"/>
  <c r="J6" i="2"/>
  <c r="J2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H45" i="1"/>
  <c r="G45" i="1"/>
  <c r="E45" i="1"/>
  <c r="E44" i="1"/>
  <c r="F45" i="1"/>
  <c r="C46" i="1" s="1"/>
  <c r="F46" i="1" s="1"/>
  <c r="D45" i="1"/>
  <c r="C45" i="1"/>
  <c r="B45" i="1"/>
  <c r="H44" i="1"/>
  <c r="G44" i="1"/>
  <c r="F44" i="1"/>
  <c r="D44" i="1"/>
  <c r="C44" i="1"/>
  <c r="B44" i="1"/>
  <c r="H43" i="1"/>
  <c r="G43" i="1"/>
  <c r="N43" i="1"/>
  <c r="M43" i="1"/>
  <c r="R39" i="1"/>
  <c r="H21" i="1"/>
  <c r="G21" i="1"/>
  <c r="C39" i="1"/>
  <c r="D39" i="1" s="1"/>
  <c r="C11" i="1"/>
  <c r="F11" i="1" s="1"/>
  <c r="B11" i="1"/>
  <c r="D11" i="1" s="1"/>
  <c r="G7" i="1"/>
  <c r="H7" i="1"/>
  <c r="C6" i="1"/>
  <c r="C7" i="1" s="1"/>
  <c r="D6" i="1"/>
  <c r="D7" i="1" s="1"/>
  <c r="E6" i="1"/>
  <c r="E7" i="1" s="1"/>
  <c r="F6" i="1"/>
  <c r="F7" i="1" s="1"/>
  <c r="G6" i="1"/>
  <c r="H6" i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B6" i="1"/>
  <c r="B7" i="1" s="1"/>
  <c r="Q2" i="1"/>
  <c r="Q3" i="1" s="1"/>
  <c r="P2" i="1"/>
  <c r="P3" i="1" s="1"/>
  <c r="O2" i="1"/>
  <c r="O3" i="1" s="1"/>
  <c r="N2" i="1"/>
  <c r="N3" i="1" s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J9" i="2" l="1"/>
  <c r="J12" i="2"/>
  <c r="G10" i="2"/>
  <c r="I12" i="2"/>
  <c r="N9" i="2" s="1"/>
  <c r="H10" i="2"/>
  <c r="H13" i="2"/>
  <c r="G13" i="2"/>
  <c r="G11" i="2"/>
  <c r="J11" i="2" s="1"/>
  <c r="B46" i="1"/>
  <c r="D46" i="1" s="1"/>
  <c r="H46" i="1" s="1"/>
  <c r="E11" i="1"/>
  <c r="H11" i="1"/>
  <c r="G11" i="1"/>
  <c r="B12" i="1" s="1"/>
  <c r="D12" i="1" s="1"/>
  <c r="E39" i="1"/>
  <c r="F39" i="1" s="1"/>
  <c r="J13" i="2" l="1"/>
  <c r="J10" i="2"/>
  <c r="M9" i="2" s="1"/>
  <c r="E46" i="1"/>
  <c r="G46" i="1"/>
  <c r="B47" i="1" s="1"/>
  <c r="D47" i="1" s="1"/>
  <c r="C12" i="1"/>
  <c r="F12" i="1" s="1"/>
  <c r="H12" i="1" s="1"/>
  <c r="G39" i="1"/>
  <c r="H39" i="1" s="1"/>
  <c r="I39" i="1" s="1"/>
  <c r="G12" i="1"/>
  <c r="E12" i="1"/>
  <c r="C47" i="1" l="1"/>
  <c r="F47" i="1" s="1"/>
  <c r="H47" i="1" s="1"/>
  <c r="G47" i="1"/>
  <c r="B48" i="1" s="1"/>
  <c r="D48" i="1" s="1"/>
  <c r="H48" i="1" s="1"/>
  <c r="E47" i="1"/>
  <c r="C48" i="1"/>
  <c r="F48" i="1" s="1"/>
  <c r="C13" i="1"/>
  <c r="F13" i="1" s="1"/>
  <c r="B13" i="1"/>
  <c r="D13" i="1" s="1"/>
  <c r="J39" i="1"/>
  <c r="G48" i="1" l="1"/>
  <c r="E48" i="1"/>
  <c r="B49" i="1"/>
  <c r="C49" i="1"/>
  <c r="F49" i="1" s="1"/>
  <c r="E13" i="1"/>
  <c r="H13" i="1"/>
  <c r="G13" i="1"/>
  <c r="K39" i="1"/>
  <c r="D49" i="1" l="1"/>
  <c r="H49" i="1" s="1"/>
  <c r="B14" i="1"/>
  <c r="D14" i="1" s="1"/>
  <c r="C14" i="1"/>
  <c r="F14" i="1" s="1"/>
  <c r="G14" i="1" s="1"/>
  <c r="L39" i="1"/>
  <c r="B50" i="1" l="1"/>
  <c r="G49" i="1"/>
  <c r="E49" i="1"/>
  <c r="C50" i="1"/>
  <c r="F50" i="1" s="1"/>
  <c r="D50" i="1"/>
  <c r="H14" i="1"/>
  <c r="C15" i="1" s="1"/>
  <c r="F15" i="1" s="1"/>
  <c r="E14" i="1"/>
  <c r="M39" i="1"/>
  <c r="H50" i="1" l="1"/>
  <c r="G50" i="1"/>
  <c r="B51" i="1" s="1"/>
  <c r="D51" i="1" s="1"/>
  <c r="E50" i="1"/>
  <c r="C51" i="1"/>
  <c r="F51" i="1" s="1"/>
  <c r="B15" i="1"/>
  <c r="D15" i="1" s="1"/>
  <c r="N39" i="1"/>
  <c r="H51" i="1" l="1"/>
  <c r="B52" i="1"/>
  <c r="E51" i="1"/>
  <c r="G51" i="1"/>
  <c r="D52" i="1"/>
  <c r="C52" i="1"/>
  <c r="F52" i="1" s="1"/>
  <c r="E15" i="1"/>
  <c r="H15" i="1"/>
  <c r="G15" i="1"/>
  <c r="O39" i="1"/>
  <c r="H52" i="1" l="1"/>
  <c r="E52" i="1"/>
  <c r="G52" i="1"/>
  <c r="B53" i="1" s="1"/>
  <c r="C53" i="1"/>
  <c r="F53" i="1" s="1"/>
  <c r="B16" i="1"/>
  <c r="D16" i="1" s="1"/>
  <c r="C16" i="1"/>
  <c r="F16" i="1" s="1"/>
  <c r="P39" i="1"/>
  <c r="D53" i="1" l="1"/>
  <c r="H53" i="1" s="1"/>
  <c r="Q39" i="1"/>
  <c r="B22" i="1" s="1"/>
  <c r="D22" i="1" s="1"/>
  <c r="C22" i="1"/>
  <c r="F22" i="1" s="1"/>
  <c r="E16" i="1"/>
  <c r="G16" i="1"/>
  <c r="H16" i="1"/>
  <c r="B54" i="1" l="1"/>
  <c r="D54" i="1" s="1"/>
  <c r="G53" i="1"/>
  <c r="E53" i="1"/>
  <c r="C54" i="1"/>
  <c r="C17" i="1"/>
  <c r="F17" i="1" s="1"/>
  <c r="B17" i="1"/>
  <c r="D17" i="1" s="1"/>
  <c r="C23" i="1"/>
  <c r="F23" i="1" s="1"/>
  <c r="E22" i="1"/>
  <c r="G22" i="1"/>
  <c r="B23" i="1" s="1"/>
  <c r="D23" i="1" s="1"/>
  <c r="H22" i="1"/>
  <c r="F54" i="1" l="1"/>
  <c r="C55" i="1" s="1"/>
  <c r="F55" i="1" s="1"/>
  <c r="E17" i="1"/>
  <c r="G17" i="1"/>
  <c r="H17" i="1"/>
  <c r="E23" i="1"/>
  <c r="H23" i="1"/>
  <c r="B24" i="1"/>
  <c r="D24" i="1" s="1"/>
  <c r="G23" i="1"/>
  <c r="C24" i="1" s="1"/>
  <c r="F24" i="1" s="1"/>
  <c r="H54" i="1" l="1"/>
  <c r="G54" i="1"/>
  <c r="B55" i="1" s="1"/>
  <c r="D55" i="1" s="1"/>
  <c r="H55" i="1" s="1"/>
  <c r="E54" i="1"/>
  <c r="H24" i="1"/>
  <c r="E24" i="1"/>
  <c r="G24" i="1"/>
  <c r="C25" i="1" s="1"/>
  <c r="F25" i="1" s="1"/>
  <c r="B25" i="1"/>
  <c r="D25" i="1" s="1"/>
  <c r="C18" i="1"/>
  <c r="F18" i="1" s="1"/>
  <c r="B18" i="1"/>
  <c r="D18" i="1" s="1"/>
  <c r="B56" i="1" l="1"/>
  <c r="D56" i="1" s="1"/>
  <c r="E55" i="1"/>
  <c r="G55" i="1"/>
  <c r="C56" i="1" s="1"/>
  <c r="F56" i="1" s="1"/>
  <c r="E18" i="1"/>
  <c r="H18" i="1"/>
  <c r="G18" i="1"/>
  <c r="G25" i="1"/>
  <c r="C26" i="1" s="1"/>
  <c r="F26" i="1" s="1"/>
  <c r="E25" i="1"/>
  <c r="H25" i="1"/>
  <c r="B26" i="1"/>
  <c r="D26" i="1" s="1"/>
  <c r="H56" i="1" l="1"/>
  <c r="E56" i="1"/>
  <c r="G56" i="1"/>
  <c r="B57" i="1" s="1"/>
  <c r="D57" i="1" s="1"/>
  <c r="H57" i="1" s="1"/>
  <c r="C57" i="1"/>
  <c r="F57" i="1" s="1"/>
  <c r="H26" i="1"/>
  <c r="E26" i="1"/>
  <c r="C27" i="1"/>
  <c r="F27" i="1" s="1"/>
  <c r="G26" i="1"/>
  <c r="B27" i="1" s="1"/>
  <c r="D27" i="1" s="1"/>
  <c r="G57" i="1" l="1"/>
  <c r="E57" i="1"/>
  <c r="B58" i="1"/>
  <c r="D58" i="1" s="1"/>
  <c r="C58" i="1"/>
  <c r="F58" i="1" s="1"/>
  <c r="G27" i="1"/>
  <c r="H27" i="1"/>
  <c r="E27" i="1"/>
  <c r="B28" i="1"/>
  <c r="D28" i="1" s="1"/>
  <c r="H58" i="1" l="1"/>
  <c r="G58" i="1"/>
  <c r="E58" i="1"/>
  <c r="C28" i="1"/>
  <c r="F28" i="1" s="1"/>
  <c r="E28" i="1" s="1"/>
  <c r="C29" i="1" l="1"/>
  <c r="F29" i="1" s="1"/>
  <c r="H28" i="1"/>
  <c r="G28" i="1"/>
  <c r="B29" i="1" l="1"/>
  <c r="D29" i="1" s="1"/>
  <c r="E29" i="1" s="1"/>
  <c r="G29" i="1" l="1"/>
  <c r="B30" i="1"/>
  <c r="D30" i="1" s="1"/>
  <c r="H30" i="1" s="1"/>
  <c r="H29" i="1"/>
  <c r="C30" i="1" s="1"/>
  <c r="F30" i="1" s="1"/>
  <c r="G30" i="1" l="1"/>
  <c r="C31" i="1"/>
  <c r="F31" i="1" s="1"/>
  <c r="B31" i="1"/>
  <c r="D31" i="1" s="1"/>
  <c r="E31" i="1" s="1"/>
  <c r="E30" i="1"/>
  <c r="B32" i="1" l="1"/>
  <c r="D32" i="1" s="1"/>
  <c r="H31" i="1"/>
  <c r="G31" i="1"/>
  <c r="C32" i="1" s="1"/>
  <c r="F32" i="1" s="1"/>
  <c r="C33" i="1" s="1"/>
  <c r="F33" i="1" s="1"/>
  <c r="E32" i="1" l="1"/>
  <c r="G32" i="1"/>
  <c r="B33" i="1" s="1"/>
  <c r="D33" i="1" s="1"/>
  <c r="H33" i="1" s="1"/>
  <c r="H32" i="1"/>
  <c r="G33" i="1" l="1"/>
  <c r="C34" i="1" s="1"/>
  <c r="F34" i="1" s="1"/>
  <c r="B34" i="1"/>
  <c r="D34" i="1" s="1"/>
  <c r="E33" i="1"/>
  <c r="E34" i="1"/>
  <c r="H34" i="1"/>
  <c r="G34" i="1"/>
  <c r="B35" i="1" s="1"/>
  <c r="D35" i="1" s="1"/>
  <c r="C35" i="1"/>
  <c r="F35" i="1" s="1"/>
  <c r="G35" i="1" l="1"/>
  <c r="H35" i="1"/>
  <c r="C36" i="1"/>
  <c r="F36" i="1" s="1"/>
  <c r="E35" i="1"/>
  <c r="B36" i="1"/>
  <c r="D36" i="1" s="1"/>
  <c r="E36" i="1" l="1"/>
  <c r="H36" i="1"/>
  <c r="G36" i="1"/>
</calcChain>
</file>

<file path=xl/sharedStrings.xml><?xml version="1.0" encoding="utf-8"?>
<sst xmlns="http://schemas.openxmlformats.org/spreadsheetml/2006/main" count="100" uniqueCount="54">
  <si>
    <t>Номер отсчета</t>
  </si>
  <si>
    <t>x</t>
  </si>
  <si>
    <t>f(x)</t>
  </si>
  <si>
    <t>Задание 1. Подпункт 1. Часть а</t>
  </si>
  <si>
    <t>Задание 1. Подпункт 1. Часть б</t>
  </si>
  <si>
    <t>Номер итерации</t>
  </si>
  <si>
    <t>x1(j)</t>
  </si>
  <si>
    <t>x2(j)</t>
  </si>
  <si>
    <t>f1(j)</t>
  </si>
  <si>
    <t xml:space="preserve"> &lt;=   |     &gt;</t>
  </si>
  <si>
    <t>f2(j)</t>
  </si>
  <si>
    <t>a(j)</t>
  </si>
  <si>
    <t>b(j)</t>
  </si>
  <si>
    <t>-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</si>
  <si>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</si>
  <si>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</si>
  <si>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</si>
  <si>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</si>
  <si>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</si>
  <si>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</si>
  <si>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</si>
  <si>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</si>
  <si>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</si>
  <si>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</si>
  <si>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</si>
  <si>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</si>
  <si>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</si>
  <si>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</si>
  <si>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</si>
  <si>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</si>
  <si>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</si>
  <si>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a</t>
  </si>
  <si>
    <t>b</t>
  </si>
  <si>
    <t>ε</t>
  </si>
  <si>
    <t>N</t>
  </si>
  <si>
    <t>Задание 1. Подпункт 2</t>
  </si>
  <si>
    <t>Задание 1. Подпункт 3</t>
  </si>
  <si>
    <t>F17</t>
  </si>
  <si>
    <t>Ф1</t>
  </si>
  <si>
    <t>Ф2</t>
  </si>
  <si>
    <t>Задание 1. Подпункт 4</t>
  </si>
  <si>
    <t>I</t>
  </si>
  <si>
    <t>Vi</t>
  </si>
  <si>
    <t>Ki</t>
  </si>
  <si>
    <t>Si</t>
  </si>
  <si>
    <t>qi0</t>
  </si>
  <si>
    <t>Ki*Vi/qi0</t>
  </si>
  <si>
    <t>fi</t>
  </si>
  <si>
    <t>F</t>
  </si>
  <si>
    <t>Ki*Vi/qi0 + 1/2*Si*qi</t>
  </si>
  <si>
    <t>L</t>
  </si>
  <si>
    <t>S</t>
  </si>
  <si>
    <t>Si*qi0</t>
  </si>
  <si>
    <t>fi*qi0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</si>
</sst>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opLeftCell="H34" workbookViewId="0">
      <selection activeCell="K71" sqref="K71"/>
    </sheetView>
  </sheetViews>
  <sheetFormatPr defaultRowHeight="15" x14ac:dyDescent="0.25"/>
  <cols>
    <col min="1" max="1" width="16" customWidth="1"/>
  </cols>
  <sheetData>
    <row r="1" spans="1:21" ht="15" customHeight="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T1" s="6" t="s">
        <v>3</v>
      </c>
      <c r="U1" s="6"/>
    </row>
    <row r="2" spans="1:21" x14ac:dyDescent="0.25">
      <c r="A2" s="1" t="s">
        <v>1</v>
      </c>
      <c r="B2" s="1">
        <f>IF(ISEVEN(B1),0.8889*B1+0.05,0.8889*B1-0.05)</f>
        <v>0.83889999999999998</v>
      </c>
      <c r="C2" s="1">
        <f>IF(ISEVEN(C1),0.8889*B1+0.05,0.8889*B1-0.05)</f>
        <v>0.93890000000000007</v>
      </c>
      <c r="D2" s="1">
        <f>IF(ISEVEN(D1),0.8889*C1+0.05,0.8889*C1-0.05)</f>
        <v>1.7278</v>
      </c>
      <c r="E2" s="1">
        <f>IF(ISEVEN(E1),0.8889*C1+0.05,0.8889*C1-0.05)</f>
        <v>1.8278000000000001</v>
      </c>
      <c r="F2" s="1">
        <f>IF(ISEVEN(F1),0.8889*D1+0.05,0.8889*D1-0.05)</f>
        <v>2.6167000000000002</v>
      </c>
      <c r="G2" s="1">
        <f>IF(ISEVEN(G1),0.8889*D1+0.05,0.8889*D1-0.05)</f>
        <v>2.7166999999999999</v>
      </c>
      <c r="H2" s="1">
        <f>IF(ISEVEN(H1),0.8889*E1+0.05,0.8889*E1-0.05)</f>
        <v>3.5056000000000003</v>
      </c>
      <c r="I2" s="1">
        <f>IF(ISEVEN(I1),0.8889*E1+0.05,0.8889*E1-0.05)</f>
        <v>3.6055999999999999</v>
      </c>
      <c r="J2" s="1">
        <f t="shared" ref="J2" si="0">IF(ISEVEN(J1),0.8889*F1+0.05,0.8889*F1-0.05)</f>
        <v>4.3944999999999999</v>
      </c>
      <c r="K2" s="1">
        <f>IF(ISEVEN(K1),0.8889*F1+0.05,0.8889*F1-0.05)</f>
        <v>4.4944999999999995</v>
      </c>
      <c r="L2" s="1">
        <f>IF(ISEVEN(L1),0.8889*G1+0.05,0.8889*G1-0.05)</f>
        <v>5.2834000000000003</v>
      </c>
      <c r="M2" s="1">
        <f>IF(ISEVEN(M1),0.8889*G1+0.05,0.8889*G1-0.05)</f>
        <v>5.3834</v>
      </c>
      <c r="N2" s="1">
        <f>IF(ISEVEN(N1),0.8889*H1+0.05,0.8889*H1-0.05)</f>
        <v>6.1723000000000008</v>
      </c>
      <c r="O2" s="1">
        <f>IF(ISEVEN(O1),0.8889*H1+0.05,0.8889*H1-0.05)</f>
        <v>6.2723000000000004</v>
      </c>
      <c r="P2" s="1">
        <f>IF(ISEVEN(P1),0.8889*I1+0.05,0.8889*I1-0.05)</f>
        <v>7.0612000000000004</v>
      </c>
      <c r="Q2" s="1">
        <f>IF(ISEVEN(Q1),0.8889*I1+0.05,0.8889*I1-0.05)</f>
        <v>7.1612</v>
      </c>
      <c r="T2" s="6"/>
      <c r="U2" s="6"/>
    </row>
    <row r="3" spans="1:21" x14ac:dyDescent="0.25">
      <c r="A3" s="1" t="s">
        <v>2</v>
      </c>
      <c r="B3" s="1">
        <f>POWER(B2,2)-7*B2+6</f>
        <v>0.83145321000000028</v>
      </c>
      <c r="C3" s="1">
        <f t="shared" ref="C3:Q3" si="1">POWER(C2,2)-7*C2+6</f>
        <v>0.30923321000000037</v>
      </c>
      <c r="D3" s="1">
        <f t="shared" si="1"/>
        <v>-3.1093071600000002</v>
      </c>
      <c r="E3" s="1">
        <f t="shared" si="1"/>
        <v>-3.4537471600000007</v>
      </c>
      <c r="F3" s="1">
        <f t="shared" si="1"/>
        <v>-5.4697811099999996</v>
      </c>
      <c r="G3" s="1">
        <f t="shared" si="1"/>
        <v>-5.6364411099999998</v>
      </c>
      <c r="H3" s="2">
        <f t="shared" si="1"/>
        <v>-6.2499686399999987</v>
      </c>
      <c r="I3" s="1">
        <f t="shared" si="1"/>
        <v>-6.2388486400000005</v>
      </c>
      <c r="J3" s="1">
        <f t="shared" si="1"/>
        <v>-5.4498697499999977</v>
      </c>
      <c r="K3" s="1">
        <f t="shared" si="1"/>
        <v>-5.260969750000001</v>
      </c>
      <c r="L3" s="1">
        <f t="shared" si="1"/>
        <v>-3.0694844400000001</v>
      </c>
      <c r="M3" s="1">
        <f t="shared" si="1"/>
        <v>-2.7028044399999978</v>
      </c>
      <c r="N3" s="1">
        <f t="shared" si="1"/>
        <v>0.89118729000000485</v>
      </c>
      <c r="O3" s="1">
        <f t="shared" si="1"/>
        <v>1.4356472900000057</v>
      </c>
      <c r="P3" s="1">
        <f t="shared" si="1"/>
        <v>6.4321454399999993</v>
      </c>
      <c r="Q3" s="1">
        <f t="shared" si="1"/>
        <v>7.1543854399999987</v>
      </c>
      <c r="T3" s="6"/>
      <c r="U3" s="6"/>
    </row>
    <row r="5" spans="1:21" x14ac:dyDescent="0.25">
      <c r="A5" s="1" t="s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T5" s="6" t="s">
        <v>4</v>
      </c>
      <c r="U5" s="6"/>
    </row>
    <row r="6" spans="1:21" x14ac:dyDescent="0.25">
      <c r="A6" s="1" t="s">
        <v>1</v>
      </c>
      <c r="B6" s="1">
        <f>0.4444*B5</f>
        <v>0.44440000000000002</v>
      </c>
      <c r="C6" s="1">
        <f t="shared" ref="C6:R6" si="2">0.4444*C5</f>
        <v>0.88880000000000003</v>
      </c>
      <c r="D6" s="1">
        <f t="shared" si="2"/>
        <v>1.3332000000000002</v>
      </c>
      <c r="E6" s="1">
        <f t="shared" si="2"/>
        <v>1.7776000000000001</v>
      </c>
      <c r="F6" s="1">
        <f t="shared" si="2"/>
        <v>2.222</v>
      </c>
      <c r="G6" s="1">
        <f t="shared" si="2"/>
        <v>2.6664000000000003</v>
      </c>
      <c r="H6" s="1">
        <f t="shared" si="2"/>
        <v>3.1108000000000002</v>
      </c>
      <c r="I6" s="1">
        <f t="shared" si="2"/>
        <v>3.5552000000000001</v>
      </c>
      <c r="J6" s="1">
        <f t="shared" si="2"/>
        <v>3.9996</v>
      </c>
      <c r="K6" s="1">
        <f t="shared" si="2"/>
        <v>4.444</v>
      </c>
      <c r="L6" s="1">
        <f t="shared" si="2"/>
        <v>4.8883999999999999</v>
      </c>
      <c r="M6" s="1">
        <f t="shared" si="2"/>
        <v>5.3328000000000007</v>
      </c>
      <c r="N6" s="1">
        <f t="shared" si="2"/>
        <v>5.7772000000000006</v>
      </c>
      <c r="O6" s="1">
        <f t="shared" si="2"/>
        <v>6.2216000000000005</v>
      </c>
      <c r="P6" s="1">
        <f t="shared" si="2"/>
        <v>6.6660000000000004</v>
      </c>
      <c r="Q6" s="1">
        <f t="shared" si="2"/>
        <v>7.1104000000000003</v>
      </c>
      <c r="R6" s="1">
        <f t="shared" si="2"/>
        <v>7.5548000000000002</v>
      </c>
      <c r="T6" s="6"/>
      <c r="U6" s="6"/>
    </row>
    <row r="7" spans="1:21" x14ac:dyDescent="0.25">
      <c r="A7" s="1" t="s">
        <v>2</v>
      </c>
      <c r="B7" s="1">
        <f>POWER(B6,2)-7*B6+6</f>
        <v>3.0866913599999997</v>
      </c>
      <c r="C7" s="1">
        <f t="shared" ref="C7:R7" si="3">POWER(C6,2)-7*C6+6</f>
        <v>0.56836543999999911</v>
      </c>
      <c r="D7" s="1">
        <f t="shared" si="3"/>
        <v>-1.5549777600000017</v>
      </c>
      <c r="E7" s="1">
        <f t="shared" si="3"/>
        <v>-3.2833382400000009</v>
      </c>
      <c r="F7" s="1">
        <f t="shared" si="3"/>
        <v>-4.6167160000000003</v>
      </c>
      <c r="G7" s="1">
        <f t="shared" si="3"/>
        <v>-5.5551110400000017</v>
      </c>
      <c r="H7" s="1">
        <f t="shared" si="3"/>
        <v>-6.0985233599999997</v>
      </c>
      <c r="I7" s="2">
        <f t="shared" si="3"/>
        <v>-6.2469529600000016</v>
      </c>
      <c r="J7" s="1">
        <f t="shared" si="3"/>
        <v>-6.0003998399999983</v>
      </c>
      <c r="K7" s="1">
        <f t="shared" si="3"/>
        <v>-5.3588640000000005</v>
      </c>
      <c r="L7" s="1">
        <f t="shared" si="3"/>
        <v>-4.322345440000003</v>
      </c>
      <c r="M7" s="1">
        <f t="shared" si="3"/>
        <v>-2.8908441600000003</v>
      </c>
      <c r="N7" s="1">
        <f t="shared" si="3"/>
        <v>-1.0643601599999997</v>
      </c>
      <c r="O7" s="1">
        <f t="shared" si="3"/>
        <v>1.1571065600000026</v>
      </c>
      <c r="P7" s="1">
        <f t="shared" si="3"/>
        <v>3.7735559999999992</v>
      </c>
      <c r="Q7" s="1">
        <f t="shared" si="3"/>
        <v>6.7849881599999975</v>
      </c>
      <c r="R7" s="1">
        <f t="shared" si="3"/>
        <v>10.191403040000004</v>
      </c>
      <c r="T7" s="6"/>
      <c r="U7" s="6"/>
    </row>
    <row r="9" spans="1:21" x14ac:dyDescent="0.2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J9" s="6" t="s">
        <v>35</v>
      </c>
      <c r="K9" s="6"/>
    </row>
    <row r="10" spans="1:21" x14ac:dyDescent="0.25">
      <c r="A10" s="1">
        <v>0</v>
      </c>
      <c r="B10" s="3" t="s">
        <v>13</v>
      </c>
      <c r="C10" s="3" t="s">
        <v>13</v>
      </c>
      <c r="D10" s="3" t="s">
        <v>13</v>
      </c>
      <c r="E10" s="1"/>
      <c r="F10" s="3" t="s">
        <v>13</v>
      </c>
      <c r="G10" s="1">
        <v>0</v>
      </c>
      <c r="H10" s="1">
        <v>8</v>
      </c>
      <c r="J10" s="6"/>
      <c r="K10" s="6"/>
    </row>
    <row r="11" spans="1:21" x14ac:dyDescent="0.25">
      <c r="A11" s="1">
        <v>1</v>
      </c>
      <c r="B11" s="1">
        <f>(G10+H10)/2</f>
        <v>4</v>
      </c>
      <c r="C11" s="1">
        <f>(G10+H10)/2 + 0.1/2</f>
        <v>4.05</v>
      </c>
      <c r="D11" s="1">
        <f>POWER(B11,2)-7*B11+6</f>
        <v>-6</v>
      </c>
      <c r="E11" s="1" t="str">
        <f>IF(D11&lt;=F11,"&lt;=","&gt;")</f>
        <v>&lt;=</v>
      </c>
      <c r="F11" s="1">
        <f>POWER(C11,2)-7*C11+6</f>
        <v>-5.947499999999998</v>
      </c>
      <c r="G11" s="1">
        <f>IF(D11&lt;=F11,G10,B11)</f>
        <v>0</v>
      </c>
      <c r="H11" s="1">
        <f>IF(D11&lt;=F11,C11,H10)</f>
        <v>4.05</v>
      </c>
      <c r="J11" s="6"/>
      <c r="K11" s="6"/>
    </row>
    <row r="12" spans="1:21" x14ac:dyDescent="0.25">
      <c r="A12" s="1">
        <v>2</v>
      </c>
      <c r="B12" s="1">
        <f t="shared" ref="B12:B18" si="4">(G11+H11)/2</f>
        <v>2.0249999999999999</v>
      </c>
      <c r="C12" s="1">
        <f t="shared" ref="C12:C18" si="5">(G11+H11)/2 + 0.1/2</f>
        <v>2.0749999999999997</v>
      </c>
      <c r="D12" s="1">
        <f t="shared" ref="D12:D18" si="6">POWER(B12,2)-7*B12+6</f>
        <v>-4.0743749999999999</v>
      </c>
      <c r="E12" s="1" t="str">
        <f t="shared" ref="E12:E18" si="7">IF(D12&lt;=F12,"&lt;=","&gt;")</f>
        <v>&gt;</v>
      </c>
      <c r="F12" s="1">
        <f t="shared" ref="F12:F18" si="8">POWER(C12,2)-7*C12+6</f>
        <v>-4.2193749999999994</v>
      </c>
      <c r="G12" s="1">
        <f t="shared" ref="G12:G18" si="9">IF(D12&lt;=F12,G11,B12)</f>
        <v>2.0249999999999999</v>
      </c>
      <c r="H12" s="1">
        <f t="shared" ref="H12:H18" si="10">IF(D12&lt;=F12,C12,H11)</f>
        <v>4.05</v>
      </c>
      <c r="J12" s="6"/>
      <c r="K12" s="6"/>
    </row>
    <row r="13" spans="1:21" x14ac:dyDescent="0.25">
      <c r="A13" s="1">
        <v>3</v>
      </c>
      <c r="B13" s="1">
        <f t="shared" si="4"/>
        <v>3.0374999999999996</v>
      </c>
      <c r="C13" s="1">
        <f t="shared" si="5"/>
        <v>3.0874999999999995</v>
      </c>
      <c r="D13" s="1">
        <f t="shared" si="6"/>
        <v>-6.0360937499999974</v>
      </c>
      <c r="E13" s="1" t="str">
        <f t="shared" si="7"/>
        <v>&gt;</v>
      </c>
      <c r="F13" s="1">
        <f t="shared" si="8"/>
        <v>-6.0798437500000002</v>
      </c>
      <c r="G13" s="1">
        <f t="shared" si="9"/>
        <v>3.0374999999999996</v>
      </c>
      <c r="H13" s="1">
        <f t="shared" si="10"/>
        <v>4.05</v>
      </c>
      <c r="J13" s="6"/>
      <c r="K13" s="6"/>
    </row>
    <row r="14" spans="1:21" x14ac:dyDescent="0.25">
      <c r="A14" s="1">
        <v>4</v>
      </c>
      <c r="B14" s="1">
        <f t="shared" si="4"/>
        <v>3.5437499999999997</v>
      </c>
      <c r="C14" s="1">
        <f t="shared" si="5"/>
        <v>3.5937499999999996</v>
      </c>
      <c r="D14" s="1">
        <f t="shared" si="6"/>
        <v>-6.2480859375000009</v>
      </c>
      <c r="E14" s="1" t="str">
        <f t="shared" si="7"/>
        <v>&lt;=</v>
      </c>
      <c r="F14" s="1">
        <f t="shared" si="8"/>
        <v>-6.2412109375</v>
      </c>
      <c r="G14" s="1">
        <f t="shared" si="9"/>
        <v>3.0374999999999996</v>
      </c>
      <c r="H14" s="1">
        <f t="shared" si="10"/>
        <v>3.5937499999999996</v>
      </c>
      <c r="J14" s="6"/>
      <c r="K14" s="6"/>
    </row>
    <row r="15" spans="1:21" x14ac:dyDescent="0.25">
      <c r="A15" s="1">
        <v>5</v>
      </c>
      <c r="B15" s="1">
        <f t="shared" si="4"/>
        <v>3.3156249999999998</v>
      </c>
      <c r="C15" s="1">
        <f t="shared" si="5"/>
        <v>3.3656249999999996</v>
      </c>
      <c r="D15" s="1">
        <f t="shared" si="6"/>
        <v>-6.2160058593749987</v>
      </c>
      <c r="E15" s="1" t="str">
        <f t="shared" si="7"/>
        <v>&gt;</v>
      </c>
      <c r="F15" s="1">
        <f t="shared" si="8"/>
        <v>-6.2319433593749984</v>
      </c>
      <c r="G15" s="1">
        <f t="shared" si="9"/>
        <v>3.3156249999999998</v>
      </c>
      <c r="H15" s="1">
        <f t="shared" si="10"/>
        <v>3.5937499999999996</v>
      </c>
      <c r="J15" s="6"/>
      <c r="K15" s="6"/>
    </row>
    <row r="16" spans="1:21" x14ac:dyDescent="0.25">
      <c r="A16" s="1">
        <v>6</v>
      </c>
      <c r="B16" s="2">
        <f t="shared" si="4"/>
        <v>3.4546874999999995</v>
      </c>
      <c r="C16" s="1">
        <f t="shared" si="5"/>
        <v>3.5046874999999993</v>
      </c>
      <c r="D16" s="1">
        <f t="shared" si="6"/>
        <v>-6.2479467773437509</v>
      </c>
      <c r="E16" s="1" t="str">
        <f t="shared" si="7"/>
        <v>&gt;</v>
      </c>
      <c r="F16" s="1">
        <f t="shared" si="8"/>
        <v>-6.2499780273437509</v>
      </c>
      <c r="G16" s="1">
        <f t="shared" si="9"/>
        <v>3.4546874999999995</v>
      </c>
      <c r="H16" s="1">
        <f t="shared" si="10"/>
        <v>3.5937499999999996</v>
      </c>
      <c r="J16" s="6"/>
      <c r="K16" s="6"/>
    </row>
    <row r="17" spans="1:21" x14ac:dyDescent="0.25">
      <c r="A17" s="1">
        <v>7</v>
      </c>
      <c r="B17" s="2">
        <f t="shared" si="4"/>
        <v>3.5242187499999993</v>
      </c>
      <c r="C17" s="1">
        <f t="shared" si="5"/>
        <v>3.5742187499999991</v>
      </c>
      <c r="D17" s="1">
        <f t="shared" si="6"/>
        <v>-6.2494134521484384</v>
      </c>
      <c r="E17" s="1" t="str">
        <f t="shared" si="7"/>
        <v>&lt;=</v>
      </c>
      <c r="F17" s="1">
        <f t="shared" si="8"/>
        <v>-6.2444915771484375</v>
      </c>
      <c r="G17" s="1">
        <f t="shared" si="9"/>
        <v>3.4546874999999995</v>
      </c>
      <c r="H17" s="1">
        <f t="shared" si="10"/>
        <v>3.5742187499999991</v>
      </c>
      <c r="J17" s="6"/>
      <c r="K17" s="6"/>
    </row>
    <row r="18" spans="1:21" x14ac:dyDescent="0.25">
      <c r="A18" s="1">
        <v>8</v>
      </c>
      <c r="B18" s="2">
        <f t="shared" si="4"/>
        <v>3.5144531249999993</v>
      </c>
      <c r="C18" s="2">
        <f t="shared" si="5"/>
        <v>3.5644531249999991</v>
      </c>
      <c r="D18" s="1">
        <f t="shared" si="6"/>
        <v>-6.2497911071777352</v>
      </c>
      <c r="E18" s="1" t="str">
        <f t="shared" si="7"/>
        <v>&lt;=</v>
      </c>
      <c r="F18" s="1">
        <f t="shared" si="8"/>
        <v>-6.2458457946777344</v>
      </c>
      <c r="G18" s="2">
        <f t="shared" si="9"/>
        <v>3.4546874999999995</v>
      </c>
      <c r="H18" s="2">
        <f t="shared" si="10"/>
        <v>3.5644531249999991</v>
      </c>
      <c r="J18" s="6"/>
      <c r="K18" s="6"/>
    </row>
    <row r="19" spans="1:21" x14ac:dyDescent="0.25">
      <c r="S19" s="4"/>
      <c r="T19" s="4"/>
    </row>
    <row r="20" spans="1:21" ht="15" customHeight="1" x14ac:dyDescent="0.25">
      <c r="A20" s="1" t="s">
        <v>5</v>
      </c>
      <c r="B20" s="1" t="s">
        <v>6</v>
      </c>
      <c r="C20" s="1" t="s">
        <v>7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  <c r="J20" s="1" t="s">
        <v>31</v>
      </c>
      <c r="K20" s="1" t="s">
        <v>32</v>
      </c>
      <c r="L20" s="5" t="s">
        <v>33</v>
      </c>
      <c r="M20" s="1" t="s">
        <v>34</v>
      </c>
      <c r="T20" s="6" t="s">
        <v>36</v>
      </c>
      <c r="U20" s="6"/>
    </row>
    <row r="21" spans="1:21" x14ac:dyDescent="0.25">
      <c r="A21" s="1">
        <v>0</v>
      </c>
      <c r="B21" s="3" t="s">
        <v>13</v>
      </c>
      <c r="C21" s="3" t="s">
        <v>13</v>
      </c>
      <c r="D21" s="3" t="s">
        <v>13</v>
      </c>
      <c r="E21" s="1"/>
      <c r="F21" s="3" t="s">
        <v>13</v>
      </c>
      <c r="G21" s="1">
        <f>$J$21</f>
        <v>0</v>
      </c>
      <c r="H21" s="1">
        <f>$K$21</f>
        <v>8</v>
      </c>
      <c r="J21" s="1">
        <v>0</v>
      </c>
      <c r="K21" s="1">
        <v>8</v>
      </c>
      <c r="L21" s="1">
        <v>0.2</v>
      </c>
      <c r="M21" s="1">
        <v>16</v>
      </c>
      <c r="T21" s="6"/>
      <c r="U21" s="6"/>
    </row>
    <row r="22" spans="1:21" x14ac:dyDescent="0.25">
      <c r="A22" s="1">
        <v>1</v>
      </c>
      <c r="B22">
        <f>G21+(INDEX($A$39:$Q$39,$M$21-A22-1+1)/INDEX($A$39:$Q$39,$M$21-A22+1+1))*(H21-G21)-(POWER(-1,$M$21-A22+1)/INDEX($A$39:$Q$39,$M$21-A22+1+1))*$L$21</f>
        <v>3.0556042579837195</v>
      </c>
      <c r="C22">
        <f>G21+(INDEX($A$39:$Q$39,$M$21-A22+1)/INDEX($A$39:$Q$39,$M$21-A22+1+1))*(H21-G21)+(POWER(-1,$M$21-A22+1)/INDEX($A$39:$Q$39,$M$21-A22+1+1))*$L$21</f>
        <v>4.9443957420162805</v>
      </c>
      <c r="D22" s="1">
        <f>POWER(B22,2)-7*B22+6</f>
        <v>-6.0525124244777988</v>
      </c>
      <c r="E22" s="1" t="str">
        <f>IF(D22&lt;=F22,"&lt;=","&gt;")</f>
        <v>&lt;=</v>
      </c>
      <c r="F22" s="1">
        <f>POWER(C22,2)-7*C22+6</f>
        <v>-4.1637209404452342</v>
      </c>
      <c r="G22" s="1">
        <f>IF(D22&lt;=F22,G21,B22)</f>
        <v>0</v>
      </c>
      <c r="H22" s="1">
        <f>IF(D22&lt;=F22,C22,H21)</f>
        <v>4.9443957420162805</v>
      </c>
      <c r="T22" s="6"/>
      <c r="U22" s="6"/>
    </row>
    <row r="23" spans="1:21" x14ac:dyDescent="0.25">
      <c r="A23" s="1">
        <v>2</v>
      </c>
      <c r="B23">
        <f>IF(D22&lt;=F22,G22+(INDEX($A$39:$Q$39,$M$21-A23-1+1)/INDEX($A$39:$Q$39,$M$21-A23+1+1))*(H22-G22)-(POWER(-1,$M$21-A23+1)/INDEX($A$39:$Q$39,$M$21-A23+1+1))*$L$21,C22)</f>
        <v>1.888791484032561</v>
      </c>
      <c r="C23">
        <f>IF(D22&lt;=F22,B22,G22+(INDEX($A$39:$Q$39,$M$21-A23+1)/INDEX($A$39:$Q$39,$M$21-A23+1+1))*(H22-G22)+(POWER(-1,$M$21-A23+1)/INDEX($A$39:$Q$39,$M$21-A23+1+1))*$L$21)</f>
        <v>3.0556042579837195</v>
      </c>
      <c r="D23" s="1">
        <f t="shared" ref="D23:D36" si="11">POWER(B23,2)-7*B23+6</f>
        <v>-3.6540071180740021</v>
      </c>
      <c r="E23" s="1" t="str">
        <f t="shared" ref="E23:E36" si="12">IF(D23&lt;=F23,"&lt;=","&gt;")</f>
        <v>&gt;</v>
      </c>
      <c r="F23" s="1">
        <f t="shared" ref="F23:F36" si="13">POWER(C23,2)-7*C23+6</f>
        <v>-6.0525124244777988</v>
      </c>
      <c r="G23" s="1">
        <f t="shared" ref="G23:G36" si="14">IF(D23&lt;=F23,G22,B23)</f>
        <v>1.888791484032561</v>
      </c>
      <c r="H23" s="1">
        <f t="shared" ref="H23:H36" si="15">IF(D23&lt;=F23,C23,H22)</f>
        <v>4.9443957420162805</v>
      </c>
      <c r="T23" s="6"/>
      <c r="U23" s="6"/>
    </row>
    <row r="24" spans="1:21" x14ac:dyDescent="0.25">
      <c r="A24" s="1">
        <v>3</v>
      </c>
      <c r="B24">
        <f t="shared" ref="B24:B36" si="16">IF(D23&lt;=F23,G23+(INDEX($A$39:$Q$39,$M$21-A24-1+1)/INDEX($A$39:$Q$39,$M$21-A24+1+1))*(H23-G23)-(POWER(-1,$M$21-A24+1)/INDEX($A$39:$Q$39,$M$21-A24+1+1))*$L$21,C23)</f>
        <v>3.0556042579837195</v>
      </c>
      <c r="C24">
        <f t="shared" ref="C24:C36" si="17">IF(D23&lt;=F23,B23,G23+(INDEX($A$39:$Q$39,$M$21-A24+1)/INDEX($A$39:$Q$39,$M$21-A24+1+1))*(H23-G23)+(POWER(-1,$M$21-A24+1)/INDEX($A$39:$Q$39,$M$21-A24+1+1))*$L$21)</f>
        <v>3.7775829680651221</v>
      </c>
      <c r="D24" s="1">
        <f t="shared" si="11"/>
        <v>-6.0525124244777988</v>
      </c>
      <c r="E24" s="1" t="str">
        <f t="shared" si="12"/>
        <v>&gt;</v>
      </c>
      <c r="F24" s="1">
        <f t="shared" si="13"/>
        <v>-6.1729476958401577</v>
      </c>
      <c r="G24" s="1">
        <f t="shared" si="14"/>
        <v>3.0556042579837195</v>
      </c>
      <c r="H24" s="1">
        <f t="shared" si="15"/>
        <v>4.9443957420162805</v>
      </c>
      <c r="T24" s="6"/>
      <c r="U24" s="6"/>
    </row>
    <row r="25" spans="1:21" x14ac:dyDescent="0.25">
      <c r="A25" s="1">
        <v>4</v>
      </c>
      <c r="B25">
        <f t="shared" si="16"/>
        <v>3.7775829680651221</v>
      </c>
      <c r="C25">
        <f t="shared" si="17"/>
        <v>4.2224170319348779</v>
      </c>
      <c r="D25" s="1">
        <f t="shared" si="11"/>
        <v>-6.1729476958401577</v>
      </c>
      <c r="E25" s="1" t="str">
        <f t="shared" si="12"/>
        <v>&lt;=</v>
      </c>
      <c r="F25" s="1">
        <f t="shared" si="13"/>
        <v>-5.7281136319704018</v>
      </c>
      <c r="G25" s="1">
        <f t="shared" si="14"/>
        <v>3.0556042579837195</v>
      </c>
      <c r="H25" s="1">
        <f t="shared" si="15"/>
        <v>4.2224170319348779</v>
      </c>
      <c r="T25" s="6"/>
      <c r="U25" s="6"/>
    </row>
    <row r="26" spans="1:21" x14ac:dyDescent="0.25">
      <c r="A26" s="1">
        <v>5</v>
      </c>
      <c r="B26">
        <f t="shared" si="16"/>
        <v>3.5004383218534754</v>
      </c>
      <c r="C26">
        <f t="shared" si="17"/>
        <v>3.7775829680651221</v>
      </c>
      <c r="D26" s="1">
        <f t="shared" si="11"/>
        <v>-6.2499998078739516</v>
      </c>
      <c r="E26" s="1" t="str">
        <f t="shared" si="12"/>
        <v>&lt;=</v>
      </c>
      <c r="F26" s="1">
        <f t="shared" si="13"/>
        <v>-6.1729476958401577</v>
      </c>
      <c r="G26" s="1">
        <f t="shared" si="14"/>
        <v>3.0556042579837195</v>
      </c>
      <c r="H26" s="1">
        <f t="shared" si="15"/>
        <v>3.7775829680651221</v>
      </c>
      <c r="T26" s="6"/>
      <c r="U26" s="6"/>
    </row>
    <row r="27" spans="1:21" x14ac:dyDescent="0.25">
      <c r="A27" s="1">
        <v>6</v>
      </c>
      <c r="B27">
        <f t="shared" si="16"/>
        <v>3.3327489041953666</v>
      </c>
      <c r="C27">
        <f t="shared" si="17"/>
        <v>3.5004383218534754</v>
      </c>
      <c r="D27" s="1">
        <f t="shared" si="11"/>
        <v>-6.2220270709521497</v>
      </c>
      <c r="E27" s="1" t="str">
        <f t="shared" si="12"/>
        <v>&gt;</v>
      </c>
      <c r="F27" s="1">
        <f t="shared" si="13"/>
        <v>-6.2499998078739516</v>
      </c>
      <c r="G27" s="1">
        <f t="shared" si="14"/>
        <v>3.3327489041953666</v>
      </c>
      <c r="H27" s="1">
        <f t="shared" si="15"/>
        <v>3.7775829680651221</v>
      </c>
      <c r="T27" s="6"/>
      <c r="U27" s="6"/>
    </row>
    <row r="28" spans="1:21" x14ac:dyDescent="0.25">
      <c r="A28" s="1">
        <v>7</v>
      </c>
      <c r="B28">
        <f t="shared" si="16"/>
        <v>3.5004383218534754</v>
      </c>
      <c r="C28">
        <f t="shared" si="17"/>
        <v>3.6098935504070129</v>
      </c>
      <c r="D28" s="1">
        <f t="shared" si="11"/>
        <v>-6.2499998078739516</v>
      </c>
      <c r="E28" s="1" t="str">
        <f t="shared" si="12"/>
        <v>&lt;=</v>
      </c>
      <c r="F28" s="1">
        <f t="shared" si="13"/>
        <v>-6.2379234075789416</v>
      </c>
      <c r="G28" s="1">
        <f t="shared" si="14"/>
        <v>3.3327489041953666</v>
      </c>
      <c r="H28" s="1">
        <f t="shared" si="15"/>
        <v>3.6098935504070129</v>
      </c>
      <c r="T28" s="6"/>
      <c r="U28" s="6"/>
    </row>
    <row r="29" spans="1:21" x14ac:dyDescent="0.25">
      <c r="A29" s="1">
        <v>8</v>
      </c>
      <c r="B29">
        <f t="shared" si="16"/>
        <v>3.4422041327489041</v>
      </c>
      <c r="C29">
        <f t="shared" si="17"/>
        <v>3.5004383218534754</v>
      </c>
      <c r="D29" s="1">
        <f t="shared" si="11"/>
        <v>-6.2466596377286923</v>
      </c>
      <c r="E29" s="1" t="str">
        <f t="shared" si="12"/>
        <v>&gt;</v>
      </c>
      <c r="F29" s="1">
        <f t="shared" si="13"/>
        <v>-6.2499998078739516</v>
      </c>
      <c r="G29" s="1">
        <f t="shared" si="14"/>
        <v>3.4422041327489041</v>
      </c>
      <c r="H29" s="1">
        <f t="shared" si="15"/>
        <v>3.6098935504070129</v>
      </c>
      <c r="T29" s="6"/>
      <c r="U29" s="6"/>
    </row>
    <row r="30" spans="1:21" x14ac:dyDescent="0.25">
      <c r="A30" s="1">
        <v>9</v>
      </c>
      <c r="B30">
        <f t="shared" si="16"/>
        <v>3.5004383218534754</v>
      </c>
      <c r="C30">
        <f t="shared" si="17"/>
        <v>3.5516593613024421</v>
      </c>
      <c r="D30" s="1">
        <f t="shared" si="11"/>
        <v>-6.2499998078739516</v>
      </c>
      <c r="E30" s="1" t="str">
        <f t="shared" si="12"/>
        <v>&lt;=</v>
      </c>
      <c r="F30" s="1">
        <f t="shared" si="13"/>
        <v>-6.2473313103898249</v>
      </c>
      <c r="G30" s="1">
        <f t="shared" si="14"/>
        <v>3.4422041327489041</v>
      </c>
      <c r="H30" s="1">
        <f t="shared" si="15"/>
        <v>3.5516593613024421</v>
      </c>
      <c r="T30" s="6"/>
      <c r="U30" s="6"/>
    </row>
    <row r="31" spans="1:21" x14ac:dyDescent="0.25">
      <c r="A31" s="1">
        <v>10</v>
      </c>
      <c r="B31">
        <f t="shared" si="16"/>
        <v>3.4934251721978709</v>
      </c>
      <c r="C31">
        <f t="shared" si="17"/>
        <v>3.5004383218534754</v>
      </c>
      <c r="D31" s="1">
        <f t="shared" si="11"/>
        <v>-6.249956771639372</v>
      </c>
      <c r="E31" s="1" t="str">
        <f t="shared" si="12"/>
        <v>&gt;</v>
      </c>
      <c r="F31" s="1">
        <f t="shared" si="13"/>
        <v>-6.2499998078739516</v>
      </c>
      <c r="G31" s="1">
        <f t="shared" si="14"/>
        <v>3.4934251721978709</v>
      </c>
      <c r="H31" s="1">
        <f t="shared" si="15"/>
        <v>3.5516593613024421</v>
      </c>
      <c r="T31" s="6"/>
      <c r="U31" s="6"/>
    </row>
    <row r="32" spans="1:21" x14ac:dyDescent="0.25">
      <c r="A32" s="1">
        <v>11</v>
      </c>
      <c r="B32">
        <f t="shared" si="16"/>
        <v>3.5004383218534754</v>
      </c>
      <c r="C32">
        <f t="shared" si="17"/>
        <v>3.5446462116468376</v>
      </c>
      <c r="D32" s="1">
        <f t="shared" si="11"/>
        <v>-6.2499998078739516</v>
      </c>
      <c r="E32" s="1" t="str">
        <f t="shared" si="12"/>
        <v>&lt;=</v>
      </c>
      <c r="F32" s="1">
        <f t="shared" si="13"/>
        <v>-6.2480067157855839</v>
      </c>
      <c r="G32" s="1">
        <f t="shared" si="14"/>
        <v>3.4934251721978709</v>
      </c>
      <c r="H32" s="1">
        <f t="shared" si="15"/>
        <v>3.5446462116468376</v>
      </c>
      <c r="T32" s="6"/>
      <c r="U32" s="6"/>
    </row>
    <row r="33" spans="1:21" x14ac:dyDescent="0.25">
      <c r="A33" s="1">
        <v>12</v>
      </c>
      <c r="B33">
        <f t="shared" si="16"/>
        <v>3.5376330619912335</v>
      </c>
      <c r="C33">
        <f t="shared" si="17"/>
        <v>3.5004383218534754</v>
      </c>
      <c r="D33" s="1">
        <f t="shared" si="11"/>
        <v>-6.248583752645164</v>
      </c>
      <c r="E33" s="1" t="str">
        <f t="shared" si="12"/>
        <v>&gt;</v>
      </c>
      <c r="F33" s="1">
        <f t="shared" si="13"/>
        <v>-6.2499998078739516</v>
      </c>
      <c r="G33" s="1">
        <f t="shared" si="14"/>
        <v>3.5376330619912335</v>
      </c>
      <c r="H33" s="1">
        <f t="shared" si="15"/>
        <v>3.5446462116468376</v>
      </c>
      <c r="T33" s="6"/>
      <c r="U33" s="6"/>
    </row>
    <row r="34" spans="1:21" x14ac:dyDescent="0.25">
      <c r="A34" s="1">
        <v>13</v>
      </c>
      <c r="B34">
        <f t="shared" si="16"/>
        <v>3.5004383218534754</v>
      </c>
      <c r="C34">
        <f t="shared" si="17"/>
        <v>3.5818409517845962</v>
      </c>
      <c r="D34" s="1">
        <f t="shared" si="11"/>
        <v>-6.2499998078739516</v>
      </c>
      <c r="E34" s="1" t="str">
        <f t="shared" si="12"/>
        <v>&lt;=</v>
      </c>
      <c r="F34" s="1">
        <f t="shared" si="13"/>
        <v>-6.2433020586109915</v>
      </c>
      <c r="G34" s="1">
        <f t="shared" si="14"/>
        <v>3.5376330619912335</v>
      </c>
      <c r="H34" s="1">
        <f t="shared" si="15"/>
        <v>3.5818409517845962</v>
      </c>
      <c r="T34" s="6"/>
      <c r="U34" s="6"/>
    </row>
    <row r="35" spans="1:21" x14ac:dyDescent="0.25">
      <c r="A35" s="1">
        <v>14</v>
      </c>
      <c r="B35">
        <f t="shared" si="16"/>
        <v>3.6190356919223547</v>
      </c>
      <c r="C35">
        <f t="shared" si="17"/>
        <v>3.5004383218534754</v>
      </c>
      <c r="D35" s="1">
        <f t="shared" si="11"/>
        <v>-6.2358305040485646</v>
      </c>
      <c r="E35" s="1" t="str">
        <f t="shared" si="12"/>
        <v>&gt;</v>
      </c>
      <c r="F35" s="1">
        <f t="shared" si="13"/>
        <v>-6.2499998078739516</v>
      </c>
      <c r="G35" s="1">
        <f t="shared" si="14"/>
        <v>3.6190356919223547</v>
      </c>
      <c r="H35" s="1">
        <f t="shared" si="15"/>
        <v>3.5818409517845962</v>
      </c>
      <c r="T35" s="6"/>
      <c r="U35" s="6"/>
    </row>
    <row r="36" spans="1:21" x14ac:dyDescent="0.25">
      <c r="A36" s="1">
        <v>15</v>
      </c>
      <c r="B36">
        <f t="shared" si="16"/>
        <v>3.5004383218534754</v>
      </c>
      <c r="C36">
        <f t="shared" si="17"/>
        <v>3.7004383218534755</v>
      </c>
      <c r="D36" s="1">
        <f t="shared" si="11"/>
        <v>-6.2499998078739516</v>
      </c>
      <c r="E36" s="1" t="str">
        <f t="shared" si="12"/>
        <v>&lt;=</v>
      </c>
      <c r="F36" s="1">
        <f t="shared" si="13"/>
        <v>-6.2098244791325623</v>
      </c>
      <c r="G36" s="1">
        <f t="shared" si="14"/>
        <v>3.6190356919223547</v>
      </c>
      <c r="H36" s="1">
        <f t="shared" si="15"/>
        <v>3.7004383218534755</v>
      </c>
      <c r="T36" s="6"/>
      <c r="U36" s="6"/>
    </row>
    <row r="37" spans="1:21" x14ac:dyDescent="0.25">
      <c r="A37" s="1"/>
      <c r="T37" s="6"/>
      <c r="U37" s="6"/>
    </row>
    <row r="38" spans="1:21" x14ac:dyDescent="0.25">
      <c r="A38" s="1" t="s">
        <v>14</v>
      </c>
      <c r="B38" s="1" t="s">
        <v>15</v>
      </c>
      <c r="C38" s="1" t="s">
        <v>16</v>
      </c>
      <c r="D38" s="1" t="s">
        <v>17</v>
      </c>
      <c r="E38" s="1" t="s">
        <v>18</v>
      </c>
      <c r="F38" s="1" t="s">
        <v>19</v>
      </c>
      <c r="G38" s="1" t="s">
        <v>20</v>
      </c>
      <c r="H38" s="1" t="s">
        <v>21</v>
      </c>
      <c r="I38" s="1" t="s">
        <v>22</v>
      </c>
      <c r="J38" s="1" t="s">
        <v>23</v>
      </c>
      <c r="K38" s="1" t="s">
        <v>24</v>
      </c>
      <c r="L38" s="1" t="s">
        <v>25</v>
      </c>
      <c r="M38" s="1" t="s">
        <v>26</v>
      </c>
      <c r="N38" s="1" t="s">
        <v>27</v>
      </c>
      <c r="O38" s="1" t="s">
        <v>28</v>
      </c>
      <c r="P38" s="1" t="s">
        <v>29</v>
      </c>
      <c r="Q38" s="1" t="s">
        <v>30</v>
      </c>
      <c r="R38" s="1" t="s">
        <v>37</v>
      </c>
      <c r="T38" s="6"/>
      <c r="U38" s="6"/>
    </row>
    <row r="39" spans="1:21" x14ac:dyDescent="0.25">
      <c r="A39" s="1">
        <v>1</v>
      </c>
      <c r="B39" s="1">
        <v>1</v>
      </c>
      <c r="C39" s="1">
        <f>A39+B39</f>
        <v>2</v>
      </c>
      <c r="D39" s="1">
        <f>B39+C39</f>
        <v>3</v>
      </c>
      <c r="E39" s="1">
        <f t="shared" ref="E39:R39" si="18">C39+D39</f>
        <v>5</v>
      </c>
      <c r="F39" s="1">
        <f t="shared" si="18"/>
        <v>8</v>
      </c>
      <c r="G39" s="1">
        <f t="shared" si="18"/>
        <v>13</v>
      </c>
      <c r="H39" s="1">
        <f t="shared" si="18"/>
        <v>21</v>
      </c>
      <c r="I39" s="1">
        <f t="shared" si="18"/>
        <v>34</v>
      </c>
      <c r="J39" s="1">
        <f t="shared" si="18"/>
        <v>55</v>
      </c>
      <c r="K39" s="1">
        <f t="shared" si="18"/>
        <v>89</v>
      </c>
      <c r="L39" s="1">
        <f t="shared" si="18"/>
        <v>144</v>
      </c>
      <c r="M39" s="1">
        <f t="shared" si="18"/>
        <v>233</v>
      </c>
      <c r="N39" s="1">
        <f t="shared" si="18"/>
        <v>377</v>
      </c>
      <c r="O39" s="1">
        <f t="shared" si="18"/>
        <v>610</v>
      </c>
      <c r="P39" s="1">
        <f t="shared" si="18"/>
        <v>987</v>
      </c>
      <c r="Q39" s="1">
        <f t="shared" si="18"/>
        <v>1597</v>
      </c>
      <c r="R39" s="1">
        <f t="shared" si="18"/>
        <v>2584</v>
      </c>
      <c r="T39" s="6"/>
      <c r="U39" s="6"/>
    </row>
    <row r="42" spans="1:21" x14ac:dyDescent="0.25">
      <c r="A42" s="1" t="s">
        <v>5</v>
      </c>
      <c r="B42" s="1" t="s">
        <v>6</v>
      </c>
      <c r="C42" s="1" t="s">
        <v>7</v>
      </c>
      <c r="D42" s="1" t="s">
        <v>8</v>
      </c>
      <c r="E42" s="1" t="s">
        <v>9</v>
      </c>
      <c r="F42" s="1" t="s">
        <v>10</v>
      </c>
      <c r="G42" s="1" t="s">
        <v>11</v>
      </c>
      <c r="H42" s="1" t="s">
        <v>12</v>
      </c>
      <c r="J42" s="1" t="s">
        <v>31</v>
      </c>
      <c r="K42" s="1" t="s">
        <v>32</v>
      </c>
      <c r="L42" s="1" t="s">
        <v>34</v>
      </c>
      <c r="M42" s="1" t="s">
        <v>38</v>
      </c>
      <c r="N42" s="1" t="s">
        <v>39</v>
      </c>
      <c r="P42" s="6" t="s">
        <v>40</v>
      </c>
      <c r="Q42" s="6"/>
    </row>
    <row r="43" spans="1:21" x14ac:dyDescent="0.25">
      <c r="A43" s="1">
        <v>0</v>
      </c>
      <c r="B43" s="3" t="s">
        <v>13</v>
      </c>
      <c r="C43" s="3" t="s">
        <v>13</v>
      </c>
      <c r="D43" s="3" t="s">
        <v>13</v>
      </c>
      <c r="E43" s="1"/>
      <c r="F43" s="3" t="s">
        <v>13</v>
      </c>
      <c r="G43" s="1">
        <f>$J$43</f>
        <v>0</v>
      </c>
      <c r="H43" s="1">
        <f>$K$43</f>
        <v>8</v>
      </c>
      <c r="J43" s="1">
        <v>0</v>
      </c>
      <c r="K43" s="1">
        <v>8</v>
      </c>
      <c r="L43" s="1">
        <v>16</v>
      </c>
      <c r="M43">
        <f>(3-SQRT(5))/2</f>
        <v>0.3819660112501051</v>
      </c>
      <c r="N43">
        <f>1-M43</f>
        <v>0.6180339887498949</v>
      </c>
      <c r="P43" s="6"/>
      <c r="Q43" s="6"/>
    </row>
    <row r="44" spans="1:21" x14ac:dyDescent="0.25">
      <c r="A44" s="1">
        <v>1</v>
      </c>
      <c r="B44" s="1">
        <f>G43+$M$43*(H43-G43)</f>
        <v>3.0557280900008408</v>
      </c>
      <c r="C44" s="1">
        <f>G43+$N$43*(H43-G43)</f>
        <v>4.9442719099991592</v>
      </c>
      <c r="D44" s="1">
        <f>POWER(B44,2)-7*B44+6</f>
        <v>-6.0526224699856996</v>
      </c>
      <c r="E44" s="1" t="str">
        <f>IF(D44&lt;=F44,"&lt;=","&gt;")</f>
        <v>&lt;=</v>
      </c>
      <c r="F44" s="1">
        <f>POWER(C44,2)-7*C44+6</f>
        <v>-4.1640786499873812</v>
      </c>
      <c r="G44" s="1">
        <f>IF(D44&lt;=F44,G43,B44)</f>
        <v>0</v>
      </c>
      <c r="H44" s="1">
        <f>IF(D44&lt;=F44,C44,H43)</f>
        <v>4.9442719099991592</v>
      </c>
      <c r="P44" s="6"/>
      <c r="Q44" s="6"/>
    </row>
    <row r="45" spans="1:21" x14ac:dyDescent="0.25">
      <c r="A45" s="1">
        <v>2</v>
      </c>
      <c r="B45" s="1">
        <f>IF(D44&lt;=F44,G44+$M$43*(H44-G44),C44)</f>
        <v>1.8885438199983176</v>
      </c>
      <c r="C45" s="1">
        <f>IF(D44&lt;=F44,B44,G44+$N$43*(H44-G44))</f>
        <v>3.0557280900008408</v>
      </c>
      <c r="D45" s="1">
        <f t="shared" ref="D45:D58" si="19">POWER(B45,2)-7*B45+6</f>
        <v>-3.6532089799343836</v>
      </c>
      <c r="E45" s="1" t="str">
        <f t="shared" ref="E45:E58" si="20">IF(D45&lt;=F45,"&lt;=","&gt;")</f>
        <v>&gt;</v>
      </c>
      <c r="F45" s="1">
        <f t="shared" ref="F45:F58" si="21">POWER(C45,2)-7*C45+6</f>
        <v>-6.0526224699856996</v>
      </c>
      <c r="G45" s="1">
        <f t="shared" ref="G45:G58" si="22">IF(D45&lt;=F45,G44,B45)</f>
        <v>1.8885438199983176</v>
      </c>
      <c r="H45" s="1">
        <f t="shared" ref="H45:H58" si="23">IF(D45&lt;=F45,C45,H44)</f>
        <v>4.9442719099991592</v>
      </c>
      <c r="P45" s="6"/>
      <c r="Q45" s="6"/>
    </row>
    <row r="46" spans="1:21" x14ac:dyDescent="0.25">
      <c r="A46" s="1">
        <v>3</v>
      </c>
      <c r="B46" s="1">
        <f t="shared" ref="B46:B58" si="24">IF(D45&lt;=F45,G45+$M$43*(H45-G45),C45)</f>
        <v>3.0557280900008408</v>
      </c>
      <c r="C46" s="1">
        <f t="shared" ref="C46:C58" si="25">IF(D45&lt;=F45,B45,G45+$N$43*(H45-G45))</f>
        <v>3.7770876399966355</v>
      </c>
      <c r="D46" s="1">
        <f t="shared" si="19"/>
        <v>-6.0526224699856996</v>
      </c>
      <c r="E46" s="1" t="str">
        <f t="shared" si="20"/>
        <v>&gt;</v>
      </c>
      <c r="F46" s="1">
        <f t="shared" si="21"/>
        <v>-6.1732224397610942</v>
      </c>
      <c r="G46" s="1">
        <f t="shared" si="22"/>
        <v>3.0557280900008408</v>
      </c>
      <c r="H46" s="1">
        <f t="shared" si="23"/>
        <v>4.9442719099991592</v>
      </c>
      <c r="P46" s="6"/>
      <c r="Q46" s="6"/>
    </row>
    <row r="47" spans="1:21" x14ac:dyDescent="0.25">
      <c r="A47" s="1">
        <v>4</v>
      </c>
      <c r="B47" s="1">
        <f t="shared" si="24"/>
        <v>3.7770876399966355</v>
      </c>
      <c r="C47" s="1">
        <f t="shared" si="25"/>
        <v>4.2229123600033649</v>
      </c>
      <c r="D47" s="1">
        <f t="shared" si="19"/>
        <v>-6.1732224397610942</v>
      </c>
      <c r="E47" s="1" t="str">
        <f t="shared" si="20"/>
        <v>&lt;=</v>
      </c>
      <c r="F47" s="1">
        <f t="shared" si="21"/>
        <v>-5.727397719754368</v>
      </c>
      <c r="G47" s="1">
        <f t="shared" si="22"/>
        <v>3.0557280900008408</v>
      </c>
      <c r="H47" s="1">
        <f t="shared" si="23"/>
        <v>4.2229123600033649</v>
      </c>
      <c r="P47" s="6"/>
      <c r="Q47" s="6"/>
    </row>
    <row r="48" spans="1:21" x14ac:dyDescent="0.25">
      <c r="A48" s="1">
        <v>5</v>
      </c>
      <c r="B48" s="1">
        <f t="shared" si="24"/>
        <v>3.5015528100075706</v>
      </c>
      <c r="C48" s="1">
        <f t="shared" si="25"/>
        <v>3.7770876399966355</v>
      </c>
      <c r="D48" s="1">
        <f t="shared" si="19"/>
        <v>-6.2499975887810812</v>
      </c>
      <c r="E48" s="1" t="str">
        <f t="shared" si="20"/>
        <v>&lt;=</v>
      </c>
      <c r="F48" s="1">
        <f t="shared" si="21"/>
        <v>-6.1732224397610942</v>
      </c>
      <c r="G48" s="1">
        <f t="shared" si="22"/>
        <v>3.0557280900008408</v>
      </c>
      <c r="H48" s="1">
        <f t="shared" si="23"/>
        <v>3.7770876399966355</v>
      </c>
      <c r="P48" s="6"/>
      <c r="Q48" s="6"/>
    </row>
    <row r="49" spans="1:17" x14ac:dyDescent="0.25">
      <c r="A49" s="1">
        <v>6</v>
      </c>
      <c r="B49" s="1">
        <f t="shared" si="24"/>
        <v>3.3312629199899053</v>
      </c>
      <c r="C49" s="1">
        <f t="shared" si="25"/>
        <v>3.5015528100075706</v>
      </c>
      <c r="D49" s="1">
        <f t="shared" si="19"/>
        <v>-6.221527797829669</v>
      </c>
      <c r="E49" s="1" t="str">
        <f t="shared" si="20"/>
        <v>&gt;</v>
      </c>
      <c r="F49" s="1">
        <f t="shared" si="21"/>
        <v>-6.2499975887810812</v>
      </c>
      <c r="G49" s="1">
        <f t="shared" si="22"/>
        <v>3.3312629199899053</v>
      </c>
      <c r="H49" s="1">
        <f t="shared" si="23"/>
        <v>3.7770876399966355</v>
      </c>
      <c r="P49" s="6"/>
      <c r="Q49" s="6"/>
    </row>
    <row r="50" spans="1:17" x14ac:dyDescent="0.25">
      <c r="A50" s="1">
        <v>7</v>
      </c>
      <c r="B50" s="1">
        <f t="shared" si="24"/>
        <v>3.5015528100075706</v>
      </c>
      <c r="C50" s="1">
        <f t="shared" si="25"/>
        <v>3.6067977499789698</v>
      </c>
      <c r="D50" s="1">
        <f t="shared" si="19"/>
        <v>-6.2499975887810812</v>
      </c>
      <c r="E50" s="1" t="str">
        <f t="shared" si="20"/>
        <v>&lt;=</v>
      </c>
      <c r="F50" s="1">
        <f t="shared" si="21"/>
        <v>-6.2385942405994292</v>
      </c>
      <c r="G50" s="1">
        <f t="shared" si="22"/>
        <v>3.3312629199899053</v>
      </c>
      <c r="H50" s="1">
        <f t="shared" si="23"/>
        <v>3.6067977499789698</v>
      </c>
      <c r="P50" s="6"/>
      <c r="Q50" s="6"/>
    </row>
    <row r="51" spans="1:17" x14ac:dyDescent="0.25">
      <c r="A51" s="1">
        <v>8</v>
      </c>
      <c r="B51" s="1">
        <f t="shared" si="24"/>
        <v>3.4365078599613041</v>
      </c>
      <c r="C51" s="1">
        <f t="shared" si="25"/>
        <v>3.5015528100075706</v>
      </c>
      <c r="D51" s="1">
        <f t="shared" si="19"/>
        <v>-6.2459687481533077</v>
      </c>
      <c r="E51" s="1" t="str">
        <f t="shared" si="20"/>
        <v>&gt;</v>
      </c>
      <c r="F51" s="1">
        <f t="shared" si="21"/>
        <v>-6.2499975887810812</v>
      </c>
      <c r="G51" s="1">
        <f t="shared" si="22"/>
        <v>3.4365078599613041</v>
      </c>
      <c r="H51" s="1">
        <f t="shared" si="23"/>
        <v>3.6067977499789698</v>
      </c>
      <c r="P51" s="6"/>
      <c r="Q51" s="6"/>
    </row>
    <row r="52" spans="1:17" x14ac:dyDescent="0.25">
      <c r="A52" s="1">
        <v>9</v>
      </c>
      <c r="B52" s="1">
        <f t="shared" si="24"/>
        <v>3.5015528100075706</v>
      </c>
      <c r="C52" s="1">
        <f t="shared" si="25"/>
        <v>3.541752799932703</v>
      </c>
      <c r="D52" s="1">
        <f t="shared" si="19"/>
        <v>-6.2499975887810812</v>
      </c>
      <c r="E52" s="1" t="str">
        <f t="shared" si="20"/>
        <v>&lt;=</v>
      </c>
      <c r="F52" s="1">
        <f t="shared" si="21"/>
        <v>-6.2482567036977805</v>
      </c>
      <c r="G52" s="1">
        <f t="shared" si="22"/>
        <v>3.4365078599613041</v>
      </c>
      <c r="H52" s="1">
        <f t="shared" si="23"/>
        <v>3.541752799932703</v>
      </c>
      <c r="P52" s="6"/>
      <c r="Q52" s="6"/>
    </row>
    <row r="53" spans="1:17" x14ac:dyDescent="0.25">
      <c r="A53" s="1">
        <v>10</v>
      </c>
      <c r="B53" s="1">
        <f t="shared" si="24"/>
        <v>3.4767078498864361</v>
      </c>
      <c r="C53" s="1">
        <f t="shared" si="25"/>
        <v>3.5015528100075706</v>
      </c>
      <c r="D53" s="1">
        <f t="shared" si="19"/>
        <v>-6.2494574757430854</v>
      </c>
      <c r="E53" s="1" t="str">
        <f t="shared" si="20"/>
        <v>&gt;</v>
      </c>
      <c r="F53" s="1">
        <f t="shared" si="21"/>
        <v>-6.2499975887810812</v>
      </c>
      <c r="G53" s="1">
        <f t="shared" si="22"/>
        <v>3.4767078498864361</v>
      </c>
      <c r="H53" s="1">
        <f t="shared" si="23"/>
        <v>3.541752799932703</v>
      </c>
      <c r="P53" s="6"/>
      <c r="Q53" s="6"/>
    </row>
    <row r="54" spans="1:17" x14ac:dyDescent="0.25">
      <c r="A54" s="1">
        <v>11</v>
      </c>
      <c r="B54" s="1">
        <f t="shared" si="24"/>
        <v>3.5015528100075706</v>
      </c>
      <c r="C54" s="1">
        <f t="shared" si="25"/>
        <v>3.5169078398115681</v>
      </c>
      <c r="D54" s="1">
        <f t="shared" si="19"/>
        <v>-6.2499975887810812</v>
      </c>
      <c r="E54" s="1" t="str">
        <f t="shared" si="20"/>
        <v>&lt;=</v>
      </c>
      <c r="F54" s="1">
        <f t="shared" si="21"/>
        <v>-6.2497141249529058</v>
      </c>
      <c r="G54" s="1">
        <f t="shared" si="22"/>
        <v>3.4767078498864361</v>
      </c>
      <c r="H54" s="1">
        <f t="shared" si="23"/>
        <v>3.5169078398115681</v>
      </c>
      <c r="P54" s="6"/>
      <c r="Q54" s="6"/>
    </row>
    <row r="55" spans="1:17" x14ac:dyDescent="0.25">
      <c r="A55" s="1">
        <v>12</v>
      </c>
      <c r="B55" s="1">
        <f t="shared" si="24"/>
        <v>3.4920628796904332</v>
      </c>
      <c r="C55" s="1">
        <f t="shared" si="25"/>
        <v>3.5015528100075706</v>
      </c>
      <c r="D55" s="1">
        <f t="shared" si="19"/>
        <v>-6.2499370021211913</v>
      </c>
      <c r="E55" s="1" t="str">
        <f t="shared" si="20"/>
        <v>&gt;</v>
      </c>
      <c r="F55" s="1">
        <f t="shared" si="21"/>
        <v>-6.2499975887810812</v>
      </c>
      <c r="G55" s="1">
        <f t="shared" si="22"/>
        <v>3.4920628796904332</v>
      </c>
      <c r="H55" s="1">
        <f t="shared" si="23"/>
        <v>3.5169078398115681</v>
      </c>
      <c r="P55" s="6"/>
      <c r="Q55" s="6"/>
    </row>
    <row r="56" spans="1:17" x14ac:dyDescent="0.25">
      <c r="A56" s="1">
        <v>13</v>
      </c>
      <c r="B56" s="1">
        <f t="shared" si="24"/>
        <v>3.5015528100075706</v>
      </c>
      <c r="C56" s="1">
        <f t="shared" si="25"/>
        <v>3.5074179094944302</v>
      </c>
      <c r="D56" s="1">
        <f t="shared" si="19"/>
        <v>-6.2499975887810812</v>
      </c>
      <c r="E56" s="1" t="str">
        <f t="shared" si="20"/>
        <v>&lt;=</v>
      </c>
      <c r="F56" s="1">
        <f t="shared" si="21"/>
        <v>-6.2499449746187334</v>
      </c>
      <c r="G56" s="1">
        <f t="shared" si="22"/>
        <v>3.4920628796904332</v>
      </c>
      <c r="H56" s="1">
        <f t="shared" si="23"/>
        <v>3.5074179094944302</v>
      </c>
      <c r="P56" s="6"/>
      <c r="Q56" s="6"/>
    </row>
    <row r="57" spans="1:17" x14ac:dyDescent="0.25">
      <c r="A57" s="1">
        <v>14</v>
      </c>
      <c r="B57" s="1">
        <f t="shared" si="24"/>
        <v>3.4979279791772924</v>
      </c>
      <c r="C57" s="1">
        <f t="shared" si="25"/>
        <v>3.5015528100075706</v>
      </c>
      <c r="D57" s="1">
        <f t="shared" si="19"/>
        <v>-6.2499957067297114</v>
      </c>
      <c r="E57" s="1" t="str">
        <f t="shared" si="20"/>
        <v>&gt;</v>
      </c>
      <c r="F57" s="1">
        <f t="shared" si="21"/>
        <v>-6.2499975887810812</v>
      </c>
      <c r="G57" s="1">
        <f t="shared" si="22"/>
        <v>3.4979279791772924</v>
      </c>
      <c r="H57" s="1">
        <f t="shared" si="23"/>
        <v>3.5074179094944302</v>
      </c>
      <c r="P57" s="6"/>
      <c r="Q57" s="6"/>
    </row>
    <row r="58" spans="1:17" x14ac:dyDescent="0.25">
      <c r="A58" s="1">
        <v>15</v>
      </c>
      <c r="B58" s="1">
        <f t="shared" si="24"/>
        <v>3.5015528100075706</v>
      </c>
      <c r="C58" s="1">
        <f t="shared" si="25"/>
        <v>3.5037930786641516</v>
      </c>
      <c r="D58" s="1">
        <f t="shared" si="19"/>
        <v>-6.2499975887810812</v>
      </c>
      <c r="E58" s="1" t="str">
        <f t="shared" si="20"/>
        <v>&lt;=</v>
      </c>
      <c r="F58" s="1">
        <f t="shared" si="21"/>
        <v>-6.2499856125542461</v>
      </c>
      <c r="G58" s="1">
        <f t="shared" si="22"/>
        <v>3.4979279791772924</v>
      </c>
      <c r="H58" s="1">
        <f t="shared" si="23"/>
        <v>3.5037930786641516</v>
      </c>
      <c r="P58" s="6"/>
      <c r="Q58" s="6"/>
    </row>
  </sheetData>
  <mergeCells count="5">
    <mergeCell ref="T20:U39"/>
    <mergeCell ref="T1:U3"/>
    <mergeCell ref="T5:U7"/>
    <mergeCell ref="J9:K18"/>
    <mergeCell ref="P42:Q5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0EC1-B8B8-4CAC-A18D-48ADB4BEC1AB}">
  <dimension ref="A1:N13"/>
  <sheetViews>
    <sheetView tabSelected="1" workbookViewId="0">
      <selection activeCell="N9" sqref="N9"/>
    </sheetView>
  </sheetViews>
  <sheetFormatPr defaultRowHeight="15" x14ac:dyDescent="0.25"/>
  <cols>
    <col min="10" max="10" width="23.140625" customWidth="1"/>
  </cols>
  <sheetData>
    <row r="1" spans="1:14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47</v>
      </c>
      <c r="F1" s="1" t="s">
        <v>45</v>
      </c>
      <c r="G1" s="1" t="s">
        <v>46</v>
      </c>
      <c r="H1" s="1" t="s">
        <v>52</v>
      </c>
      <c r="I1" s="1" t="s">
        <v>53</v>
      </c>
      <c r="J1" s="1" t="s">
        <v>49</v>
      </c>
      <c r="L1" s="1" t="s">
        <v>48</v>
      </c>
      <c r="M1" s="1" t="s">
        <v>50</v>
      </c>
      <c r="N1" s="1" t="s">
        <v>51</v>
      </c>
    </row>
    <row r="2" spans="1:14" x14ac:dyDescent="0.25">
      <c r="A2" s="1">
        <v>1</v>
      </c>
      <c r="B2" s="1">
        <v>700</v>
      </c>
      <c r="C2" s="1">
        <v>5</v>
      </c>
      <c r="D2" s="1">
        <v>15</v>
      </c>
      <c r="E2" s="1">
        <v>20</v>
      </c>
      <c r="F2" s="1">
        <f>SQRT(2*C2*B2/D2)</f>
        <v>21.602468994692867</v>
      </c>
      <c r="G2" s="1">
        <f>C2*B2/F2</f>
        <v>162.01851746019651</v>
      </c>
      <c r="H2" s="1">
        <f>D2*F2</f>
        <v>324.03703492039301</v>
      </c>
      <c r="I2" s="1">
        <f>E2*F2</f>
        <v>432.04937989385735</v>
      </c>
      <c r="J2">
        <f>G2+0.5*H2</f>
        <v>324.03703492039301</v>
      </c>
      <c r="L2" s="1">
        <v>500</v>
      </c>
      <c r="M2">
        <f>SUM(J2:J6)</f>
        <v>1260.8906327915017</v>
      </c>
      <c r="N2">
        <f>SUM(I2:I6)</f>
        <v>874.55530063360311</v>
      </c>
    </row>
    <row r="3" spans="1:14" x14ac:dyDescent="0.25">
      <c r="A3" s="1">
        <v>2</v>
      </c>
      <c r="B3" s="1">
        <v>200</v>
      </c>
      <c r="C3" s="1">
        <v>5</v>
      </c>
      <c r="D3" s="1">
        <v>4</v>
      </c>
      <c r="E3" s="1">
        <v>5</v>
      </c>
      <c r="F3" s="1">
        <f t="shared" ref="F3:F6" si="0">SQRT(2*C3*B3/D3)</f>
        <v>22.360679774997898</v>
      </c>
      <c r="G3" s="1">
        <f t="shared" ref="G3:G6" si="1">C3*B3/F3</f>
        <v>44.721359549995789</v>
      </c>
      <c r="H3" s="1">
        <f t="shared" ref="H3:H6" si="2">D3*F3</f>
        <v>89.442719099991592</v>
      </c>
      <c r="I3" s="1">
        <f t="shared" ref="I3:I6" si="3">E3*F3</f>
        <v>111.80339887498948</v>
      </c>
      <c r="J3">
        <f t="shared" ref="J3:J6" si="4">G3+0.5*H3</f>
        <v>89.442719099991592</v>
      </c>
    </row>
    <row r="4" spans="1:14" x14ac:dyDescent="0.25">
      <c r="A4" s="1">
        <v>3</v>
      </c>
      <c r="B4" s="1">
        <v>500</v>
      </c>
      <c r="C4" s="1">
        <v>20</v>
      </c>
      <c r="D4" s="1">
        <v>10</v>
      </c>
      <c r="E4" s="1">
        <v>2</v>
      </c>
      <c r="F4" s="1">
        <f t="shared" si="0"/>
        <v>44.721359549995796</v>
      </c>
      <c r="G4" s="1">
        <f t="shared" si="1"/>
        <v>223.60679774997897</v>
      </c>
      <c r="H4" s="1">
        <f t="shared" si="2"/>
        <v>447.21359549995793</v>
      </c>
      <c r="I4" s="1">
        <f t="shared" si="3"/>
        <v>89.442719099991592</v>
      </c>
      <c r="J4">
        <f t="shared" si="4"/>
        <v>447.21359549995793</v>
      </c>
    </row>
    <row r="5" spans="1:14" x14ac:dyDescent="0.25">
      <c r="A5" s="1">
        <v>4</v>
      </c>
      <c r="B5" s="1">
        <v>150</v>
      </c>
      <c r="C5" s="1">
        <v>3</v>
      </c>
      <c r="D5" s="1">
        <v>2</v>
      </c>
      <c r="E5" s="1">
        <v>8</v>
      </c>
      <c r="F5" s="1">
        <f t="shared" si="0"/>
        <v>21.213203435596427</v>
      </c>
      <c r="G5" s="1">
        <f t="shared" si="1"/>
        <v>21.213203435596427</v>
      </c>
      <c r="H5" s="1">
        <f t="shared" si="2"/>
        <v>42.426406871192853</v>
      </c>
      <c r="I5" s="1">
        <f t="shared" si="3"/>
        <v>169.70562748477141</v>
      </c>
      <c r="J5">
        <f t="shared" si="4"/>
        <v>42.426406871192853</v>
      </c>
    </row>
    <row r="6" spans="1:14" x14ac:dyDescent="0.25">
      <c r="A6" s="1">
        <v>5</v>
      </c>
      <c r="B6" s="1">
        <v>800</v>
      </c>
      <c r="C6" s="1">
        <v>4</v>
      </c>
      <c r="D6" s="1">
        <v>20</v>
      </c>
      <c r="E6" s="1">
        <v>4</v>
      </c>
      <c r="F6" s="1">
        <f t="shared" si="0"/>
        <v>17.888543819998318</v>
      </c>
      <c r="G6" s="1">
        <f t="shared" si="1"/>
        <v>178.88543819998316</v>
      </c>
      <c r="H6" s="1">
        <f t="shared" si="2"/>
        <v>357.77087639996637</v>
      </c>
      <c r="I6" s="1">
        <f t="shared" si="3"/>
        <v>71.554175279993274</v>
      </c>
      <c r="J6">
        <f t="shared" si="4"/>
        <v>357.77087639996637</v>
      </c>
    </row>
    <row r="8" spans="1:14" x14ac:dyDescent="0.25">
      <c r="A8" s="1" t="s">
        <v>41</v>
      </c>
      <c r="B8" s="1" t="s">
        <v>42</v>
      </c>
      <c r="C8" s="1" t="s">
        <v>43</v>
      </c>
      <c r="D8" s="1" t="s">
        <v>44</v>
      </c>
      <c r="E8" s="1" t="s">
        <v>47</v>
      </c>
      <c r="F8" s="1" t="s">
        <v>45</v>
      </c>
      <c r="G8" s="1" t="s">
        <v>46</v>
      </c>
      <c r="H8" s="1" t="s">
        <v>52</v>
      </c>
      <c r="I8" s="1" t="s">
        <v>53</v>
      </c>
      <c r="J8" s="1" t="s">
        <v>49</v>
      </c>
      <c r="L8" s="1" t="s">
        <v>48</v>
      </c>
      <c r="M8" s="1" t="s">
        <v>50</v>
      </c>
      <c r="N8" s="1" t="s">
        <v>51</v>
      </c>
    </row>
    <row r="9" spans="1:14" x14ac:dyDescent="0.25">
      <c r="A9" s="1">
        <v>1</v>
      </c>
      <c r="B9" s="1">
        <v>700</v>
      </c>
      <c r="C9" s="1">
        <v>5</v>
      </c>
      <c r="D9" s="1">
        <v>15</v>
      </c>
      <c r="E9" s="1">
        <v>20</v>
      </c>
      <c r="F9" s="1">
        <v>11.892687636584052</v>
      </c>
      <c r="G9" s="1">
        <f>C9*B9/F9</f>
        <v>294.29848886582784</v>
      </c>
      <c r="H9" s="1">
        <f>D9*F9</f>
        <v>178.39031454876078</v>
      </c>
      <c r="I9" s="1">
        <f>E9*F9</f>
        <v>237.85375273168103</v>
      </c>
      <c r="J9">
        <f>G9+0.5*H9</f>
        <v>383.49364614020823</v>
      </c>
      <c r="L9" s="1">
        <v>500</v>
      </c>
      <c r="M9">
        <f>SUM(J9:J13)</f>
        <v>1369.1164152491235</v>
      </c>
      <c r="N9" s="1">
        <f>SUM(I9:I13)</f>
        <v>500</v>
      </c>
    </row>
    <row r="10" spans="1:14" x14ac:dyDescent="0.25">
      <c r="A10" s="1">
        <v>2</v>
      </c>
      <c r="B10" s="1">
        <v>200</v>
      </c>
      <c r="C10" s="1">
        <v>5</v>
      </c>
      <c r="D10" s="1">
        <v>4</v>
      </c>
      <c r="E10" s="1">
        <v>5</v>
      </c>
      <c r="F10" s="1">
        <v>12.587403132460974</v>
      </c>
      <c r="G10" s="1">
        <f t="shared" ref="G10:G13" si="5">C10*B10/F10</f>
        <v>79.444504118657647</v>
      </c>
      <c r="H10" s="1">
        <f t="shared" ref="H10:H13" si="6">D10*F10</f>
        <v>50.349612529843895</v>
      </c>
      <c r="I10" s="1">
        <f t="shared" ref="I10:I13" si="7">E10*F10</f>
        <v>62.937015662304873</v>
      </c>
      <c r="J10">
        <f t="shared" ref="J10:J13" si="8">G10+0.5*H10</f>
        <v>104.6193103835796</v>
      </c>
    </row>
    <row r="11" spans="1:14" x14ac:dyDescent="0.25">
      <c r="A11" s="1">
        <v>3</v>
      </c>
      <c r="B11" s="1">
        <v>500</v>
      </c>
      <c r="C11" s="1">
        <v>20</v>
      </c>
      <c r="D11" s="1">
        <v>10</v>
      </c>
      <c r="E11" s="1">
        <v>2</v>
      </c>
      <c r="F11" s="1">
        <v>38.563046065184665</v>
      </c>
      <c r="G11" s="1">
        <f t="shared" si="5"/>
        <v>259.31561482712226</v>
      </c>
      <c r="H11" s="1">
        <f t="shared" si="6"/>
        <v>385.63046065184665</v>
      </c>
      <c r="I11" s="1">
        <f t="shared" si="7"/>
        <v>77.126092130369329</v>
      </c>
      <c r="J11">
        <f t="shared" si="8"/>
        <v>452.13084515304558</v>
      </c>
    </row>
    <row r="12" spans="1:14" x14ac:dyDescent="0.25">
      <c r="A12" s="1">
        <v>4</v>
      </c>
      <c r="B12" s="1">
        <v>150</v>
      </c>
      <c r="C12" s="1">
        <v>3</v>
      </c>
      <c r="D12" s="1">
        <v>2</v>
      </c>
      <c r="E12" s="1">
        <v>8</v>
      </c>
      <c r="F12" s="1">
        <v>7.5480139276279035</v>
      </c>
      <c r="G12" s="1">
        <f t="shared" si="5"/>
        <v>59.618331963176495</v>
      </c>
      <c r="H12" s="1">
        <f t="shared" si="6"/>
        <v>15.096027855255807</v>
      </c>
      <c r="I12" s="1">
        <f t="shared" si="7"/>
        <v>60.384111421023228</v>
      </c>
      <c r="J12">
        <f t="shared" si="8"/>
        <v>67.166345890804394</v>
      </c>
    </row>
    <row r="13" spans="1:14" x14ac:dyDescent="0.25">
      <c r="A13" s="1">
        <v>5</v>
      </c>
      <c r="B13" s="1">
        <v>800</v>
      </c>
      <c r="C13" s="1">
        <v>4</v>
      </c>
      <c r="D13" s="1">
        <v>20</v>
      </c>
      <c r="E13" s="1">
        <v>4</v>
      </c>
      <c r="F13" s="1">
        <v>15.424757013655384</v>
      </c>
      <c r="G13" s="1">
        <f t="shared" si="5"/>
        <v>207.45869754493194</v>
      </c>
      <c r="H13" s="1">
        <f t="shared" si="6"/>
        <v>308.49514027310767</v>
      </c>
      <c r="I13" s="1">
        <f t="shared" si="7"/>
        <v>61.699028054621536</v>
      </c>
      <c r="J13">
        <f t="shared" si="8"/>
        <v>361.70626768148577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2023-11-10T20:36:11Z</dcterms:modified>
</cp:coreProperties>
</file>