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reen/Green/Udacity/p1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6" i="1"/>
  <c r="F32" i="1"/>
  <c r="F3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D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I57" i="1"/>
  <c r="I58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F7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F37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33" i="1"/>
  <c r="N33" i="1"/>
  <c r="F33" i="1"/>
  <c r="F34" i="1"/>
  <c r="F35" i="1"/>
  <c r="I32" i="1"/>
  <c r="I3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3" i="1"/>
  <c r="N3" i="1"/>
  <c r="F3" i="1"/>
  <c r="F4" i="1"/>
  <c r="F5" i="1"/>
  <c r="I2" i="1"/>
  <c r="I3" i="1"/>
</calcChain>
</file>

<file path=xl/sharedStrings.xml><?xml version="1.0" encoding="utf-8"?>
<sst xmlns="http://schemas.openxmlformats.org/spreadsheetml/2006/main" count="42" uniqueCount="27">
  <si>
    <t>Congruent</t>
  </si>
  <si>
    <t>最大值</t>
    <rPh sb="0" eb="1">
      <t>zui'da'zhi</t>
    </rPh>
    <phoneticPr fontId="2" type="noConversion"/>
  </si>
  <si>
    <t>最小值</t>
    <rPh sb="0" eb="1">
      <t>zui'xiao'zhi</t>
    </rPh>
    <phoneticPr fontId="2" type="noConversion"/>
  </si>
  <si>
    <t>极差</t>
    <rPh sb="0" eb="1">
      <t>ji'cha</t>
    </rPh>
    <phoneticPr fontId="2" type="noConversion"/>
  </si>
  <si>
    <t>分组数</t>
    <rPh sb="0" eb="1">
      <t>fen'zu'shu</t>
    </rPh>
    <phoneticPr fontId="4" type="noConversion"/>
  </si>
  <si>
    <t>分组间隔</t>
    <rPh sb="0" eb="1">
      <t>fen'zu</t>
    </rPh>
    <rPh sb="2" eb="3">
      <t>jian'ge</t>
    </rPh>
    <phoneticPr fontId="4" type="noConversion"/>
  </si>
  <si>
    <t>平均值</t>
    <rPh sb="0" eb="1">
      <t>ping'juen'zhi</t>
    </rPh>
    <phoneticPr fontId="4" type="noConversion"/>
  </si>
  <si>
    <t>标准偏差</t>
    <rPh sb="0" eb="1">
      <t>biao'zhun</t>
    </rPh>
    <rPh sb="2" eb="3">
      <t>pian'cha</t>
    </rPh>
    <phoneticPr fontId="2" type="noConversion"/>
  </si>
  <si>
    <t>Congruent
平均偏差</t>
    <rPh sb="10" eb="11">
      <t>ping'jun'pian'cha</t>
    </rPh>
    <phoneticPr fontId="2" type="noConversion"/>
  </si>
  <si>
    <t>Congruent
平方差</t>
    <rPh sb="10" eb="11">
      <t>ping'fang</t>
    </rPh>
    <phoneticPr fontId="2" type="noConversion"/>
  </si>
  <si>
    <t>样本量</t>
    <rPh sb="0" eb="1">
      <t>yang'ben'liang</t>
    </rPh>
    <phoneticPr fontId="2" type="noConversion"/>
  </si>
  <si>
    <t>分组起始值</t>
    <rPh sb="0" eb="1">
      <t>fen'zu</t>
    </rPh>
    <rPh sb="2" eb="3">
      <t>qi'shi</t>
    </rPh>
    <rPh sb="4" eb="5">
      <t>zhi</t>
    </rPh>
    <phoneticPr fontId="4" type="noConversion"/>
  </si>
  <si>
    <t>实际分组间隔</t>
    <rPh sb="0" eb="1">
      <t>shi'ji</t>
    </rPh>
    <rPh sb="2" eb="3">
      <t>fen'zu</t>
    </rPh>
    <rPh sb="4" eb="5">
      <t>jian'ge</t>
    </rPh>
    <phoneticPr fontId="4" type="noConversion"/>
  </si>
  <si>
    <t>Incongruent</t>
    <phoneticPr fontId="2" type="noConversion"/>
  </si>
  <si>
    <t>Incongruent
平均偏差</t>
    <rPh sb="12" eb="13">
      <t>ping'jun'pian'cha</t>
    </rPh>
    <phoneticPr fontId="2" type="noConversion"/>
  </si>
  <si>
    <t>Incongruent
平方差</t>
    <rPh sb="12" eb="13">
      <t>ping'fang</t>
    </rPh>
    <phoneticPr fontId="2" type="noConversion"/>
  </si>
  <si>
    <t>分组序号</t>
    <rPh sb="0" eb="1">
      <t>fen'zu'xu'hao</t>
    </rPh>
    <phoneticPr fontId="2" type="noConversion"/>
  </si>
  <si>
    <t>分组值</t>
    <rPh sb="0" eb="1">
      <t>fen'zu</t>
    </rPh>
    <rPh sb="2" eb="3">
      <t>zhi</t>
    </rPh>
    <phoneticPr fontId="2" type="noConversion"/>
  </si>
  <si>
    <t>频率</t>
    <rPh sb="0" eb="1">
      <t>pin'l</t>
    </rPh>
    <phoneticPr fontId="2" type="noConversion"/>
  </si>
  <si>
    <t>Z值</t>
    <rPh sb="1" eb="2">
      <t>zhi</t>
    </rPh>
    <phoneticPr fontId="2" type="noConversion"/>
  </si>
  <si>
    <t>P值</t>
    <rPh sb="1" eb="2">
      <t>zhi</t>
    </rPh>
    <phoneticPr fontId="2" type="noConversion"/>
  </si>
  <si>
    <t xml:space="preserve"> </t>
    <phoneticPr fontId="2" type="noConversion"/>
  </si>
  <si>
    <t>t 统计量</t>
    <rPh sb="2" eb="3">
      <t>tong'ji'l</t>
    </rPh>
    <phoneticPr fontId="2" type="noConversion"/>
  </si>
  <si>
    <t>差异</t>
    <rPh sb="0" eb="1">
      <t>cha'yi</t>
    </rPh>
    <phoneticPr fontId="2" type="noConversion"/>
  </si>
  <si>
    <t>差异平均值</t>
    <rPh sb="0" eb="1">
      <t>cha'yi</t>
    </rPh>
    <rPh sb="2" eb="3">
      <t>ping'jun'zhi</t>
    </rPh>
    <phoneticPr fontId="2" type="noConversion"/>
  </si>
  <si>
    <t>平方差</t>
    <rPh sb="0" eb="1">
      <t>ping'fang'c</t>
    </rPh>
    <phoneticPr fontId="2" type="noConversion"/>
  </si>
  <si>
    <t>标准偏差</t>
    <rPh sb="0" eb="1">
      <t>biao'z</t>
    </rPh>
    <rPh sb="2" eb="3">
      <t>pian'c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</si>
</sst>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i/>
      <sz val="10"/>
      <color rgb="FF000000"/>
      <name val="Arial"/>
    </font>
    <font>
      <sz val="9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Congruent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频率</c:v>
                </c:pt>
              </c:strCache>
            </c:strRef>
          </c:tx>
          <c:invertIfNegative val="0"/>
          <c:cat>
            <c:numRef>
              <c:f>Sheet1!$L$3:$L$14</c:f>
              <c:numCache>
                <c:formatCode>General</c:formatCode>
                <c:ptCount val="12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  <c:pt idx="5">
                  <c:v>15.0</c:v>
                </c:pt>
                <c:pt idx="6">
                  <c:v>17.5</c:v>
                </c:pt>
                <c:pt idx="7">
                  <c:v>20.0</c:v>
                </c:pt>
                <c:pt idx="8">
                  <c:v>22.5</c:v>
                </c:pt>
                <c:pt idx="9">
                  <c:v>25.0</c:v>
                </c:pt>
                <c:pt idx="10">
                  <c:v>27.5</c:v>
                </c:pt>
                <c:pt idx="11">
                  <c:v>30.0</c:v>
                </c:pt>
              </c:numCache>
            </c:numRef>
          </c:cat>
          <c:val>
            <c:numRef>
              <c:f>Sheet1!$M$3:$M$14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6.0</c:v>
                </c:pt>
                <c:pt idx="5">
                  <c:v>5.0</c:v>
                </c:pt>
                <c:pt idx="6">
                  <c:v>5.0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1050977344"/>
        <c:axId val="963950800"/>
      </c:barChart>
      <c:lineChart>
        <c:grouping val="standard"/>
        <c:varyColors val="0"/>
        <c:ser>
          <c:idx val="1"/>
          <c:order val="1"/>
          <c:tx>
            <c:strRef>
              <c:f>Sheet1!$O$2</c:f>
              <c:strCache>
                <c:ptCount val="1"/>
                <c:pt idx="0">
                  <c:v>P值</c:v>
                </c:pt>
              </c:strCache>
            </c:strRef>
          </c:tx>
          <c:marker>
            <c:symbol val="none"/>
          </c:marker>
          <c:cat>
            <c:numRef>
              <c:f>Sheet1!$O$3:$O$14</c:f>
              <c:numCache>
                <c:formatCode>General</c:formatCode>
                <c:ptCount val="12"/>
                <c:pt idx="0">
                  <c:v>0.0006</c:v>
                </c:pt>
                <c:pt idx="1">
                  <c:v>0.0055</c:v>
                </c:pt>
                <c:pt idx="2">
                  <c:v>0.0329</c:v>
                </c:pt>
                <c:pt idx="3">
                  <c:v>0.1271</c:v>
                </c:pt>
                <c:pt idx="4">
                  <c:v>0.3228</c:v>
                </c:pt>
                <c:pt idx="5">
                  <c:v>0.3936</c:v>
                </c:pt>
                <c:pt idx="6">
                  <c:v>0.166</c:v>
                </c:pt>
                <c:pt idx="7">
                  <c:v>0.0475</c:v>
                </c:pt>
                <c:pt idx="8">
                  <c:v>0.0089</c:v>
                </c:pt>
                <c:pt idx="9">
                  <c:v>0.001</c:v>
                </c:pt>
                <c:pt idx="10">
                  <c:v>0.0001</c:v>
                </c:pt>
                <c:pt idx="11">
                  <c:v>0.0</c:v>
                </c:pt>
              </c:numCache>
            </c:numRef>
          </c:cat>
          <c:val>
            <c:numRef>
              <c:f>Sheet1!$O$3:$O$14</c:f>
              <c:numCache>
                <c:formatCode>General</c:formatCode>
                <c:ptCount val="12"/>
                <c:pt idx="0">
                  <c:v>0.0006</c:v>
                </c:pt>
                <c:pt idx="1">
                  <c:v>0.0055</c:v>
                </c:pt>
                <c:pt idx="2">
                  <c:v>0.0329</c:v>
                </c:pt>
                <c:pt idx="3">
                  <c:v>0.1271</c:v>
                </c:pt>
                <c:pt idx="4">
                  <c:v>0.3228</c:v>
                </c:pt>
                <c:pt idx="5">
                  <c:v>0.3936</c:v>
                </c:pt>
                <c:pt idx="6">
                  <c:v>0.166</c:v>
                </c:pt>
                <c:pt idx="7">
                  <c:v>0.0475</c:v>
                </c:pt>
                <c:pt idx="8">
                  <c:v>0.0089</c:v>
                </c:pt>
                <c:pt idx="9">
                  <c:v>0.001</c:v>
                </c:pt>
                <c:pt idx="10">
                  <c:v>0.0001</c:v>
                </c:pt>
                <c:pt idx="1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79664"/>
        <c:axId val="1050981984"/>
      </c:lineChart>
      <c:catAx>
        <c:axId val="10509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50800"/>
        <c:crosses val="autoZero"/>
        <c:auto val="1"/>
        <c:lblAlgn val="ctr"/>
        <c:lblOffset val="100"/>
        <c:tickLblSkip val="1"/>
        <c:noMultiLvlLbl val="0"/>
      </c:catAx>
      <c:valAx>
        <c:axId val="9639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977344"/>
        <c:crosses val="autoZero"/>
        <c:crossBetween val="between"/>
      </c:valAx>
      <c:catAx>
        <c:axId val="105097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981984"/>
        <c:crossesAt val="0.0"/>
        <c:auto val="1"/>
        <c:lblAlgn val="ctr"/>
        <c:lblOffset val="100"/>
        <c:noMultiLvlLbl val="0"/>
      </c:catAx>
      <c:valAx>
        <c:axId val="1050981984"/>
        <c:scaling>
          <c:orientation val="minMax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97966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Incongruent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Sheet1!$M$32</c:f>
              <c:strCache>
                <c:ptCount val="1"/>
                <c:pt idx="0">
                  <c:v>频率</c:v>
                </c:pt>
              </c:strCache>
            </c:strRef>
          </c:tx>
          <c:invertIfNegative val="0"/>
          <c:cat>
            <c:numRef>
              <c:f>Sheet1!$L$3:$L$14</c:f>
              <c:numCache>
                <c:formatCode>General</c:formatCode>
                <c:ptCount val="12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  <c:pt idx="5">
                  <c:v>15.0</c:v>
                </c:pt>
                <c:pt idx="6">
                  <c:v>17.5</c:v>
                </c:pt>
                <c:pt idx="7">
                  <c:v>20.0</c:v>
                </c:pt>
                <c:pt idx="8">
                  <c:v>22.5</c:v>
                </c:pt>
                <c:pt idx="9">
                  <c:v>25.0</c:v>
                </c:pt>
                <c:pt idx="10">
                  <c:v>27.5</c:v>
                </c:pt>
                <c:pt idx="11">
                  <c:v>30.0</c:v>
                </c:pt>
              </c:numCache>
            </c:numRef>
          </c:cat>
          <c:val>
            <c:numRef>
              <c:f>Sheet1!$M$33:$M$48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5.0</c:v>
                </c:pt>
                <c:pt idx="8">
                  <c:v>8.0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1006439328"/>
        <c:axId val="1006442080"/>
      </c:barChart>
      <c:lineChart>
        <c:grouping val="standard"/>
        <c:varyColors val="0"/>
        <c:ser>
          <c:idx val="1"/>
          <c:order val="1"/>
          <c:tx>
            <c:strRef>
              <c:f>Sheet1!$O$32</c:f>
              <c:strCache>
                <c:ptCount val="1"/>
                <c:pt idx="0">
                  <c:v>P值</c:v>
                </c:pt>
              </c:strCache>
            </c:strRef>
          </c:tx>
          <c:marker>
            <c:symbol val="none"/>
          </c:marker>
          <c:cat>
            <c:numRef>
              <c:f>Sheet1!$L$33:$L$48</c:f>
              <c:numCache>
                <c:formatCode>General</c:formatCode>
                <c:ptCount val="16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  <c:pt idx="5">
                  <c:v>15.0</c:v>
                </c:pt>
                <c:pt idx="6">
                  <c:v>17.5</c:v>
                </c:pt>
                <c:pt idx="7">
                  <c:v>20.0</c:v>
                </c:pt>
                <c:pt idx="8">
                  <c:v>22.5</c:v>
                </c:pt>
                <c:pt idx="9">
                  <c:v>25.0</c:v>
                </c:pt>
                <c:pt idx="10">
                  <c:v>27.5</c:v>
                </c:pt>
                <c:pt idx="11">
                  <c:v>30.0</c:v>
                </c:pt>
                <c:pt idx="12">
                  <c:v>32.5</c:v>
                </c:pt>
                <c:pt idx="13">
                  <c:v>35.0</c:v>
                </c:pt>
                <c:pt idx="14">
                  <c:v>37.5</c:v>
                </c:pt>
                <c:pt idx="15">
                  <c:v>40.0</c:v>
                </c:pt>
              </c:numCache>
            </c:numRef>
          </c:cat>
          <c:val>
            <c:numRef>
              <c:f>Sheet1!$O$33:$O$48</c:f>
              <c:numCache>
                <c:formatCode>General</c:formatCode>
                <c:ptCount val="16"/>
                <c:pt idx="0">
                  <c:v>0.0</c:v>
                </c:pt>
                <c:pt idx="1">
                  <c:v>0.0002</c:v>
                </c:pt>
                <c:pt idx="2">
                  <c:v>0.0012</c:v>
                </c:pt>
                <c:pt idx="3">
                  <c:v>0.0062</c:v>
                </c:pt>
                <c:pt idx="4">
                  <c:v>0.0239</c:v>
                </c:pt>
                <c:pt idx="5">
                  <c:v>0.0721</c:v>
                </c:pt>
                <c:pt idx="6">
                  <c:v>0.1736</c:v>
                </c:pt>
                <c:pt idx="7">
                  <c:v>0.3372</c:v>
                </c:pt>
                <c:pt idx="8">
                  <c:v>0.4602</c:v>
                </c:pt>
                <c:pt idx="9">
                  <c:v>0.2676</c:v>
                </c:pt>
                <c:pt idx="10">
                  <c:v>0.1271</c:v>
                </c:pt>
                <c:pt idx="11">
                  <c:v>0.0485</c:v>
                </c:pt>
                <c:pt idx="12">
                  <c:v>0.0143</c:v>
                </c:pt>
                <c:pt idx="13">
                  <c:v>0.0034</c:v>
                </c:pt>
                <c:pt idx="14">
                  <c:v>0.0006</c:v>
                </c:pt>
                <c:pt idx="15">
                  <c:v>0.0001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45072"/>
        <c:axId val="1006447552"/>
      </c:lineChart>
      <c:catAx>
        <c:axId val="10064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42080"/>
        <c:crosses val="autoZero"/>
        <c:auto val="1"/>
        <c:lblAlgn val="ctr"/>
        <c:lblOffset val="100"/>
        <c:tickLblSkip val="1"/>
        <c:noMultiLvlLbl val="0"/>
      </c:catAx>
      <c:valAx>
        <c:axId val="1006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39328"/>
        <c:crosses val="autoZero"/>
        <c:crossBetween val="between"/>
      </c:valAx>
      <c:catAx>
        <c:axId val="100644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447552"/>
        <c:crossesAt val="0.0"/>
        <c:auto val="1"/>
        <c:lblAlgn val="ctr"/>
        <c:lblOffset val="100"/>
        <c:noMultiLvlLbl val="0"/>
      </c:catAx>
      <c:valAx>
        <c:axId val="1006447552"/>
        <c:scaling>
          <c:orientation val="minMax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4507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11</xdr:row>
      <xdr:rowOff>177800</xdr:rowOff>
    </xdr:from>
    <xdr:to>
      <xdr:col>9</xdr:col>
      <xdr:colOff>495300</xdr:colOff>
      <xdr:row>25</xdr:row>
      <xdr:rowOff>63500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40</xdr:row>
      <xdr:rowOff>101600</xdr:rowOff>
    </xdr:from>
    <xdr:to>
      <xdr:col>9</xdr:col>
      <xdr:colOff>292100</xdr:colOff>
      <xdr:row>53</xdr:row>
      <xdr:rowOff>190500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39" workbookViewId="0">
      <selection activeCell="H58" sqref="H58"/>
    </sheetView>
  </sheetViews>
  <sheetFormatPr baseColWidth="10" defaultRowHeight="16" x14ac:dyDescent="0.2"/>
  <cols>
    <col min="2" max="2" width="11.83203125" bestFit="1" customWidth="1"/>
    <col min="3" max="3" width="12.5" bestFit="1" customWidth="1"/>
    <col min="5" max="5" width="8.5" bestFit="1" customWidth="1"/>
    <col min="6" max="6" width="12.5" bestFit="1" customWidth="1"/>
    <col min="8" max="8" width="13.5" bestFit="1" customWidth="1"/>
    <col min="14" max="14" width="11.5" bestFit="1" customWidth="1"/>
  </cols>
  <sheetData>
    <row r="1" spans="1:15" s="5" customFormat="1" ht="32" x14ac:dyDescent="0.2">
      <c r="A1" s="3" t="s">
        <v>0</v>
      </c>
      <c r="B1" s="4" t="s">
        <v>8</v>
      </c>
      <c r="C1" s="4" t="s">
        <v>9</v>
      </c>
      <c r="D1" s="4"/>
    </row>
    <row r="2" spans="1:15" x14ac:dyDescent="0.2">
      <c r="A2" s="1">
        <v>12.079000000000001</v>
      </c>
      <c r="B2" s="1">
        <f t="shared" ref="B2:B25" si="0">A2-F$6</f>
        <v>-1.9721250000000001</v>
      </c>
      <c r="C2" s="1">
        <f>B2^2</f>
        <v>3.8892770156250007</v>
      </c>
      <c r="D2" s="1"/>
      <c r="E2" s="2" t="s">
        <v>10</v>
      </c>
      <c r="F2">
        <f>COUNT(A2:A25)</f>
        <v>24</v>
      </c>
      <c r="H2" s="2" t="s">
        <v>4</v>
      </c>
      <c r="I2">
        <f>ROUNDUP(SQRT(F2),0)</f>
        <v>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</row>
    <row r="3" spans="1:15" x14ac:dyDescent="0.2">
      <c r="A3" s="1">
        <v>16.791</v>
      </c>
      <c r="B3" s="1">
        <f t="shared" si="0"/>
        <v>2.7398749999999996</v>
      </c>
      <c r="C3" s="1">
        <f t="shared" ref="C3:C25" si="1">B3^2</f>
        <v>7.5069150156249975</v>
      </c>
      <c r="D3" s="1"/>
      <c r="E3" s="2" t="s">
        <v>1</v>
      </c>
      <c r="F3">
        <f>MAX(A2:A25)</f>
        <v>22.327999999999999</v>
      </c>
      <c r="H3" s="2" t="s">
        <v>5</v>
      </c>
      <c r="I3">
        <f>F5/I2</f>
        <v>2.7395999999999998</v>
      </c>
      <c r="K3">
        <v>1</v>
      </c>
      <c r="L3">
        <f>I$5+K3*I$6</f>
        <v>2.5</v>
      </c>
      <c r="M3">
        <v>0</v>
      </c>
      <c r="N3">
        <f>(L3-F$6)/F$7</f>
        <v>-3.245283317231181</v>
      </c>
      <c r="O3">
        <v>5.9999999999999995E-4</v>
      </c>
    </row>
    <row r="4" spans="1:15" x14ac:dyDescent="0.2">
      <c r="A4" s="1">
        <v>9.5640000000000001</v>
      </c>
      <c r="B4" s="1">
        <f t="shared" si="0"/>
        <v>-4.4871250000000007</v>
      </c>
      <c r="C4" s="1">
        <f t="shared" si="1"/>
        <v>20.134290765625007</v>
      </c>
      <c r="D4" s="1"/>
      <c r="E4" s="2" t="s">
        <v>2</v>
      </c>
      <c r="F4">
        <f>MIN(A2:A25)</f>
        <v>8.6300000000000008</v>
      </c>
      <c r="K4">
        <v>2</v>
      </c>
      <c r="L4">
        <f t="shared" ref="L4:L14" si="2">I$5+K4*I$6</f>
        <v>5</v>
      </c>
      <c r="M4">
        <v>0</v>
      </c>
      <c r="N4">
        <f t="shared" ref="N4:N14" si="3">(L4-F$6)/F$7</f>
        <v>-2.54290945381286</v>
      </c>
      <c r="O4">
        <v>5.4999999999999997E-3</v>
      </c>
    </row>
    <row r="5" spans="1:15" x14ac:dyDescent="0.2">
      <c r="A5" s="1">
        <v>8.6300000000000008</v>
      </c>
      <c r="B5" s="1">
        <f t="shared" si="0"/>
        <v>-5.421125</v>
      </c>
      <c r="C5" s="1">
        <f t="shared" si="1"/>
        <v>29.388596265625001</v>
      </c>
      <c r="D5" s="1"/>
      <c r="E5" s="2" t="s">
        <v>3</v>
      </c>
      <c r="F5">
        <f>F3-F4</f>
        <v>13.697999999999999</v>
      </c>
      <c r="H5" s="2" t="s">
        <v>11</v>
      </c>
      <c r="I5">
        <v>0</v>
      </c>
      <c r="K5">
        <v>3</v>
      </c>
      <c r="L5">
        <f t="shared" si="2"/>
        <v>7.5</v>
      </c>
      <c r="M5">
        <v>0</v>
      </c>
      <c r="N5">
        <f t="shared" si="3"/>
        <v>-1.8405355903945391</v>
      </c>
      <c r="O5">
        <v>3.2899999999999999E-2</v>
      </c>
    </row>
    <row r="6" spans="1:15" x14ac:dyDescent="0.2">
      <c r="A6" s="1">
        <v>14.669</v>
      </c>
      <c r="B6" s="1">
        <f t="shared" si="0"/>
        <v>0.61787499999999973</v>
      </c>
      <c r="C6" s="1">
        <f t="shared" si="1"/>
        <v>0.38176951562499967</v>
      </c>
      <c r="D6" s="1"/>
      <c r="E6" s="2" t="s">
        <v>6</v>
      </c>
      <c r="F6">
        <f>SUM(A2:A25)/F2</f>
        <v>14.051125000000001</v>
      </c>
      <c r="H6" s="2" t="s">
        <v>12</v>
      </c>
      <c r="I6">
        <v>2.5</v>
      </c>
      <c r="K6">
        <v>4</v>
      </c>
      <c r="L6">
        <f t="shared" si="2"/>
        <v>10</v>
      </c>
      <c r="M6">
        <v>4</v>
      </c>
      <c r="N6">
        <f t="shared" si="3"/>
        <v>-1.1381617269762183</v>
      </c>
      <c r="O6">
        <v>0.12709999999999999</v>
      </c>
    </row>
    <row r="7" spans="1:15" x14ac:dyDescent="0.2">
      <c r="A7" s="1">
        <v>12.238</v>
      </c>
      <c r="B7" s="1">
        <f t="shared" si="0"/>
        <v>-1.8131250000000012</v>
      </c>
      <c r="C7" s="1">
        <f t="shared" si="1"/>
        <v>3.2874222656250045</v>
      </c>
      <c r="D7" s="1"/>
      <c r="E7" s="2" t="s">
        <v>7</v>
      </c>
      <c r="F7">
        <f>SQRT(SUM(C2:C25)/(F2-1))</f>
        <v>3.5593579576451955</v>
      </c>
      <c r="K7">
        <v>5</v>
      </c>
      <c r="L7">
        <f t="shared" si="2"/>
        <v>12.5</v>
      </c>
      <c r="M7">
        <v>6</v>
      </c>
      <c r="N7">
        <f t="shared" si="3"/>
        <v>-0.43578786355789739</v>
      </c>
      <c r="O7">
        <v>0.32279999999999998</v>
      </c>
    </row>
    <row r="8" spans="1:15" x14ac:dyDescent="0.2">
      <c r="A8" s="1">
        <v>14.692</v>
      </c>
      <c r="B8" s="1">
        <f t="shared" si="0"/>
        <v>0.64087499999999942</v>
      </c>
      <c r="C8" s="1">
        <f t="shared" si="1"/>
        <v>0.41072076562499926</v>
      </c>
      <c r="D8" s="1"/>
      <c r="E8" s="2" t="s">
        <v>21</v>
      </c>
      <c r="K8">
        <v>6</v>
      </c>
      <c r="L8">
        <f t="shared" si="2"/>
        <v>15</v>
      </c>
      <c r="M8">
        <v>5</v>
      </c>
      <c r="N8">
        <f t="shared" si="3"/>
        <v>0.26658599986042347</v>
      </c>
      <c r="O8">
        <v>0.39360000000000001</v>
      </c>
    </row>
    <row r="9" spans="1:15" x14ac:dyDescent="0.2">
      <c r="A9" s="1">
        <v>8.9870000000000001</v>
      </c>
      <c r="B9" s="1">
        <f t="shared" si="0"/>
        <v>-5.0641250000000007</v>
      </c>
      <c r="C9" s="1">
        <f t="shared" si="1"/>
        <v>25.645362015625008</v>
      </c>
      <c r="D9" s="1"/>
      <c r="E9" s="2"/>
      <c r="K9">
        <v>7</v>
      </c>
      <c r="L9">
        <f t="shared" si="2"/>
        <v>17.5</v>
      </c>
      <c r="M9">
        <v>5</v>
      </c>
      <c r="N9">
        <f t="shared" si="3"/>
        <v>0.96895986327874428</v>
      </c>
      <c r="O9">
        <v>0.16600000000000001</v>
      </c>
    </row>
    <row r="10" spans="1:15" x14ac:dyDescent="0.2">
      <c r="A10" s="1">
        <v>9.4009999999999998</v>
      </c>
      <c r="B10" s="1">
        <f t="shared" si="0"/>
        <v>-4.650125000000001</v>
      </c>
      <c r="C10" s="1">
        <f t="shared" si="1"/>
        <v>21.623662515625011</v>
      </c>
      <c r="D10" s="1"/>
      <c r="K10">
        <v>8</v>
      </c>
      <c r="L10">
        <f t="shared" si="2"/>
        <v>20</v>
      </c>
      <c r="M10">
        <v>3</v>
      </c>
      <c r="N10">
        <f t="shared" si="3"/>
        <v>1.6713337266970651</v>
      </c>
      <c r="O10">
        <v>4.7500000000000001E-2</v>
      </c>
    </row>
    <row r="11" spans="1:15" x14ac:dyDescent="0.2">
      <c r="A11" s="1">
        <v>14.48</v>
      </c>
      <c r="B11" s="1">
        <f t="shared" si="0"/>
        <v>0.42887499999999967</v>
      </c>
      <c r="C11" s="1">
        <f t="shared" si="1"/>
        <v>0.18393376562499972</v>
      </c>
      <c r="D11" s="1"/>
      <c r="K11">
        <v>9</v>
      </c>
      <c r="L11">
        <f t="shared" si="2"/>
        <v>22.5</v>
      </c>
      <c r="M11">
        <v>1</v>
      </c>
      <c r="N11">
        <f t="shared" si="3"/>
        <v>2.3737075901153859</v>
      </c>
      <c r="O11">
        <v>8.8999999999999999E-3</v>
      </c>
    </row>
    <row r="12" spans="1:15" x14ac:dyDescent="0.2">
      <c r="A12" s="1">
        <v>22.327999999999999</v>
      </c>
      <c r="B12" s="1">
        <f t="shared" si="0"/>
        <v>8.2768749999999986</v>
      </c>
      <c r="C12" s="1">
        <f t="shared" si="1"/>
        <v>68.506659765624974</v>
      </c>
      <c r="D12" s="1"/>
      <c r="K12">
        <v>10</v>
      </c>
      <c r="L12">
        <f t="shared" si="2"/>
        <v>25</v>
      </c>
      <c r="M12">
        <v>0</v>
      </c>
      <c r="N12">
        <f t="shared" si="3"/>
        <v>3.0760814535337069</v>
      </c>
      <c r="O12">
        <v>1E-3</v>
      </c>
    </row>
    <row r="13" spans="1:15" x14ac:dyDescent="0.2">
      <c r="A13" s="1">
        <v>15.298</v>
      </c>
      <c r="B13" s="1">
        <f t="shared" si="0"/>
        <v>1.2468749999999993</v>
      </c>
      <c r="C13" s="1">
        <f t="shared" si="1"/>
        <v>1.5546972656249982</v>
      </c>
      <c r="D13" s="1"/>
      <c r="K13">
        <v>11</v>
      </c>
      <c r="L13">
        <f t="shared" si="2"/>
        <v>27.5</v>
      </c>
      <c r="M13">
        <v>0</v>
      </c>
      <c r="N13">
        <f t="shared" si="3"/>
        <v>3.7784553169520279</v>
      </c>
      <c r="O13">
        <v>1E-4</v>
      </c>
    </row>
    <row r="14" spans="1:15" x14ac:dyDescent="0.2">
      <c r="A14" s="1">
        <v>15.073</v>
      </c>
      <c r="B14" s="1">
        <f t="shared" si="0"/>
        <v>1.0218749999999996</v>
      </c>
      <c r="C14" s="1">
        <f t="shared" si="1"/>
        <v>1.0442285156249993</v>
      </c>
      <c r="D14" s="1"/>
      <c r="K14">
        <v>12</v>
      </c>
      <c r="L14">
        <f t="shared" si="2"/>
        <v>30</v>
      </c>
      <c r="M14">
        <v>0</v>
      </c>
      <c r="N14">
        <f t="shared" si="3"/>
        <v>4.4808291803703488</v>
      </c>
      <c r="O14">
        <v>0</v>
      </c>
    </row>
    <row r="15" spans="1:15" x14ac:dyDescent="0.2">
      <c r="A15" s="1">
        <v>16.928999999999998</v>
      </c>
      <c r="B15" s="1">
        <f t="shared" si="0"/>
        <v>2.8778749999999977</v>
      </c>
      <c r="C15" s="1">
        <f t="shared" si="1"/>
        <v>8.2821645156249861</v>
      </c>
      <c r="D15" s="1"/>
    </row>
    <row r="16" spans="1:15" x14ac:dyDescent="0.2">
      <c r="A16" s="1">
        <v>18.2</v>
      </c>
      <c r="B16" s="1">
        <f t="shared" si="0"/>
        <v>4.1488749999999985</v>
      </c>
      <c r="C16" s="1">
        <f t="shared" si="1"/>
        <v>17.213163765624987</v>
      </c>
      <c r="D16" s="1"/>
    </row>
    <row r="17" spans="1:15" x14ac:dyDescent="0.2">
      <c r="A17" s="1">
        <v>12.13</v>
      </c>
      <c r="B17" s="1">
        <f t="shared" si="0"/>
        <v>-1.921125</v>
      </c>
      <c r="C17" s="1">
        <f t="shared" si="1"/>
        <v>3.6907212656249997</v>
      </c>
      <c r="D17" s="1"/>
    </row>
    <row r="18" spans="1:15" x14ac:dyDescent="0.2">
      <c r="A18" s="1">
        <v>18.495000000000001</v>
      </c>
      <c r="B18" s="1">
        <f t="shared" si="0"/>
        <v>4.4438750000000002</v>
      </c>
      <c r="C18" s="1">
        <f t="shared" si="1"/>
        <v>19.748025015625004</v>
      </c>
      <c r="D18" s="1"/>
    </row>
    <row r="19" spans="1:15" x14ac:dyDescent="0.2">
      <c r="A19" s="1">
        <v>10.638999999999999</v>
      </c>
      <c r="B19" s="1">
        <f t="shared" si="0"/>
        <v>-3.4121250000000014</v>
      </c>
      <c r="C19" s="1">
        <f t="shared" si="1"/>
        <v>11.642597015625009</v>
      </c>
      <c r="D19" s="1"/>
    </row>
    <row r="20" spans="1:15" x14ac:dyDescent="0.2">
      <c r="A20" s="1">
        <v>11.343999999999999</v>
      </c>
      <c r="B20" s="1">
        <f t="shared" si="0"/>
        <v>-2.7071250000000013</v>
      </c>
      <c r="C20" s="1">
        <f t="shared" si="1"/>
        <v>7.3285257656250069</v>
      </c>
      <c r="D20" s="1"/>
    </row>
    <row r="21" spans="1:15" x14ac:dyDescent="0.2">
      <c r="A21" s="1">
        <v>12.369</v>
      </c>
      <c r="B21" s="1">
        <f t="shared" si="0"/>
        <v>-1.682125000000001</v>
      </c>
      <c r="C21" s="1">
        <f t="shared" si="1"/>
        <v>2.8295445156250034</v>
      </c>
      <c r="D21" s="1"/>
    </row>
    <row r="22" spans="1:15" x14ac:dyDescent="0.2">
      <c r="A22" s="1">
        <v>12.944000000000001</v>
      </c>
      <c r="B22" s="1">
        <f t="shared" si="0"/>
        <v>-1.1071249999999999</v>
      </c>
      <c r="C22" s="1">
        <f t="shared" si="1"/>
        <v>1.2257257656249998</v>
      </c>
      <c r="D22" s="1"/>
    </row>
    <row r="23" spans="1:15" x14ac:dyDescent="0.2">
      <c r="A23" s="1">
        <v>14.233000000000001</v>
      </c>
      <c r="B23" s="1">
        <f t="shared" si="0"/>
        <v>0.18187499999999979</v>
      </c>
      <c r="C23" s="1">
        <f t="shared" si="1"/>
        <v>3.3078515624999923E-2</v>
      </c>
      <c r="D23" s="1"/>
    </row>
    <row r="24" spans="1:15" x14ac:dyDescent="0.2">
      <c r="A24" s="1">
        <v>19.71</v>
      </c>
      <c r="B24" s="1">
        <f t="shared" si="0"/>
        <v>5.6588750000000001</v>
      </c>
      <c r="C24" s="1">
        <f t="shared" si="1"/>
        <v>32.022866265624998</v>
      </c>
      <c r="D24" s="1"/>
    </row>
    <row r="25" spans="1:15" x14ac:dyDescent="0.2">
      <c r="A25" s="1">
        <v>16.004000000000001</v>
      </c>
      <c r="B25" s="1">
        <f t="shared" si="0"/>
        <v>1.9528750000000006</v>
      </c>
      <c r="C25" s="1">
        <f t="shared" si="1"/>
        <v>3.8137207656250021</v>
      </c>
      <c r="D25" s="1"/>
    </row>
    <row r="31" spans="1:15" ht="32" x14ac:dyDescent="0.2">
      <c r="A31" s="3" t="s">
        <v>13</v>
      </c>
      <c r="B31" s="4" t="s">
        <v>14</v>
      </c>
      <c r="C31" s="4" t="s">
        <v>15</v>
      </c>
    </row>
    <row r="32" spans="1:15" x14ac:dyDescent="0.2">
      <c r="A32" s="1">
        <v>19.277999999999999</v>
      </c>
      <c r="B32" s="1">
        <f>A32-F$36</f>
        <v>-2.7379166666666706</v>
      </c>
      <c r="C32" s="1">
        <f>B32^2</f>
        <v>7.4961876736111321</v>
      </c>
      <c r="E32" s="2" t="s">
        <v>10</v>
      </c>
      <c r="F32">
        <f>COUNT(A32:A55)</f>
        <v>24</v>
      </c>
      <c r="H32" s="2" t="s">
        <v>4</v>
      </c>
      <c r="I32">
        <f>ROUNDUP(SQRT(F32),0)</f>
        <v>5</v>
      </c>
      <c r="K32" s="5" t="s">
        <v>16</v>
      </c>
      <c r="L32" s="5" t="s">
        <v>17</v>
      </c>
      <c r="M32" s="5" t="s">
        <v>18</v>
      </c>
      <c r="N32" s="5" t="s">
        <v>19</v>
      </c>
      <c r="O32" s="5" t="s">
        <v>20</v>
      </c>
    </row>
    <row r="33" spans="1:15" x14ac:dyDescent="0.2">
      <c r="A33" s="1">
        <v>18.741</v>
      </c>
      <c r="B33" s="1">
        <f t="shared" ref="B33:B55" si="4">A33-F$36</f>
        <v>-3.2749166666666696</v>
      </c>
      <c r="C33" s="1">
        <f t="shared" ref="C33:C55" si="5">B33^2</f>
        <v>10.72507917361113</v>
      </c>
      <c r="E33" s="2" t="s">
        <v>1</v>
      </c>
      <c r="F33">
        <f>MAX(A32:A55)</f>
        <v>35.255000000000003</v>
      </c>
      <c r="H33" s="2" t="s">
        <v>5</v>
      </c>
      <c r="I33">
        <f>F35/I32</f>
        <v>3.9136000000000011</v>
      </c>
      <c r="K33">
        <v>1</v>
      </c>
      <c r="L33">
        <f>I$5+K33*I$6</f>
        <v>2.5</v>
      </c>
      <c r="M33">
        <v>0</v>
      </c>
      <c r="N33">
        <f>(L33-F$36)/F$37</f>
        <v>-4.068310251144446</v>
      </c>
      <c r="O33">
        <v>0</v>
      </c>
    </row>
    <row r="34" spans="1:15" x14ac:dyDescent="0.2">
      <c r="A34" s="1">
        <v>21.213999999999999</v>
      </c>
      <c r="B34" s="1">
        <f t="shared" si="4"/>
        <v>-0.80191666666667061</v>
      </c>
      <c r="C34" s="1">
        <f t="shared" si="5"/>
        <v>0.64307034027778409</v>
      </c>
      <c r="E34" s="2" t="s">
        <v>2</v>
      </c>
      <c r="F34">
        <f>MIN(A32:A55)</f>
        <v>15.686999999999999</v>
      </c>
      <c r="K34">
        <v>2</v>
      </c>
      <c r="L34">
        <f t="shared" ref="L34:L48" si="6">I$5+K34*I$6</f>
        <v>5</v>
      </c>
      <c r="M34">
        <v>0</v>
      </c>
      <c r="N34">
        <f t="shared" ref="N34:N48" si="7">(L34-F$36)/F$37</f>
        <v>-3.5471573992657084</v>
      </c>
      <c r="O34">
        <v>2.0000000000000001E-4</v>
      </c>
    </row>
    <row r="35" spans="1:15" x14ac:dyDescent="0.2">
      <c r="A35" s="1">
        <v>15.686999999999999</v>
      </c>
      <c r="B35" s="1">
        <f t="shared" si="4"/>
        <v>-6.3289166666666699</v>
      </c>
      <c r="C35" s="1">
        <f t="shared" si="5"/>
        <v>40.055186173611155</v>
      </c>
      <c r="E35" s="2" t="s">
        <v>3</v>
      </c>
      <c r="F35">
        <f>F33-F34</f>
        <v>19.568000000000005</v>
      </c>
      <c r="H35" s="2" t="s">
        <v>11</v>
      </c>
      <c r="I35">
        <v>0</v>
      </c>
      <c r="K35">
        <v>3</v>
      </c>
      <c r="L35">
        <f t="shared" si="6"/>
        <v>7.5</v>
      </c>
      <c r="M35">
        <v>0</v>
      </c>
      <c r="N35">
        <f t="shared" si="7"/>
        <v>-3.0260045473869712</v>
      </c>
      <c r="O35">
        <v>1.1999999999999999E-3</v>
      </c>
    </row>
    <row r="36" spans="1:15" x14ac:dyDescent="0.2">
      <c r="A36" s="1">
        <v>22.803000000000001</v>
      </c>
      <c r="B36" s="1">
        <f t="shared" si="4"/>
        <v>0.78708333333333158</v>
      </c>
      <c r="C36" s="1">
        <f t="shared" si="5"/>
        <v>0.61950017361110832</v>
      </c>
      <c r="E36" s="2" t="s">
        <v>6</v>
      </c>
      <c r="F36">
        <f>SUM(A32:A55)/F32</f>
        <v>22.015916666666669</v>
      </c>
      <c r="H36" s="2" t="s">
        <v>12</v>
      </c>
      <c r="I36">
        <v>2.5</v>
      </c>
      <c r="K36">
        <v>4</v>
      </c>
      <c r="L36">
        <f t="shared" si="6"/>
        <v>10</v>
      </c>
      <c r="M36">
        <v>0</v>
      </c>
      <c r="N36">
        <f t="shared" si="7"/>
        <v>-2.5048516955082341</v>
      </c>
      <c r="O36">
        <v>6.1999999999999998E-3</v>
      </c>
    </row>
    <row r="37" spans="1:15" x14ac:dyDescent="0.2">
      <c r="A37" s="1">
        <v>20.878</v>
      </c>
      <c r="B37" s="1">
        <f t="shared" si="4"/>
        <v>-1.1379166666666691</v>
      </c>
      <c r="C37" s="1">
        <f t="shared" si="5"/>
        <v>1.2948543402777835</v>
      </c>
      <c r="E37" s="2" t="s">
        <v>7</v>
      </c>
      <c r="F37">
        <f>SQRT(SUM(C32:C55)/(F32-1))</f>
        <v>4.7970571224691376</v>
      </c>
      <c r="K37">
        <v>5</v>
      </c>
      <c r="L37">
        <f t="shared" si="6"/>
        <v>12.5</v>
      </c>
      <c r="M37">
        <v>0</v>
      </c>
      <c r="N37">
        <f t="shared" si="7"/>
        <v>-1.9836988436294967</v>
      </c>
      <c r="O37">
        <v>2.3900000000000001E-2</v>
      </c>
    </row>
    <row r="38" spans="1:15" x14ac:dyDescent="0.2">
      <c r="A38" s="1">
        <v>24.571999999999999</v>
      </c>
      <c r="B38" s="1">
        <f t="shared" si="4"/>
        <v>2.5560833333333299</v>
      </c>
      <c r="C38" s="1">
        <f t="shared" si="5"/>
        <v>6.5335620069444271</v>
      </c>
      <c r="E38" s="2"/>
      <c r="K38">
        <v>6</v>
      </c>
      <c r="L38">
        <f t="shared" si="6"/>
        <v>15</v>
      </c>
      <c r="M38">
        <v>0</v>
      </c>
      <c r="N38">
        <f t="shared" si="7"/>
        <v>-1.4625459917507595</v>
      </c>
      <c r="O38">
        <v>7.2099999999999997E-2</v>
      </c>
    </row>
    <row r="39" spans="1:15" x14ac:dyDescent="0.2">
      <c r="A39" s="1">
        <v>17.393999999999998</v>
      </c>
      <c r="B39" s="1">
        <f t="shared" si="4"/>
        <v>-4.6219166666666709</v>
      </c>
      <c r="C39" s="1">
        <f t="shared" si="5"/>
        <v>21.362113673611152</v>
      </c>
      <c r="E39" s="2"/>
      <c r="K39">
        <v>7</v>
      </c>
      <c r="L39">
        <f t="shared" si="6"/>
        <v>17.5</v>
      </c>
      <c r="M39">
        <v>3</v>
      </c>
      <c r="N39">
        <f t="shared" si="7"/>
        <v>-0.94139313987202222</v>
      </c>
      <c r="O39">
        <v>0.1736</v>
      </c>
    </row>
    <row r="40" spans="1:15" x14ac:dyDescent="0.2">
      <c r="A40" s="1">
        <v>20.762</v>
      </c>
      <c r="B40" s="1">
        <f t="shared" si="4"/>
        <v>-1.2539166666666688</v>
      </c>
      <c r="C40" s="1">
        <f t="shared" si="5"/>
        <v>1.5723070069444498</v>
      </c>
      <c r="K40">
        <v>8</v>
      </c>
      <c r="L40">
        <f t="shared" si="6"/>
        <v>20</v>
      </c>
      <c r="M40">
        <v>5</v>
      </c>
      <c r="N40">
        <f t="shared" si="7"/>
        <v>-0.42024028799328494</v>
      </c>
      <c r="O40">
        <v>0.3372</v>
      </c>
    </row>
    <row r="41" spans="1:15" x14ac:dyDescent="0.2">
      <c r="A41" s="1">
        <v>26.282</v>
      </c>
      <c r="B41" s="1">
        <f t="shared" si="4"/>
        <v>4.2660833333333308</v>
      </c>
      <c r="C41" s="1">
        <f t="shared" si="5"/>
        <v>18.199467006944424</v>
      </c>
      <c r="K41">
        <v>9</v>
      </c>
      <c r="L41">
        <f t="shared" si="6"/>
        <v>22.5</v>
      </c>
      <c r="M41">
        <v>8</v>
      </c>
      <c r="N41">
        <f t="shared" si="7"/>
        <v>0.10091256388545229</v>
      </c>
      <c r="O41">
        <v>0.4602</v>
      </c>
    </row>
    <row r="42" spans="1:15" x14ac:dyDescent="0.2">
      <c r="A42" s="1">
        <v>24.524000000000001</v>
      </c>
      <c r="B42" s="1">
        <f t="shared" si="4"/>
        <v>2.5080833333333317</v>
      </c>
      <c r="C42" s="1">
        <f t="shared" si="5"/>
        <v>6.290482006944436</v>
      </c>
      <c r="K42">
        <v>10</v>
      </c>
      <c r="L42">
        <f t="shared" si="6"/>
        <v>25</v>
      </c>
      <c r="M42">
        <v>4</v>
      </c>
      <c r="N42">
        <f t="shared" si="7"/>
        <v>0.6220654157641895</v>
      </c>
      <c r="O42">
        <v>0.2676</v>
      </c>
    </row>
    <row r="43" spans="1:15" x14ac:dyDescent="0.2">
      <c r="A43" s="1">
        <v>18.643999999999998</v>
      </c>
      <c r="B43" s="1">
        <f t="shared" si="4"/>
        <v>-3.3719166666666709</v>
      </c>
      <c r="C43" s="1">
        <f t="shared" si="5"/>
        <v>11.369822006944473</v>
      </c>
      <c r="K43">
        <v>11</v>
      </c>
      <c r="L43">
        <f t="shared" si="6"/>
        <v>27.5</v>
      </c>
      <c r="M43">
        <v>2</v>
      </c>
      <c r="N43">
        <f t="shared" si="7"/>
        <v>1.1432182676429268</v>
      </c>
      <c r="O43">
        <v>0.12709999999999999</v>
      </c>
    </row>
    <row r="44" spans="1:15" x14ac:dyDescent="0.2">
      <c r="A44" s="1">
        <v>17.510000000000002</v>
      </c>
      <c r="B44" s="1">
        <f t="shared" si="4"/>
        <v>-4.5059166666666677</v>
      </c>
      <c r="C44" s="1">
        <f t="shared" si="5"/>
        <v>20.303285006944453</v>
      </c>
      <c r="K44">
        <v>12</v>
      </c>
      <c r="L44">
        <f t="shared" si="6"/>
        <v>30</v>
      </c>
      <c r="M44">
        <v>0</v>
      </c>
      <c r="N44">
        <f t="shared" si="7"/>
        <v>1.6643711195216639</v>
      </c>
      <c r="O44">
        <v>4.8500000000000001E-2</v>
      </c>
    </row>
    <row r="45" spans="1:15" x14ac:dyDescent="0.2">
      <c r="A45" s="1">
        <v>20.329999999999998</v>
      </c>
      <c r="B45" s="1">
        <f t="shared" si="4"/>
        <v>-1.6859166666666709</v>
      </c>
      <c r="C45" s="1">
        <f t="shared" si="5"/>
        <v>2.8423150069444589</v>
      </c>
      <c r="K45">
        <v>13</v>
      </c>
      <c r="L45">
        <f t="shared" si="6"/>
        <v>32.5</v>
      </c>
      <c r="M45">
        <v>0</v>
      </c>
      <c r="N45">
        <f t="shared" si="7"/>
        <v>2.1855239714004013</v>
      </c>
      <c r="O45">
        <v>1.43E-2</v>
      </c>
    </row>
    <row r="46" spans="1:15" x14ac:dyDescent="0.2">
      <c r="A46" s="1">
        <v>35.255000000000003</v>
      </c>
      <c r="B46" s="1">
        <f t="shared" si="4"/>
        <v>13.239083333333333</v>
      </c>
      <c r="C46" s="1">
        <f t="shared" si="5"/>
        <v>175.27332750694444</v>
      </c>
      <c r="K46">
        <v>14</v>
      </c>
      <c r="L46">
        <f t="shared" si="6"/>
        <v>35</v>
      </c>
      <c r="M46">
        <v>1</v>
      </c>
      <c r="N46">
        <f t="shared" si="7"/>
        <v>2.7066768232791385</v>
      </c>
      <c r="O46">
        <v>3.3999999999999998E-3</v>
      </c>
    </row>
    <row r="47" spans="1:15" x14ac:dyDescent="0.2">
      <c r="A47" s="1">
        <v>22.158000000000001</v>
      </c>
      <c r="B47" s="1">
        <f t="shared" si="4"/>
        <v>0.14208333333333201</v>
      </c>
      <c r="C47" s="1">
        <f t="shared" si="5"/>
        <v>2.0187673611110735E-2</v>
      </c>
      <c r="K47">
        <v>15</v>
      </c>
      <c r="L47">
        <f t="shared" si="6"/>
        <v>37.5</v>
      </c>
      <c r="M47">
        <v>1</v>
      </c>
      <c r="N47">
        <f t="shared" si="7"/>
        <v>3.2278296751578757</v>
      </c>
      <c r="O47">
        <v>5.9999999999999995E-4</v>
      </c>
    </row>
    <row r="48" spans="1:15" x14ac:dyDescent="0.2">
      <c r="A48" s="1">
        <v>25.138999999999999</v>
      </c>
      <c r="B48" s="1">
        <f t="shared" si="4"/>
        <v>3.1230833333333301</v>
      </c>
      <c r="C48" s="1">
        <f t="shared" si="5"/>
        <v>9.7536495069444236</v>
      </c>
      <c r="K48">
        <v>16</v>
      </c>
      <c r="L48">
        <f t="shared" si="6"/>
        <v>40</v>
      </c>
      <c r="M48">
        <v>0</v>
      </c>
      <c r="N48">
        <f t="shared" si="7"/>
        <v>3.7489825270366128</v>
      </c>
      <c r="O48">
        <v>1E-4</v>
      </c>
    </row>
    <row r="49" spans="1:9" x14ac:dyDescent="0.2">
      <c r="A49" s="1">
        <v>20.428999999999998</v>
      </c>
      <c r="B49" s="1">
        <f t="shared" si="4"/>
        <v>-1.5869166666666707</v>
      </c>
      <c r="C49" s="1">
        <f t="shared" si="5"/>
        <v>2.5183045069444576</v>
      </c>
    </row>
    <row r="50" spans="1:9" x14ac:dyDescent="0.2">
      <c r="A50" s="1">
        <v>17.425000000000001</v>
      </c>
      <c r="B50" s="1">
        <f t="shared" si="4"/>
        <v>-4.5909166666666685</v>
      </c>
      <c r="C50" s="1">
        <f t="shared" si="5"/>
        <v>21.076515840277796</v>
      </c>
    </row>
    <row r="51" spans="1:9" x14ac:dyDescent="0.2">
      <c r="A51" s="1">
        <v>34.287999999999997</v>
      </c>
      <c r="B51" s="1">
        <f t="shared" si="4"/>
        <v>12.272083333333327</v>
      </c>
      <c r="C51" s="1">
        <f t="shared" si="5"/>
        <v>150.60402934027763</v>
      </c>
    </row>
    <row r="52" spans="1:9" x14ac:dyDescent="0.2">
      <c r="A52" s="1">
        <v>23.893999999999998</v>
      </c>
      <c r="B52" s="1">
        <f t="shared" si="4"/>
        <v>1.8780833333333291</v>
      </c>
      <c r="C52" s="1">
        <f t="shared" si="5"/>
        <v>3.5271970069444287</v>
      </c>
    </row>
    <row r="53" spans="1:9" x14ac:dyDescent="0.2">
      <c r="A53" s="1">
        <v>17.96</v>
      </c>
      <c r="B53" s="1">
        <f t="shared" si="4"/>
        <v>-4.0559166666666684</v>
      </c>
      <c r="C53" s="1">
        <f t="shared" si="5"/>
        <v>16.450460006944457</v>
      </c>
    </row>
    <row r="54" spans="1:9" x14ac:dyDescent="0.2">
      <c r="A54" s="1">
        <v>22.058</v>
      </c>
      <c r="B54" s="1">
        <f t="shared" si="4"/>
        <v>4.2083333333330586E-2</v>
      </c>
      <c r="C54" s="1">
        <f t="shared" si="5"/>
        <v>1.7710069444442133E-3</v>
      </c>
    </row>
    <row r="55" spans="1:9" x14ac:dyDescent="0.2">
      <c r="A55" s="1">
        <v>21.157</v>
      </c>
      <c r="B55" s="1">
        <f t="shared" si="4"/>
        <v>-0.85891666666666922</v>
      </c>
      <c r="C55" s="1">
        <f t="shared" si="5"/>
        <v>0.73773784027778211</v>
      </c>
    </row>
    <row r="57" spans="1:9" x14ac:dyDescent="0.2">
      <c r="A57" s="5" t="s">
        <v>23</v>
      </c>
      <c r="C57" t="s">
        <v>24</v>
      </c>
      <c r="D57">
        <f>AVERAGE(A58:A81)</f>
        <v>-7.964791666666664</v>
      </c>
      <c r="F57" t="s">
        <v>25</v>
      </c>
      <c r="H57" t="s">
        <v>26</v>
      </c>
      <c r="I57">
        <f>SQRT(SUM(F58:F81)/23)</f>
        <v>4.8648269103590538</v>
      </c>
    </row>
    <row r="58" spans="1:9" x14ac:dyDescent="0.2">
      <c r="A58">
        <f>A2-A32</f>
        <v>-7.1989999999999981</v>
      </c>
      <c r="F58">
        <f>(A58-D$57)^2</f>
        <v>0.58643687673611011</v>
      </c>
      <c r="H58" t="s">
        <v>22</v>
      </c>
      <c r="I58">
        <f>(F6-F36)/(I57/SQRT(24))</f>
        <v>-8.0207069441099623</v>
      </c>
    </row>
    <row r="59" spans="1:9" x14ac:dyDescent="0.2">
      <c r="A59">
        <f t="shared" ref="A59:A81" si="8">A3-A33</f>
        <v>-1.9499999999999993</v>
      </c>
      <c r="F59">
        <f t="shared" ref="F59:F81" si="9">(A59-D$57)^2</f>
        <v>36.177718793402754</v>
      </c>
    </row>
    <row r="60" spans="1:9" x14ac:dyDescent="0.2">
      <c r="A60">
        <f t="shared" si="8"/>
        <v>-11.649999999999999</v>
      </c>
      <c r="F60">
        <f t="shared" si="9"/>
        <v>13.580760460069452</v>
      </c>
    </row>
    <row r="61" spans="1:9" x14ac:dyDescent="0.2">
      <c r="A61">
        <f t="shared" si="8"/>
        <v>-7.0569999999999986</v>
      </c>
      <c r="F61">
        <f t="shared" si="9"/>
        <v>0.8240857100694422</v>
      </c>
    </row>
    <row r="62" spans="1:9" x14ac:dyDescent="0.2">
      <c r="A62">
        <f t="shared" si="8"/>
        <v>-8.1340000000000003</v>
      </c>
      <c r="F62">
        <f t="shared" si="9"/>
        <v>2.8631460069445447E-2</v>
      </c>
    </row>
    <row r="63" spans="1:9" x14ac:dyDescent="0.2">
      <c r="A63">
        <f t="shared" si="8"/>
        <v>-8.64</v>
      </c>
      <c r="F63">
        <f t="shared" si="9"/>
        <v>0.4559062934027821</v>
      </c>
    </row>
    <row r="64" spans="1:9" x14ac:dyDescent="0.2">
      <c r="A64">
        <f t="shared" si="8"/>
        <v>-9.879999999999999</v>
      </c>
      <c r="F64">
        <f t="shared" si="9"/>
        <v>3.6680229600694507</v>
      </c>
    </row>
    <row r="65" spans="1:6" x14ac:dyDescent="0.2">
      <c r="A65">
        <f t="shared" si="8"/>
        <v>-8.4069999999999983</v>
      </c>
      <c r="F65">
        <f t="shared" si="9"/>
        <v>0.1955482100694452</v>
      </c>
    </row>
    <row r="66" spans="1:6" x14ac:dyDescent="0.2">
      <c r="A66">
        <f t="shared" si="8"/>
        <v>-11.361000000000001</v>
      </c>
      <c r="F66">
        <f t="shared" si="9"/>
        <v>11.5342310434028</v>
      </c>
    </row>
    <row r="67" spans="1:6" x14ac:dyDescent="0.2">
      <c r="A67">
        <f t="shared" si="8"/>
        <v>-11.802</v>
      </c>
      <c r="F67">
        <f t="shared" si="9"/>
        <v>14.724167793402795</v>
      </c>
    </row>
    <row r="68" spans="1:6" x14ac:dyDescent="0.2">
      <c r="A68">
        <f t="shared" si="8"/>
        <v>-2.1960000000000015</v>
      </c>
      <c r="F68">
        <f t="shared" si="9"/>
        <v>33.278957293402733</v>
      </c>
    </row>
    <row r="69" spans="1:6" x14ac:dyDescent="0.2">
      <c r="A69">
        <f t="shared" si="8"/>
        <v>-3.3459999999999983</v>
      </c>
      <c r="F69">
        <f t="shared" si="9"/>
        <v>21.333236460069436</v>
      </c>
    </row>
    <row r="70" spans="1:6" x14ac:dyDescent="0.2">
      <c r="A70">
        <f t="shared" si="8"/>
        <v>-2.4370000000000012</v>
      </c>
      <c r="F70">
        <f t="shared" si="9"/>
        <v>30.556480710069401</v>
      </c>
    </row>
    <row r="71" spans="1:6" x14ac:dyDescent="0.2">
      <c r="A71">
        <f t="shared" si="8"/>
        <v>-3.4009999999999998</v>
      </c>
      <c r="F71">
        <f t="shared" si="9"/>
        <v>20.828194376736089</v>
      </c>
    </row>
    <row r="72" spans="1:6" x14ac:dyDescent="0.2">
      <c r="A72">
        <f t="shared" si="8"/>
        <v>-17.055000000000003</v>
      </c>
      <c r="F72">
        <f t="shared" si="9"/>
        <v>82.631887543402897</v>
      </c>
    </row>
    <row r="73" spans="1:6" x14ac:dyDescent="0.2">
      <c r="A73">
        <f t="shared" si="8"/>
        <v>-10.028</v>
      </c>
      <c r="F73">
        <f t="shared" si="9"/>
        <v>4.2568286267361239</v>
      </c>
    </row>
    <row r="74" spans="1:6" x14ac:dyDescent="0.2">
      <c r="A74">
        <f t="shared" si="8"/>
        <v>-6.6439999999999984</v>
      </c>
      <c r="F74">
        <f t="shared" si="9"/>
        <v>1.7444906267361087</v>
      </c>
    </row>
    <row r="75" spans="1:6" x14ac:dyDescent="0.2">
      <c r="A75">
        <f t="shared" si="8"/>
        <v>-9.7899999999999991</v>
      </c>
      <c r="F75">
        <f t="shared" si="9"/>
        <v>3.331385460069451</v>
      </c>
    </row>
    <row r="76" spans="1:6" x14ac:dyDescent="0.2">
      <c r="A76">
        <f t="shared" si="8"/>
        <v>-6.0810000000000013</v>
      </c>
      <c r="F76">
        <f t="shared" si="9"/>
        <v>3.5486710434027628</v>
      </c>
    </row>
    <row r="77" spans="1:6" x14ac:dyDescent="0.2">
      <c r="A77">
        <f t="shared" si="8"/>
        <v>-21.918999999999997</v>
      </c>
      <c r="F77">
        <f t="shared" si="9"/>
        <v>194.71993021006946</v>
      </c>
    </row>
    <row r="78" spans="1:6" x14ac:dyDescent="0.2">
      <c r="A78">
        <f t="shared" si="8"/>
        <v>-10.949999999999998</v>
      </c>
      <c r="F78">
        <f t="shared" si="9"/>
        <v>8.9114687934027792</v>
      </c>
    </row>
    <row r="79" spans="1:6" x14ac:dyDescent="0.2">
      <c r="A79">
        <f t="shared" si="8"/>
        <v>-3.7270000000000003</v>
      </c>
      <c r="F79">
        <f t="shared" si="9"/>
        <v>17.958878210069418</v>
      </c>
    </row>
    <row r="80" spans="1:6" x14ac:dyDescent="0.2">
      <c r="A80">
        <f t="shared" si="8"/>
        <v>-2.347999999999999</v>
      </c>
      <c r="F80">
        <f t="shared" si="9"/>
        <v>31.548348626736093</v>
      </c>
    </row>
    <row r="81" spans="1:6" x14ac:dyDescent="0.2">
      <c r="A81">
        <f t="shared" si="8"/>
        <v>-5.1529999999999987</v>
      </c>
      <c r="F81">
        <f t="shared" si="9"/>
        <v>7.9061723767361034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2018-03-28T13:25:00Z</dcterms:created>
  <dcterms:modified xsi:type="dcterms:W3CDTF">2018-03-30T06:30:22Z</dcterms:modified>
</cp:coreProperties>
</file>