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Daniel\OneDrive - University of Louisville\Documents\2020 - Spring\CIS 481\ICEs\"/>
    </mc:Choice>
  </mc:AlternateContent>
  <xr:revisionPtr revIDLastSave="474" documentId="11_F25DC773A252ABDACC10482E215B6BC45BDE58EF" xr6:coauthVersionLast="45" xr6:coauthVersionMax="45" xr10:uidLastSave="{BDBC74FD-DD19-4BDC-B878-A734E1C5357E}"/>
  <bookViews>
    <workbookView xWindow="-98" yWindow="-98" windowWidth="20715" windowHeight="13276" activeTab="2" xr2:uid="{00000000-000D-0000-FFFF-FFFF00000000}"/>
  </bookViews>
  <sheets>
    <sheet name="Problem 2" sheetId="1" r:id="rId1"/>
    <sheet name="Problem 3 Part 1" sheetId="2" r:id="rId2"/>
    <sheet name="Problem 3 Part 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4" i="4" l="1"/>
  <c r="B4" i="4"/>
  <c r="B5" i="4"/>
  <c r="B6" i="4"/>
  <c r="B7" i="4"/>
  <c r="B8" i="4"/>
  <c r="B9" i="4"/>
  <c r="B10" i="4"/>
  <c r="B11" i="4"/>
  <c r="B12" i="4"/>
  <c r="B13" i="4"/>
  <c r="B3" i="4"/>
  <c r="B17" i="2"/>
  <c r="D14" i="2"/>
  <c r="F3" i="2"/>
  <c r="G3" i="2" s="1"/>
  <c r="C4" i="4" s="1"/>
  <c r="F4" i="2"/>
  <c r="G4" i="2" s="1"/>
  <c r="C5" i="4" s="1"/>
  <c r="F5" i="2"/>
  <c r="G5" i="2" s="1"/>
  <c r="C6" i="4" s="1"/>
  <c r="F6" i="2"/>
  <c r="G6" i="2" s="1"/>
  <c r="C7" i="4" s="1"/>
  <c r="F7" i="2"/>
  <c r="G7" i="2" s="1"/>
  <c r="C8" i="4" s="1"/>
  <c r="F8" i="2"/>
  <c r="G8" i="2" s="1"/>
  <c r="C9" i="4" s="1"/>
  <c r="F9" i="2"/>
  <c r="G9" i="2" s="1"/>
  <c r="C10" i="4" s="1"/>
  <c r="F10" i="2"/>
  <c r="G10" i="2" s="1"/>
  <c r="C11" i="4" s="1"/>
  <c r="F11" i="2"/>
  <c r="G11" i="2" s="1"/>
  <c r="C12" i="4" s="1"/>
  <c r="F12" i="2"/>
  <c r="G12" i="2" s="1"/>
  <c r="C13" i="4" s="1"/>
  <c r="F13" i="2"/>
  <c r="G13" i="2" s="1"/>
  <c r="C14" i="4" s="1"/>
  <c r="F2" i="2"/>
  <c r="G2" i="2" s="1"/>
  <c r="C3" i="4" s="1"/>
  <c r="E5" i="1"/>
  <c r="D3" i="1"/>
  <c r="E3" i="1" s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2" i="1"/>
  <c r="E2" i="1" s="1"/>
  <c r="E14" i="1" s="1"/>
  <c r="E3" i="4" l="1"/>
  <c r="F3" i="4" s="1"/>
  <c r="E13" i="4"/>
  <c r="F13" i="4" s="1"/>
  <c r="E9" i="4"/>
  <c r="F9" i="4" s="1"/>
  <c r="E5" i="4"/>
  <c r="F5" i="4" s="1"/>
  <c r="E12" i="4"/>
  <c r="F12" i="4" s="1"/>
  <c r="E8" i="4"/>
  <c r="F8" i="4" s="1"/>
  <c r="E4" i="4"/>
  <c r="F4" i="4" s="1"/>
  <c r="E14" i="4"/>
  <c r="F14" i="4" s="1"/>
  <c r="E10" i="4"/>
  <c r="F10" i="4" s="1"/>
  <c r="E6" i="4"/>
  <c r="F6" i="4" s="1"/>
  <c r="E15" i="4"/>
  <c r="E11" i="4"/>
  <c r="F11" i="4" s="1"/>
  <c r="E7" i="4"/>
  <c r="F7" i="4" s="1"/>
  <c r="G14" i="2"/>
  <c r="B18" i="2" s="1"/>
  <c r="B19" i="2" s="1"/>
</calcChain>
</file>

<file path=xl/sharedStrings.xml><?xml version="1.0" encoding="utf-8"?>
<sst xmlns="http://schemas.openxmlformats.org/spreadsheetml/2006/main" count="117" uniqueCount="46">
  <si>
    <t>Threat Category</t>
  </si>
  <si>
    <t>Cost per Incident (SLE)</t>
  </si>
  <si>
    <t>ARO</t>
  </si>
  <si>
    <t>Frequency of Occurrence</t>
  </si>
  <si>
    <t>Annualized Loss Expectancy</t>
  </si>
  <si>
    <t>Software piracy</t>
  </si>
  <si>
    <t>Theft of information (hacker)</t>
  </si>
  <si>
    <t>Theft of information (employee)</t>
  </si>
  <si>
    <t>Web defacement</t>
  </si>
  <si>
    <t>Theft of equipment</t>
  </si>
  <si>
    <t>Viruses, worms, Trojan horses</t>
  </si>
  <si>
    <t>Denial-of-service attacks</t>
  </si>
  <si>
    <t>Earthquake</t>
  </si>
  <si>
    <t>Flood</t>
  </si>
  <si>
    <t>Fire</t>
  </si>
  <si>
    <t>Time References</t>
  </si>
  <si>
    <t>Weekly</t>
  </si>
  <si>
    <t>Monthly</t>
  </si>
  <si>
    <t>Biannually</t>
  </si>
  <si>
    <t>Quarterly</t>
  </si>
  <si>
    <t>Yearly</t>
  </si>
  <si>
    <t>Vicennially</t>
  </si>
  <si>
    <t>Decennially</t>
  </si>
  <si>
    <t>Total</t>
  </si>
  <si>
    <t>Cost per Incident</t>
  </si>
  <si>
    <t>Cost of Control</t>
  </si>
  <si>
    <t>Type of Control</t>
  </si>
  <si>
    <t>Programmer mistakes</t>
  </si>
  <si>
    <t>Loss of intellectual property</t>
  </si>
  <si>
    <t>Biennially</t>
  </si>
  <si>
    <t>Training</t>
  </si>
  <si>
    <t>Firewall/IDS</t>
  </si>
  <si>
    <t>Physical Security</t>
  </si>
  <si>
    <t>Firewall</t>
  </si>
  <si>
    <t>Antivirus</t>
  </si>
  <si>
    <t>Insurance/Backups</t>
  </si>
  <si>
    <t>Uncontrolled Expected Loss</t>
  </si>
  <si>
    <t>Control Cost Benefit</t>
  </si>
  <si>
    <t>Cost of Control + Expected Loss</t>
  </si>
  <si>
    <t>Freq. of Occurrence</t>
  </si>
  <si>
    <t>Cost-Benefit Analysis</t>
  </si>
  <si>
    <t>ALE (Prior)</t>
  </si>
  <si>
    <t>ALE (Post)</t>
  </si>
  <si>
    <t>Cost of Control (ACS)</t>
  </si>
  <si>
    <t>Cost-Benefit Analysis (CBA)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</si>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</sst>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0" fillId="0" borderId="0" xfId="1" applyFont="1"/>
    <xf numFmtId="0" fontId="2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3" xfId="1" applyFont="1" applyBorder="1"/>
    <xf numFmtId="44" fontId="0" fillId="0" borderId="0" xfId="1" applyFont="1" applyBorder="1"/>
    <xf numFmtId="0" fontId="0" fillId="2" borderId="4" xfId="0" applyFont="1" applyFill="1" applyBorder="1"/>
    <xf numFmtId="0" fontId="0" fillId="0" borderId="4" xfId="0" applyFont="1" applyBorder="1"/>
    <xf numFmtId="44" fontId="0" fillId="0" borderId="0" xfId="1" applyFont="1" applyFill="1" applyBorder="1"/>
    <xf numFmtId="44" fontId="0" fillId="0" borderId="0" xfId="0" applyNumberFormat="1"/>
    <xf numFmtId="44" fontId="1" fillId="0" borderId="0" xfId="0" applyNumberFormat="1" applyFont="1"/>
    <xf numFmtId="0" fontId="1" fillId="0" borderId="0" xfId="0" applyNumberFormat="1" applyFont="1"/>
    <xf numFmtId="0" fontId="2" fillId="0" borderId="0" xfId="0" applyFont="1" applyAlignment="1">
      <alignment horizontal="center"/>
    </xf>
    <xf numFmtId="0" fontId="0" fillId="2" borderId="5" xfId="0" applyFont="1" applyFill="1" applyBorder="1"/>
    <xf numFmtId="0" fontId="0" fillId="0" borderId="6" xfId="0" applyFont="1" applyBorder="1"/>
    <xf numFmtId="44" fontId="0" fillId="0" borderId="0" xfId="0" applyNumberFormat="1" applyFont="1"/>
    <xf numFmtId="44" fontId="0" fillId="3" borderId="0" xfId="0" applyNumberFormat="1" applyFill="1"/>
    <xf numFmtId="0" fontId="2" fillId="0" borderId="0" xfId="0" applyFont="1"/>
    <xf numFmtId="44" fontId="2" fillId="0" borderId="0" xfId="1" applyFont="1"/>
    <xf numFmtId="0" fontId="0" fillId="0" borderId="0" xfId="0" applyFont="1"/>
    <xf numFmtId="44" fontId="1" fillId="0" borderId="0" xfId="1" applyFont="1"/>
    <xf numFmtId="0" fontId="0" fillId="0" borderId="1" xfId="0" applyFont="1" applyBorder="1"/>
    <xf numFmtId="44" fontId="1" fillId="0" borderId="1" xfId="1" applyFont="1" applyBorder="1"/>
    <xf numFmtId="44" fontId="1" fillId="3" borderId="0" xfId="1" applyFont="1" applyFill="1"/>
    <xf numFmtId="44" fontId="2" fillId="0" borderId="1" xfId="1" applyFont="1" applyFill="1" applyBorder="1" applyAlignment="1">
      <alignment horizontal="center"/>
    </xf>
    <xf numFmtId="44" fontId="1" fillId="0" borderId="1" xfId="1" applyFont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35">
    <dxf>
      <font>
        <color rgb="FF9C0006"/>
      </font>
    </dxf>
    <dxf>
      <font>
        <color rgb="FF9C0006"/>
      </font>
    </dxf>
    <dxf>
      <font>
        <color rgb="FF9C0006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 tint="0.3999755851924192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 tint="0.39997558519241921"/>
        </left>
        <right/>
        <top style="thin">
          <color theme="8" tint="0.39997558519241921"/>
        </top>
        <bottom style="thin">
          <color theme="8" tint="0.39997558519241921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8" tint="0.39997558519241921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8AEC13-A36A-4AEF-91ED-FE2852E112F2}" name="Table1" displayName="Table1" ref="A1:E14" totalsRowCount="1" headerRowDxfId="34" dataDxfId="33" headerRowBorderDxfId="32" dataCellStyle="Currency">
  <autoFilter ref="A1:E13" xr:uid="{DB3B984B-201B-436A-AD51-63045F9C656D}"/>
  <tableColumns count="5">
    <tableColumn id="1" xr3:uid="{D3A96840-446A-4280-8E3B-E6990FFE51F7}" name="Threat Category" totalsRowLabel="Total"/>
    <tableColumn id="2" xr3:uid="{1ADF3EF2-2D9A-4136-8944-41100A8F3B0B}" name="Cost per Incident (SLE)" dataDxfId="31" totalsRowDxfId="19" dataCellStyle="Currency"/>
    <tableColumn id="3" xr3:uid="{D0B17A60-F1CC-4550-8AE9-9FD8838A5D6C}" name="Freq. of Occurrence" dataDxfId="30" totalsRowDxfId="18" dataCellStyle="Currency"/>
    <tableColumn id="4" xr3:uid="{45D442BF-F909-40DB-B2AB-70063C577F4A}" name="ARO">
      <calculatedColumnFormula>VLOOKUP(C2, $G$3:$H$9, 2, FALSE)</calculatedColumnFormula>
    </tableColumn>
    <tableColumn id="5" xr3:uid="{280541CB-70E0-4989-8995-9C1AAE61BA63}" name="Annualized Loss Expectancy" totalsRowFunction="sum" dataDxfId="29" totalsRowDxfId="17" dataCellStyle="Currency" totalsRowCellStyle="Currency">
      <calculatedColumnFormula>B2*D2</calculatedColumnFormula>
    </tableColumn>
  </tableColumns>
  <tableStyleInfo name="TableStyleMedium6" showFirstColumn="0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45BA35-FD7C-41E8-BC78-9740EFAC8FE8}" name="Table2" displayName="Table2" ref="A1:G14" totalsRowCount="1" headerRowDxfId="24" headerRowBorderDxfId="28">
  <autoFilter ref="A1:G13" xr:uid="{3C5AE23A-287D-490B-A0C6-AF04D6C86D8C}"/>
  <tableColumns count="7">
    <tableColumn id="1" xr3:uid="{E61104F9-9E19-4646-BE01-5EB2AE3D1B80}" name="Threat Category" totalsRowLabel="Total" totalsRowDxfId="23"/>
    <tableColumn id="2" xr3:uid="{1F8F5A58-5AC0-46EF-9576-5582FF1BA860}" name="Cost per Incident" dataDxfId="27" totalsRowDxfId="22" dataCellStyle="Currency"/>
    <tableColumn id="3" xr3:uid="{89239980-3A55-427B-A10F-1B96386D69EC}" name="Freq. of Occurrence"/>
    <tableColumn id="4" xr3:uid="{B5A6E28E-9ABF-4093-8FBB-F5AF8C98F9D2}" name="Cost of Control" totalsRowFunction="sum" dataDxfId="26" totalsRowDxfId="21" dataCellStyle="Currency"/>
    <tableColumn id="5" xr3:uid="{87316381-C209-4CF1-AF33-A75F412DE493}" name="Type of Control"/>
    <tableColumn id="6" xr3:uid="{479D3476-48EE-4D44-9515-4CAB25F73D44}" name="ARO">
      <calculatedColumnFormula>VLOOKUP(C2,$I$3:$J$9,2,FALSE)</calculatedColumnFormula>
    </tableColumn>
    <tableColumn id="7" xr3:uid="{13D2474E-1272-4D8A-953B-48B424ED32E1}" name="Annualized Loss Expectancy" totalsRowFunction="sum" dataDxfId="25" totalsRowDxfId="20">
      <calculatedColumnFormula>B2*F2</calculatedColumnFormula>
    </tableColumn>
  </tableColumns>
  <tableStyleInfo name="TableStyleMedium6" showFirstColumn="0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B9FF52-4E10-477B-8B2E-45727EAFCF9A}" name="Table5" displayName="Table5" ref="A2:F15" totalsRowCount="1" headerRowDxfId="11" dataDxfId="12" headerRowBorderDxfId="16" headerRowCellStyle="Currency" dataCellStyle="Currency">
  <autoFilter ref="A2:F14" xr:uid="{74298F2E-2C0B-4AC7-B3D9-272EF7B8FBC3}"/>
  <tableColumns count="6">
    <tableColumn id="1" xr3:uid="{8DFFAC94-736F-4B21-A872-5F35679688A0}" name="Threat Category" totalsRowLabel="Total" dataDxfId="15" totalsRowDxfId="9"/>
    <tableColumn id="2" xr3:uid="{3AA65F73-7DB4-4065-B5F5-E14302AB64B7}" name="ALE (Prior)" dataDxfId="14" totalsRowDxfId="8" dataCellStyle="Currency">
      <calculatedColumnFormula>'Problem 2'!E2</calculatedColumnFormula>
    </tableColumn>
    <tableColumn id="3" xr3:uid="{4719D6DE-656A-49E1-8B06-98D8F495D16F}" name="ALE (Post)" dataDxfId="13">
      <calculatedColumnFormula>'Problem 3 Part 1'!G2</calculatedColumnFormula>
    </tableColumn>
    <tableColumn id="4" xr3:uid="{6E407453-DBA4-4080-9F1A-AFBD6F4EA8DE}" name="Cost of Control (ACS)" dataDxfId="10" totalsRowDxfId="7" dataCellStyle="Currency"/>
    <tableColumn id="5" xr3:uid="{644EB221-9604-49C1-A007-6A6E1587FC40}" name="Cost-Benefit Analysis (CBA)" totalsRowFunction="sum" dataDxfId="5" totalsRowDxfId="6" dataCellStyle="Currency">
      <calculatedColumnFormula>B3-C3-D3</calculatedColumnFormula>
    </tableColumn>
    <tableColumn id="7" xr3:uid="{377B6B60-94D9-44C3-ADE1-442D2C55A3DA}" name="Result" dataDxfId="4" totalsRowDxfId="3" dataCellStyle="Currency">
      <calculatedColumnFormula>IF(E3&gt;0, "Worth it!", "Not worth it.")</calculatedColumnFormula>
    </tableColumn>
  </tableColumns>
  <tableStyleInfo name="TableStyleMedium6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workbookViewId="0">
      <selection activeCell="A32" sqref="A32"/>
    </sheetView>
  </sheetViews>
  <sheetFormatPr defaultRowHeight="14.25" x14ac:dyDescent="0.45"/>
  <cols>
    <col min="1" max="1" width="26.33203125" bestFit="1" customWidth="1"/>
    <col min="2" max="2" width="24.6640625" style="3" bestFit="1" customWidth="1"/>
    <col min="3" max="3" width="22.3984375" style="3" bestFit="1" customWidth="1"/>
    <col min="4" max="4" width="8.73046875" bestFit="1" customWidth="1"/>
    <col min="5" max="5" width="29.1328125" style="3" bestFit="1" customWidth="1"/>
    <col min="7" max="7" width="20.33203125" bestFit="1" customWidth="1"/>
    <col min="8" max="8" width="4.73046875" bestFit="1" customWidth="1"/>
  </cols>
  <sheetData>
    <row r="1" spans="1:8" x14ac:dyDescent="0.45">
      <c r="A1" s="1" t="s">
        <v>0</v>
      </c>
      <c r="B1" s="2" t="s">
        <v>1</v>
      </c>
      <c r="C1" s="2" t="s">
        <v>39</v>
      </c>
      <c r="D1" s="1" t="s">
        <v>2</v>
      </c>
      <c r="E1" s="2" t="s">
        <v>4</v>
      </c>
      <c r="G1" s="4" t="s">
        <v>15</v>
      </c>
      <c r="H1" s="4"/>
    </row>
    <row r="2" spans="1:8" x14ac:dyDescent="0.45">
      <c r="A2" t="s">
        <v>27</v>
      </c>
      <c r="B2" s="3">
        <v>5000</v>
      </c>
      <c r="C2" s="3" t="s">
        <v>16</v>
      </c>
      <c r="D2">
        <f>VLOOKUP(C2, $G$3:$H$9, 2, FALSE)</f>
        <v>52</v>
      </c>
      <c r="E2" s="6">
        <f>B2*D2</f>
        <v>260000</v>
      </c>
      <c r="G2" s="5" t="s">
        <v>3</v>
      </c>
      <c r="H2" s="5" t="s">
        <v>2</v>
      </c>
    </row>
    <row r="3" spans="1:8" x14ac:dyDescent="0.45">
      <c r="A3" t="s">
        <v>28</v>
      </c>
      <c r="B3" s="3">
        <v>75000</v>
      </c>
      <c r="C3" s="3" t="s">
        <v>20</v>
      </c>
      <c r="D3">
        <f t="shared" ref="D3:D13" si="0">VLOOKUP(C3, $G$3:$H$9, 2, FALSE)</f>
        <v>1</v>
      </c>
      <c r="E3" s="7">
        <f t="shared" ref="E3:E13" si="1">B3*D3</f>
        <v>75000</v>
      </c>
      <c r="G3" t="s">
        <v>16</v>
      </c>
      <c r="H3">
        <v>52</v>
      </c>
    </row>
    <row r="4" spans="1:8" x14ac:dyDescent="0.45">
      <c r="A4" t="s">
        <v>5</v>
      </c>
      <c r="B4" s="3">
        <v>500</v>
      </c>
      <c r="C4" s="3" t="s">
        <v>16</v>
      </c>
      <c r="D4">
        <f t="shared" si="0"/>
        <v>52</v>
      </c>
      <c r="E4" s="7">
        <f t="shared" si="1"/>
        <v>26000</v>
      </c>
      <c r="G4" t="s">
        <v>17</v>
      </c>
      <c r="H4">
        <v>12</v>
      </c>
    </row>
    <row r="5" spans="1:8" x14ac:dyDescent="0.45">
      <c r="A5" t="s">
        <v>6</v>
      </c>
      <c r="B5" s="3">
        <v>2500</v>
      </c>
      <c r="C5" s="3" t="s">
        <v>19</v>
      </c>
      <c r="D5">
        <f t="shared" si="0"/>
        <v>4</v>
      </c>
      <c r="E5" s="7">
        <f t="shared" si="1"/>
        <v>10000</v>
      </c>
      <c r="G5" t="s">
        <v>19</v>
      </c>
      <c r="H5">
        <v>4</v>
      </c>
    </row>
    <row r="6" spans="1:8" x14ac:dyDescent="0.45">
      <c r="A6" t="s">
        <v>7</v>
      </c>
      <c r="B6" s="3">
        <v>5000</v>
      </c>
      <c r="C6" s="3" t="s">
        <v>18</v>
      </c>
      <c r="D6">
        <f t="shared" si="0"/>
        <v>2</v>
      </c>
      <c r="E6" s="7">
        <f t="shared" si="1"/>
        <v>10000</v>
      </c>
      <c r="G6" t="s">
        <v>18</v>
      </c>
      <c r="H6">
        <v>2</v>
      </c>
    </row>
    <row r="7" spans="1:8" x14ac:dyDescent="0.45">
      <c r="A7" t="s">
        <v>8</v>
      </c>
      <c r="B7" s="3">
        <v>500</v>
      </c>
      <c r="C7" s="3" t="s">
        <v>17</v>
      </c>
      <c r="D7">
        <f t="shared" si="0"/>
        <v>12</v>
      </c>
      <c r="E7" s="7">
        <f t="shared" si="1"/>
        <v>6000</v>
      </c>
      <c r="G7" t="s">
        <v>20</v>
      </c>
      <c r="H7">
        <v>1</v>
      </c>
    </row>
    <row r="8" spans="1:8" x14ac:dyDescent="0.45">
      <c r="A8" t="s">
        <v>9</v>
      </c>
      <c r="B8" s="3">
        <v>5000</v>
      </c>
      <c r="C8" s="3" t="s">
        <v>20</v>
      </c>
      <c r="D8">
        <f t="shared" si="0"/>
        <v>1</v>
      </c>
      <c r="E8" s="7">
        <f t="shared" si="1"/>
        <v>5000</v>
      </c>
      <c r="G8" t="s">
        <v>22</v>
      </c>
      <c r="H8">
        <v>0.1</v>
      </c>
    </row>
    <row r="9" spans="1:8" x14ac:dyDescent="0.45">
      <c r="A9" t="s">
        <v>10</v>
      </c>
      <c r="B9" s="3">
        <v>1500</v>
      </c>
      <c r="C9" s="3" t="s">
        <v>16</v>
      </c>
      <c r="D9">
        <f t="shared" si="0"/>
        <v>52</v>
      </c>
      <c r="E9" s="7">
        <f t="shared" si="1"/>
        <v>78000</v>
      </c>
      <c r="G9" t="s">
        <v>21</v>
      </c>
      <c r="H9">
        <v>0.05</v>
      </c>
    </row>
    <row r="10" spans="1:8" x14ac:dyDescent="0.45">
      <c r="A10" t="s">
        <v>11</v>
      </c>
      <c r="B10" s="3">
        <v>2500</v>
      </c>
      <c r="C10" s="3" t="s">
        <v>19</v>
      </c>
      <c r="D10">
        <f t="shared" si="0"/>
        <v>4</v>
      </c>
      <c r="E10" s="7">
        <f t="shared" si="1"/>
        <v>10000</v>
      </c>
    </row>
    <row r="11" spans="1:8" x14ac:dyDescent="0.45">
      <c r="A11" t="s">
        <v>12</v>
      </c>
      <c r="B11" s="3">
        <v>250000</v>
      </c>
      <c r="C11" s="3" t="s">
        <v>21</v>
      </c>
      <c r="D11">
        <f t="shared" si="0"/>
        <v>0.05</v>
      </c>
      <c r="E11" s="7">
        <f t="shared" si="1"/>
        <v>12500</v>
      </c>
    </row>
    <row r="12" spans="1:8" x14ac:dyDescent="0.45">
      <c r="A12" t="s">
        <v>13</v>
      </c>
      <c r="B12" s="3">
        <v>250000</v>
      </c>
      <c r="C12" s="3" t="s">
        <v>22</v>
      </c>
      <c r="D12">
        <f t="shared" si="0"/>
        <v>0.1</v>
      </c>
      <c r="E12" s="7">
        <f t="shared" si="1"/>
        <v>25000</v>
      </c>
    </row>
    <row r="13" spans="1:8" x14ac:dyDescent="0.45">
      <c r="A13" t="s">
        <v>14</v>
      </c>
      <c r="B13" s="3">
        <v>500000</v>
      </c>
      <c r="C13" s="3" t="s">
        <v>22</v>
      </c>
      <c r="D13">
        <f t="shared" si="0"/>
        <v>0.1</v>
      </c>
      <c r="E13" s="7">
        <f t="shared" si="1"/>
        <v>50000</v>
      </c>
    </row>
    <row r="14" spans="1:8" x14ac:dyDescent="0.45">
      <c r="A14" t="s">
        <v>23</v>
      </c>
      <c r="B14" s="13"/>
      <c r="C14" s="13"/>
      <c r="E14" s="25">
        <f>SUBTOTAL(109,Table1[Annualized Loss Expectancy])</f>
        <v>567500</v>
      </c>
    </row>
    <row r="15" spans="1:8" x14ac:dyDescent="0.45">
      <c r="E15" s="10"/>
    </row>
  </sheetData>
  <mergeCells count="1">
    <mergeCell ref="G1:H1"/>
  </mergeCell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EE69-D660-416F-BE6E-F50CCDAC64F1}">
  <dimension ref="A1:J19"/>
  <sheetViews>
    <sheetView workbookViewId="0">
      <selection activeCell="B21" sqref="B21"/>
    </sheetView>
  </sheetViews>
  <sheetFormatPr defaultRowHeight="14.25" x14ac:dyDescent="0.45"/>
  <cols>
    <col min="1" max="1" width="26.33203125" bestFit="1" customWidth="1"/>
    <col min="2" max="2" width="20.265625" style="3" bestFit="1" customWidth="1"/>
    <col min="3" max="3" width="21.1328125" bestFit="1" customWidth="1"/>
    <col min="4" max="4" width="18.53125" style="3" bestFit="1" customWidth="1"/>
    <col min="5" max="5" width="17.73046875" bestFit="1" customWidth="1"/>
    <col min="6" max="6" width="8.73046875" bestFit="1" customWidth="1"/>
    <col min="7" max="7" width="27.9296875" bestFit="1" customWidth="1"/>
    <col min="9" max="9" width="20.33203125" bestFit="1" customWidth="1"/>
    <col min="10" max="10" width="4.73046875" bestFit="1" customWidth="1"/>
  </cols>
  <sheetData>
    <row r="1" spans="1:10" s="14" customFormat="1" x14ac:dyDescent="0.45">
      <c r="A1" s="1" t="s">
        <v>0</v>
      </c>
      <c r="B1" s="2" t="s">
        <v>24</v>
      </c>
      <c r="C1" s="1" t="s">
        <v>39</v>
      </c>
      <c r="D1" s="2" t="s">
        <v>25</v>
      </c>
      <c r="E1" s="1" t="s">
        <v>26</v>
      </c>
      <c r="F1" s="1" t="s">
        <v>2</v>
      </c>
      <c r="G1" s="1" t="s">
        <v>4</v>
      </c>
      <c r="I1" s="4" t="s">
        <v>15</v>
      </c>
      <c r="J1" s="4"/>
    </row>
    <row r="2" spans="1:10" x14ac:dyDescent="0.45">
      <c r="A2" s="15" t="s">
        <v>27</v>
      </c>
      <c r="B2" s="3">
        <v>5000</v>
      </c>
      <c r="C2" t="s">
        <v>17</v>
      </c>
      <c r="D2" s="3">
        <v>20000</v>
      </c>
      <c r="E2" t="s">
        <v>30</v>
      </c>
      <c r="F2">
        <f>VLOOKUP(C2,$I$3:$J$9,2,FALSE)</f>
        <v>12</v>
      </c>
      <c r="G2" s="11">
        <f>B2*F2</f>
        <v>60000</v>
      </c>
      <c r="I2" s="5" t="s">
        <v>3</v>
      </c>
      <c r="J2" s="5" t="s">
        <v>2</v>
      </c>
    </row>
    <row r="3" spans="1:10" x14ac:dyDescent="0.45">
      <c r="A3" s="9" t="s">
        <v>28</v>
      </c>
      <c r="B3" s="3">
        <v>75000</v>
      </c>
      <c r="C3" t="s">
        <v>29</v>
      </c>
      <c r="D3" s="3">
        <v>15000</v>
      </c>
      <c r="E3" t="s">
        <v>31</v>
      </c>
      <c r="F3">
        <f t="shared" ref="F3:F13" si="0">VLOOKUP(C3,$I$3:$J$9,2,FALSE)</f>
        <v>0.5</v>
      </c>
      <c r="G3" s="11">
        <f t="shared" ref="G3:G13" si="1">B3*F3</f>
        <v>37500</v>
      </c>
      <c r="I3" t="s">
        <v>17</v>
      </c>
      <c r="J3">
        <v>12</v>
      </c>
    </row>
    <row r="4" spans="1:10" x14ac:dyDescent="0.45">
      <c r="A4" s="8" t="s">
        <v>5</v>
      </c>
      <c r="B4" s="3">
        <v>500</v>
      </c>
      <c r="C4" t="s">
        <v>17</v>
      </c>
      <c r="D4" s="3">
        <v>30000</v>
      </c>
      <c r="E4" t="s">
        <v>31</v>
      </c>
      <c r="F4">
        <f t="shared" si="0"/>
        <v>12</v>
      </c>
      <c r="G4" s="11">
        <f t="shared" si="1"/>
        <v>6000</v>
      </c>
      <c r="I4" t="s">
        <v>19</v>
      </c>
      <c r="J4">
        <v>4</v>
      </c>
    </row>
    <row r="5" spans="1:10" x14ac:dyDescent="0.45">
      <c r="A5" s="9" t="s">
        <v>6</v>
      </c>
      <c r="B5" s="3">
        <v>2500</v>
      </c>
      <c r="C5" t="s">
        <v>18</v>
      </c>
      <c r="D5" s="3">
        <v>15000</v>
      </c>
      <c r="E5" t="s">
        <v>31</v>
      </c>
      <c r="F5">
        <f t="shared" si="0"/>
        <v>2</v>
      </c>
      <c r="G5" s="11">
        <f t="shared" si="1"/>
        <v>5000</v>
      </c>
      <c r="I5" t="s">
        <v>18</v>
      </c>
      <c r="J5">
        <v>2</v>
      </c>
    </row>
    <row r="6" spans="1:10" x14ac:dyDescent="0.45">
      <c r="A6" s="8" t="s">
        <v>7</v>
      </c>
      <c r="B6" s="3">
        <v>5000</v>
      </c>
      <c r="C6" t="s">
        <v>20</v>
      </c>
      <c r="D6" s="3">
        <v>15000</v>
      </c>
      <c r="E6" t="s">
        <v>32</v>
      </c>
      <c r="F6">
        <f t="shared" si="0"/>
        <v>1</v>
      </c>
      <c r="G6" s="11">
        <f t="shared" si="1"/>
        <v>5000</v>
      </c>
      <c r="I6" t="s">
        <v>20</v>
      </c>
      <c r="J6">
        <v>1</v>
      </c>
    </row>
    <row r="7" spans="1:10" x14ac:dyDescent="0.45">
      <c r="A7" s="9" t="s">
        <v>8</v>
      </c>
      <c r="B7" s="3">
        <v>500</v>
      </c>
      <c r="C7" t="s">
        <v>19</v>
      </c>
      <c r="D7" s="3">
        <v>10000</v>
      </c>
      <c r="E7" t="s">
        <v>33</v>
      </c>
      <c r="F7">
        <f t="shared" si="0"/>
        <v>4</v>
      </c>
      <c r="G7" s="11">
        <f t="shared" si="1"/>
        <v>2000</v>
      </c>
      <c r="I7" t="s">
        <v>29</v>
      </c>
      <c r="J7">
        <v>0.5</v>
      </c>
    </row>
    <row r="8" spans="1:10" x14ac:dyDescent="0.45">
      <c r="A8" s="8" t="s">
        <v>9</v>
      </c>
      <c r="B8" s="3">
        <v>5000</v>
      </c>
      <c r="C8" t="s">
        <v>29</v>
      </c>
      <c r="D8" s="3">
        <v>15000</v>
      </c>
      <c r="E8" t="s">
        <v>32</v>
      </c>
      <c r="F8">
        <f t="shared" si="0"/>
        <v>0.5</v>
      </c>
      <c r="G8" s="11">
        <f t="shared" si="1"/>
        <v>2500</v>
      </c>
      <c r="I8" t="s">
        <v>22</v>
      </c>
      <c r="J8">
        <v>0.1</v>
      </c>
    </row>
    <row r="9" spans="1:10" x14ac:dyDescent="0.45">
      <c r="A9" s="9" t="s">
        <v>10</v>
      </c>
      <c r="B9" s="3">
        <v>1500</v>
      </c>
      <c r="C9" t="s">
        <v>17</v>
      </c>
      <c r="D9" s="3">
        <v>15000</v>
      </c>
      <c r="E9" t="s">
        <v>34</v>
      </c>
      <c r="F9">
        <f t="shared" si="0"/>
        <v>12</v>
      </c>
      <c r="G9" s="11">
        <f t="shared" si="1"/>
        <v>18000</v>
      </c>
      <c r="I9" t="s">
        <v>21</v>
      </c>
      <c r="J9">
        <v>0.05</v>
      </c>
    </row>
    <row r="10" spans="1:10" x14ac:dyDescent="0.45">
      <c r="A10" s="8" t="s">
        <v>11</v>
      </c>
      <c r="B10" s="3">
        <v>2500</v>
      </c>
      <c r="C10" t="s">
        <v>18</v>
      </c>
      <c r="D10" s="3">
        <v>10000</v>
      </c>
      <c r="E10" t="s">
        <v>33</v>
      </c>
      <c r="F10">
        <f t="shared" si="0"/>
        <v>2</v>
      </c>
      <c r="G10" s="11">
        <f t="shared" si="1"/>
        <v>5000</v>
      </c>
    </row>
    <row r="11" spans="1:10" x14ac:dyDescent="0.45">
      <c r="A11" s="9" t="s">
        <v>12</v>
      </c>
      <c r="B11" s="3">
        <v>250000</v>
      </c>
      <c r="C11" t="s">
        <v>21</v>
      </c>
      <c r="D11" s="3">
        <v>5000</v>
      </c>
      <c r="E11" t="s">
        <v>35</v>
      </c>
      <c r="F11">
        <f t="shared" si="0"/>
        <v>0.05</v>
      </c>
      <c r="G11" s="11">
        <f t="shared" si="1"/>
        <v>12500</v>
      </c>
    </row>
    <row r="12" spans="1:10" x14ac:dyDescent="0.45">
      <c r="A12" s="8" t="s">
        <v>13</v>
      </c>
      <c r="B12" s="3">
        <v>50000</v>
      </c>
      <c r="C12" t="s">
        <v>22</v>
      </c>
      <c r="D12" s="3">
        <v>10000</v>
      </c>
      <c r="E12" t="s">
        <v>35</v>
      </c>
      <c r="F12">
        <f t="shared" si="0"/>
        <v>0.1</v>
      </c>
      <c r="G12" s="11">
        <f t="shared" si="1"/>
        <v>5000</v>
      </c>
    </row>
    <row r="13" spans="1:10" x14ac:dyDescent="0.45">
      <c r="A13" s="9" t="s">
        <v>14</v>
      </c>
      <c r="B13" s="3">
        <v>100000</v>
      </c>
      <c r="C13" t="s">
        <v>22</v>
      </c>
      <c r="D13" s="3">
        <v>10000</v>
      </c>
      <c r="E13" t="s">
        <v>35</v>
      </c>
      <c r="F13">
        <f t="shared" si="0"/>
        <v>0.1</v>
      </c>
      <c r="G13" s="11">
        <f t="shared" si="1"/>
        <v>10000</v>
      </c>
    </row>
    <row r="14" spans="1:10" x14ac:dyDescent="0.45">
      <c r="A14" s="16" t="s">
        <v>23</v>
      </c>
      <c r="B14" s="13"/>
      <c r="D14" s="17">
        <f>SUBTOTAL(109,Table2[Cost of Control])</f>
        <v>170000</v>
      </c>
      <c r="G14" s="18">
        <f>SUBTOTAL(109,Table2[Annualized Loss Expectancy])</f>
        <v>168500</v>
      </c>
    </row>
    <row r="17" spans="1:2" x14ac:dyDescent="0.45">
      <c r="A17" s="21" t="s">
        <v>36</v>
      </c>
      <c r="B17" s="22">
        <f>Table1[[#Totals],[Annualized Loss Expectancy]]</f>
        <v>567500</v>
      </c>
    </row>
    <row r="18" spans="1:2" x14ac:dyDescent="0.45">
      <c r="A18" s="23" t="s">
        <v>38</v>
      </c>
      <c r="B18" s="24">
        <f>Table2[[#Totals],[Cost of Control]] + Table2[[#Totals],[Annualized Loss Expectancy]]</f>
        <v>338500</v>
      </c>
    </row>
    <row r="19" spans="1:2" x14ac:dyDescent="0.45">
      <c r="A19" s="19" t="s">
        <v>37</v>
      </c>
      <c r="B19" s="20">
        <f>B17-B18</f>
        <v>229000</v>
      </c>
    </row>
  </sheetData>
  <mergeCells count="1">
    <mergeCell ref="I1:J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6D62-C1D1-4A40-84AE-B2709B080C73}">
  <dimension ref="A1:F17"/>
  <sheetViews>
    <sheetView tabSelected="1" workbookViewId="0">
      <selection activeCell="F16" sqref="F16"/>
    </sheetView>
  </sheetViews>
  <sheetFormatPr defaultRowHeight="14.25" x14ac:dyDescent="0.45"/>
  <cols>
    <col min="1" max="1" width="26.33203125" bestFit="1" customWidth="1"/>
    <col min="2" max="2" width="14.796875" bestFit="1" customWidth="1"/>
    <col min="3" max="3" width="14.46484375" bestFit="1" customWidth="1"/>
    <col min="4" max="4" width="23.3984375" bestFit="1" customWidth="1"/>
    <col min="5" max="5" width="28.59765625" style="3" bestFit="1" customWidth="1"/>
    <col min="6" max="6" width="12.46484375" style="21" bestFit="1" customWidth="1"/>
  </cols>
  <sheetData>
    <row r="1" spans="1:6" x14ac:dyDescent="0.45">
      <c r="A1" s="28" t="s">
        <v>40</v>
      </c>
      <c r="B1" s="28"/>
      <c r="C1" s="28"/>
      <c r="D1" s="28"/>
      <c r="E1" s="28"/>
      <c r="F1" s="28"/>
    </row>
    <row r="2" spans="1:6" x14ac:dyDescent="0.45">
      <c r="A2" s="1" t="s">
        <v>0</v>
      </c>
      <c r="B2" s="2" t="s">
        <v>41</v>
      </c>
      <c r="C2" s="2" t="s">
        <v>42</v>
      </c>
      <c r="D2" s="2" t="s">
        <v>43</v>
      </c>
      <c r="E2" s="26" t="s">
        <v>44</v>
      </c>
      <c r="F2" s="27" t="s">
        <v>45</v>
      </c>
    </row>
    <row r="3" spans="1:6" x14ac:dyDescent="0.45">
      <c r="A3" s="15" t="s">
        <v>27</v>
      </c>
      <c r="B3" s="3">
        <f>'Problem 2'!E2</f>
        <v>260000</v>
      </c>
      <c r="C3" s="11">
        <f>'Problem 3 Part 1'!G2</f>
        <v>60000</v>
      </c>
      <c r="D3" s="3">
        <v>20000</v>
      </c>
      <c r="E3" s="20">
        <f>B3-C3-D3</f>
        <v>180000</v>
      </c>
      <c r="F3" s="22" t="str">
        <f t="shared" ref="F3:F14" si="0">IF(E3&gt;0, "Worth it!", "Not worth it.")</f>
        <v>Worth it!</v>
      </c>
    </row>
    <row r="4" spans="1:6" x14ac:dyDescent="0.45">
      <c r="A4" s="9" t="s">
        <v>28</v>
      </c>
      <c r="B4" s="3">
        <f>'Problem 2'!E3</f>
        <v>75000</v>
      </c>
      <c r="C4" s="11">
        <f>'Problem 3 Part 1'!G3</f>
        <v>37500</v>
      </c>
      <c r="D4" s="3">
        <v>15000</v>
      </c>
      <c r="E4" s="20">
        <f t="shared" ref="E4:E14" si="1">B4-C4-D4</f>
        <v>22500</v>
      </c>
      <c r="F4" s="22" t="str">
        <f t="shared" si="0"/>
        <v>Worth it!</v>
      </c>
    </row>
    <row r="5" spans="1:6" x14ac:dyDescent="0.45">
      <c r="A5" s="8" t="s">
        <v>5</v>
      </c>
      <c r="B5" s="3">
        <f>'Problem 2'!E4</f>
        <v>26000</v>
      </c>
      <c r="C5" s="11">
        <f>'Problem 3 Part 1'!G4</f>
        <v>6000</v>
      </c>
      <c r="D5" s="3">
        <v>30000</v>
      </c>
      <c r="E5" s="20">
        <f t="shared" si="1"/>
        <v>-10000</v>
      </c>
      <c r="F5" s="22" t="str">
        <f t="shared" si="0"/>
        <v>Not worth it.</v>
      </c>
    </row>
    <row r="6" spans="1:6" x14ac:dyDescent="0.45">
      <c r="A6" s="9" t="s">
        <v>6</v>
      </c>
      <c r="B6" s="3">
        <f>'Problem 2'!E5</f>
        <v>10000</v>
      </c>
      <c r="C6" s="11">
        <f>'Problem 3 Part 1'!G5</f>
        <v>5000</v>
      </c>
      <c r="D6" s="3">
        <v>15000</v>
      </c>
      <c r="E6" s="20">
        <f t="shared" si="1"/>
        <v>-10000</v>
      </c>
      <c r="F6" s="22" t="str">
        <f t="shared" si="0"/>
        <v>Not worth it.</v>
      </c>
    </row>
    <row r="7" spans="1:6" x14ac:dyDescent="0.45">
      <c r="A7" s="8" t="s">
        <v>7</v>
      </c>
      <c r="B7" s="3">
        <f>'Problem 2'!E6</f>
        <v>10000</v>
      </c>
      <c r="C7" s="11">
        <f>'Problem 3 Part 1'!G6</f>
        <v>5000</v>
      </c>
      <c r="D7" s="3">
        <v>15000</v>
      </c>
      <c r="E7" s="20">
        <f t="shared" si="1"/>
        <v>-10000</v>
      </c>
      <c r="F7" s="22" t="str">
        <f t="shared" si="0"/>
        <v>Not worth it.</v>
      </c>
    </row>
    <row r="8" spans="1:6" x14ac:dyDescent="0.45">
      <c r="A8" s="9" t="s">
        <v>8</v>
      </c>
      <c r="B8" s="3">
        <f>'Problem 2'!E7</f>
        <v>6000</v>
      </c>
      <c r="C8" s="11">
        <f>'Problem 3 Part 1'!G7</f>
        <v>2000</v>
      </c>
      <c r="D8" s="3">
        <v>10000</v>
      </c>
      <c r="E8" s="20">
        <f t="shared" si="1"/>
        <v>-6000</v>
      </c>
      <c r="F8" s="22" t="str">
        <f t="shared" si="0"/>
        <v>Not worth it.</v>
      </c>
    </row>
    <row r="9" spans="1:6" x14ac:dyDescent="0.45">
      <c r="A9" s="8" t="s">
        <v>9</v>
      </c>
      <c r="B9" s="3">
        <f>'Problem 2'!E8</f>
        <v>5000</v>
      </c>
      <c r="C9" s="11">
        <f>'Problem 3 Part 1'!G8</f>
        <v>2500</v>
      </c>
      <c r="D9" s="3">
        <v>15000</v>
      </c>
      <c r="E9" s="20">
        <f t="shared" si="1"/>
        <v>-12500</v>
      </c>
      <c r="F9" s="22" t="str">
        <f t="shared" si="0"/>
        <v>Not worth it.</v>
      </c>
    </row>
    <row r="10" spans="1:6" x14ac:dyDescent="0.45">
      <c r="A10" s="9" t="s">
        <v>10</v>
      </c>
      <c r="B10" s="3">
        <f>'Problem 2'!E9</f>
        <v>78000</v>
      </c>
      <c r="C10" s="11">
        <f>'Problem 3 Part 1'!G9</f>
        <v>18000</v>
      </c>
      <c r="D10" s="3">
        <v>15000</v>
      </c>
      <c r="E10" s="20">
        <f t="shared" si="1"/>
        <v>45000</v>
      </c>
      <c r="F10" s="22" t="str">
        <f t="shared" si="0"/>
        <v>Worth it!</v>
      </c>
    </row>
    <row r="11" spans="1:6" x14ac:dyDescent="0.45">
      <c r="A11" s="8" t="s">
        <v>11</v>
      </c>
      <c r="B11" s="3">
        <f>'Problem 2'!E10</f>
        <v>10000</v>
      </c>
      <c r="C11" s="11">
        <f>'Problem 3 Part 1'!G10</f>
        <v>5000</v>
      </c>
      <c r="D11" s="3">
        <v>10000</v>
      </c>
      <c r="E11" s="20">
        <f t="shared" si="1"/>
        <v>-5000</v>
      </c>
      <c r="F11" s="22" t="str">
        <f t="shared" si="0"/>
        <v>Not worth it.</v>
      </c>
    </row>
    <row r="12" spans="1:6" x14ac:dyDescent="0.45">
      <c r="A12" s="9" t="s">
        <v>12</v>
      </c>
      <c r="B12" s="3">
        <f>'Problem 2'!E11</f>
        <v>12500</v>
      </c>
      <c r="C12" s="11">
        <f>'Problem 3 Part 1'!G11</f>
        <v>12500</v>
      </c>
      <c r="D12" s="3">
        <v>5000</v>
      </c>
      <c r="E12" s="20">
        <f t="shared" si="1"/>
        <v>-5000</v>
      </c>
      <c r="F12" s="22" t="str">
        <f t="shared" si="0"/>
        <v>Not worth it.</v>
      </c>
    </row>
    <row r="13" spans="1:6" x14ac:dyDescent="0.45">
      <c r="A13" s="8" t="s">
        <v>13</v>
      </c>
      <c r="B13" s="3">
        <f>'Problem 2'!E12</f>
        <v>25000</v>
      </c>
      <c r="C13" s="11">
        <f>'Problem 3 Part 1'!G12</f>
        <v>5000</v>
      </c>
      <c r="D13" s="3">
        <v>10000</v>
      </c>
      <c r="E13" s="20">
        <f t="shared" si="1"/>
        <v>10000</v>
      </c>
      <c r="F13" s="22" t="str">
        <f t="shared" si="0"/>
        <v>Worth it!</v>
      </c>
    </row>
    <row r="14" spans="1:6" x14ac:dyDescent="0.45">
      <c r="A14" s="9" t="s">
        <v>14</v>
      </c>
      <c r="B14" s="3">
        <f>'Problem 2'!E13</f>
        <v>50000</v>
      </c>
      <c r="C14" s="11">
        <f>'Problem 3 Part 1'!G13</f>
        <v>10000</v>
      </c>
      <c r="D14" s="3">
        <v>10000</v>
      </c>
      <c r="E14" s="20">
        <f t="shared" si="1"/>
        <v>30000</v>
      </c>
      <c r="F14" s="22" t="str">
        <f t="shared" si="0"/>
        <v>Worth it!</v>
      </c>
    </row>
    <row r="15" spans="1:6" x14ac:dyDescent="0.45">
      <c r="A15" s="16" t="s">
        <v>23</v>
      </c>
      <c r="B15" s="13"/>
      <c r="D15" s="13"/>
      <c r="E15" s="12">
        <f>SUBTOTAL(109,Table5[Cost-Benefit Analysis (CBA)])</f>
        <v>229000</v>
      </c>
    </row>
    <row r="16" spans="1:6" x14ac:dyDescent="0.45">
      <c r="B16" s="3"/>
      <c r="D16" s="3"/>
    </row>
    <row r="17" spans="2:4" x14ac:dyDescent="0.45">
      <c r="B17" s="3"/>
      <c r="D17" s="3"/>
    </row>
  </sheetData>
  <mergeCells count="1">
    <mergeCell ref="A1:F1"/>
  </mergeCells>
  <conditionalFormatting sqref="E3:E15">
    <cfRule type="cellIs" dxfId="1" priority="2" operator="lessThan">
      <formula>0</formula>
    </cfRule>
  </conditionalFormatting>
  <conditionalFormatting sqref="F3:F14">
    <cfRule type="cellIs" dxfId="0" priority="1" operator="equal">
      <formula>"Not worth it."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2</vt:lpstr>
      <vt:lpstr>Problem 3 Part 1</vt:lpstr>
      <vt:lpstr>Problem 3 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Kearl</dc:creator>
  <cp:lastModifiedBy>Kearl,Daniel Jeffrey</cp:lastModifiedBy>
  <dcterms:created xsi:type="dcterms:W3CDTF">2015-06-05T18:17:20Z</dcterms:created>
  <dcterms:modified xsi:type="dcterms:W3CDTF">2020-02-17T19:31:25Z</dcterms:modified>
</cp:coreProperties>
</file>