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7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  <sheet name="Feuil1" sheetId="13" r:id="rId11"/>
    <sheet name="prix fm" sheetId="14" r:id="rId12"/>
  </sheets>
  <calcPr calcId="145621"/>
</workbook>
</file>

<file path=xl/calcChain.xml><?xml version="1.0" encoding="utf-8"?>
<calcChain xmlns="http://schemas.openxmlformats.org/spreadsheetml/2006/main">
  <c r="F4" i="8" l="1"/>
  <c r="F5" i="8"/>
  <c r="M21" i="11" l="1"/>
  <c r="M20" i="11"/>
  <c r="L20" i="11"/>
  <c r="M19" i="11"/>
  <c r="F27" i="8" l="1"/>
  <c r="K4" i="11"/>
  <c r="F24" i="8"/>
  <c r="F28" i="8" l="1"/>
  <c r="D10" i="11"/>
  <c r="C24" i="11" l="1"/>
  <c r="B24" i="11"/>
  <c r="B23" i="11"/>
  <c r="J4" i="11"/>
  <c r="F4" i="11" l="1"/>
  <c r="F15" i="11" l="1"/>
  <c r="E15" i="11"/>
  <c r="D15" i="11"/>
  <c r="G15" i="11"/>
  <c r="F3" i="13" l="1"/>
  <c r="F4" i="13"/>
  <c r="F5" i="13"/>
  <c r="F7" i="13"/>
  <c r="F8" i="13"/>
  <c r="F9" i="13"/>
  <c r="F2" i="13"/>
  <c r="C39" i="8" l="1"/>
  <c r="J11" i="8" s="1"/>
  <c r="C11" i="8"/>
  <c r="F11" i="8" s="1"/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C15" i="8"/>
  <c r="C14" i="8"/>
  <c r="C13" i="8"/>
  <c r="C12" i="8"/>
  <c r="F12" i="8" s="1"/>
  <c r="G12" i="8" s="1"/>
  <c r="C10" i="8"/>
  <c r="C9" i="8"/>
  <c r="C8" i="8"/>
  <c r="C7" i="8"/>
  <c r="F7" i="8" s="1"/>
  <c r="C6" i="8"/>
  <c r="F6" i="8" s="1"/>
  <c r="C5" i="8"/>
  <c r="C4" i="8"/>
  <c r="K12" i="8" l="1"/>
  <c r="M12" i="8" s="1"/>
  <c r="L12" i="8"/>
  <c r="I10" i="11"/>
  <c r="H10" i="11"/>
  <c r="G10" i="11"/>
  <c r="F10" i="11"/>
  <c r="E10" i="11"/>
  <c r="E6" i="11"/>
  <c r="C6" i="11"/>
  <c r="J5" i="11"/>
  <c r="I4" i="11"/>
  <c r="I5" i="11" s="1"/>
  <c r="H4" i="11"/>
  <c r="H5" i="11" s="1"/>
  <c r="G4" i="11"/>
  <c r="G5" i="11" s="1"/>
  <c r="F5" i="11"/>
  <c r="E4" i="11"/>
  <c r="E5" i="11" s="1"/>
  <c r="D4" i="11"/>
  <c r="D5" i="11" s="1"/>
  <c r="J5" i="8" l="1"/>
  <c r="J6" i="8"/>
  <c r="J7" i="8"/>
  <c r="J8" i="8"/>
  <c r="J9" i="8"/>
  <c r="J10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G6" i="8"/>
  <c r="G7" i="8"/>
  <c r="F8" i="8"/>
  <c r="G8" i="8" s="1"/>
  <c r="F9" i="8"/>
  <c r="G9" i="8" s="1"/>
  <c r="H9" i="8" s="1"/>
  <c r="F10" i="8"/>
  <c r="G10" i="8" s="1"/>
  <c r="H10" i="8" s="1"/>
  <c r="G11" i="8"/>
  <c r="F13" i="8"/>
  <c r="G13" i="8" s="1"/>
  <c r="F14" i="8"/>
  <c r="G14" i="8" s="1"/>
  <c r="F15" i="8"/>
  <c r="G15" i="8" s="1"/>
  <c r="F16" i="8"/>
  <c r="G16" i="8" s="1"/>
  <c r="G5" i="8"/>
  <c r="G4" i="8"/>
  <c r="K13" i="8" l="1"/>
  <c r="M13" i="8" s="1"/>
  <c r="K10" i="8"/>
  <c r="M10" i="8" s="1"/>
  <c r="N10" i="8"/>
  <c r="O10" i="8" s="1"/>
  <c r="K4" i="8"/>
  <c r="M4" i="8" s="1"/>
  <c r="K8" i="8"/>
  <c r="M8" i="8" s="1"/>
  <c r="K9" i="8"/>
  <c r="M9" i="8" s="1"/>
  <c r="K16" i="8"/>
  <c r="M16" i="8" s="1"/>
  <c r="K7" i="8"/>
  <c r="M7" i="8" s="1"/>
  <c r="K15" i="8"/>
  <c r="M15" i="8" s="1"/>
  <c r="K6" i="8"/>
  <c r="M6" i="8" s="1"/>
  <c r="N9" i="8"/>
  <c r="O9" i="8" s="1"/>
  <c r="K14" i="8"/>
  <c r="M14" i="8" s="1"/>
  <c r="K5" i="8"/>
  <c r="M5" i="8" s="1"/>
  <c r="H11" i="8"/>
  <c r="N11" i="8" s="1"/>
  <c r="O11" i="8" s="1"/>
  <c r="K11" i="8"/>
  <c r="M11" i="8" s="1"/>
  <c r="P10" i="8"/>
  <c r="L11" i="8"/>
  <c r="L16" i="8"/>
  <c r="L15" i="8"/>
  <c r="L14" i="8"/>
  <c r="L13" i="8"/>
  <c r="L10" i="8"/>
  <c r="P9" i="8"/>
  <c r="L9" i="8"/>
  <c r="H8" i="8"/>
  <c r="N8" i="8" s="1"/>
  <c r="L8" i="8"/>
  <c r="H7" i="8"/>
  <c r="N7" i="8" s="1"/>
  <c r="L7" i="8"/>
  <c r="H6" i="8"/>
  <c r="N6" i="8" s="1"/>
  <c r="L6" i="8"/>
  <c r="H5" i="8"/>
  <c r="N5" i="8" s="1"/>
  <c r="L5" i="8"/>
  <c r="H4" i="8"/>
  <c r="N4" i="8" s="1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P11" i="8" l="1"/>
  <c r="P8" i="8"/>
  <c r="O8" i="8"/>
  <c r="P7" i="8"/>
  <c r="O7" i="8"/>
  <c r="P6" i="8"/>
  <c r="O6" i="8"/>
  <c r="P5" i="8"/>
  <c r="O5" i="8"/>
  <c r="P4" i="8"/>
  <c r="O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<sst xmlns="http://schemas.openxmlformats.org/spreadsheetml/2006/main" count="1417" uniqueCount="1233">
  <si>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</si>
  <si>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</si>
  <si>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</si>
  <si>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</si>
  <si>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</si>
  <si>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</si>
  <si>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</si>
  <si>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</si>
  <si>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</si>
  <si>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</si>
  <si>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</si>
  <si>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</si>
  <si>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</si>
  <si>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</si>
  <si>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</si>
  <si>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</si>
  <si>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</si>
  <si>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</si>
  <si>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</si>
  <si>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</si>
  <si>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</si>
  <si>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</si>
  <si>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</si>
  <si>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</si>
  <si>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</si>
  <si>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</si>
  <si>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</si>
  <si>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</si>
  <si>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</si>
  <si>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</si>
  <si>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</si>
  <si>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</si>
  <si>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</si>
  <si>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</si>
  <si>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</si>
  <si>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</si>
  <si>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</si>
  <si>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</si>
  <si>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</si>
  <si>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</si>
  <si>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</si>
  <si>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</si>
  <si>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</si>
  <si>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</si>
  <si>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</si>
  <si>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</si>
  <si>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</si>
  <si>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</si>
  <si>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</si>
  <si>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</si>
  <si>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</si>
  <si>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</si>
  <si>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</si>
  <si>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</si>
  <si>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</si>
  <si>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</si>
  <si>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</si>
  <si>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</si>
  <si>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</si>
  <si>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</si>
  <si>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</si>
  <si>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</si>
  <si>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</si>
  <si>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</si>
  <si>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</si>
  <si>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</si>
  <si>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</si>
  <si>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</si>
  <si>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</si>
  <si>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</si>
  <si>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</si>
  <si>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</si>
  <si>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</si>
  <si>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</si>
  <si>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</si>
  <si>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</si>
  <si>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</si>
  <si>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</si>
  <si>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</si>
  <si>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</si>
  <si>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</si>
  <si>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</si>
  <si>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</si>
  <si>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</si>
  <si>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</si>
  <si>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</si>
  <si>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</si>
  <si>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</si>
  <si>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</si>
  <si>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</si>
  <si>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</si>
  <si>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</si>
  <si>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</si>
  <si>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</si>
  <si>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</si>
  <si>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</si>
  <si>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</si>
  <si>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</si>
  <si>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</si>
  <si>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</si>
  <si>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</si>
  <si>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</si>
  <si>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</si>
  <si>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</si>
  <si>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</si>
  <si>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</si>
  <si>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</si>
  <si>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</si>
  <si>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</si>
  <si>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</si>
  <si>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</si>
  <si>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</si>
  <si>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</si>
  <si>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</si>
  <si>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</si>
  <si>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</si>
  <si>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</si>
  <si>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</si>
  <si>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</si>
  <si>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</si>
  <si>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</si>
  <si>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</si>
  <si>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</si>
  <si>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</si>
  <si>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</si>
  <si>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</si>
  <si>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</si>
  <si>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</si>
  <si>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</si>
  <si>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</si>
  <si>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</si>
  <si>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</si>
  <si>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</si>
  <si>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</si>
  <si>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</si>
  <si>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</si>
  <si>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</si>
  <si>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</si>
  <si>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</si>
  <si>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</si>
  <si>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</si>
  <si>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</si>
  <si>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</si>
  <si>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</si>
  <si>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</si>
  <si>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</si>
  <si>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</si>
  <si>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</si>
  <si>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</si>
  <si>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</si>
  <si>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</si>
  <si>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</si>
  <si>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</si>
  <si>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</si>
  <si>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</si>
  <si>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</si>
  <si>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</si>
  <si>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</si>
  <si>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</si>
  <si>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</si>
  <si>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</si>
  <si>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</si>
  <si>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</si>
  <si>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</si>
  <si>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</si>
  <si>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</si>
  <si>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</si>
  <si>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</si>
  <si>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</si>
  <si>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</si>
  <si>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</si>
  <si>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</si>
  <si>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</si>
  <si>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</si>
  <si>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</si>
  <si>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</si>
  <si>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</si>
  <si>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</si>
  <si>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</si>
  <si>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</si>
  <si>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</si>
  <si>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</si>
  <si>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</si>
  <si>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</si>
  <si>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</si>
  <si>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</si>
  <si>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</si>
  <si>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</si>
  <si>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</si>
  <si>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</si>
  <si>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</si>
  <si>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</si>
  <si>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</si>
  <si>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</si>
  <si>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</si>
  <si>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</si>
  <si>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</si>
  <si>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</si>
  <si>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</si>
  <si>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</si>
  <si>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</si>
  <si>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</si>
  <si>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</si>
  <si>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</si>
  <si>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</si>
  <si>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</si>
  <si>
    <t>Budget</t>
  </si>
  <si>
    <t>147800</t>
  </si>
  <si>
    <t>56400</t>
  </si>
  <si>
    <t>15400</t>
  </si>
  <si>
    <t>37591</t>
  </si>
  <si>
    <t>12576</t>
  </si>
  <si>
    <t>59987</t>
  </si>
  <si>
    <t>38998</t>
  </si>
  <si>
    <t>122222</t>
  </si>
  <si>
    <t>389882</t>
  </si>
  <si>
    <t>319790</t>
  </si>
  <si>
    <t>228994</t>
  </si>
  <si>
    <t>119997</t>
  </si>
  <si>
    <t>16950</t>
  </si>
  <si>
    <t>9685</t>
  </si>
  <si>
    <t>3985</t>
  </si>
  <si>
    <t>7540</t>
  </si>
  <si>
    <t>19844</t>
  </si>
  <si>
    <t>13385</t>
  </si>
  <si>
    <t>27990</t>
  </si>
  <si>
    <t>100600</t>
  </si>
  <si>
    <t>108945</t>
  </si>
  <si>
    <t>92375</t>
  </si>
  <si>
    <t>69979</t>
  </si>
  <si>
    <t>36985</t>
  </si>
  <si>
    <t>31991</t>
  </si>
  <si>
    <t>24992</t>
  </si>
  <si>
    <t>92879</t>
  </si>
  <si>
    <t>335800</t>
  </si>
  <si>
    <t>119994</t>
  </si>
  <si>
    <t>37372</t>
  </si>
  <si>
    <t>77498</t>
  </si>
  <si>
    <t>169993</t>
  </si>
  <si>
    <t>16279</t>
  </si>
  <si>
    <t>9976</t>
  </si>
  <si>
    <t>3897</t>
  </si>
  <si>
    <t>8387</t>
  </si>
  <si>
    <t>15491</t>
  </si>
  <si>
    <t>18683</t>
  </si>
  <si>
    <t>11981</t>
  </si>
  <si>
    <t>27496</t>
  </si>
  <si>
    <t>100767</t>
  </si>
  <si>
    <t>119655</t>
  </si>
  <si>
    <t>92195</t>
  </si>
  <si>
    <t>76386</t>
  </si>
  <si>
    <t>36694</t>
  </si>
  <si>
    <t>31974</t>
  </si>
  <si>
    <t>12496</t>
  </si>
  <si>
    <t>24895</t>
  </si>
  <si>
    <t>56288</t>
  </si>
  <si>
    <t>58491</t>
  </si>
  <si>
    <t>37993</t>
  </si>
  <si>
    <t>92886</t>
  </si>
  <si>
    <t>119222</t>
  </si>
  <si>
    <t>329899</t>
  </si>
  <si>
    <t>384897</t>
  </si>
  <si>
    <t>319499</t>
  </si>
  <si>
    <t>224998</t>
  </si>
  <si>
    <t>119995</t>
  </si>
  <si>
    <t>100997</t>
  </si>
  <si>
    <t>36900</t>
  </si>
  <si>
    <t>76900</t>
  </si>
  <si>
    <t>147798</t>
  </si>
  <si>
    <t>169998</t>
  </si>
  <si>
    <t>98972</t>
  </si>
  <si>
    <t>229999</t>
  </si>
  <si>
    <t>Emeraude et Rousse</t>
  </si>
  <si>
    <t>Puissant parchemin de Vitalité</t>
  </si>
  <si>
    <t>Prune et Rousse</t>
  </si>
  <si>
    <t>Amande et Emeraude</t>
  </si>
  <si>
    <t>Prune et Amande</t>
  </si>
  <si>
    <t>Prune et Ebène</t>
  </si>
  <si>
    <t>Puissant parchemin d'Agilité</t>
  </si>
  <si>
    <t>Emeraude et Turquoise</t>
  </si>
  <si>
    <t>Prune et Turquoise</t>
  </si>
  <si>
    <t>M</t>
  </si>
  <si>
    <t>F</t>
  </si>
  <si>
    <t>heures</t>
  </si>
  <si>
    <t> 6.5 jours</t>
  </si>
  <si>
    <t>16251</t>
  </si>
  <si>
    <t>9978</t>
  </si>
  <si>
    <t>3977</t>
  </si>
  <si>
    <t>8381</t>
  </si>
  <si>
    <t>18247</t>
  </si>
  <si>
    <t>11494</t>
  </si>
  <si>
    <t>27998</t>
  </si>
  <si>
    <t>37485</t>
  </si>
  <si>
    <t>100764</t>
  </si>
  <si>
    <t>92180</t>
  </si>
  <si>
    <t>76390</t>
  </si>
  <si>
    <t>36685</t>
  </si>
  <si>
    <t>31663</t>
  </si>
  <si>
    <t>24896</t>
  </si>
  <si>
    <t>56285</t>
  </si>
  <si>
    <t>58250</t>
  </si>
  <si>
    <t>38898</t>
  </si>
  <si>
    <t>92989</t>
  </si>
  <si>
    <t>119179</t>
  </si>
  <si>
    <t>329898</t>
  </si>
  <si>
    <t>376996</t>
  </si>
  <si>
    <t>319437</t>
  </si>
  <si>
    <t>224999</t>
  </si>
  <si>
    <t>119991</t>
  </si>
  <si>
    <t>100996</t>
  </si>
  <si>
    <t>36999</t>
  </si>
  <si>
    <t>147699</t>
  </si>
  <si>
    <t>173300</t>
  </si>
  <si>
    <t>98971</t>
  </si>
  <si>
    <t>16197</t>
  </si>
  <si>
    <t>3974</t>
  </si>
  <si>
    <t>8301</t>
  </si>
  <si>
    <t>18438</t>
  </si>
  <si>
    <t>11500</t>
  </si>
  <si>
    <t>28872</t>
  </si>
  <si>
    <t>37475</t>
  </si>
  <si>
    <t>119639</t>
  </si>
  <si>
    <t>76396</t>
  </si>
  <si>
    <t>36690</t>
  </si>
  <si>
    <t>12488</t>
  </si>
  <si>
    <t>24798</t>
  </si>
  <si>
    <t>49999</t>
  </si>
  <si>
    <t>54483</t>
  </si>
  <si>
    <t>38881</t>
  </si>
  <si>
    <t>119178</t>
  </si>
  <si>
    <t>329892</t>
  </si>
  <si>
    <t>375999</t>
  </si>
  <si>
    <t>319399</t>
  </si>
  <si>
    <t>228998</t>
  </si>
  <si>
    <t>119996</t>
  </si>
  <si>
    <t>36500</t>
  </si>
  <si>
    <t>76500</t>
  </si>
  <si>
    <t>147697</t>
  </si>
  <si>
    <t>173249</t>
  </si>
  <si>
    <t>15997</t>
  </si>
  <si>
    <t>3980</t>
  </si>
  <si>
    <t>15490</t>
  </si>
  <si>
    <t>18795</t>
  </si>
  <si>
    <t>13291</t>
  </si>
  <si>
    <t>29496</t>
  </si>
  <si>
    <t>100490</t>
  </si>
  <si>
    <t>119648</t>
  </si>
  <si>
    <t>91998</t>
  </si>
  <si>
    <t>76597</t>
  </si>
  <si>
    <t>31988</t>
  </si>
  <si>
    <t>12592</t>
  </si>
  <si>
    <t>24998</t>
  </si>
  <si>
    <t>58488</t>
  </si>
  <si>
    <t>38799</t>
  </si>
  <si>
    <t>133782</t>
  </si>
  <si>
    <t>376899</t>
  </si>
  <si>
    <t>319395</t>
  </si>
  <si>
    <t>228999</t>
  </si>
  <si>
    <t>100776</t>
  </si>
  <si>
    <t>36499</t>
  </si>
  <si>
    <t>76499</t>
  </si>
  <si>
    <t>173246</t>
  </si>
  <si>
    <t>98969</t>
  </si>
  <si>
    <t>12417</t>
  </si>
  <si>
    <t>9796</t>
  </si>
  <si>
    <t>3679</t>
  </si>
  <si>
    <t>8189</t>
  </si>
  <si>
    <t>15484</t>
  </si>
  <si>
    <t>18767</t>
  </si>
  <si>
    <t>12988</t>
  </si>
  <si>
    <t>29575</t>
  </si>
  <si>
    <t>36996</t>
  </si>
  <si>
    <t>99098</t>
  </si>
  <si>
    <t>113192</t>
  </si>
  <si>
    <t>89550</t>
  </si>
  <si>
    <t>75999</t>
  </si>
  <si>
    <t>37540</t>
  </si>
  <si>
    <t>22995</t>
  </si>
  <si>
    <t>49993</t>
  </si>
  <si>
    <t>38198</t>
  </si>
  <si>
    <t>133672</t>
  </si>
  <si>
    <t>119221</t>
  </si>
  <si>
    <t>329885</t>
  </si>
  <si>
    <t>376778</t>
  </si>
  <si>
    <t>319290</t>
  </si>
  <si>
    <t>229939</t>
  </si>
  <si>
    <t>114798</t>
  </si>
  <si>
    <t>99899</t>
  </si>
  <si>
    <t>37376</t>
  </si>
  <si>
    <t>74992</t>
  </si>
  <si>
    <t>144999</t>
  </si>
  <si>
    <t>171192</t>
  </si>
  <si>
    <t>98955</t>
  </si>
  <si>
    <t>12400</t>
  </si>
  <si>
    <t>3673</t>
  </si>
  <si>
    <t>8100</t>
  </si>
  <si>
    <t>18761</t>
  </si>
  <si>
    <t>12890</t>
  </si>
  <si>
    <t>30000</t>
  </si>
  <si>
    <t>99898</t>
  </si>
  <si>
    <t>112900</t>
  </si>
  <si>
    <t>89500</t>
  </si>
  <si>
    <t>75988</t>
  </si>
  <si>
    <t>37500</t>
  </si>
  <si>
    <t>31973</t>
  </si>
  <si>
    <t>12591</t>
  </si>
  <si>
    <t>22900</t>
  </si>
  <si>
    <t>58400</t>
  </si>
  <si>
    <t>38100</t>
  </si>
  <si>
    <t>119999</t>
  </si>
  <si>
    <t>329886</t>
  </si>
  <si>
    <t>376698</t>
  </si>
  <si>
    <t>319200</t>
  </si>
  <si>
    <t>114799</t>
  </si>
  <si>
    <t>99890</t>
  </si>
  <si>
    <t>37374</t>
  </si>
  <si>
    <t>74967</t>
  </si>
  <si>
    <t>171186</t>
  </si>
  <si>
    <t>9500</t>
  </si>
  <si>
    <t>3500</t>
  </si>
  <si>
    <t>5797</t>
  </si>
  <si>
    <t>15479</t>
  </si>
  <si>
    <t>15000</t>
  </si>
  <si>
    <t>10000</t>
  </si>
  <si>
    <t>37466</t>
  </si>
  <si>
    <t>110983</t>
  </si>
  <si>
    <t>100000</t>
  </si>
  <si>
    <t>89847</t>
  </si>
  <si>
    <t>72000</t>
  </si>
  <si>
    <t>37544</t>
  </si>
  <si>
    <t>29998</t>
  </si>
  <si>
    <t>12580</t>
  </si>
  <si>
    <t>24986</t>
  </si>
  <si>
    <t>56283</t>
  </si>
  <si>
    <t>58428</t>
  </si>
  <si>
    <t>38063</t>
  </si>
  <si>
    <t>119978</t>
  </si>
  <si>
    <t>329884</t>
  </si>
  <si>
    <t>376690</t>
  </si>
  <si>
    <t>319197</t>
  </si>
  <si>
    <t>236883</t>
  </si>
  <si>
    <t>99599</t>
  </si>
  <si>
    <t>37391</t>
  </si>
  <si>
    <t>74983</t>
  </si>
  <si>
    <t>145000</t>
  </si>
  <si>
    <t>171000</t>
  </si>
  <si>
    <t>98954</t>
  </si>
  <si>
    <t>11884</t>
  </si>
  <si>
    <t>9893</t>
  </si>
  <si>
    <t>3984</t>
  </si>
  <si>
    <t>7694</t>
  </si>
  <si>
    <t>17000</t>
  </si>
  <si>
    <t>11775</t>
  </si>
  <si>
    <t>31990</t>
  </si>
  <si>
    <t>37467</t>
  </si>
  <si>
    <t>111099</t>
  </si>
  <si>
    <t>105539</t>
  </si>
  <si>
    <t>75995</t>
  </si>
  <si>
    <t>37548</t>
  </si>
  <si>
    <t>32000</t>
  </si>
  <si>
    <t>24984</t>
  </si>
  <si>
    <t>56281</t>
  </si>
  <si>
    <t>58423</t>
  </si>
  <si>
    <t>119974</t>
  </si>
  <si>
    <t>119220</t>
  </si>
  <si>
    <t>329887</t>
  </si>
  <si>
    <t>376687</t>
  </si>
  <si>
    <t>319100</t>
  </si>
  <si>
    <t>236881</t>
  </si>
  <si>
    <t>115697</t>
  </si>
  <si>
    <t>99594</t>
  </si>
  <si>
    <t>54885</t>
  </si>
  <si>
    <t>74848</t>
  </si>
  <si>
    <t>144000</t>
  </si>
  <si>
    <t>171785</t>
  </si>
  <si>
    <t>99978</t>
  </si>
  <si>
    <t>9994</t>
  </si>
  <si>
    <t>3995</t>
  </si>
  <si>
    <t>6996</t>
  </si>
  <si>
    <t>15470</t>
  </si>
  <si>
    <t>18300</t>
  </si>
  <si>
    <t>9896</t>
  </si>
  <si>
    <t>34969</t>
  </si>
  <si>
    <t>37394</t>
  </si>
  <si>
    <t>114938</t>
  </si>
  <si>
    <t>105552</t>
  </si>
  <si>
    <t>89391</t>
  </si>
  <si>
    <t>76599</t>
  </si>
  <si>
    <t>39525</t>
  </si>
  <si>
    <t>31216</t>
  </si>
  <si>
    <t>12500</t>
  </si>
  <si>
    <t>24393</t>
  </si>
  <si>
    <t>56277</t>
  </si>
  <si>
    <t>57819</t>
  </si>
  <si>
    <t>35997</t>
  </si>
  <si>
    <t>119979</t>
  </si>
  <si>
    <t>119217</t>
  </si>
  <si>
    <t>319996</t>
  </si>
  <si>
    <t>376663</t>
  </si>
  <si>
    <t>279899</t>
  </si>
  <si>
    <t>115798</t>
  </si>
  <si>
    <t>99388</t>
  </si>
  <si>
    <t>51968</t>
  </si>
  <si>
    <t>72998</t>
  </si>
  <si>
    <t>169847</t>
  </si>
  <si>
    <t>99000</t>
  </si>
  <si>
    <t>419986</t>
  </si>
  <si>
    <t>Kolizetons</t>
  </si>
  <si>
    <t>Croquette</t>
  </si>
  <si>
    <t>Brasillant</t>
  </si>
  <si>
    <t>bworky</t>
  </si>
  <si>
    <t>10895</t>
  </si>
  <si>
    <t>8897</t>
  </si>
  <si>
    <t>3998</t>
  </si>
  <si>
    <t>7890</t>
  </si>
  <si>
    <t>14995</t>
  </si>
  <si>
    <t>17898</t>
  </si>
  <si>
    <t>9585</t>
  </si>
  <si>
    <t>40995</t>
  </si>
  <si>
    <t>36988</t>
  </si>
  <si>
    <t>113996</t>
  </si>
  <si>
    <t>110977</t>
  </si>
  <si>
    <t>92557</t>
  </si>
  <si>
    <t>65998</t>
  </si>
  <si>
    <t>38995</t>
  </si>
  <si>
    <t>31993</t>
  </si>
  <si>
    <t>12781</t>
  </si>
  <si>
    <t>24340</t>
  </si>
  <si>
    <t>56265</t>
  </si>
  <si>
    <t>55998</t>
  </si>
  <si>
    <t>35200</t>
  </si>
  <si>
    <t>133762</t>
  </si>
  <si>
    <t>326994</t>
  </si>
  <si>
    <t>374988</t>
  </si>
  <si>
    <t>279793</t>
  </si>
  <si>
    <t>235995</t>
  </si>
  <si>
    <t>111105</t>
  </si>
  <si>
    <t>99298</t>
  </si>
  <si>
    <t>50645</t>
  </si>
  <si>
    <t>69998</t>
  </si>
  <si>
    <t>143997</t>
  </si>
  <si>
    <t>169831</t>
  </si>
  <si>
    <t>88485</t>
  </si>
  <si>
    <t>399996</t>
  </si>
  <si>
    <t>11460</t>
  </si>
  <si>
    <t>10575</t>
  </si>
  <si>
    <t>3999</t>
  </si>
  <si>
    <t>6992</t>
  </si>
  <si>
    <t>14976</t>
  </si>
  <si>
    <t>15998</t>
  </si>
  <si>
    <t>9998</t>
  </si>
  <si>
    <t>39798</t>
  </si>
  <si>
    <t>37389</t>
  </si>
  <si>
    <t>109978</t>
  </si>
  <si>
    <t>101993</t>
  </si>
  <si>
    <t>104855</t>
  </si>
  <si>
    <t>76592</t>
  </si>
  <si>
    <t>35893</t>
  </si>
  <si>
    <t>31992</t>
  </si>
  <si>
    <t>24940</t>
  </si>
  <si>
    <t>24326</t>
  </si>
  <si>
    <t>56028</t>
  </si>
  <si>
    <t>56859</t>
  </si>
  <si>
    <t>38059</t>
  </si>
  <si>
    <t>132162</t>
  </si>
  <si>
    <t>129789</t>
  </si>
  <si>
    <t>326983</t>
  </si>
  <si>
    <t>299994</t>
  </si>
  <si>
    <t>278750</t>
  </si>
  <si>
    <t>235791</t>
  </si>
  <si>
    <t>111000</t>
  </si>
  <si>
    <t>99591</t>
  </si>
  <si>
    <t>45896</t>
  </si>
  <si>
    <t>72554</t>
  </si>
  <si>
    <t>137953</t>
  </si>
  <si>
    <t>169108</t>
  </si>
  <si>
    <t>114340</t>
  </si>
  <si>
    <t>349993</t>
  </si>
  <si>
    <t>10786</t>
  </si>
  <si>
    <t>9492</t>
  </si>
  <si>
    <t>9841</t>
  </si>
  <si>
    <t>7690</t>
  </si>
  <si>
    <t>18496</t>
  </si>
  <si>
    <t>11196</t>
  </si>
  <si>
    <t>35775</t>
  </si>
  <si>
    <t>37788</t>
  </si>
  <si>
    <t>109750</t>
  </si>
  <si>
    <t>99697</t>
  </si>
  <si>
    <t>104748</t>
  </si>
  <si>
    <t>74946</t>
  </si>
  <si>
    <t>35800</t>
  </si>
  <si>
    <t>31899</t>
  </si>
  <si>
    <t>24932</t>
  </si>
  <si>
    <t>24327</t>
  </si>
  <si>
    <t>55957</t>
  </si>
  <si>
    <t>56798</t>
  </si>
  <si>
    <t>40282</t>
  </si>
  <si>
    <t>131984</t>
  </si>
  <si>
    <t>127999</t>
  </si>
  <si>
    <t>325997</t>
  </si>
  <si>
    <t>299987</t>
  </si>
  <si>
    <t>278747</t>
  </si>
  <si>
    <t>235792</t>
  </si>
  <si>
    <t>111107</t>
  </si>
  <si>
    <t>94989</t>
  </si>
  <si>
    <t>45492</t>
  </si>
  <si>
    <t>169102</t>
  </si>
  <si>
    <t>127766</t>
  </si>
  <si>
    <t>349987</t>
  </si>
  <si>
    <t>9983</t>
  </si>
  <si>
    <t>10698</t>
  </si>
  <si>
    <t>9831</t>
  </si>
  <si>
    <t>7685</t>
  </si>
  <si>
    <t>14973</t>
  </si>
  <si>
    <t>18990</t>
  </si>
  <si>
    <t>13161</t>
  </si>
  <si>
    <t>35776</t>
  </si>
  <si>
    <t>42445</t>
  </si>
  <si>
    <t>109741</t>
  </si>
  <si>
    <t>101985</t>
  </si>
  <si>
    <t>104743</t>
  </si>
  <si>
    <t>74944</t>
  </si>
  <si>
    <t>35670</t>
  </si>
  <si>
    <t>31800</t>
  </si>
  <si>
    <t>24933</t>
  </si>
  <si>
    <t>24328</t>
  </si>
  <si>
    <t>55954</t>
  </si>
  <si>
    <t>56789</t>
  </si>
  <si>
    <t>40721</t>
  </si>
  <si>
    <t>131975</t>
  </si>
  <si>
    <t>325998</t>
  </si>
  <si>
    <t>299986</t>
  </si>
  <si>
    <t>278751</t>
  </si>
  <si>
    <t>235794</t>
  </si>
  <si>
    <t>111109</t>
  </si>
  <si>
    <t>94997</t>
  </si>
  <si>
    <t>45487</t>
  </si>
  <si>
    <t>72444</t>
  </si>
  <si>
    <t>137951</t>
  </si>
  <si>
    <t>168484</t>
  </si>
  <si>
    <t>127763</t>
  </si>
  <si>
    <t>349989</t>
  </si>
  <si>
    <t>10400</t>
  </si>
  <si>
    <t>17696</t>
  </si>
  <si>
    <t>8494</t>
  </si>
  <si>
    <t>7293</t>
  </si>
  <si>
    <t>11993</t>
  </si>
  <si>
    <t>18799</t>
  </si>
  <si>
    <t>16974</t>
  </si>
  <si>
    <t>38796</t>
  </si>
  <si>
    <t>42471</t>
  </si>
  <si>
    <t>107989</t>
  </si>
  <si>
    <t>119389</t>
  </si>
  <si>
    <t>35725</t>
  </si>
  <si>
    <t>35379</t>
  </si>
  <si>
    <t>23797</t>
  </si>
  <si>
    <t>55728</t>
  </si>
  <si>
    <t>40472</t>
  </si>
  <si>
    <t>117897</t>
  </si>
  <si>
    <t>129880</t>
  </si>
  <si>
    <t>325467</t>
  </si>
  <si>
    <t>299689</t>
  </si>
  <si>
    <t>278743</t>
  </si>
  <si>
    <t>228996</t>
  </si>
  <si>
    <t>94942</t>
  </si>
  <si>
    <t>44996</t>
  </si>
  <si>
    <t>68860</t>
  </si>
  <si>
    <t>147959</t>
  </si>
  <si>
    <t>11390</t>
  </si>
  <si>
    <t>14599</t>
  </si>
  <si>
    <t>7999</t>
  </si>
  <si>
    <t>7996</t>
  </si>
  <si>
    <t>11995</t>
  </si>
  <si>
    <t>17493</t>
  </si>
  <si>
    <t>14999</t>
  </si>
  <si>
    <t>37999</t>
  </si>
  <si>
    <t>43992</t>
  </si>
  <si>
    <t>112892</t>
  </si>
  <si>
    <t>127782</t>
  </si>
  <si>
    <t>119395</t>
  </si>
  <si>
    <t>83748</t>
  </si>
  <si>
    <t>35720</t>
  </si>
  <si>
    <t>35381</t>
  </si>
  <si>
    <t>23948</t>
  </si>
  <si>
    <t>24196</t>
  </si>
  <si>
    <t>50000</t>
  </si>
  <si>
    <t>55768</t>
  </si>
  <si>
    <t>40700</t>
  </si>
  <si>
    <t>117888</t>
  </si>
  <si>
    <t>129883</t>
  </si>
  <si>
    <t>325466</t>
  </si>
  <si>
    <t>299692</t>
  </si>
  <si>
    <t>228989</t>
  </si>
  <si>
    <t>84443</t>
  </si>
  <si>
    <t>94939</t>
  </si>
  <si>
    <t>38886</t>
  </si>
  <si>
    <t>68425</t>
  </si>
  <si>
    <t>143998</t>
  </si>
  <si>
    <t>124995</t>
  </si>
  <si>
    <t>88998</t>
  </si>
  <si>
    <t>349960</t>
  </si>
  <si>
    <t>8887</t>
  </si>
  <si>
    <t>9888</t>
  </si>
  <si>
    <t>6690</t>
  </si>
  <si>
    <t>7698</t>
  </si>
  <si>
    <t>11899</t>
  </si>
  <si>
    <t>17295</t>
  </si>
  <si>
    <t>13698</t>
  </si>
  <si>
    <t>29885</t>
  </si>
  <si>
    <t>69850</t>
  </si>
  <si>
    <t>112890</t>
  </si>
  <si>
    <t>123874</t>
  </si>
  <si>
    <t>109342</t>
  </si>
  <si>
    <t>35535</t>
  </si>
  <si>
    <t>49832</t>
  </si>
  <si>
    <t>21988</t>
  </si>
  <si>
    <t>49990</t>
  </si>
  <si>
    <t>55738</t>
  </si>
  <si>
    <t>53852</t>
  </si>
  <si>
    <t>117873</t>
  </si>
  <si>
    <t>129869</t>
  </si>
  <si>
    <t>319881</t>
  </si>
  <si>
    <t>278739</t>
  </si>
  <si>
    <t>219968</t>
  </si>
  <si>
    <t>83977</t>
  </si>
  <si>
    <t>94948</t>
  </si>
  <si>
    <t>33323</t>
  </si>
  <si>
    <t>67989</t>
  </si>
  <si>
    <t>143987</t>
  </si>
  <si>
    <t>123988</t>
  </si>
  <si>
    <t>77983</t>
  </si>
  <si>
    <t>329991</t>
  </si>
  <si>
    <t>9786</t>
  </si>
  <si>
    <t>11293</t>
  </si>
  <si>
    <t>6047</t>
  </si>
  <si>
    <t>7087</t>
  </si>
  <si>
    <t>17255</t>
  </si>
  <si>
    <t>12998</t>
  </si>
  <si>
    <t>28984</t>
  </si>
  <si>
    <t>78696</t>
  </si>
  <si>
    <t>112984</t>
  </si>
  <si>
    <t>119986</t>
  </si>
  <si>
    <t>108285</t>
  </si>
  <si>
    <t>75486</t>
  </si>
  <si>
    <t>34984</t>
  </si>
  <si>
    <t>47989</t>
  </si>
  <si>
    <t>21932</t>
  </si>
  <si>
    <t>22931</t>
  </si>
  <si>
    <t>44994</t>
  </si>
  <si>
    <t>55744</t>
  </si>
  <si>
    <t>117855</t>
  </si>
  <si>
    <t>129842</t>
  </si>
  <si>
    <t>319873</t>
  </si>
  <si>
    <t>299992</t>
  </si>
  <si>
    <t>278727</t>
  </si>
  <si>
    <t>219955</t>
  </si>
  <si>
    <t>83969</t>
  </si>
  <si>
    <t>94955</t>
  </si>
  <si>
    <t>33220</t>
  </si>
  <si>
    <t>67978</t>
  </si>
  <si>
    <t>143986</t>
  </si>
  <si>
    <t>124893</t>
  </si>
  <si>
    <t>77980</t>
  </si>
  <si>
    <t>329888</t>
  </si>
  <si>
    <t>9600</t>
  </si>
  <si>
    <t>9984</t>
  </si>
  <si>
    <t>6493</t>
  </si>
  <si>
    <t>6988</t>
  </si>
  <si>
    <t>11499</t>
  </si>
  <si>
    <t>17218</t>
  </si>
  <si>
    <t>11000</t>
  </si>
  <si>
    <t>26391</t>
  </si>
  <si>
    <t>78674</t>
  </si>
  <si>
    <t>112889</t>
  </si>
  <si>
    <t>119969</t>
  </si>
  <si>
    <t>108254</t>
  </si>
  <si>
    <t>75424</t>
  </si>
  <si>
    <t>34973</t>
  </si>
  <si>
    <t>47948</t>
  </si>
  <si>
    <t>21903</t>
  </si>
  <si>
    <t>22500</t>
  </si>
  <si>
    <t>35000</t>
  </si>
  <si>
    <t>55762</t>
  </si>
  <si>
    <t>53686</t>
  </si>
  <si>
    <t>117809</t>
  </si>
  <si>
    <t>129830</t>
  </si>
  <si>
    <t>319870</t>
  </si>
  <si>
    <t>374798</t>
  </si>
  <si>
    <t>219926</t>
  </si>
  <si>
    <t>83926</t>
  </si>
  <si>
    <t>94972</t>
  </si>
  <si>
    <t>33201</t>
  </si>
  <si>
    <t>67870</t>
  </si>
  <si>
    <t>143984</t>
  </si>
  <si>
    <t>124882</t>
  </si>
  <si>
    <t>77966</t>
  </si>
  <si>
    <t>329986</t>
  </si>
  <si>
    <t>cash</t>
  </si>
  <si>
    <t>benef:</t>
  </si>
  <si>
    <t>x5</t>
  </si>
  <si>
    <t>x10</t>
  </si>
  <si>
    <t>Coffre de loterie</t>
  </si>
  <si>
    <t>9379</t>
  </si>
  <si>
    <t>9892</t>
  </si>
  <si>
    <t>5691</t>
  </si>
  <si>
    <t>6677</t>
  </si>
  <si>
    <t>11495</t>
  </si>
  <si>
    <t>15480</t>
  </si>
  <si>
    <t>13892</t>
  </si>
  <si>
    <t>28997</t>
  </si>
  <si>
    <t>68990</t>
  </si>
  <si>
    <t>112869</t>
  </si>
  <si>
    <t>119971</t>
  </si>
  <si>
    <t>99994</t>
  </si>
  <si>
    <t>75068</t>
  </si>
  <si>
    <t>34899</t>
  </si>
  <si>
    <t>34792</t>
  </si>
  <si>
    <t>19969</t>
  </si>
  <si>
    <t>22395</t>
  </si>
  <si>
    <t>45000</t>
  </si>
  <si>
    <t>52392</t>
  </si>
  <si>
    <t>99891</t>
  </si>
  <si>
    <t>129829</t>
  </si>
  <si>
    <t>319799</t>
  </si>
  <si>
    <t>376688</t>
  </si>
  <si>
    <t>275997</t>
  </si>
  <si>
    <t>189998</t>
  </si>
  <si>
    <t>82983</t>
  </si>
  <si>
    <t>94974</t>
  </si>
  <si>
    <t>33196</t>
  </si>
  <si>
    <t>66974</t>
  </si>
  <si>
    <t>143982</t>
  </si>
  <si>
    <t>124883</t>
  </si>
  <si>
    <t>77656</t>
  </si>
  <si>
    <t>8731</t>
  </si>
  <si>
    <t>9354</t>
  </si>
  <si>
    <t>5250</t>
  </si>
  <si>
    <t>6250</t>
  </si>
  <si>
    <t>11200</t>
  </si>
  <si>
    <t>14500</t>
  </si>
  <si>
    <t>13888</t>
  </si>
  <si>
    <t>68488</t>
  </si>
  <si>
    <t>112994</t>
  </si>
  <si>
    <t>124992</t>
  </si>
  <si>
    <t>99794</t>
  </si>
  <si>
    <t>72899</t>
  </si>
  <si>
    <t>34923</t>
  </si>
  <si>
    <t>34872</t>
  </si>
  <si>
    <t>19956</t>
  </si>
  <si>
    <t>21495</t>
  </si>
  <si>
    <t>34499</t>
  </si>
  <si>
    <t>54874</t>
  </si>
  <si>
    <t>51991</t>
  </si>
  <si>
    <t>99878</t>
  </si>
  <si>
    <t>129832</t>
  </si>
  <si>
    <t>319785</t>
  </si>
  <si>
    <t>376682</t>
  </si>
  <si>
    <t>275994</t>
  </si>
  <si>
    <t>188990</t>
  </si>
  <si>
    <t>82494</t>
  </si>
  <si>
    <t>94969</t>
  </si>
  <si>
    <t>33193</t>
  </si>
  <si>
    <t>66962</t>
  </si>
  <si>
    <t>143897</t>
  </si>
  <si>
    <t>147797</t>
  </si>
  <si>
    <t>77648</t>
  </si>
  <si>
    <t>319997</t>
  </si>
  <si>
    <t>Rose des sables</t>
  </si>
  <si>
    <t>8000</t>
  </si>
  <si>
    <t>8999</t>
  </si>
  <si>
    <t>4590</t>
  </si>
  <si>
    <t>5597</t>
  </si>
  <si>
    <t>9800</t>
  </si>
  <si>
    <t>16000</t>
  </si>
  <si>
    <t>15961</t>
  </si>
  <si>
    <t>26998</t>
  </si>
  <si>
    <t>57932</t>
  </si>
  <si>
    <t>118598</t>
  </si>
  <si>
    <t>124844</t>
  </si>
  <si>
    <t>89983</t>
  </si>
  <si>
    <t>72832</t>
  </si>
  <si>
    <t>30962</t>
  </si>
  <si>
    <t>33449</t>
  </si>
  <si>
    <t>17483</t>
  </si>
  <si>
    <t>16882</t>
  </si>
  <si>
    <t>49962</t>
  </si>
  <si>
    <t>99864</t>
  </si>
  <si>
    <t>128926</t>
  </si>
  <si>
    <t>319778</t>
  </si>
  <si>
    <t>396981</t>
  </si>
  <si>
    <t>275993</t>
  </si>
  <si>
    <t>188986</t>
  </si>
  <si>
    <t>82980</t>
  </si>
  <si>
    <t>94897</t>
  </si>
  <si>
    <t>33197</t>
  </si>
  <si>
    <t>59982</t>
  </si>
  <si>
    <t>143784</t>
  </si>
  <si>
    <t>146881</t>
  </si>
  <si>
    <t>106821</t>
  </si>
  <si>
    <t>319928</t>
  </si>
  <si>
    <t>40 croquettes</t>
  </si>
  <si>
    <t>8165</t>
  </si>
  <si>
    <t>9395</t>
  </si>
  <si>
    <t>5782</t>
  </si>
  <si>
    <t>15966</t>
  </si>
  <si>
    <t>15786</t>
  </si>
  <si>
    <t>31240</t>
  </si>
  <si>
    <t>56000</t>
  </si>
  <si>
    <t>121991</t>
  </si>
  <si>
    <t>122931</t>
  </si>
  <si>
    <t>93856</t>
  </si>
  <si>
    <t>71953</t>
  </si>
  <si>
    <t>29854</t>
  </si>
  <si>
    <t>32778</t>
  </si>
  <si>
    <t>14735</t>
  </si>
  <si>
    <t>16884</t>
  </si>
  <si>
    <t>34440</t>
  </si>
  <si>
    <t>49443</t>
  </si>
  <si>
    <t>49946</t>
  </si>
  <si>
    <t>99859</t>
  </si>
  <si>
    <t>396977</t>
  </si>
  <si>
    <t>278749</t>
  </si>
  <si>
    <t>82982</t>
  </si>
  <si>
    <t>94869</t>
  </si>
  <si>
    <t>33098</t>
  </si>
  <si>
    <t>59896</t>
  </si>
  <si>
    <t>143772</t>
  </si>
  <si>
    <t>146883</t>
  </si>
  <si>
    <t>106488</t>
  </si>
  <si>
    <t>318997</t>
  </si>
  <si>
    <t>8163</t>
  </si>
  <si>
    <t>9332</t>
  </si>
  <si>
    <t>3988</t>
  </si>
  <si>
    <t>5788</t>
  </si>
  <si>
    <t>15965</t>
  </si>
  <si>
    <t>15878</t>
  </si>
  <si>
    <t>31239</t>
  </si>
  <si>
    <t>121988</t>
  </si>
  <si>
    <t>122599</t>
  </si>
  <si>
    <t>89498</t>
  </si>
  <si>
    <t>71897</t>
  </si>
  <si>
    <t>29851</t>
  </si>
  <si>
    <t>32776</t>
  </si>
  <si>
    <t>14732</t>
  </si>
  <si>
    <t>16888</t>
  </si>
  <si>
    <t>49437</t>
  </si>
  <si>
    <t>49938</t>
  </si>
  <si>
    <t>99858</t>
  </si>
  <si>
    <t>396976</t>
  </si>
  <si>
    <t>82981</t>
  </si>
  <si>
    <t>94867</t>
  </si>
  <si>
    <t>33099</t>
  </si>
  <si>
    <t>59895</t>
  </si>
  <si>
    <t>143771</t>
  </si>
  <si>
    <t>146880</t>
  </si>
  <si>
    <t>104995</t>
  </si>
  <si>
    <t>318995</t>
  </si>
  <si>
    <t>8098</t>
  </si>
  <si>
    <t>9200</t>
  </si>
  <si>
    <t>4598</t>
  </si>
  <si>
    <t>5398</t>
  </si>
  <si>
    <t>11990</t>
  </si>
  <si>
    <t>15944</t>
  </si>
  <si>
    <t>15364</t>
  </si>
  <si>
    <t>31070</t>
  </si>
  <si>
    <t>44993</t>
  </si>
  <si>
    <t>121775</t>
  </si>
  <si>
    <t>122555</t>
  </si>
  <si>
    <t>88790</t>
  </si>
  <si>
    <t>71847</t>
  </si>
  <si>
    <t>29811</t>
  </si>
  <si>
    <t>32446</t>
  </si>
  <si>
    <t>14200</t>
  </si>
  <si>
    <t>19999</t>
  </si>
  <si>
    <t>34444</t>
  </si>
  <si>
    <t>48965</t>
  </si>
  <si>
    <t>48891</t>
  </si>
  <si>
    <t>99879</t>
  </si>
  <si>
    <t>124990</t>
  </si>
  <si>
    <t>396993</t>
  </si>
  <si>
    <t>279780</t>
  </si>
  <si>
    <t>189995</t>
  </si>
  <si>
    <t>82957</t>
  </si>
  <si>
    <t>94863</t>
  </si>
  <si>
    <t>33195</t>
  </si>
  <si>
    <t>59879</t>
  </si>
  <si>
    <t>143700</t>
  </si>
  <si>
    <t>146674</t>
  </si>
  <si>
    <t>104992</t>
  </si>
  <si>
    <t>315994</t>
  </si>
  <si>
    <t>7975</t>
  </si>
  <si>
    <t>9189</t>
  </si>
  <si>
    <t>3993</t>
  </si>
  <si>
    <t>5295</t>
  </si>
  <si>
    <t>11992</t>
  </si>
  <si>
    <t>15933</t>
  </si>
  <si>
    <t>14992</t>
  </si>
  <si>
    <t>30956</t>
  </si>
  <si>
    <t>44955</t>
  </si>
  <si>
    <t>121719</t>
  </si>
  <si>
    <t>122505</t>
  </si>
  <si>
    <t>88712</t>
  </si>
  <si>
    <t>71819</t>
  </si>
  <si>
    <t>29748</t>
  </si>
  <si>
    <t>31962</t>
  </si>
  <si>
    <t>14098</t>
  </si>
  <si>
    <t>19979</t>
  </si>
  <si>
    <t>48950</t>
  </si>
  <si>
    <t>48975</t>
  </si>
  <si>
    <t>99844</t>
  </si>
  <si>
    <t>124986</t>
  </si>
  <si>
    <t>325464</t>
  </si>
  <si>
    <t>396988</t>
  </si>
  <si>
    <t>279786</t>
  </si>
  <si>
    <t>216998</t>
  </si>
  <si>
    <t>83922</t>
  </si>
  <si>
    <t>94850</t>
  </si>
  <si>
    <t>33198</t>
  </si>
  <si>
    <t>58845</t>
  </si>
  <si>
    <t>143696</t>
  </si>
  <si>
    <t>146687</t>
  </si>
  <si>
    <t>104993</t>
  </si>
  <si>
    <t>314000</t>
  </si>
  <si>
    <t>Boufcoiffe royale</t>
  </si>
  <si>
    <t>25 et 30</t>
  </si>
  <si>
    <t>12000k</t>
  </si>
  <si>
    <t>6895</t>
  </si>
  <si>
    <t>9390</t>
  </si>
  <si>
    <t>3675</t>
  </si>
  <si>
    <t>5482</t>
  </si>
  <si>
    <t>11991</t>
  </si>
  <si>
    <t>15939</t>
  </si>
  <si>
    <t>14890</t>
  </si>
  <si>
    <t>30951</t>
  </si>
  <si>
    <t>43999</t>
  </si>
  <si>
    <t>121726</t>
  </si>
  <si>
    <t>122052</t>
  </si>
  <si>
    <t>88725</t>
  </si>
  <si>
    <t>71820</t>
  </si>
  <si>
    <t>30996</t>
  </si>
  <si>
    <t>13996</t>
  </si>
  <si>
    <t>19990</t>
  </si>
  <si>
    <t>48951</t>
  </si>
  <si>
    <t>48978</t>
  </si>
  <si>
    <t>99843</t>
  </si>
  <si>
    <t>128928</t>
  </si>
  <si>
    <t>325463</t>
  </si>
  <si>
    <t>396989</t>
  </si>
  <si>
    <t>84000</t>
  </si>
  <si>
    <t>94873</t>
  </si>
  <si>
    <t>33205</t>
  </si>
  <si>
    <t>54998</t>
  </si>
  <si>
    <t>146689</t>
  </si>
  <si>
    <t>313995</t>
  </si>
  <si>
    <t>9789</t>
  </si>
  <si>
    <t>3798</t>
  </si>
  <si>
    <t>4797</t>
  </si>
  <si>
    <t>15392</t>
  </si>
  <si>
    <t>12497</t>
  </si>
  <si>
    <t>30890</t>
  </si>
  <si>
    <t>43960</t>
  </si>
  <si>
    <t>121692</t>
  </si>
  <si>
    <t>183304</t>
  </si>
  <si>
    <t>88719</t>
  </si>
  <si>
    <t>71553</t>
  </si>
  <si>
    <t>26699</t>
  </si>
  <si>
    <t>30777</t>
  </si>
  <si>
    <t>12800</t>
  </si>
  <si>
    <t>16998</t>
  </si>
  <si>
    <t>34498</t>
  </si>
  <si>
    <t>48972</t>
  </si>
  <si>
    <t>48699</t>
  </si>
  <si>
    <t>99849</t>
  </si>
  <si>
    <t>129838</t>
  </si>
  <si>
    <t>325965</t>
  </si>
  <si>
    <t>441653</t>
  </si>
  <si>
    <t>279893</t>
  </si>
  <si>
    <t>213917</t>
  </si>
  <si>
    <t>82995</t>
  </si>
  <si>
    <t>99596</t>
  </si>
  <si>
    <t>38888</t>
  </si>
  <si>
    <t>54962</t>
  </si>
  <si>
    <t>146400</t>
  </si>
  <si>
    <t>104979</t>
  </si>
  <si>
    <t>313980</t>
  </si>
  <si>
    <t>7987</t>
  </si>
  <si>
    <t>9897</t>
  </si>
  <si>
    <t>3799</t>
  </si>
  <si>
    <t>4999</t>
  </si>
  <si>
    <t>11998</t>
  </si>
  <si>
    <t>30884</t>
  </si>
  <si>
    <t>43955</t>
  </si>
  <si>
    <t>121696</t>
  </si>
  <si>
    <t>182278</t>
  </si>
  <si>
    <t>89493</t>
  </si>
  <si>
    <t>71763</t>
  </si>
  <si>
    <t>29733</t>
  </si>
  <si>
    <t>30799</t>
  </si>
  <si>
    <t>12871</t>
  </si>
  <si>
    <t>19995</t>
  </si>
  <si>
    <t>52179</t>
  </si>
  <si>
    <t>48795</t>
  </si>
  <si>
    <t>117823</t>
  </si>
  <si>
    <t>129860</t>
  </si>
  <si>
    <t>325973</t>
  </si>
  <si>
    <t>219919</t>
  </si>
  <si>
    <t>83992</t>
  </si>
  <si>
    <t>99590</t>
  </si>
  <si>
    <t>38884</t>
  </si>
  <si>
    <t>54954</t>
  </si>
  <si>
    <t>140000</t>
  </si>
  <si>
    <t>146394</t>
  </si>
  <si>
    <t>104994</t>
  </si>
  <si>
    <t>313972</t>
  </si>
  <si>
    <t>7893</t>
  </si>
  <si>
    <t>9551</t>
  </si>
  <si>
    <t>3737</t>
  </si>
  <si>
    <t>5190</t>
  </si>
  <si>
    <t>11890</t>
  </si>
  <si>
    <t>15389</t>
  </si>
  <si>
    <t>13889</t>
  </si>
  <si>
    <t>43957</t>
  </si>
  <si>
    <t>182240</t>
  </si>
  <si>
    <t>98881</t>
  </si>
  <si>
    <t>71762</t>
  </si>
  <si>
    <t>29755</t>
  </si>
  <si>
    <t>30994</t>
  </si>
  <si>
    <t>10999</t>
  </si>
  <si>
    <t>19997</t>
  </si>
  <si>
    <t>34487</t>
  </si>
  <si>
    <t>52168</t>
  </si>
  <si>
    <t>48787</t>
  </si>
  <si>
    <t>117821</t>
  </si>
  <si>
    <t>129884</t>
  </si>
  <si>
    <t>589992</t>
  </si>
  <si>
    <t>219917</t>
  </si>
  <si>
    <t>83993</t>
  </si>
  <si>
    <t>99587</t>
  </si>
  <si>
    <t>54956</t>
  </si>
  <si>
    <t>139999</t>
  </si>
  <si>
    <t>146398</t>
  </si>
  <si>
    <t>313966</t>
  </si>
  <si>
    <t>389 216k</t>
  </si>
  <si>
    <t>rose:</t>
  </si>
  <si>
    <t>100 coffres:</t>
  </si>
  <si>
    <t>8989</t>
  </si>
  <si>
    <t>3411</t>
  </si>
  <si>
    <t>5180</t>
  </si>
  <si>
    <t>9000</t>
  </si>
  <si>
    <t>15200</t>
  </si>
  <si>
    <t>13000</t>
  </si>
  <si>
    <t>31984</t>
  </si>
  <si>
    <t>39991</t>
  </si>
  <si>
    <t>121760</t>
  </si>
  <si>
    <t>178491</t>
  </si>
  <si>
    <t>98863</t>
  </si>
  <si>
    <t>69985</t>
  </si>
  <si>
    <t>29865</t>
  </si>
  <si>
    <t>30959</t>
  </si>
  <si>
    <t>12843</t>
  </si>
  <si>
    <t>19941</t>
  </si>
  <si>
    <t>34486</t>
  </si>
  <si>
    <t>52163</t>
  </si>
  <si>
    <t>47975</t>
  </si>
  <si>
    <t>117827</t>
  </si>
  <si>
    <t>336853</t>
  </si>
  <si>
    <t>589974</t>
  </si>
  <si>
    <t>279892</t>
  </si>
  <si>
    <t>219921</t>
  </si>
  <si>
    <t>84442</t>
  </si>
  <si>
    <t>99576</t>
  </si>
  <si>
    <t>44999</t>
  </si>
  <si>
    <t>54994</t>
  </si>
  <si>
    <t>139984</t>
  </si>
  <si>
    <t>146799</t>
  </si>
  <si>
    <t>313955</t>
  </si>
  <si>
    <t>7692</t>
  </si>
  <si>
    <t>9993</t>
  </si>
  <si>
    <t>4296</t>
  </si>
  <si>
    <t>5464</t>
  </si>
  <si>
    <t>8988</t>
  </si>
  <si>
    <t>13880</t>
  </si>
  <si>
    <t>32879</t>
  </si>
  <si>
    <t>42998</t>
  </si>
  <si>
    <t>121751</t>
  </si>
  <si>
    <t>143494</t>
  </si>
  <si>
    <t>107976</t>
  </si>
  <si>
    <t>69012</t>
  </si>
  <si>
    <t>30960</t>
  </si>
  <si>
    <t>12834</t>
  </si>
  <si>
    <t>20840</t>
  </si>
  <si>
    <t>52059</t>
  </si>
  <si>
    <t>47880</t>
  </si>
  <si>
    <t>117791</t>
  </si>
  <si>
    <t>138892</t>
  </si>
  <si>
    <t>373050</t>
  </si>
  <si>
    <t>569966</t>
  </si>
  <si>
    <t>219972</t>
  </si>
  <si>
    <t>89994</t>
  </si>
  <si>
    <t>99558</t>
  </si>
  <si>
    <t>44933</t>
  </si>
  <si>
    <t>59900</t>
  </si>
  <si>
    <t>138999</t>
  </si>
  <si>
    <t>146884</t>
  </si>
  <si>
    <t>104990</t>
  </si>
  <si>
    <t>313951</t>
  </si>
  <si>
    <t>7598</t>
  </si>
  <si>
    <t>4000</t>
  </si>
  <si>
    <t>5767</t>
  </si>
  <si>
    <t>11845</t>
  </si>
  <si>
    <t>12993</t>
  </si>
  <si>
    <t>32497</t>
  </si>
  <si>
    <t>39096</t>
  </si>
  <si>
    <t>139979</t>
  </si>
  <si>
    <t>118977</t>
  </si>
  <si>
    <t>71437</t>
  </si>
  <si>
    <t>29853</t>
  </si>
  <si>
    <t>12830</t>
  </si>
  <si>
    <t>34493</t>
  </si>
  <si>
    <t>51780</t>
  </si>
  <si>
    <t>47802</t>
  </si>
  <si>
    <t>116999</t>
  </si>
  <si>
    <t>170000</t>
  </si>
  <si>
    <t>373049</t>
  </si>
  <si>
    <t>569946</t>
  </si>
  <si>
    <t>88995</t>
  </si>
  <si>
    <t>99545</t>
  </si>
  <si>
    <t>43998</t>
  </si>
  <si>
    <t>59977</t>
  </si>
  <si>
    <t>139000</t>
  </si>
  <si>
    <t>147793</t>
  </si>
  <si>
    <t>104000</t>
  </si>
  <si>
    <t>312999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</si>
</sst>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10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80808"/>
      <name val="Georgia"/>
      <family val="1"/>
    </font>
    <font>
      <sz val="12"/>
      <color rgb="FF080808"/>
      <name val="Comic Sans MS"/>
      <family val="4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CFCE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0" fillId="0" borderId="19" xfId="0" applyBorder="1"/>
    <xf numFmtId="0" fontId="0" fillId="6" borderId="8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10" fontId="0" fillId="0" borderId="47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0" fontId="7" fillId="9" borderId="48" xfId="0" applyFont="1" applyFill="1" applyBorder="1" applyAlignment="1">
      <alignment horizontal="center" vertical="center" wrapText="1"/>
    </xf>
    <xf numFmtId="0" fontId="6" fillId="9" borderId="48" xfId="0" applyFont="1" applyFill="1" applyBorder="1" applyAlignment="1">
      <alignment horizontal="center" vertical="center" wrapText="1"/>
    </xf>
    <xf numFmtId="0" fontId="8" fillId="0" borderId="0" xfId="0" applyFont="1"/>
    <xf numFmtId="0" fontId="9" fillId="10" borderId="0" xfId="0" applyFont="1" applyFill="1" applyAlignment="1">
      <alignment horizontal="right"/>
    </xf>
    <xf numFmtId="0" fontId="9" fillId="10" borderId="0" xfId="0" applyFont="1" applyFill="1" applyAlignment="1">
      <alignment horizontal="left" vertical="center" indent="1"/>
    </xf>
    <xf numFmtId="0" fontId="9" fillId="10" borderId="0" xfId="0" applyFont="1" applyFill="1"/>
    <xf numFmtId="0" fontId="9" fillId="11" borderId="0" xfId="0" applyFont="1" applyFill="1" applyAlignment="1">
      <alignment horizontal="right"/>
    </xf>
    <xf numFmtId="0" fontId="9" fillId="11" borderId="0" xfId="0" applyFont="1" applyFill="1" applyAlignment="1">
      <alignment horizontal="left" vertical="center" indent="1"/>
    </xf>
    <xf numFmtId="0" fontId="9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10" fontId="0" fillId="0" borderId="0" xfId="0" applyNumberFormat="1"/>
    <xf numFmtId="0" fontId="0" fillId="0" borderId="0" xfId="0" applyNumberFormat="1"/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Border="1"/>
    <xf numFmtId="0" fontId="0" fillId="0" borderId="50" xfId="0" applyFill="1" applyBorder="1"/>
    <xf numFmtId="0" fontId="2" fillId="0" borderId="6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4" sqref="D4"/>
    </sheetView>
  </sheetViews>
  <sheetFormatPr baseColWidth="10" defaultRowHeight="15" x14ac:dyDescent="0.25"/>
  <cols>
    <col min="3" max="3" width="16" customWidth="1"/>
    <col min="4" max="4" width="13.140625" customWidth="1"/>
    <col min="5" max="5" width="14.5703125" customWidth="1"/>
    <col min="10" max="10" width="14.42578125" customWidth="1"/>
    <col min="11" max="11" width="20.28515625" customWidth="1"/>
  </cols>
  <sheetData>
    <row r="1" spans="2:11" ht="15.75" thickBot="1" x14ac:dyDescent="0.3">
      <c r="F1" s="128" t="s">
        <v>799</v>
      </c>
    </row>
    <row r="2" spans="2:11" x14ac:dyDescent="0.25">
      <c r="B2" s="10"/>
      <c r="C2" s="11" t="s">
        <v>867</v>
      </c>
      <c r="D2" s="11" t="s">
        <v>185</v>
      </c>
      <c r="E2" s="11" t="s">
        <v>4</v>
      </c>
      <c r="F2" s="11" t="s">
        <v>186</v>
      </c>
      <c r="G2" s="11" t="s">
        <v>187</v>
      </c>
      <c r="H2" s="11" t="s">
        <v>188</v>
      </c>
      <c r="I2" s="11" t="s">
        <v>189</v>
      </c>
      <c r="J2" s="129" t="s">
        <v>190</v>
      </c>
      <c r="K2" s="131" t="s">
        <v>801</v>
      </c>
    </row>
    <row r="3" spans="2:11" x14ac:dyDescent="0.25">
      <c r="B3" s="5" t="s">
        <v>183</v>
      </c>
      <c r="C3" s="85">
        <v>9000</v>
      </c>
      <c r="D3" s="2">
        <v>8979</v>
      </c>
      <c r="E3" s="2">
        <v>20980</v>
      </c>
      <c r="F3" s="2">
        <v>58682</v>
      </c>
      <c r="G3" s="2">
        <v>61500</v>
      </c>
      <c r="H3" s="2">
        <v>199998</v>
      </c>
      <c r="I3" s="2">
        <v>3289</v>
      </c>
      <c r="J3" s="100">
        <v>32992</v>
      </c>
      <c r="K3" s="132">
        <v>49997</v>
      </c>
    </row>
    <row r="4" spans="2:11" ht="15.75" thickBot="1" x14ac:dyDescent="0.3">
      <c r="B4" s="6" t="s">
        <v>57</v>
      </c>
      <c r="C4" s="7"/>
      <c r="D4" s="7">
        <f>D3-C3</f>
        <v>-21</v>
      </c>
      <c r="E4" s="7">
        <f>E3-C3*2</f>
        <v>2980</v>
      </c>
      <c r="F4" s="7">
        <f>F3-C3*5-(C3*5*0.01)</f>
        <v>13232</v>
      </c>
      <c r="G4" s="7">
        <f>G3-5*C3</f>
        <v>16500</v>
      </c>
      <c r="H4" s="7">
        <f>H3-C3*10</f>
        <v>109998</v>
      </c>
      <c r="I4" s="7">
        <f>I3-C3/10</f>
        <v>2389</v>
      </c>
      <c r="J4" s="130">
        <f>J3-C3</f>
        <v>23992</v>
      </c>
      <c r="K4" s="133">
        <f>K3-(C3/10*25)</f>
        <v>27497</v>
      </c>
    </row>
    <row r="5" spans="2:11" x14ac:dyDescent="0.25">
      <c r="B5" s="47"/>
      <c r="C5" s="47"/>
      <c r="D5" s="84">
        <f t="shared" ref="D5:I5" si="0">(D4/D3)</f>
        <v>-2.3387905111927833E-3</v>
      </c>
      <c r="E5" s="84">
        <f t="shared" si="0"/>
        <v>0.14204003813155386</v>
      </c>
      <c r="F5" s="84">
        <f t="shared" si="0"/>
        <v>0.22548652056848778</v>
      </c>
      <c r="G5" s="84">
        <f t="shared" si="0"/>
        <v>0.26829268292682928</v>
      </c>
      <c r="H5" s="84">
        <f t="shared" si="0"/>
        <v>0.54999549995499952</v>
      </c>
      <c r="I5" s="84">
        <f t="shared" si="0"/>
        <v>0.72636059592581337</v>
      </c>
      <c r="J5" s="84">
        <f>(J4/J3)</f>
        <v>0.72720659553831235</v>
      </c>
    </row>
    <row r="6" spans="2:11" x14ac:dyDescent="0.25">
      <c r="B6" s="47" t="s">
        <v>197</v>
      </c>
      <c r="C6" s="47">
        <f>C3/100</f>
        <v>90</v>
      </c>
      <c r="D6" s="47"/>
      <c r="E6" s="47">
        <f>E3/200</f>
        <v>104.9</v>
      </c>
      <c r="F6" s="47"/>
      <c r="G6" s="47"/>
      <c r="H6" s="47"/>
      <c r="I6" s="47"/>
      <c r="J6" s="47"/>
    </row>
    <row r="7" spans="2:11" ht="15.75" thickBot="1" x14ac:dyDescent="0.3">
      <c r="B7" s="1"/>
      <c r="C7" s="1"/>
      <c r="D7" s="1" t="s">
        <v>800</v>
      </c>
      <c r="E7" s="1"/>
      <c r="F7" s="1"/>
      <c r="G7" s="1"/>
      <c r="H7" s="1"/>
      <c r="I7" s="1"/>
      <c r="J7" s="1"/>
    </row>
    <row r="8" spans="2:11" ht="15.75" thickBot="1" x14ac:dyDescent="0.3">
      <c r="B8" s="1"/>
      <c r="C8" s="80" t="s">
        <v>3</v>
      </c>
      <c r="D8" s="81" t="s">
        <v>191</v>
      </c>
      <c r="E8" s="81" t="s">
        <v>192</v>
      </c>
      <c r="F8" s="81" t="s">
        <v>193</v>
      </c>
      <c r="G8" s="81" t="s">
        <v>194</v>
      </c>
      <c r="H8" s="81" t="s">
        <v>195</v>
      </c>
      <c r="I8" s="82" t="s">
        <v>196</v>
      </c>
      <c r="J8" s="1"/>
    </row>
    <row r="9" spans="2:11" x14ac:dyDescent="0.25">
      <c r="B9" s="1"/>
      <c r="C9" s="86">
        <v>25973</v>
      </c>
      <c r="D9" s="18">
        <v>267988</v>
      </c>
      <c r="E9" s="18">
        <v>1379988</v>
      </c>
      <c r="F9" s="18">
        <v>1199997</v>
      </c>
      <c r="G9" s="18">
        <v>1099998</v>
      </c>
      <c r="H9" s="18">
        <v>1350000</v>
      </c>
      <c r="I9" s="83">
        <v>6499999</v>
      </c>
      <c r="J9" s="1"/>
    </row>
    <row r="10" spans="2:11" ht="15.75" thickBot="1" x14ac:dyDescent="0.3">
      <c r="B10" s="1"/>
      <c r="C10" s="6"/>
      <c r="D10" s="7">
        <f>D9-10*C9-(10*C9*0.01)</f>
        <v>5660.7</v>
      </c>
      <c r="E10" s="7">
        <f>E9-50*C9</f>
        <v>81338</v>
      </c>
      <c r="F10" s="7">
        <f>F9-50*C9</f>
        <v>-98653</v>
      </c>
      <c r="G10" s="7">
        <f>G9-50*C9</f>
        <v>-198652</v>
      </c>
      <c r="H10" s="7">
        <f>H9-50*C9</f>
        <v>51350</v>
      </c>
      <c r="I10" s="4">
        <f>I9-200*C9</f>
        <v>1305399</v>
      </c>
      <c r="J10" s="1"/>
    </row>
    <row r="12" spans="2:11" ht="15.75" thickBot="1" x14ac:dyDescent="0.3"/>
    <row r="13" spans="2:11" x14ac:dyDescent="0.25">
      <c r="B13" s="118"/>
      <c r="C13" s="119" t="s">
        <v>507</v>
      </c>
      <c r="D13" s="119" t="s">
        <v>508</v>
      </c>
      <c r="E13" s="119" t="s">
        <v>16</v>
      </c>
      <c r="F13" s="119" t="s">
        <v>509</v>
      </c>
      <c r="G13" s="120" t="s">
        <v>510</v>
      </c>
      <c r="H13" s="134" t="s">
        <v>900</v>
      </c>
    </row>
    <row r="14" spans="2:11" x14ac:dyDescent="0.25">
      <c r="B14" s="121" t="s">
        <v>183</v>
      </c>
      <c r="C14" s="117">
        <v>308983</v>
      </c>
      <c r="D14" s="116">
        <v>27999</v>
      </c>
      <c r="E14" s="116">
        <v>3200</v>
      </c>
      <c r="F14" s="116">
        <v>307998</v>
      </c>
      <c r="G14" s="122">
        <v>1400000</v>
      </c>
    </row>
    <row r="15" spans="2:11" ht="15.75" thickBot="1" x14ac:dyDescent="0.3">
      <c r="B15" s="123" t="s">
        <v>57</v>
      </c>
      <c r="C15" s="124"/>
      <c r="D15" s="125">
        <f>D14-(C14/10)</f>
        <v>-2899.2999999999993</v>
      </c>
      <c r="E15" s="125">
        <f>E14-(C14/100)</f>
        <v>110.17000000000007</v>
      </c>
      <c r="F15" s="125">
        <f>F14-C14</f>
        <v>-985</v>
      </c>
      <c r="G15" s="126">
        <f>G14-(4*C14+10000)</f>
        <v>154068</v>
      </c>
    </row>
    <row r="18" spans="1:13" ht="15.75" thickBot="1" x14ac:dyDescent="0.3">
      <c r="J18" t="s">
        <v>1144</v>
      </c>
      <c r="K18" t="s">
        <v>1142</v>
      </c>
    </row>
    <row r="19" spans="1:13" x14ac:dyDescent="0.25">
      <c r="J19" t="s">
        <v>1143</v>
      </c>
      <c r="K19" s="10">
        <v>19622</v>
      </c>
      <c r="L19" s="11">
        <v>90</v>
      </c>
      <c r="M19" s="12">
        <f>K19*L19</f>
        <v>1765980</v>
      </c>
    </row>
    <row r="20" spans="1:13" x14ac:dyDescent="0.25">
      <c r="B20">
        <v>567993</v>
      </c>
      <c r="K20" s="5">
        <v>19500</v>
      </c>
      <c r="L20" s="2">
        <f>K20/500</f>
        <v>39</v>
      </c>
      <c r="M20" s="3">
        <f>L20*F3</f>
        <v>2288598</v>
      </c>
    </row>
    <row r="21" spans="1:13" ht="15.75" thickBot="1" x14ac:dyDescent="0.3">
      <c r="K21" s="6"/>
      <c r="L21" s="7"/>
      <c r="M21" s="135">
        <f>M20-M19</f>
        <v>522618</v>
      </c>
    </row>
    <row r="22" spans="1:13" x14ac:dyDescent="0.25">
      <c r="B22">
        <v>299999</v>
      </c>
    </row>
    <row r="23" spans="1:13" x14ac:dyDescent="0.25">
      <c r="A23">
        <v>700000</v>
      </c>
      <c r="B23">
        <f>A23-B20</f>
        <v>132007</v>
      </c>
    </row>
    <row r="24" spans="1:13" x14ac:dyDescent="0.25">
      <c r="B24">
        <f>B22-B23</f>
        <v>167992</v>
      </c>
      <c r="C24" s="127">
        <f>(B24/A23)</f>
        <v>0.23998857142857144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F29" sqref="F29"/>
    </sheetView>
  </sheetViews>
  <sheetFormatPr baseColWidth="10" defaultRowHeight="15" x14ac:dyDescent="0.25"/>
  <cols>
    <col min="2" max="2" width="23" customWidth="1"/>
    <col min="3" max="3" width="53.7109375" customWidth="1"/>
  </cols>
  <sheetData>
    <row r="1" spans="2:10" x14ac:dyDescent="0.25">
      <c r="D1" t="s">
        <v>281</v>
      </c>
      <c r="E1" t="s">
        <v>282</v>
      </c>
    </row>
    <row r="2" spans="2:10" ht="19.5" x14ac:dyDescent="0.25">
      <c r="B2" s="107" t="s">
        <v>272</v>
      </c>
      <c r="C2" s="107" t="s">
        <v>273</v>
      </c>
      <c r="D2">
        <v>31498</v>
      </c>
      <c r="E2">
        <v>35000</v>
      </c>
      <c r="F2">
        <f>D2+E2</f>
        <v>66498</v>
      </c>
      <c r="H2" s="110">
        <v>156</v>
      </c>
      <c r="I2" s="111" t="s">
        <v>283</v>
      </c>
      <c r="J2" s="112" t="s">
        <v>284</v>
      </c>
    </row>
    <row r="3" spans="2:10" ht="19.5" x14ac:dyDescent="0.25">
      <c r="B3" s="107" t="s">
        <v>274</v>
      </c>
      <c r="C3" s="107" t="s">
        <v>273</v>
      </c>
      <c r="D3">
        <v>31900</v>
      </c>
      <c r="E3">
        <v>31998</v>
      </c>
      <c r="F3">
        <f t="shared" ref="F3:F8" si="0">D3+E3</f>
        <v>63898</v>
      </c>
      <c r="H3" s="113">
        <v>156</v>
      </c>
      <c r="I3" s="114" t="s">
        <v>283</v>
      </c>
      <c r="J3" s="115" t="s">
        <v>284</v>
      </c>
    </row>
    <row r="4" spans="2:10" ht="39" x14ac:dyDescent="0.25">
      <c r="B4" s="107" t="s">
        <v>275</v>
      </c>
      <c r="C4" s="107" t="s">
        <v>273</v>
      </c>
      <c r="D4" s="109">
        <v>33999</v>
      </c>
      <c r="E4">
        <v>33999</v>
      </c>
      <c r="F4">
        <f t="shared" si="0"/>
        <v>67998</v>
      </c>
      <c r="H4" s="113">
        <v>156</v>
      </c>
      <c r="I4" s="114" t="s">
        <v>283</v>
      </c>
      <c r="J4" s="115" t="s">
        <v>284</v>
      </c>
    </row>
    <row r="5" spans="2:10" ht="19.5" x14ac:dyDescent="0.25">
      <c r="B5" s="107" t="s">
        <v>276</v>
      </c>
      <c r="C5" s="107" t="s">
        <v>273</v>
      </c>
      <c r="F5">
        <f t="shared" si="0"/>
        <v>0</v>
      </c>
      <c r="H5" s="113">
        <v>156</v>
      </c>
      <c r="I5" s="114" t="s">
        <v>283</v>
      </c>
      <c r="J5" s="115" t="s">
        <v>284</v>
      </c>
    </row>
    <row r="7" spans="2:10" x14ac:dyDescent="0.25">
      <c r="B7" s="108" t="s">
        <v>277</v>
      </c>
      <c r="C7" s="108" t="s">
        <v>278</v>
      </c>
      <c r="D7">
        <v>37667</v>
      </c>
      <c r="E7">
        <v>39500</v>
      </c>
      <c r="F7">
        <f t="shared" si="0"/>
        <v>77167</v>
      </c>
    </row>
    <row r="8" spans="2:10" ht="28.5" x14ac:dyDescent="0.25">
      <c r="B8" s="108" t="s">
        <v>279</v>
      </c>
      <c r="C8" s="108" t="s">
        <v>278</v>
      </c>
      <c r="D8">
        <v>38500</v>
      </c>
      <c r="E8">
        <v>61998</v>
      </c>
      <c r="F8">
        <f t="shared" si="0"/>
        <v>100498</v>
      </c>
    </row>
    <row r="9" spans="2:10" x14ac:dyDescent="0.25">
      <c r="B9" s="108" t="s">
        <v>280</v>
      </c>
      <c r="C9" s="108" t="s">
        <v>278</v>
      </c>
      <c r="D9">
        <v>46999</v>
      </c>
      <c r="E9">
        <v>46999</v>
      </c>
      <c r="F9">
        <f>D9+E9</f>
        <v>93998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D3" sqref="D3"/>
    </sheetView>
  </sheetViews>
  <sheetFormatPr baseColWidth="10" defaultRowHeight="15" x14ac:dyDescent="0.25"/>
  <cols>
    <col min="2" max="2" width="17.85546875" customWidth="1"/>
  </cols>
  <sheetData>
    <row r="2" spans="2:4" x14ac:dyDescent="0.25">
      <c r="B2" t="s">
        <v>1023</v>
      </c>
      <c r="C2" t="s">
        <v>1024</v>
      </c>
      <c r="D2" t="s">
        <v>1025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136" t="s">
        <v>79</v>
      </c>
      <c r="D2" s="136"/>
      <c r="E2" s="137"/>
      <c r="G2" s="8">
        <f>Comparatifs!B28+B10</f>
        <v>0</v>
      </c>
      <c r="H2" s="136" t="s">
        <v>78</v>
      </c>
      <c r="I2" s="136"/>
      <c r="J2" s="137"/>
      <c r="L2" s="8">
        <f>Comparatifs!B29+G9</f>
        <v>0</v>
      </c>
      <c r="M2" s="136" t="s">
        <v>80</v>
      </c>
      <c r="N2" s="136"/>
      <c r="O2" s="137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136" t="s">
        <v>7</v>
      </c>
      <c r="D13" s="136"/>
      <c r="E13" s="137"/>
      <c r="G13" s="8">
        <f>Comparatifs!B14+B21</f>
        <v>0</v>
      </c>
      <c r="H13" s="136" t="s">
        <v>12</v>
      </c>
      <c r="I13" s="136"/>
      <c r="J13" s="137"/>
      <c r="L13" s="8">
        <f>Comparatifs!B13+G20</f>
        <v>0</v>
      </c>
      <c r="M13" s="136" t="s">
        <v>13</v>
      </c>
      <c r="N13" s="136"/>
      <c r="O13" s="137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136" t="s">
        <v>26</v>
      </c>
      <c r="D24" s="136"/>
      <c r="E24" s="137"/>
      <c r="G24" s="8">
        <f>Comparatifs!B16+B32</f>
        <v>5</v>
      </c>
      <c r="H24" s="136" t="s">
        <v>25</v>
      </c>
      <c r="I24" s="136"/>
      <c r="J24" s="137"/>
      <c r="L24" s="8">
        <f>Comparatifs!B17+G31</f>
        <v>5</v>
      </c>
      <c r="M24" s="136" t="s">
        <v>24</v>
      </c>
      <c r="N24" s="136"/>
      <c r="O24" s="137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136" t="s">
        <v>36</v>
      </c>
      <c r="D35" s="136"/>
      <c r="E35" s="137"/>
      <c r="G35" s="8">
        <f>Comparatifs!B19+B43</f>
        <v>0</v>
      </c>
      <c r="H35" s="136" t="s">
        <v>34</v>
      </c>
      <c r="I35" s="136"/>
      <c r="J35" s="137"/>
      <c r="L35" s="8">
        <f>Comparatifs!B20+G42</f>
        <v>0</v>
      </c>
      <c r="M35" s="136" t="s">
        <v>35</v>
      </c>
      <c r="N35" s="136"/>
      <c r="O35" s="137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136" t="s">
        <v>46</v>
      </c>
      <c r="D46" s="136"/>
      <c r="E46" s="137"/>
      <c r="G46" s="8">
        <f>Comparatifs!B22+B54</f>
        <v>0</v>
      </c>
      <c r="H46" s="136" t="s">
        <v>44</v>
      </c>
      <c r="I46" s="136"/>
      <c r="J46" s="137"/>
      <c r="L46" s="8">
        <f>Comparatifs!B23+G53</f>
        <v>0</v>
      </c>
      <c r="M46" s="136" t="s">
        <v>45</v>
      </c>
      <c r="N46" s="136"/>
      <c r="O46" s="137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136" t="s">
        <v>60</v>
      </c>
      <c r="D57" s="136"/>
      <c r="E57" s="137"/>
      <c r="G57" s="8">
        <f>Comparatifs!B25+B65</f>
        <v>5</v>
      </c>
      <c r="H57" s="136" t="s">
        <v>59</v>
      </c>
      <c r="I57" s="136"/>
      <c r="J57" s="137"/>
      <c r="L57" s="8">
        <f>Comparatifs!B26+G64</f>
        <v>5</v>
      </c>
      <c r="M57" s="136" t="s">
        <v>61</v>
      </c>
      <c r="N57" s="136"/>
      <c r="O57" s="137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136" t="s">
        <v>105</v>
      </c>
      <c r="D68" s="136"/>
      <c r="E68" s="137"/>
      <c r="G68" s="8">
        <f>Comparatifs!B31+B76</f>
        <v>5</v>
      </c>
      <c r="H68" s="136" t="s">
        <v>104</v>
      </c>
      <c r="I68" s="136"/>
      <c r="J68" s="137"/>
      <c r="L68" s="8">
        <f>Comparatifs!B32+G75</f>
        <v>5</v>
      </c>
      <c r="M68" s="136" t="s">
        <v>106</v>
      </c>
      <c r="N68" s="136"/>
      <c r="O68" s="137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136" t="s">
        <v>115</v>
      </c>
      <c r="D79" s="136"/>
      <c r="E79" s="137"/>
      <c r="G79" s="8">
        <f>Comparatifs!B34+B87</f>
        <v>5</v>
      </c>
      <c r="H79" s="136" t="s">
        <v>114</v>
      </c>
      <c r="I79" s="136"/>
      <c r="J79" s="137"/>
      <c r="L79" s="8">
        <f>Comparatifs!B35+G86</f>
        <v>5</v>
      </c>
      <c r="M79" s="136" t="s">
        <v>116</v>
      </c>
      <c r="N79" s="136"/>
      <c r="O79" s="137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136" t="s">
        <v>124</v>
      </c>
      <c r="D90" s="136"/>
      <c r="E90" s="137"/>
      <c r="G90" s="8">
        <f>Comparatifs!B37+B98</f>
        <v>0</v>
      </c>
      <c r="H90" s="136" t="s">
        <v>123</v>
      </c>
      <c r="I90" s="136"/>
      <c r="J90" s="137"/>
      <c r="L90" s="8">
        <f>Comparatifs!B38+G97</f>
        <v>0</v>
      </c>
      <c r="M90" s="136" t="s">
        <v>125</v>
      </c>
      <c r="N90" s="136"/>
      <c r="O90" s="137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A4" workbookViewId="0">
      <selection activeCell="M16" sqref="M16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38" t="s">
        <v>68</v>
      </c>
      <c r="C8" s="139"/>
      <c r="D8" s="139"/>
      <c r="E8" s="139"/>
      <c r="F8" s="139"/>
      <c r="G8" s="139"/>
      <c r="H8" s="139"/>
      <c r="I8" s="140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30" priority="5" operator="lessThan">
      <formula>0</formula>
    </cfRule>
  </conditionalFormatting>
  <conditionalFormatting sqref="H10 H12:H1048576">
    <cfRule type="cellIs" dxfId="29" priority="4" operator="greaterThan">
      <formula>40</formula>
    </cfRule>
  </conditionalFormatting>
  <conditionalFormatting sqref="G10 G12:G1048576">
    <cfRule type="cellIs" dxfId="28" priority="3" operator="greaterThan">
      <formula>500000</formula>
    </cfRule>
  </conditionalFormatting>
  <conditionalFormatting sqref="G1:G7 G9:G1048576">
    <cfRule type="cellIs" dxfId="27" priority="2" operator="between">
      <formula>300000</formula>
      <formula>499999</formula>
    </cfRule>
  </conditionalFormatting>
  <conditionalFormatting sqref="H1:H7 H9:H1048576">
    <cfRule type="cellIs" dxfId="26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136" t="s">
        <v>70</v>
      </c>
      <c r="D2" s="136"/>
      <c r="E2" s="137"/>
      <c r="G2" s="8">
        <f>'Comparatifs Idoles'!B13</f>
        <v>0</v>
      </c>
      <c r="H2" s="136"/>
      <c r="I2" s="136"/>
      <c r="J2" s="137"/>
      <c r="L2" s="8">
        <f>Comparatifs!B13+G9</f>
        <v>0</v>
      </c>
      <c r="M2" s="136"/>
      <c r="N2" s="136"/>
      <c r="O2" s="137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38" t="s">
        <v>69</v>
      </c>
      <c r="C8" s="139"/>
      <c r="D8" s="139"/>
      <c r="E8" s="139"/>
      <c r="F8" s="139"/>
      <c r="G8" s="139"/>
      <c r="H8" s="139"/>
      <c r="I8" s="140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4" priority="7" operator="lessThan">
      <formula>0</formula>
    </cfRule>
  </conditionalFormatting>
  <conditionalFormatting sqref="H10 H12:H1048576">
    <cfRule type="cellIs" dxfId="23" priority="6" operator="greaterThan">
      <formula>40</formula>
    </cfRule>
  </conditionalFormatting>
  <conditionalFormatting sqref="G10 G12:G1048576">
    <cfRule type="cellIs" dxfId="22" priority="5" operator="greaterThan">
      <formula>500000</formula>
    </cfRule>
  </conditionalFormatting>
  <conditionalFormatting sqref="G1:G6 G10:G1048576">
    <cfRule type="cellIs" dxfId="21" priority="4" operator="between">
      <formula>300000</formula>
      <formula>499999</formula>
    </cfRule>
  </conditionalFormatting>
  <conditionalFormatting sqref="H1:H6 H10:H1048576">
    <cfRule type="cellIs" dxfId="20" priority="3" operator="between">
      <formula>20</formula>
      <formula>39.99</formula>
    </cfRule>
  </conditionalFormatting>
  <conditionalFormatting sqref="G7 G9">
    <cfRule type="cellIs" dxfId="19" priority="2" operator="between">
      <formula>300000</formula>
      <formula>499999</formula>
    </cfRule>
  </conditionalFormatting>
  <conditionalFormatting sqref="H7 H9">
    <cfRule type="cellIs" dxfId="18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H28" sqref="H28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136" t="s">
        <v>91</v>
      </c>
      <c r="D9" s="136"/>
      <c r="E9" s="141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136" t="s">
        <v>97</v>
      </c>
      <c r="D20" s="136"/>
      <c r="E20" s="141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7" priority="3" operator="between">
      <formula>300000</formula>
      <formula>499999</formula>
    </cfRule>
  </conditionalFormatting>
  <conditionalFormatting sqref="H1:H7">
    <cfRule type="cellIs" dxfId="16" priority="2" operator="between">
      <formula>20</formula>
      <formula>39.99</formula>
    </cfRule>
  </conditionalFormatting>
  <conditionalFormatting sqref="C32:C45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tabSelected="1" workbookViewId="0">
      <selection activeCell="I4" sqref="I4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</cols>
  <sheetData>
    <row r="1" spans="2:16" ht="15.75" thickBot="1" x14ac:dyDescent="0.3">
      <c r="E1" s="97" t="s">
        <v>206</v>
      </c>
      <c r="F1" s="98">
        <v>56195</v>
      </c>
    </row>
    <row r="2" spans="2:16" ht="15.75" thickBot="1" x14ac:dyDescent="0.3">
      <c r="B2" s="78" t="s">
        <v>8</v>
      </c>
      <c r="C2" s="79" t="s">
        <v>183</v>
      </c>
    </row>
    <row r="3" spans="2:16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9"/>
      <c r="N3" s="90" t="s">
        <v>177</v>
      </c>
      <c r="O3" s="99"/>
      <c r="P3" s="89" t="s">
        <v>57</v>
      </c>
    </row>
    <row r="4" spans="2:16" ht="15.75" thickBot="1" x14ac:dyDescent="0.3">
      <c r="B4" s="94" t="s">
        <v>133</v>
      </c>
      <c r="C4" s="12" t="str">
        <f>Raw!D2</f>
        <v>7598</v>
      </c>
      <c r="E4" s="75" t="s">
        <v>164</v>
      </c>
      <c r="F4" s="71" t="str">
        <f>C4</f>
        <v>7598</v>
      </c>
      <c r="G4" s="72">
        <f>F4*3</f>
        <v>22794</v>
      </c>
      <c r="H4" s="72">
        <f>G4*3</f>
        <v>68382</v>
      </c>
      <c r="I4" s="93" t="str">
        <f t="shared" ref="I4:I12" si="0">C18</f>
        <v>29853</v>
      </c>
      <c r="J4" s="101" t="str">
        <f>C32</f>
        <v>88995</v>
      </c>
      <c r="K4" s="20">
        <f>I4-G4-(I4*0.01)</f>
        <v>6760.47</v>
      </c>
      <c r="L4" s="103">
        <f t="shared" ref="L4:L14" si="1">1-(G4/I4)</f>
        <v>0.23645864737212341</v>
      </c>
      <c r="M4" s="105">
        <f>K4/G4</f>
        <v>0.29658989207686232</v>
      </c>
      <c r="N4" s="20">
        <f>J4-H4-(J4*0.01)</f>
        <v>19723.05</v>
      </c>
      <c r="O4" s="103">
        <f>N4/H4</f>
        <v>0.28842458541721505</v>
      </c>
      <c r="P4" s="69">
        <f>1-(H4/J4)</f>
        <v>0.23161975391875944</v>
      </c>
    </row>
    <row r="5" spans="2:16" ht="15.75" thickBot="1" x14ac:dyDescent="0.3">
      <c r="B5" s="95" t="s">
        <v>132</v>
      </c>
      <c r="C5" s="3" t="str">
        <f>Raw!D4</f>
        <v>8999</v>
      </c>
      <c r="E5" s="76" t="s">
        <v>165</v>
      </c>
      <c r="F5" s="73" t="str">
        <f>C5</f>
        <v>8999</v>
      </c>
      <c r="G5" s="74">
        <f t="shared" ref="G5:H16" si="2">F5*3</f>
        <v>26997</v>
      </c>
      <c r="H5" s="74">
        <f t="shared" si="2"/>
        <v>80991</v>
      </c>
      <c r="I5" s="91" t="str">
        <f t="shared" si="0"/>
        <v>30959</v>
      </c>
      <c r="J5" s="102" t="str">
        <f t="shared" ref="J5:J11" si="3">C33</f>
        <v>99545</v>
      </c>
      <c r="K5" s="21">
        <f t="shared" ref="K5:K16" si="4">I5-G5-(I5*0.01)</f>
        <v>3652.41</v>
      </c>
      <c r="L5" s="104">
        <f t="shared" si="1"/>
        <v>0.12797570980974837</v>
      </c>
      <c r="M5" s="106">
        <f t="shared" ref="M5:M7" si="5">K5/G5</f>
        <v>0.13528947660851204</v>
      </c>
      <c r="N5" s="21">
        <f t="shared" ref="N5:N11" si="6">J5-H5-(J5*0.01)</f>
        <v>17558.55</v>
      </c>
      <c r="O5" s="103">
        <f t="shared" ref="O5:O11" si="7">N5/H5</f>
        <v>0.21679631070118902</v>
      </c>
      <c r="P5" s="70">
        <f t="shared" ref="P5:P11" si="8">1-(H5/J5)</f>
        <v>0.18638806569893018</v>
      </c>
    </row>
    <row r="6" spans="2:16" ht="15.75" thickBot="1" x14ac:dyDescent="0.3">
      <c r="B6" s="95" t="s">
        <v>134</v>
      </c>
      <c r="C6" s="3" t="str">
        <f>Raw!D6</f>
        <v>4000</v>
      </c>
      <c r="E6" s="76" t="s">
        <v>166</v>
      </c>
      <c r="F6" s="73" t="str">
        <f t="shared" ref="F6:F16" si="9">C6</f>
        <v>4000</v>
      </c>
      <c r="G6" s="74">
        <f t="shared" si="2"/>
        <v>12000</v>
      </c>
      <c r="H6" s="74">
        <f t="shared" si="2"/>
        <v>36000</v>
      </c>
      <c r="I6" s="91" t="str">
        <f t="shared" si="0"/>
        <v>12830</v>
      </c>
      <c r="J6" s="102" t="str">
        <f t="shared" si="3"/>
        <v>43998</v>
      </c>
      <c r="K6" s="21">
        <f t="shared" si="4"/>
        <v>701.7</v>
      </c>
      <c r="L6" s="104">
        <f t="shared" si="1"/>
        <v>6.4692127825409229E-2</v>
      </c>
      <c r="M6" s="106">
        <f t="shared" si="5"/>
        <v>5.8475000000000006E-2</v>
      </c>
      <c r="N6" s="21">
        <f t="shared" si="6"/>
        <v>7558.02</v>
      </c>
      <c r="O6" s="103">
        <f t="shared" si="7"/>
        <v>0.20994500000000002</v>
      </c>
      <c r="P6" s="70">
        <f t="shared" si="8"/>
        <v>0.18178099004500203</v>
      </c>
    </row>
    <row r="7" spans="2:16" ht="15.75" thickBot="1" x14ac:dyDescent="0.3">
      <c r="B7" s="95" t="s">
        <v>135</v>
      </c>
      <c r="C7" s="3" t="str">
        <f>Raw!D8</f>
        <v>5767</v>
      </c>
      <c r="E7" s="76" t="s">
        <v>167</v>
      </c>
      <c r="F7" s="73" t="str">
        <f t="shared" si="9"/>
        <v>5767</v>
      </c>
      <c r="G7" s="74">
        <f t="shared" si="2"/>
        <v>17301</v>
      </c>
      <c r="H7" s="74">
        <f t="shared" si="2"/>
        <v>51903</v>
      </c>
      <c r="I7" s="91" t="str">
        <f t="shared" si="0"/>
        <v>19997</v>
      </c>
      <c r="J7" s="102" t="str">
        <f t="shared" si="3"/>
        <v>59977</v>
      </c>
      <c r="K7" s="21">
        <f t="shared" si="4"/>
        <v>2496.0300000000002</v>
      </c>
      <c r="L7" s="104">
        <f t="shared" si="1"/>
        <v>0.13482022303345498</v>
      </c>
      <c r="M7" s="106">
        <f t="shared" si="5"/>
        <v>0.14427085139587309</v>
      </c>
      <c r="N7" s="21">
        <f t="shared" si="6"/>
        <v>7474.23</v>
      </c>
      <c r="O7" s="103">
        <f t="shared" si="7"/>
        <v>0.14400381480839258</v>
      </c>
      <c r="P7" s="70">
        <f t="shared" si="8"/>
        <v>0.1346182703369625</v>
      </c>
    </row>
    <row r="8" spans="2:16" ht="15.75" thickBot="1" x14ac:dyDescent="0.3">
      <c r="B8" s="95" t="s">
        <v>136</v>
      </c>
      <c r="C8" s="3" t="str">
        <f>Raw!D10</f>
        <v>11845</v>
      </c>
      <c r="E8" s="76" t="s">
        <v>168</v>
      </c>
      <c r="F8" s="73" t="str">
        <f t="shared" si="9"/>
        <v>11845</v>
      </c>
      <c r="G8" s="74">
        <f t="shared" si="2"/>
        <v>35535</v>
      </c>
      <c r="H8" s="74">
        <f t="shared" si="2"/>
        <v>106605</v>
      </c>
      <c r="I8" s="91" t="str">
        <f t="shared" si="0"/>
        <v>34493</v>
      </c>
      <c r="J8" s="102" t="str">
        <f t="shared" si="3"/>
        <v>139000</v>
      </c>
      <c r="K8" s="21">
        <f t="shared" si="4"/>
        <v>-1386.93</v>
      </c>
      <c r="L8" s="104">
        <f t="shared" si="1"/>
        <v>-3.0209027918708165E-2</v>
      </c>
      <c r="M8" s="106">
        <f>K8/G8</f>
        <v>-3.9029970451667374E-2</v>
      </c>
      <c r="N8" s="21">
        <f t="shared" si="6"/>
        <v>31005</v>
      </c>
      <c r="O8" s="103">
        <f t="shared" si="7"/>
        <v>0.29084001688476152</v>
      </c>
      <c r="P8" s="70">
        <f t="shared" si="8"/>
        <v>0.23305755395683458</v>
      </c>
    </row>
    <row r="9" spans="2:16" ht="15.75" thickBot="1" x14ac:dyDescent="0.3">
      <c r="B9" s="95" t="s">
        <v>137</v>
      </c>
      <c r="C9" s="3" t="str">
        <f>Raw!D12</f>
        <v>15933</v>
      </c>
      <c r="E9" s="76" t="s">
        <v>169</v>
      </c>
      <c r="F9" s="73" t="str">
        <f t="shared" si="9"/>
        <v>15933</v>
      </c>
      <c r="G9" s="74">
        <f t="shared" si="2"/>
        <v>47799</v>
      </c>
      <c r="H9" s="74">
        <f t="shared" si="2"/>
        <v>143397</v>
      </c>
      <c r="I9" s="91" t="str">
        <f t="shared" si="0"/>
        <v>51780</v>
      </c>
      <c r="J9" s="102" t="str">
        <f t="shared" si="3"/>
        <v>147793</v>
      </c>
      <c r="K9" s="21">
        <f t="shared" si="4"/>
        <v>3463.2</v>
      </c>
      <c r="L9" s="104">
        <f t="shared" si="1"/>
        <v>7.6882966396291996E-2</v>
      </c>
      <c r="M9" s="106">
        <f>K9/G9</f>
        <v>7.2453398606665415E-2</v>
      </c>
      <c r="N9" s="21">
        <f t="shared" si="6"/>
        <v>2918.0699999999997</v>
      </c>
      <c r="O9" s="103">
        <f t="shared" si="7"/>
        <v>2.0349588903533545E-2</v>
      </c>
      <c r="P9" s="70">
        <f t="shared" si="8"/>
        <v>2.9744304534044197E-2</v>
      </c>
    </row>
    <row r="10" spans="2:16" ht="15.75" thickBot="1" x14ac:dyDescent="0.3">
      <c r="B10" s="95" t="s">
        <v>138</v>
      </c>
      <c r="C10" s="3" t="str">
        <f>Raw!D14</f>
        <v>12993</v>
      </c>
      <c r="E10" s="76" t="s">
        <v>170</v>
      </c>
      <c r="F10" s="73" t="str">
        <f t="shared" si="9"/>
        <v>12993</v>
      </c>
      <c r="G10" s="74">
        <f t="shared" si="2"/>
        <v>38979</v>
      </c>
      <c r="H10" s="74">
        <f t="shared" si="2"/>
        <v>116937</v>
      </c>
      <c r="I10" s="91" t="str">
        <f t="shared" si="0"/>
        <v>47802</v>
      </c>
      <c r="J10" s="102" t="str">
        <f t="shared" si="3"/>
        <v>104000</v>
      </c>
      <c r="K10" s="21">
        <f t="shared" si="4"/>
        <v>8344.98</v>
      </c>
      <c r="L10" s="104">
        <f t="shared" si="1"/>
        <v>0.18457386720220914</v>
      </c>
      <c r="M10" s="106">
        <f t="shared" ref="M10:M16" si="10">K10/G10</f>
        <v>0.21408912491341489</v>
      </c>
      <c r="N10" s="21">
        <f t="shared" si="6"/>
        <v>-13977</v>
      </c>
      <c r="O10" s="103">
        <f t="shared" si="7"/>
        <v>-0.11952589856076348</v>
      </c>
      <c r="P10" s="70">
        <f t="shared" si="8"/>
        <v>-0.12439423076923073</v>
      </c>
    </row>
    <row r="11" spans="2:16" ht="15.75" thickBot="1" x14ac:dyDescent="0.3">
      <c r="B11" s="95" t="s">
        <v>139</v>
      </c>
      <c r="C11" s="3" t="str">
        <f>Raw!D16</f>
        <v>32497</v>
      </c>
      <c r="E11" s="76" t="s">
        <v>171</v>
      </c>
      <c r="F11" s="73" t="str">
        <f t="shared" si="9"/>
        <v>32497</v>
      </c>
      <c r="G11" s="74">
        <f t="shared" si="2"/>
        <v>97491</v>
      </c>
      <c r="H11" s="74">
        <f t="shared" si="2"/>
        <v>292473</v>
      </c>
      <c r="I11" s="91" t="str">
        <f t="shared" si="0"/>
        <v>116999</v>
      </c>
      <c r="J11" s="102" t="str">
        <f t="shared" si="3"/>
        <v>312999</v>
      </c>
      <c r="K11" s="21">
        <f t="shared" si="4"/>
        <v>18338.009999999998</v>
      </c>
      <c r="L11" s="104">
        <f t="shared" si="1"/>
        <v>0.1667364678330584</v>
      </c>
      <c r="M11" s="106">
        <f t="shared" si="10"/>
        <v>0.18809951687848109</v>
      </c>
      <c r="N11" s="22">
        <f t="shared" si="6"/>
        <v>17396.009999999998</v>
      </c>
      <c r="O11" s="103">
        <f t="shared" si="7"/>
        <v>5.9479028833430772E-2</v>
      </c>
      <c r="P11" s="70">
        <f t="shared" si="8"/>
        <v>6.5578484276307636E-2</v>
      </c>
    </row>
    <row r="12" spans="2:16" x14ac:dyDescent="0.25">
      <c r="B12" s="95" t="s">
        <v>201</v>
      </c>
      <c r="C12" s="3" t="str">
        <f>Raw!D18</f>
        <v>39096</v>
      </c>
      <c r="E12" s="76" t="s">
        <v>199</v>
      </c>
      <c r="F12" s="73" t="str">
        <f>C12</f>
        <v>39096</v>
      </c>
      <c r="G12" s="74">
        <f t="shared" si="2"/>
        <v>117288</v>
      </c>
      <c r="H12" s="74"/>
      <c r="I12" s="91" t="str">
        <f t="shared" si="0"/>
        <v>170000</v>
      </c>
      <c r="J12" s="102"/>
      <c r="K12" s="21">
        <f t="shared" si="4"/>
        <v>51012</v>
      </c>
      <c r="L12" s="104">
        <f t="shared" si="1"/>
        <v>0.3100705882352941</v>
      </c>
      <c r="M12" s="92">
        <f t="shared" si="10"/>
        <v>0.43492940454266421</v>
      </c>
      <c r="N12" s="18"/>
      <c r="O12" s="100"/>
      <c r="P12" s="70"/>
    </row>
    <row r="13" spans="2:16" x14ac:dyDescent="0.25">
      <c r="B13" s="95" t="s">
        <v>140</v>
      </c>
      <c r="C13" s="3" t="str">
        <f>Raw!D20</f>
        <v>121751</v>
      </c>
      <c r="E13" s="76" t="s">
        <v>172</v>
      </c>
      <c r="F13" s="73" t="str">
        <f t="shared" si="9"/>
        <v>121751</v>
      </c>
      <c r="G13" s="74">
        <f t="shared" si="2"/>
        <v>365253</v>
      </c>
      <c r="H13" s="74"/>
      <c r="I13" s="91" t="str">
        <f t="shared" ref="I13:I16" si="11">C27</f>
        <v>373049</v>
      </c>
      <c r="J13" s="102"/>
      <c r="K13" s="21">
        <f t="shared" si="4"/>
        <v>4065.5099999999998</v>
      </c>
      <c r="L13" s="104">
        <f t="shared" si="1"/>
        <v>2.08980589681248E-2</v>
      </c>
      <c r="M13" s="92">
        <f t="shared" si="10"/>
        <v>1.1130668331266273E-2</v>
      </c>
      <c r="N13" s="2"/>
      <c r="O13" s="100"/>
      <c r="P13" s="3"/>
    </row>
    <row r="14" spans="2:16" x14ac:dyDescent="0.25">
      <c r="B14" s="95" t="s">
        <v>141</v>
      </c>
      <c r="C14" s="3" t="str">
        <f>Raw!D22</f>
        <v>139979</v>
      </c>
      <c r="E14" s="76" t="s">
        <v>173</v>
      </c>
      <c r="F14" s="73" t="str">
        <f t="shared" si="9"/>
        <v>139979</v>
      </c>
      <c r="G14" s="74">
        <f t="shared" si="2"/>
        <v>419937</v>
      </c>
      <c r="H14" s="74"/>
      <c r="I14" s="91" t="str">
        <f t="shared" si="11"/>
        <v>569946</v>
      </c>
      <c r="J14" s="102"/>
      <c r="K14" s="21">
        <f t="shared" si="4"/>
        <v>144309.54</v>
      </c>
      <c r="L14" s="104">
        <f t="shared" si="1"/>
        <v>0.26319861881651951</v>
      </c>
      <c r="M14" s="92">
        <f t="shared" si="10"/>
        <v>0.34364568971059944</v>
      </c>
      <c r="N14" s="2"/>
      <c r="O14" s="100"/>
      <c r="P14" s="3"/>
    </row>
    <row r="15" spans="2:16" x14ac:dyDescent="0.25">
      <c r="B15" s="95" t="s">
        <v>142</v>
      </c>
      <c r="C15" s="3" t="str">
        <f>Raw!D24</f>
        <v>118977</v>
      </c>
      <c r="E15" s="76" t="s">
        <v>174</v>
      </c>
      <c r="F15" s="73" t="str">
        <f t="shared" si="9"/>
        <v>118977</v>
      </c>
      <c r="G15" s="74">
        <f t="shared" si="2"/>
        <v>356931</v>
      </c>
      <c r="H15" s="74"/>
      <c r="I15" s="91">
        <f t="shared" si="11"/>
        <v>319720</v>
      </c>
      <c r="J15" s="102"/>
      <c r="K15" s="21">
        <f t="shared" si="4"/>
        <v>-40408.199999999997</v>
      </c>
      <c r="L15" s="104">
        <f>1-(G15/I15)</f>
        <v>-0.11638621293631934</v>
      </c>
      <c r="M15" s="92">
        <f t="shared" si="10"/>
        <v>-0.11321011624095413</v>
      </c>
      <c r="N15" s="2"/>
      <c r="O15" s="100"/>
      <c r="P15" s="3"/>
    </row>
    <row r="16" spans="2:16" ht="15.75" thickBot="1" x14ac:dyDescent="0.3">
      <c r="B16" s="96" t="s">
        <v>143</v>
      </c>
      <c r="C16" s="4" t="str">
        <f>Raw!D26</f>
        <v>71437</v>
      </c>
      <c r="E16" s="76" t="s">
        <v>175</v>
      </c>
      <c r="F16" s="73" t="str">
        <f t="shared" si="9"/>
        <v>71437</v>
      </c>
      <c r="G16" s="74">
        <f t="shared" si="2"/>
        <v>214311</v>
      </c>
      <c r="H16" s="74"/>
      <c r="I16" s="91" t="str">
        <f t="shared" si="11"/>
        <v>228999</v>
      </c>
      <c r="J16" s="102"/>
      <c r="K16" s="22">
        <f t="shared" si="4"/>
        <v>12398.01</v>
      </c>
      <c r="L16" s="104">
        <f>1-(G16/I16)</f>
        <v>6.4140018078681527E-2</v>
      </c>
      <c r="M16" s="92">
        <f t="shared" si="10"/>
        <v>5.7850553634671113E-2</v>
      </c>
      <c r="N16" s="2"/>
      <c r="O16" s="100"/>
      <c r="P16" s="3"/>
    </row>
    <row r="17" spans="2:6" ht="15.75" thickBot="1" x14ac:dyDescent="0.3">
      <c r="B17" s="68"/>
    </row>
    <row r="18" spans="2:6" x14ac:dyDescent="0.25">
      <c r="B18" s="75" t="s">
        <v>144</v>
      </c>
      <c r="C18" s="20" t="str">
        <f>Raw!D28</f>
        <v>29853</v>
      </c>
    </row>
    <row r="19" spans="2:6" x14ac:dyDescent="0.25">
      <c r="B19" s="76" t="s">
        <v>145</v>
      </c>
      <c r="C19" s="21" t="str">
        <f>Raw!D30</f>
        <v>30959</v>
      </c>
    </row>
    <row r="20" spans="2:6" x14ac:dyDescent="0.25">
      <c r="B20" s="76" t="s">
        <v>146</v>
      </c>
      <c r="C20" s="21" t="str">
        <f>Raw!D32</f>
        <v>12830</v>
      </c>
    </row>
    <row r="21" spans="2:6" x14ac:dyDescent="0.25">
      <c r="B21" s="76" t="s">
        <v>147</v>
      </c>
      <c r="C21" s="21" t="str">
        <f>Raw!D34</f>
        <v>19997</v>
      </c>
    </row>
    <row r="22" spans="2:6" x14ac:dyDescent="0.25">
      <c r="B22" s="76" t="s">
        <v>148</v>
      </c>
      <c r="C22" s="21" t="str">
        <f>Raw!D36</f>
        <v>34493</v>
      </c>
      <c r="E22" t="s">
        <v>797</v>
      </c>
      <c r="F22">
        <v>4128040</v>
      </c>
    </row>
    <row r="23" spans="2:6" x14ac:dyDescent="0.25">
      <c r="B23" s="76" t="s">
        <v>149</v>
      </c>
      <c r="C23" s="21" t="str">
        <f>Raw!D38</f>
        <v>51780</v>
      </c>
      <c r="E23" t="s">
        <v>10</v>
      </c>
      <c r="F23">
        <v>313750</v>
      </c>
    </row>
    <row r="24" spans="2:6" x14ac:dyDescent="0.25">
      <c r="B24" s="76" t="s">
        <v>150</v>
      </c>
      <c r="C24" s="21" t="str">
        <f>Raw!D40</f>
        <v>47802</v>
      </c>
      <c r="F24">
        <f>SUM(F22:F23)</f>
        <v>4441790</v>
      </c>
    </row>
    <row r="25" spans="2:6" x14ac:dyDescent="0.25">
      <c r="B25" s="76" t="s">
        <v>151</v>
      </c>
      <c r="C25" s="21" t="str">
        <f>Raw!D42</f>
        <v>116999</v>
      </c>
      <c r="E25" t="s">
        <v>797</v>
      </c>
      <c r="F25">
        <v>2605079</v>
      </c>
    </row>
    <row r="26" spans="2:6" x14ac:dyDescent="0.25">
      <c r="B26" s="76" t="s">
        <v>198</v>
      </c>
      <c r="C26" s="21" t="str">
        <f>Raw!D44</f>
        <v>170000</v>
      </c>
      <c r="E26" t="s">
        <v>10</v>
      </c>
      <c r="F26">
        <v>2109182</v>
      </c>
    </row>
    <row r="27" spans="2:6" x14ac:dyDescent="0.25">
      <c r="B27" s="76" t="s">
        <v>152</v>
      </c>
      <c r="C27" s="21" t="str">
        <f>Raw!D46</f>
        <v>373049</v>
      </c>
      <c r="F27">
        <f>SUM(F25:F26)</f>
        <v>4714261</v>
      </c>
    </row>
    <row r="28" spans="2:6" x14ac:dyDescent="0.25">
      <c r="B28" s="76" t="s">
        <v>153</v>
      </c>
      <c r="C28" s="21" t="str">
        <f>Raw!D48</f>
        <v>569946</v>
      </c>
      <c r="E28" t="s">
        <v>798</v>
      </c>
      <c r="F28">
        <f>F27-F24</f>
        <v>272471</v>
      </c>
    </row>
    <row r="29" spans="2:6" x14ac:dyDescent="0.25">
      <c r="B29" s="76" t="s">
        <v>154</v>
      </c>
      <c r="C29" s="21">
        <f>Raw!D50</f>
        <v>319720</v>
      </c>
    </row>
    <row r="30" spans="2:6" ht="15.75" thickBot="1" x14ac:dyDescent="0.3">
      <c r="B30" s="77" t="s">
        <v>155</v>
      </c>
      <c r="C30" s="22" t="str">
        <f>Raw!D52</f>
        <v>228999</v>
      </c>
    </row>
    <row r="31" spans="2:6" ht="15.75" thickBot="1" x14ac:dyDescent="0.3">
      <c r="B31" s="68"/>
    </row>
    <row r="32" spans="2:6" x14ac:dyDescent="0.25">
      <c r="B32" s="75" t="s">
        <v>156</v>
      </c>
      <c r="C32" s="20" t="str">
        <f>Raw!D54</f>
        <v>88995</v>
      </c>
    </row>
    <row r="33" spans="2:3" x14ac:dyDescent="0.25">
      <c r="B33" s="76" t="s">
        <v>157</v>
      </c>
      <c r="C33" s="21" t="str">
        <f>Raw!D56</f>
        <v>99545</v>
      </c>
    </row>
    <row r="34" spans="2:3" x14ac:dyDescent="0.25">
      <c r="B34" s="76" t="s">
        <v>158</v>
      </c>
      <c r="C34" s="21" t="str">
        <f>Raw!D58</f>
        <v>43998</v>
      </c>
    </row>
    <row r="35" spans="2:3" x14ac:dyDescent="0.25">
      <c r="B35" s="76" t="s">
        <v>159</v>
      </c>
      <c r="C35" s="21" t="str">
        <f>Raw!D60</f>
        <v>59977</v>
      </c>
    </row>
    <row r="36" spans="2:3" x14ac:dyDescent="0.25">
      <c r="B36" s="76" t="s">
        <v>160</v>
      </c>
      <c r="C36" s="21" t="str">
        <f>Raw!D62</f>
        <v>139000</v>
      </c>
    </row>
    <row r="37" spans="2:3" x14ac:dyDescent="0.25">
      <c r="B37" s="76" t="s">
        <v>161</v>
      </c>
      <c r="C37" s="21" t="str">
        <f>Raw!D64</f>
        <v>147793</v>
      </c>
    </row>
    <row r="38" spans="2:3" x14ac:dyDescent="0.25">
      <c r="B38" s="76" t="s">
        <v>162</v>
      </c>
      <c r="C38" s="21" t="str">
        <f>Raw!D66</f>
        <v>104000</v>
      </c>
    </row>
    <row r="39" spans="2:3" ht="15.75" thickBot="1" x14ac:dyDescent="0.3">
      <c r="B39" s="77" t="s">
        <v>163</v>
      </c>
      <c r="C39" s="22" t="str">
        <f>Raw!D68</f>
        <v>312999</v>
      </c>
    </row>
  </sheetData>
  <conditionalFormatting sqref="K4:K16">
    <cfRule type="cellIs" dxfId="14" priority="16" operator="lessThan">
      <formula>1</formula>
    </cfRule>
    <cfRule type="cellIs" dxfId="13" priority="17" operator="greaterThan">
      <formula>5000</formula>
    </cfRule>
  </conditionalFormatting>
  <conditionalFormatting sqref="N12:O12 N4:N11">
    <cfRule type="cellIs" dxfId="12" priority="14" operator="lessThan">
      <formula>1</formula>
    </cfRule>
    <cfRule type="cellIs" dxfId="11" priority="15" operator="greaterThan">
      <formula>5000</formula>
    </cfRule>
  </conditionalFormatting>
  <conditionalFormatting sqref="P4:P12">
    <cfRule type="cellIs" dxfId="10" priority="5" operator="lessThan">
      <formula>0.0001</formula>
    </cfRule>
    <cfRule type="cellIs" dxfId="9" priority="6" operator="greaterThan">
      <formula>0.25</formula>
    </cfRule>
    <cfRule type="cellIs" dxfId="8" priority="7" operator="between">
      <formula>0.15</formula>
      <formula>0.25</formula>
    </cfRule>
    <cfRule type="cellIs" dxfId="7" priority="12" operator="greaterThan">
      <formula>0.25</formula>
    </cfRule>
  </conditionalFormatting>
  <conditionalFormatting sqref="L4:M16">
    <cfRule type="cellIs" dxfId="6" priority="8" operator="lessThan">
      <formula>0.0001</formula>
    </cfRule>
    <cfRule type="cellIs" dxfId="5" priority="9" operator="greaterThan">
      <formula>0.25</formula>
    </cfRule>
    <cfRule type="cellIs" dxfId="4" priority="10" operator="between">
      <formula>0.15</formula>
      <formula>0.25</formula>
    </cfRule>
  </conditionalFormatting>
  <conditionalFormatting sqref="G4:G16">
    <cfRule type="cellIs" dxfId="3" priority="4" operator="lessThan">
      <formula>$F$1</formula>
    </cfRule>
  </conditionalFormatting>
  <conditionalFormatting sqref="O4:O11">
    <cfRule type="cellIs" dxfId="2" priority="1" operator="lessThan">
      <formula>0.0001</formula>
    </cfRule>
    <cfRule type="cellIs" dxfId="1" priority="2" operator="greaterThan">
      <formula>0.25</formula>
    </cfRule>
    <cfRule type="cellIs" dxfId="0" priority="3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topLeftCell="A7" workbookViewId="0">
      <selection activeCell="D51" sqref="D51"/>
    </sheetView>
  </sheetViews>
  <sheetFormatPr baseColWidth="10" defaultRowHeight="15" x14ac:dyDescent="0.25"/>
  <cols>
    <col min="4" max="4" width="15.7109375" customWidth="1"/>
    <col min="11" max="43" width="15.7109375" customWidth="1"/>
  </cols>
  <sheetData>
    <row r="1" spans="1:43" x14ac:dyDescent="0.25">
      <c r="A1" t="s">
        <v>133</v>
      </c>
    </row>
    <row r="2" spans="1:43" x14ac:dyDescent="0.25">
      <c r="D2" t="s">
        <v>1206</v>
      </c>
      <c r="K2" t="s">
        <v>219</v>
      </c>
      <c r="L2" t="s">
        <v>239</v>
      </c>
      <c r="M2" t="s">
        <v>285</v>
      </c>
      <c r="N2" t="s">
        <v>314</v>
      </c>
      <c r="O2" t="s">
        <v>339</v>
      </c>
      <c r="P2" t="s">
        <v>363</v>
      </c>
      <c r="Q2" t="s">
        <v>393</v>
      </c>
      <c r="R2">
        <v>11894</v>
      </c>
      <c r="S2" t="s">
        <v>447</v>
      </c>
      <c r="T2" t="s">
        <v>318</v>
      </c>
      <c r="U2" t="s">
        <v>511</v>
      </c>
      <c r="V2" t="s">
        <v>544</v>
      </c>
      <c r="W2" t="s">
        <v>578</v>
      </c>
      <c r="X2" t="s">
        <v>609</v>
      </c>
      <c r="Y2" t="s">
        <v>642</v>
      </c>
      <c r="Z2" t="s">
        <v>668</v>
      </c>
      <c r="AA2" t="s">
        <v>701</v>
      </c>
      <c r="AB2" t="s">
        <v>732</v>
      </c>
      <c r="AC2" t="s">
        <v>764</v>
      </c>
      <c r="AD2" t="s">
        <v>802</v>
      </c>
      <c r="AE2" t="s">
        <v>834</v>
      </c>
      <c r="AF2">
        <v>8094</v>
      </c>
      <c r="AG2" t="s">
        <v>868</v>
      </c>
      <c r="AH2" t="s">
        <v>901</v>
      </c>
      <c r="AI2" t="s">
        <v>930</v>
      </c>
      <c r="AJ2" t="s">
        <v>957</v>
      </c>
      <c r="AK2" t="s">
        <v>990</v>
      </c>
      <c r="AL2" t="s">
        <v>1026</v>
      </c>
      <c r="AM2" t="s">
        <v>990</v>
      </c>
      <c r="AN2" t="s">
        <v>1085</v>
      </c>
      <c r="AO2" t="s">
        <v>1114</v>
      </c>
      <c r="AP2" t="s">
        <v>366</v>
      </c>
      <c r="AQ2" t="s">
        <v>1176</v>
      </c>
    </row>
    <row r="3" spans="1:43" x14ac:dyDescent="0.25">
      <c r="A3" t="s">
        <v>132</v>
      </c>
    </row>
    <row r="4" spans="1:43" x14ac:dyDescent="0.25">
      <c r="D4" t="s">
        <v>869</v>
      </c>
      <c r="K4" t="s">
        <v>220</v>
      </c>
      <c r="L4" t="s">
        <v>240</v>
      </c>
      <c r="M4" t="s">
        <v>286</v>
      </c>
      <c r="N4">
        <v>9900</v>
      </c>
      <c r="O4" t="s">
        <v>286</v>
      </c>
      <c r="P4" t="s">
        <v>364</v>
      </c>
      <c r="Q4" t="s">
        <v>364</v>
      </c>
      <c r="R4" t="s">
        <v>418</v>
      </c>
      <c r="S4" t="s">
        <v>448</v>
      </c>
      <c r="T4" t="s">
        <v>476</v>
      </c>
      <c r="U4" t="s">
        <v>512</v>
      </c>
      <c r="V4" t="s">
        <v>545</v>
      </c>
      <c r="W4" t="s">
        <v>579</v>
      </c>
      <c r="X4" t="s">
        <v>610</v>
      </c>
      <c r="Y4" t="s">
        <v>643</v>
      </c>
      <c r="Z4" t="s">
        <v>669</v>
      </c>
      <c r="AA4" t="s">
        <v>702</v>
      </c>
      <c r="AB4" t="s">
        <v>733</v>
      </c>
      <c r="AC4" t="s">
        <v>765</v>
      </c>
      <c r="AD4" t="s">
        <v>803</v>
      </c>
      <c r="AE4" t="s">
        <v>835</v>
      </c>
      <c r="AF4">
        <v>9199</v>
      </c>
      <c r="AG4" t="s">
        <v>869</v>
      </c>
      <c r="AH4" t="s">
        <v>902</v>
      </c>
      <c r="AI4" t="s">
        <v>931</v>
      </c>
      <c r="AJ4" t="s">
        <v>958</v>
      </c>
      <c r="AK4" t="s">
        <v>991</v>
      </c>
      <c r="AL4" t="s">
        <v>1027</v>
      </c>
      <c r="AM4" t="s">
        <v>1054</v>
      </c>
      <c r="AN4" t="s">
        <v>1086</v>
      </c>
      <c r="AO4" t="s">
        <v>1115</v>
      </c>
      <c r="AP4" t="s">
        <v>1145</v>
      </c>
      <c r="AQ4" t="s">
        <v>1177</v>
      </c>
    </row>
    <row r="5" spans="1:43" x14ac:dyDescent="0.25">
      <c r="A5" t="s">
        <v>134</v>
      </c>
    </row>
    <row r="6" spans="1:43" x14ac:dyDescent="0.25">
      <c r="D6" t="s">
        <v>1207</v>
      </c>
      <c r="K6" t="s">
        <v>221</v>
      </c>
      <c r="L6" t="s">
        <v>241</v>
      </c>
      <c r="M6" t="s">
        <v>287</v>
      </c>
      <c r="N6" t="s">
        <v>315</v>
      </c>
      <c r="O6" t="s">
        <v>340</v>
      </c>
      <c r="P6" t="s">
        <v>365</v>
      </c>
      <c r="Q6" t="s">
        <v>394</v>
      </c>
      <c r="R6" t="s">
        <v>419</v>
      </c>
      <c r="S6" t="s">
        <v>449</v>
      </c>
      <c r="T6" t="s">
        <v>477</v>
      </c>
      <c r="U6" t="s">
        <v>513</v>
      </c>
      <c r="V6" t="s">
        <v>546</v>
      </c>
      <c r="W6" t="s">
        <v>580</v>
      </c>
      <c r="X6" t="s">
        <v>611</v>
      </c>
      <c r="Y6" t="s">
        <v>644</v>
      </c>
      <c r="Z6" t="s">
        <v>670</v>
      </c>
      <c r="AA6" t="s">
        <v>703</v>
      </c>
      <c r="AB6" t="s">
        <v>734</v>
      </c>
      <c r="AC6" t="s">
        <v>766</v>
      </c>
      <c r="AD6" t="s">
        <v>804</v>
      </c>
      <c r="AE6" t="s">
        <v>836</v>
      </c>
      <c r="AF6">
        <v>4681</v>
      </c>
      <c r="AG6" t="s">
        <v>870</v>
      </c>
      <c r="AH6" t="s">
        <v>546</v>
      </c>
      <c r="AI6" t="s">
        <v>932</v>
      </c>
      <c r="AJ6" t="s">
        <v>959</v>
      </c>
      <c r="AK6" t="s">
        <v>992</v>
      </c>
      <c r="AL6" t="s">
        <v>1028</v>
      </c>
      <c r="AM6" t="s">
        <v>1055</v>
      </c>
      <c r="AN6" t="s">
        <v>1087</v>
      </c>
      <c r="AO6" t="s">
        <v>1116</v>
      </c>
      <c r="AP6" t="s">
        <v>1146</v>
      </c>
      <c r="AQ6" t="s">
        <v>1178</v>
      </c>
    </row>
    <row r="7" spans="1:43" x14ac:dyDescent="0.25">
      <c r="A7" t="s">
        <v>135</v>
      </c>
    </row>
    <row r="8" spans="1:43" x14ac:dyDescent="0.25">
      <c r="D8" t="s">
        <v>1208</v>
      </c>
      <c r="K8" t="s">
        <v>222</v>
      </c>
      <c r="L8" t="s">
        <v>242</v>
      </c>
      <c r="M8" t="s">
        <v>288</v>
      </c>
      <c r="N8" t="s">
        <v>316</v>
      </c>
      <c r="O8" t="s">
        <v>316</v>
      </c>
      <c r="P8" t="s">
        <v>366</v>
      </c>
      <c r="Q8" t="s">
        <v>395</v>
      </c>
      <c r="R8" t="s">
        <v>420</v>
      </c>
      <c r="S8" t="s">
        <v>450</v>
      </c>
      <c r="T8" t="s">
        <v>478</v>
      </c>
      <c r="U8" t="s">
        <v>514</v>
      </c>
      <c r="V8" t="s">
        <v>547</v>
      </c>
      <c r="W8" t="s">
        <v>581</v>
      </c>
      <c r="X8" t="s">
        <v>612</v>
      </c>
      <c r="Y8" t="s">
        <v>645</v>
      </c>
      <c r="Z8" t="s">
        <v>671</v>
      </c>
      <c r="AA8" t="s">
        <v>704</v>
      </c>
      <c r="AB8" t="s">
        <v>735</v>
      </c>
      <c r="AC8" t="s">
        <v>767</v>
      </c>
      <c r="AD8" t="s">
        <v>805</v>
      </c>
      <c r="AE8" t="s">
        <v>837</v>
      </c>
      <c r="AF8">
        <v>5663</v>
      </c>
      <c r="AG8" t="s">
        <v>871</v>
      </c>
      <c r="AH8" t="s">
        <v>903</v>
      </c>
      <c r="AI8" t="s">
        <v>933</v>
      </c>
      <c r="AJ8" t="s">
        <v>960</v>
      </c>
      <c r="AK8" t="s">
        <v>993</v>
      </c>
      <c r="AL8" t="s">
        <v>1029</v>
      </c>
      <c r="AM8" t="s">
        <v>1056</v>
      </c>
      <c r="AN8" t="s">
        <v>1088</v>
      </c>
      <c r="AO8" t="s">
        <v>1117</v>
      </c>
      <c r="AP8" t="s">
        <v>1147</v>
      </c>
      <c r="AQ8" t="s">
        <v>1179</v>
      </c>
    </row>
    <row r="9" spans="1:43" x14ac:dyDescent="0.25">
      <c r="A9" t="s">
        <v>136</v>
      </c>
    </row>
    <row r="10" spans="1:43" x14ac:dyDescent="0.25">
      <c r="D10" t="s">
        <v>1209</v>
      </c>
      <c r="K10" t="s">
        <v>209</v>
      </c>
      <c r="L10" t="s">
        <v>243</v>
      </c>
      <c r="M10" t="s">
        <v>243</v>
      </c>
      <c r="N10" t="s">
        <v>243</v>
      </c>
      <c r="O10" t="s">
        <v>341</v>
      </c>
      <c r="P10" t="s">
        <v>367</v>
      </c>
      <c r="Q10" t="s">
        <v>367</v>
      </c>
      <c r="R10" t="s">
        <v>421</v>
      </c>
      <c r="S10" t="s">
        <v>421</v>
      </c>
      <c r="T10" t="s">
        <v>479</v>
      </c>
      <c r="U10" t="s">
        <v>515</v>
      </c>
      <c r="V10" t="s">
        <v>548</v>
      </c>
      <c r="W10" t="s">
        <v>548</v>
      </c>
      <c r="X10" t="s">
        <v>613</v>
      </c>
      <c r="Y10" t="s">
        <v>646</v>
      </c>
      <c r="Z10" t="s">
        <v>672</v>
      </c>
      <c r="AA10" t="s">
        <v>705</v>
      </c>
      <c r="AB10" t="s">
        <v>672</v>
      </c>
      <c r="AC10" t="s">
        <v>768</v>
      </c>
      <c r="AD10" t="s">
        <v>806</v>
      </c>
      <c r="AE10" t="s">
        <v>838</v>
      </c>
      <c r="AF10">
        <v>11994</v>
      </c>
      <c r="AG10" t="s">
        <v>872</v>
      </c>
      <c r="AH10" t="s">
        <v>646</v>
      </c>
      <c r="AI10" t="s">
        <v>646</v>
      </c>
      <c r="AJ10" t="s">
        <v>961</v>
      </c>
      <c r="AK10" t="s">
        <v>994</v>
      </c>
      <c r="AL10" t="s">
        <v>1030</v>
      </c>
      <c r="AM10" t="s">
        <v>672</v>
      </c>
      <c r="AN10" t="s">
        <v>1089</v>
      </c>
      <c r="AO10" t="s">
        <v>1118</v>
      </c>
      <c r="AP10" t="s">
        <v>1148</v>
      </c>
      <c r="AQ10" t="s">
        <v>1180</v>
      </c>
    </row>
    <row r="11" spans="1:43" x14ac:dyDescent="0.25">
      <c r="A11" t="s">
        <v>137</v>
      </c>
    </row>
    <row r="12" spans="1:43" x14ac:dyDescent="0.25">
      <c r="D12" t="s">
        <v>995</v>
      </c>
      <c r="K12" t="s">
        <v>223</v>
      </c>
      <c r="L12" t="s">
        <v>244</v>
      </c>
      <c r="M12" t="s">
        <v>289</v>
      </c>
      <c r="N12" t="s">
        <v>317</v>
      </c>
      <c r="O12" t="s">
        <v>342</v>
      </c>
      <c r="P12" t="s">
        <v>368</v>
      </c>
      <c r="Q12" t="s">
        <v>396</v>
      </c>
      <c r="R12" t="s">
        <v>422</v>
      </c>
      <c r="S12" t="s">
        <v>451</v>
      </c>
      <c r="T12" t="s">
        <v>480</v>
      </c>
      <c r="U12" t="s">
        <v>516</v>
      </c>
      <c r="V12" t="s">
        <v>549</v>
      </c>
      <c r="W12" t="s">
        <v>582</v>
      </c>
      <c r="X12" t="s">
        <v>614</v>
      </c>
      <c r="Y12" t="s">
        <v>647</v>
      </c>
      <c r="Z12" t="s">
        <v>673</v>
      </c>
      <c r="AA12" t="s">
        <v>706</v>
      </c>
      <c r="AB12" t="s">
        <v>736</v>
      </c>
      <c r="AC12" t="s">
        <v>769</v>
      </c>
      <c r="AD12" t="s">
        <v>807</v>
      </c>
      <c r="AE12" t="s">
        <v>839</v>
      </c>
      <c r="AF12">
        <v>16547</v>
      </c>
      <c r="AG12" t="s">
        <v>873</v>
      </c>
      <c r="AH12" t="s">
        <v>904</v>
      </c>
      <c r="AI12" t="s">
        <v>934</v>
      </c>
      <c r="AJ12" t="s">
        <v>962</v>
      </c>
      <c r="AK12" t="s">
        <v>995</v>
      </c>
      <c r="AL12" t="s">
        <v>1031</v>
      </c>
      <c r="AM12" t="s">
        <v>1057</v>
      </c>
      <c r="AN12" t="s">
        <v>674</v>
      </c>
      <c r="AO12" t="s">
        <v>1119</v>
      </c>
      <c r="AP12" t="s">
        <v>1149</v>
      </c>
      <c r="AQ12" t="s">
        <v>422</v>
      </c>
    </row>
    <row r="13" spans="1:43" x14ac:dyDescent="0.25">
      <c r="A13" t="s">
        <v>138</v>
      </c>
    </row>
    <row r="14" spans="1:43" x14ac:dyDescent="0.25">
      <c r="D14" t="s">
        <v>1210</v>
      </c>
      <c r="K14" t="s">
        <v>224</v>
      </c>
      <c r="L14" t="s">
        <v>245</v>
      </c>
      <c r="M14" t="s">
        <v>290</v>
      </c>
      <c r="N14" t="s">
        <v>318</v>
      </c>
      <c r="O14" t="s">
        <v>343</v>
      </c>
      <c r="P14" t="s">
        <v>369</v>
      </c>
      <c r="Q14" t="s">
        <v>397</v>
      </c>
      <c r="R14" t="s">
        <v>423</v>
      </c>
      <c r="S14" t="s">
        <v>452</v>
      </c>
      <c r="T14" t="s">
        <v>481</v>
      </c>
      <c r="U14" t="s">
        <v>517</v>
      </c>
      <c r="V14" t="s">
        <v>550</v>
      </c>
      <c r="W14" t="s">
        <v>583</v>
      </c>
      <c r="X14" t="s">
        <v>615</v>
      </c>
      <c r="Y14" t="s">
        <v>648</v>
      </c>
      <c r="Z14" t="s">
        <v>674</v>
      </c>
      <c r="AA14" t="s">
        <v>707</v>
      </c>
      <c r="AB14" t="s">
        <v>737</v>
      </c>
      <c r="AC14" t="s">
        <v>770</v>
      </c>
      <c r="AD14" t="s">
        <v>808</v>
      </c>
      <c r="AE14" t="s">
        <v>840</v>
      </c>
      <c r="AF14">
        <v>15986</v>
      </c>
      <c r="AG14" t="s">
        <v>874</v>
      </c>
      <c r="AH14" t="s">
        <v>905</v>
      </c>
      <c r="AI14" t="s">
        <v>935</v>
      </c>
      <c r="AJ14" t="s">
        <v>963</v>
      </c>
      <c r="AK14" t="s">
        <v>996</v>
      </c>
      <c r="AL14" t="s">
        <v>1032</v>
      </c>
      <c r="AM14" t="s">
        <v>1058</v>
      </c>
      <c r="AN14" t="s">
        <v>808</v>
      </c>
      <c r="AO14" t="s">
        <v>1120</v>
      </c>
      <c r="AP14" t="s">
        <v>1150</v>
      </c>
      <c r="AQ14" t="s">
        <v>1181</v>
      </c>
    </row>
    <row r="15" spans="1:43" x14ac:dyDescent="0.25">
      <c r="A15" t="s">
        <v>200</v>
      </c>
    </row>
    <row r="16" spans="1:43" x14ac:dyDescent="0.25">
      <c r="D16" t="s">
        <v>1211</v>
      </c>
      <c r="K16" t="s">
        <v>225</v>
      </c>
      <c r="L16" t="s">
        <v>246</v>
      </c>
      <c r="M16" t="s">
        <v>291</v>
      </c>
      <c r="N16" t="s">
        <v>319</v>
      </c>
      <c r="O16" t="s">
        <v>344</v>
      </c>
      <c r="P16" t="s">
        <v>370</v>
      </c>
      <c r="Q16" t="s">
        <v>398</v>
      </c>
      <c r="R16" t="s">
        <v>398</v>
      </c>
      <c r="S16" t="s">
        <v>453</v>
      </c>
      <c r="T16" t="s">
        <v>482</v>
      </c>
      <c r="U16" t="s">
        <v>518</v>
      </c>
      <c r="V16" t="s">
        <v>551</v>
      </c>
      <c r="W16" t="s">
        <v>584</v>
      </c>
      <c r="X16" t="s">
        <v>616</v>
      </c>
      <c r="Y16" t="s">
        <v>649</v>
      </c>
      <c r="Z16" t="s">
        <v>675</v>
      </c>
      <c r="AA16" t="s">
        <v>708</v>
      </c>
      <c r="AB16" t="s">
        <v>738</v>
      </c>
      <c r="AC16" t="s">
        <v>771</v>
      </c>
      <c r="AD16" t="s">
        <v>809</v>
      </c>
      <c r="AE16" t="s">
        <v>591</v>
      </c>
      <c r="AF16">
        <v>31500</v>
      </c>
      <c r="AG16" t="s">
        <v>875</v>
      </c>
      <c r="AH16" t="s">
        <v>906</v>
      </c>
      <c r="AI16" t="s">
        <v>936</v>
      </c>
      <c r="AJ16" t="s">
        <v>964</v>
      </c>
      <c r="AK16" t="s">
        <v>997</v>
      </c>
      <c r="AL16" t="s">
        <v>1033</v>
      </c>
      <c r="AM16" t="s">
        <v>1059</v>
      </c>
      <c r="AN16" t="s">
        <v>1090</v>
      </c>
      <c r="AO16" t="s">
        <v>1033</v>
      </c>
      <c r="AP16" t="s">
        <v>1151</v>
      </c>
      <c r="AQ16" t="s">
        <v>1182</v>
      </c>
    </row>
    <row r="17" spans="1:43" x14ac:dyDescent="0.25">
      <c r="A17" t="s">
        <v>201</v>
      </c>
    </row>
    <row r="18" spans="1:43" x14ac:dyDescent="0.25">
      <c r="D18" t="s">
        <v>1212</v>
      </c>
      <c r="K18" t="s">
        <v>210</v>
      </c>
      <c r="L18">
        <v>37589</v>
      </c>
      <c r="M18" t="s">
        <v>292</v>
      </c>
      <c r="N18" t="s">
        <v>320</v>
      </c>
      <c r="O18" t="s">
        <v>320</v>
      </c>
      <c r="P18" t="s">
        <v>371</v>
      </c>
      <c r="Q18" t="s">
        <v>310</v>
      </c>
      <c r="R18" t="s">
        <v>424</v>
      </c>
      <c r="S18" t="s">
        <v>454</v>
      </c>
      <c r="T18" t="s">
        <v>483</v>
      </c>
      <c r="U18" t="s">
        <v>519</v>
      </c>
      <c r="V18" t="s">
        <v>552</v>
      </c>
      <c r="W18" t="s">
        <v>585</v>
      </c>
      <c r="X18" t="s">
        <v>617</v>
      </c>
      <c r="Y18" t="s">
        <v>650</v>
      </c>
      <c r="Z18" t="s">
        <v>676</v>
      </c>
      <c r="AA18" t="s">
        <v>709</v>
      </c>
      <c r="AB18" t="s">
        <v>739</v>
      </c>
      <c r="AC18" t="s">
        <v>772</v>
      </c>
      <c r="AD18" t="s">
        <v>810</v>
      </c>
      <c r="AE18" t="s">
        <v>841</v>
      </c>
      <c r="AF18">
        <v>57949</v>
      </c>
      <c r="AG18" t="s">
        <v>876</v>
      </c>
      <c r="AH18" t="s">
        <v>907</v>
      </c>
      <c r="AI18">
        <v>55999</v>
      </c>
      <c r="AJ18" t="s">
        <v>965</v>
      </c>
      <c r="AK18" t="s">
        <v>998</v>
      </c>
      <c r="AL18" t="s">
        <v>1034</v>
      </c>
      <c r="AM18" t="s">
        <v>1060</v>
      </c>
      <c r="AN18" t="s">
        <v>1091</v>
      </c>
      <c r="AO18" t="s">
        <v>1121</v>
      </c>
      <c r="AP18" t="s">
        <v>1152</v>
      </c>
      <c r="AQ18" t="s">
        <v>1183</v>
      </c>
    </row>
    <row r="19" spans="1:43" x14ac:dyDescent="0.25">
      <c r="A19" t="s">
        <v>202</v>
      </c>
    </row>
    <row r="20" spans="1:43" x14ac:dyDescent="0.25">
      <c r="D20" t="s">
        <v>1184</v>
      </c>
      <c r="K20" t="s">
        <v>226</v>
      </c>
      <c r="L20" t="s">
        <v>247</v>
      </c>
      <c r="M20" t="s">
        <v>293</v>
      </c>
      <c r="N20" t="s">
        <v>293</v>
      </c>
      <c r="O20" t="s">
        <v>345</v>
      </c>
      <c r="P20" t="s">
        <v>372</v>
      </c>
      <c r="Q20" t="s">
        <v>399</v>
      </c>
      <c r="R20" t="s">
        <v>425</v>
      </c>
      <c r="S20" t="s">
        <v>455</v>
      </c>
      <c r="T20" t="s">
        <v>484</v>
      </c>
      <c r="U20" t="s">
        <v>520</v>
      </c>
      <c r="V20" t="s">
        <v>553</v>
      </c>
      <c r="W20" t="s">
        <v>586</v>
      </c>
      <c r="X20" t="s">
        <v>618</v>
      </c>
      <c r="Y20">
        <v>112799</v>
      </c>
      <c r="Z20" t="s">
        <v>677</v>
      </c>
      <c r="AA20" t="s">
        <v>710</v>
      </c>
      <c r="AB20" t="s">
        <v>740</v>
      </c>
      <c r="AC20" t="s">
        <v>773</v>
      </c>
      <c r="AD20" t="s">
        <v>811</v>
      </c>
      <c r="AE20" t="s">
        <v>842</v>
      </c>
      <c r="AF20">
        <v>118590</v>
      </c>
      <c r="AG20" t="s">
        <v>877</v>
      </c>
      <c r="AH20" t="s">
        <v>908</v>
      </c>
      <c r="AI20" t="s">
        <v>937</v>
      </c>
      <c r="AJ20" t="s">
        <v>966</v>
      </c>
      <c r="AK20" t="s">
        <v>999</v>
      </c>
      <c r="AL20" t="s">
        <v>1035</v>
      </c>
      <c r="AM20" t="s">
        <v>1061</v>
      </c>
      <c r="AN20" t="s">
        <v>1092</v>
      </c>
      <c r="AO20" t="s">
        <v>966</v>
      </c>
      <c r="AP20" t="s">
        <v>1153</v>
      </c>
      <c r="AQ20" t="s">
        <v>1184</v>
      </c>
    </row>
    <row r="21" spans="1:43" x14ac:dyDescent="0.25">
      <c r="A21" t="s">
        <v>203</v>
      </c>
    </row>
    <row r="22" spans="1:43" x14ac:dyDescent="0.25">
      <c r="D22" t="s">
        <v>1213</v>
      </c>
      <c r="K22" t="s">
        <v>227</v>
      </c>
      <c r="L22" t="s">
        <v>248</v>
      </c>
      <c r="M22">
        <v>119646</v>
      </c>
      <c r="N22" t="s">
        <v>321</v>
      </c>
      <c r="O22" t="s">
        <v>346</v>
      </c>
      <c r="P22" t="s">
        <v>373</v>
      </c>
      <c r="Q22" t="s">
        <v>400</v>
      </c>
      <c r="R22" t="s">
        <v>426</v>
      </c>
      <c r="S22" t="s">
        <v>456</v>
      </c>
      <c r="T22" t="s">
        <v>485</v>
      </c>
      <c r="U22" t="s">
        <v>521</v>
      </c>
      <c r="V22" t="s">
        <v>554</v>
      </c>
      <c r="W22" t="s">
        <v>587</v>
      </c>
      <c r="X22" t="s">
        <v>619</v>
      </c>
      <c r="Y22" t="s">
        <v>651</v>
      </c>
      <c r="Z22" t="s">
        <v>678</v>
      </c>
      <c r="AA22" t="s">
        <v>711</v>
      </c>
      <c r="AB22" t="s">
        <v>741</v>
      </c>
      <c r="AC22" t="s">
        <v>774</v>
      </c>
      <c r="AD22" t="s">
        <v>812</v>
      </c>
      <c r="AE22" t="s">
        <v>843</v>
      </c>
      <c r="AF22">
        <v>129990</v>
      </c>
      <c r="AG22" t="s">
        <v>878</v>
      </c>
      <c r="AH22" t="s">
        <v>909</v>
      </c>
      <c r="AI22" t="s">
        <v>938</v>
      </c>
      <c r="AJ22" t="s">
        <v>967</v>
      </c>
      <c r="AK22" t="s">
        <v>1000</v>
      </c>
      <c r="AL22" t="s">
        <v>1036</v>
      </c>
      <c r="AM22" t="s">
        <v>1062</v>
      </c>
      <c r="AN22" t="s">
        <v>1093</v>
      </c>
      <c r="AO22" t="s">
        <v>1122</v>
      </c>
      <c r="AP22" t="s">
        <v>1154</v>
      </c>
      <c r="AQ22" t="s">
        <v>1185</v>
      </c>
    </row>
    <row r="23" spans="1:43" x14ac:dyDescent="0.25">
      <c r="A23" t="s">
        <v>204</v>
      </c>
    </row>
    <row r="24" spans="1:43" x14ac:dyDescent="0.25">
      <c r="D24" t="s">
        <v>1214</v>
      </c>
      <c r="K24" t="s">
        <v>228</v>
      </c>
      <c r="L24" t="s">
        <v>249</v>
      </c>
      <c r="M24" t="s">
        <v>294</v>
      </c>
      <c r="N24" t="s">
        <v>294</v>
      </c>
      <c r="O24" t="s">
        <v>347</v>
      </c>
      <c r="P24" t="s">
        <v>374</v>
      </c>
      <c r="Q24" t="s">
        <v>401</v>
      </c>
      <c r="R24" t="s">
        <v>427</v>
      </c>
      <c r="S24" t="s">
        <v>401</v>
      </c>
      <c r="T24" t="s">
        <v>486</v>
      </c>
      <c r="U24" t="s">
        <v>522</v>
      </c>
      <c r="V24" t="s">
        <v>555</v>
      </c>
      <c r="W24" t="s">
        <v>588</v>
      </c>
      <c r="X24" t="s">
        <v>620</v>
      </c>
      <c r="Y24" t="s">
        <v>652</v>
      </c>
      <c r="Z24" t="s">
        <v>679</v>
      </c>
      <c r="AA24" t="s">
        <v>712</v>
      </c>
      <c r="AB24" t="s">
        <v>742</v>
      </c>
      <c r="AC24" t="s">
        <v>775</v>
      </c>
      <c r="AD24" t="s">
        <v>813</v>
      </c>
      <c r="AE24" t="s">
        <v>844</v>
      </c>
      <c r="AF24">
        <v>93991</v>
      </c>
      <c r="AG24" t="s">
        <v>879</v>
      </c>
      <c r="AH24" t="s">
        <v>910</v>
      </c>
      <c r="AI24" t="s">
        <v>939</v>
      </c>
      <c r="AJ24" t="s">
        <v>968</v>
      </c>
      <c r="AK24" t="s">
        <v>1001</v>
      </c>
      <c r="AL24" t="s">
        <v>1037</v>
      </c>
      <c r="AM24" t="s">
        <v>1063</v>
      </c>
      <c r="AN24" t="s">
        <v>1094</v>
      </c>
      <c r="AO24" t="s">
        <v>1123</v>
      </c>
      <c r="AP24" t="s">
        <v>1155</v>
      </c>
      <c r="AQ24" t="s">
        <v>1186</v>
      </c>
    </row>
    <row r="25" spans="1:43" x14ac:dyDescent="0.25">
      <c r="A25" t="s">
        <v>205</v>
      </c>
    </row>
    <row r="26" spans="1:43" x14ac:dyDescent="0.25">
      <c r="D26" t="s">
        <v>1215</v>
      </c>
      <c r="K26" t="s">
        <v>229</v>
      </c>
      <c r="L26" t="s">
        <v>250</v>
      </c>
      <c r="M26" t="s">
        <v>295</v>
      </c>
      <c r="N26" t="s">
        <v>322</v>
      </c>
      <c r="O26" t="s">
        <v>348</v>
      </c>
      <c r="P26" t="s">
        <v>375</v>
      </c>
      <c r="Q26" t="s">
        <v>402</v>
      </c>
      <c r="R26" t="s">
        <v>428</v>
      </c>
      <c r="S26" t="s">
        <v>457</v>
      </c>
      <c r="T26" t="s">
        <v>487</v>
      </c>
      <c r="U26" t="s">
        <v>523</v>
      </c>
      <c r="V26" t="s">
        <v>556</v>
      </c>
      <c r="W26" t="s">
        <v>589</v>
      </c>
      <c r="X26" t="s">
        <v>621</v>
      </c>
      <c r="Y26">
        <v>76590</v>
      </c>
      <c r="Z26" t="s">
        <v>680</v>
      </c>
      <c r="AA26" t="s">
        <v>457</v>
      </c>
      <c r="AB26" t="s">
        <v>743</v>
      </c>
      <c r="AC26" t="s">
        <v>776</v>
      </c>
      <c r="AD26" t="s">
        <v>814</v>
      </c>
      <c r="AE26" t="s">
        <v>845</v>
      </c>
      <c r="AF26">
        <v>72847</v>
      </c>
      <c r="AG26" t="s">
        <v>880</v>
      </c>
      <c r="AH26" t="s">
        <v>911</v>
      </c>
      <c r="AI26" t="s">
        <v>940</v>
      </c>
      <c r="AJ26" t="s">
        <v>969</v>
      </c>
      <c r="AK26" t="s">
        <v>1002</v>
      </c>
      <c r="AL26" t="s">
        <v>1038</v>
      </c>
      <c r="AM26" t="s">
        <v>1064</v>
      </c>
      <c r="AN26" t="s">
        <v>1095</v>
      </c>
      <c r="AO26" t="s">
        <v>1124</v>
      </c>
      <c r="AP26" t="s">
        <v>1156</v>
      </c>
      <c r="AQ26" t="s">
        <v>1187</v>
      </c>
    </row>
    <row r="27" spans="1:43" x14ac:dyDescent="0.25">
      <c r="A27" t="s">
        <v>144</v>
      </c>
    </row>
    <row r="28" spans="1:43" x14ac:dyDescent="0.25">
      <c r="D28" t="s">
        <v>1216</v>
      </c>
      <c r="K28" t="s">
        <v>230</v>
      </c>
      <c r="L28" t="s">
        <v>251</v>
      </c>
      <c r="M28" t="s">
        <v>296</v>
      </c>
      <c r="N28" t="s">
        <v>323</v>
      </c>
      <c r="O28" t="s">
        <v>310</v>
      </c>
      <c r="P28" t="s">
        <v>376</v>
      </c>
      <c r="Q28" t="s">
        <v>403</v>
      </c>
      <c r="R28" t="s">
        <v>429</v>
      </c>
      <c r="S28" t="s">
        <v>458</v>
      </c>
      <c r="T28" t="s">
        <v>488</v>
      </c>
      <c r="U28" t="s">
        <v>524</v>
      </c>
      <c r="V28" t="s">
        <v>557</v>
      </c>
      <c r="W28" t="s">
        <v>590</v>
      </c>
      <c r="X28" t="s">
        <v>622</v>
      </c>
      <c r="Y28" t="s">
        <v>653</v>
      </c>
      <c r="Z28" t="s">
        <v>681</v>
      </c>
      <c r="AA28" t="s">
        <v>713</v>
      </c>
      <c r="AB28" t="s">
        <v>744</v>
      </c>
      <c r="AC28" t="s">
        <v>777</v>
      </c>
      <c r="AD28" t="s">
        <v>815</v>
      </c>
      <c r="AE28" t="s">
        <v>846</v>
      </c>
      <c r="AF28">
        <v>31447</v>
      </c>
      <c r="AG28" t="s">
        <v>881</v>
      </c>
      <c r="AH28" t="s">
        <v>912</v>
      </c>
      <c r="AI28" t="s">
        <v>941</v>
      </c>
      <c r="AJ28" t="s">
        <v>970</v>
      </c>
      <c r="AK28" t="s">
        <v>1003</v>
      </c>
      <c r="AL28" t="s">
        <v>1003</v>
      </c>
      <c r="AM28" t="s">
        <v>1065</v>
      </c>
      <c r="AN28" t="s">
        <v>1096</v>
      </c>
      <c r="AO28" t="s">
        <v>1125</v>
      </c>
      <c r="AP28" t="s">
        <v>1157</v>
      </c>
      <c r="AQ28" t="s">
        <v>809</v>
      </c>
    </row>
    <row r="29" spans="1:43" x14ac:dyDescent="0.25">
      <c r="A29" t="s">
        <v>145</v>
      </c>
    </row>
    <row r="30" spans="1:43" x14ac:dyDescent="0.25">
      <c r="D30" t="s">
        <v>1158</v>
      </c>
      <c r="K30" t="s">
        <v>231</v>
      </c>
      <c r="L30" t="s">
        <v>252</v>
      </c>
      <c r="M30" t="s">
        <v>297</v>
      </c>
      <c r="N30">
        <v>31663</v>
      </c>
      <c r="O30" t="s">
        <v>349</v>
      </c>
      <c r="P30" t="s">
        <v>252</v>
      </c>
      <c r="Q30" t="s">
        <v>404</v>
      </c>
      <c r="R30" t="s">
        <v>430</v>
      </c>
      <c r="S30" t="s">
        <v>459</v>
      </c>
      <c r="T30" t="s">
        <v>489</v>
      </c>
      <c r="U30" t="s">
        <v>525</v>
      </c>
      <c r="V30" t="s">
        <v>558</v>
      </c>
      <c r="W30" t="s">
        <v>591</v>
      </c>
      <c r="X30" t="s">
        <v>623</v>
      </c>
      <c r="Y30" t="s">
        <v>654</v>
      </c>
      <c r="Z30" t="s">
        <v>682</v>
      </c>
      <c r="AA30" t="s">
        <v>714</v>
      </c>
      <c r="AB30" t="s">
        <v>745</v>
      </c>
      <c r="AC30" t="s">
        <v>778</v>
      </c>
      <c r="AD30" t="s">
        <v>816</v>
      </c>
      <c r="AE30" t="s">
        <v>847</v>
      </c>
      <c r="AF30">
        <v>34465</v>
      </c>
      <c r="AG30" t="s">
        <v>882</v>
      </c>
      <c r="AH30" t="s">
        <v>913</v>
      </c>
      <c r="AI30" t="s">
        <v>942</v>
      </c>
      <c r="AJ30" t="s">
        <v>971</v>
      </c>
      <c r="AK30" t="s">
        <v>1004</v>
      </c>
      <c r="AL30" t="s">
        <v>1039</v>
      </c>
      <c r="AM30" t="s">
        <v>1066</v>
      </c>
      <c r="AN30" t="s">
        <v>1097</v>
      </c>
      <c r="AO30" t="s">
        <v>1126</v>
      </c>
      <c r="AP30" t="s">
        <v>1158</v>
      </c>
      <c r="AQ30" t="s">
        <v>1188</v>
      </c>
    </row>
    <row r="31" spans="1:43" x14ac:dyDescent="0.25">
      <c r="A31" t="s">
        <v>146</v>
      </c>
    </row>
    <row r="32" spans="1:43" x14ac:dyDescent="0.25">
      <c r="D32" t="s">
        <v>1217</v>
      </c>
      <c r="K32" t="s">
        <v>211</v>
      </c>
      <c r="L32" t="s">
        <v>253</v>
      </c>
      <c r="M32" t="s">
        <v>253</v>
      </c>
      <c r="N32" t="s">
        <v>324</v>
      </c>
      <c r="O32" t="s">
        <v>350</v>
      </c>
      <c r="P32" t="s">
        <v>350</v>
      </c>
      <c r="Q32" t="s">
        <v>405</v>
      </c>
      <c r="R32" t="s">
        <v>431</v>
      </c>
      <c r="S32" t="s">
        <v>405</v>
      </c>
      <c r="T32" t="s">
        <v>490</v>
      </c>
      <c r="U32" t="s">
        <v>526</v>
      </c>
      <c r="V32" t="s">
        <v>559</v>
      </c>
      <c r="W32" t="s">
        <v>592</v>
      </c>
      <c r="X32" t="s">
        <v>624</v>
      </c>
      <c r="Y32" t="s">
        <v>655</v>
      </c>
      <c r="Z32" t="s">
        <v>683</v>
      </c>
      <c r="AA32" t="s">
        <v>715</v>
      </c>
      <c r="AB32" t="s">
        <v>746</v>
      </c>
      <c r="AC32" t="s">
        <v>779</v>
      </c>
      <c r="AD32" t="s">
        <v>817</v>
      </c>
      <c r="AE32" t="s">
        <v>848</v>
      </c>
      <c r="AF32">
        <v>18862</v>
      </c>
      <c r="AG32" t="s">
        <v>883</v>
      </c>
      <c r="AH32" t="s">
        <v>914</v>
      </c>
      <c r="AI32" t="s">
        <v>943</v>
      </c>
      <c r="AJ32" t="s">
        <v>972</v>
      </c>
      <c r="AK32" t="s">
        <v>1005</v>
      </c>
      <c r="AL32" t="s">
        <v>1040</v>
      </c>
      <c r="AM32" t="s">
        <v>1067</v>
      </c>
      <c r="AN32" t="s">
        <v>1098</v>
      </c>
      <c r="AO32" t="s">
        <v>1127</v>
      </c>
      <c r="AP32" t="s">
        <v>1159</v>
      </c>
      <c r="AQ32" t="s">
        <v>1189</v>
      </c>
    </row>
    <row r="33" spans="1:43" x14ac:dyDescent="0.25">
      <c r="A33" t="s">
        <v>147</v>
      </c>
    </row>
    <row r="34" spans="1:43" x14ac:dyDescent="0.25">
      <c r="D34" t="s">
        <v>1128</v>
      </c>
      <c r="K34" t="s">
        <v>232</v>
      </c>
      <c r="L34" t="s">
        <v>254</v>
      </c>
      <c r="M34" t="s">
        <v>298</v>
      </c>
      <c r="N34" t="s">
        <v>325</v>
      </c>
      <c r="O34" t="s">
        <v>351</v>
      </c>
      <c r="P34" t="s">
        <v>377</v>
      </c>
      <c r="Q34" t="s">
        <v>406</v>
      </c>
      <c r="R34" t="s">
        <v>432</v>
      </c>
      <c r="S34" t="s">
        <v>460</v>
      </c>
      <c r="T34" t="s">
        <v>491</v>
      </c>
      <c r="U34" t="s">
        <v>527</v>
      </c>
      <c r="V34" t="s">
        <v>560</v>
      </c>
      <c r="W34" t="s">
        <v>593</v>
      </c>
      <c r="X34" t="s">
        <v>625</v>
      </c>
      <c r="Y34">
        <v>24197</v>
      </c>
      <c r="Z34" t="s">
        <v>684</v>
      </c>
      <c r="AA34" t="s">
        <v>377</v>
      </c>
      <c r="AB34" t="s">
        <v>747</v>
      </c>
      <c r="AC34" t="s">
        <v>780</v>
      </c>
      <c r="AD34" t="s">
        <v>818</v>
      </c>
      <c r="AE34" t="s">
        <v>849</v>
      </c>
      <c r="AF34">
        <v>20848</v>
      </c>
      <c r="AG34" t="s">
        <v>884</v>
      </c>
      <c r="AH34" t="s">
        <v>915</v>
      </c>
      <c r="AI34" t="s">
        <v>944</v>
      </c>
      <c r="AJ34" t="s">
        <v>973</v>
      </c>
      <c r="AK34" t="s">
        <v>1006</v>
      </c>
      <c r="AL34" t="s">
        <v>1041</v>
      </c>
      <c r="AM34" t="s">
        <v>1068</v>
      </c>
      <c r="AN34" t="s">
        <v>1099</v>
      </c>
      <c r="AO34" t="s">
        <v>1128</v>
      </c>
      <c r="AP34" t="s">
        <v>1160</v>
      </c>
      <c r="AQ34" t="s">
        <v>1190</v>
      </c>
    </row>
    <row r="35" spans="1:43" x14ac:dyDescent="0.25">
      <c r="A35" t="s">
        <v>148</v>
      </c>
    </row>
    <row r="36" spans="1:43" x14ac:dyDescent="0.25">
      <c r="D36" t="s">
        <v>1218</v>
      </c>
      <c r="K36" t="s">
        <v>208</v>
      </c>
      <c r="L36" t="s">
        <v>255</v>
      </c>
      <c r="M36" t="s">
        <v>299</v>
      </c>
      <c r="N36" t="s">
        <v>326</v>
      </c>
      <c r="O36" t="s">
        <v>326</v>
      </c>
      <c r="P36" t="s">
        <v>378</v>
      </c>
      <c r="Q36" t="s">
        <v>378</v>
      </c>
      <c r="R36" t="s">
        <v>433</v>
      </c>
      <c r="S36" t="s">
        <v>461</v>
      </c>
      <c r="T36" t="s">
        <v>492</v>
      </c>
      <c r="U36" t="s">
        <v>528</v>
      </c>
      <c r="V36" t="s">
        <v>561</v>
      </c>
      <c r="W36" t="s">
        <v>594</v>
      </c>
      <c r="X36" t="s">
        <v>626</v>
      </c>
      <c r="Y36">
        <v>51995</v>
      </c>
      <c r="Z36" t="s">
        <v>685</v>
      </c>
      <c r="AA36" t="s">
        <v>716</v>
      </c>
      <c r="AB36" t="s">
        <v>748</v>
      </c>
      <c r="AC36" t="s">
        <v>781</v>
      </c>
      <c r="AD36" t="s">
        <v>781</v>
      </c>
      <c r="AE36" t="s">
        <v>850</v>
      </c>
      <c r="AF36">
        <v>34497</v>
      </c>
      <c r="AG36" t="s">
        <v>850</v>
      </c>
      <c r="AH36" t="s">
        <v>916</v>
      </c>
      <c r="AI36" t="s">
        <v>916</v>
      </c>
      <c r="AJ36" t="s">
        <v>974</v>
      </c>
      <c r="AK36" t="s">
        <v>850</v>
      </c>
      <c r="AL36" t="s">
        <v>850</v>
      </c>
      <c r="AM36" t="s">
        <v>1069</v>
      </c>
      <c r="AN36" t="s">
        <v>1069</v>
      </c>
      <c r="AO36" t="s">
        <v>1129</v>
      </c>
      <c r="AP36" t="s">
        <v>1161</v>
      </c>
      <c r="AQ36" t="s">
        <v>1069</v>
      </c>
    </row>
    <row r="37" spans="1:43" x14ac:dyDescent="0.25">
      <c r="A37" t="s">
        <v>149</v>
      </c>
    </row>
    <row r="38" spans="1:43" x14ac:dyDescent="0.25">
      <c r="D38" t="s">
        <v>1219</v>
      </c>
      <c r="K38" t="s">
        <v>212</v>
      </c>
      <c r="L38" t="s">
        <v>256</v>
      </c>
      <c r="M38" t="s">
        <v>300</v>
      </c>
      <c r="N38" t="s">
        <v>327</v>
      </c>
      <c r="O38" t="s">
        <v>352</v>
      </c>
      <c r="P38">
        <v>57998</v>
      </c>
      <c r="Q38" t="s">
        <v>407</v>
      </c>
      <c r="R38" t="s">
        <v>434</v>
      </c>
      <c r="S38" t="s">
        <v>462</v>
      </c>
      <c r="T38" t="s">
        <v>493</v>
      </c>
      <c r="U38" t="s">
        <v>529</v>
      </c>
      <c r="V38" t="s">
        <v>562</v>
      </c>
      <c r="W38" t="s">
        <v>595</v>
      </c>
      <c r="X38" t="s">
        <v>627</v>
      </c>
      <c r="Y38" t="s">
        <v>656</v>
      </c>
      <c r="Z38" t="s">
        <v>686</v>
      </c>
      <c r="AA38" t="s">
        <v>717</v>
      </c>
      <c r="AB38" t="s">
        <v>749</v>
      </c>
      <c r="AC38" t="s">
        <v>782</v>
      </c>
      <c r="AD38" t="s">
        <v>819</v>
      </c>
      <c r="AE38" t="s">
        <v>851</v>
      </c>
      <c r="AF38">
        <v>52178</v>
      </c>
      <c r="AG38" t="s">
        <v>716</v>
      </c>
      <c r="AH38" t="s">
        <v>917</v>
      </c>
      <c r="AI38" t="s">
        <v>945</v>
      </c>
      <c r="AJ38" t="s">
        <v>975</v>
      </c>
      <c r="AK38" t="s">
        <v>1007</v>
      </c>
      <c r="AL38" t="s">
        <v>1042</v>
      </c>
      <c r="AM38" t="s">
        <v>1070</v>
      </c>
      <c r="AN38" t="s">
        <v>1100</v>
      </c>
      <c r="AO38" t="s">
        <v>1130</v>
      </c>
      <c r="AP38" t="s">
        <v>1162</v>
      </c>
      <c r="AQ38" t="s">
        <v>1191</v>
      </c>
    </row>
    <row r="39" spans="1:43" x14ac:dyDescent="0.25">
      <c r="A39" t="s">
        <v>150</v>
      </c>
    </row>
    <row r="40" spans="1:43" x14ac:dyDescent="0.25">
      <c r="D40" t="s">
        <v>1220</v>
      </c>
      <c r="K40" t="s">
        <v>213</v>
      </c>
      <c r="L40" t="s">
        <v>257</v>
      </c>
      <c r="M40" t="s">
        <v>301</v>
      </c>
      <c r="N40" t="s">
        <v>328</v>
      </c>
      <c r="O40" t="s">
        <v>353</v>
      </c>
      <c r="P40" t="s">
        <v>379</v>
      </c>
      <c r="Q40" t="s">
        <v>408</v>
      </c>
      <c r="R40" t="s">
        <v>435</v>
      </c>
      <c r="S40">
        <v>38060</v>
      </c>
      <c r="T40" t="s">
        <v>494</v>
      </c>
      <c r="U40" t="s">
        <v>530</v>
      </c>
      <c r="V40" t="s">
        <v>563</v>
      </c>
      <c r="W40" t="s">
        <v>596</v>
      </c>
      <c r="X40" t="s">
        <v>628</v>
      </c>
      <c r="Y40" t="s">
        <v>657</v>
      </c>
      <c r="Z40" t="s">
        <v>687</v>
      </c>
      <c r="AA40" t="s">
        <v>718</v>
      </c>
      <c r="AB40">
        <v>53792</v>
      </c>
      <c r="AC40" t="s">
        <v>783</v>
      </c>
      <c r="AD40" t="s">
        <v>820</v>
      </c>
      <c r="AE40" t="s">
        <v>852</v>
      </c>
      <c r="AF40">
        <v>50572</v>
      </c>
      <c r="AG40" t="s">
        <v>885</v>
      </c>
      <c r="AH40" t="s">
        <v>918</v>
      </c>
      <c r="AI40" t="s">
        <v>946</v>
      </c>
      <c r="AJ40" t="s">
        <v>976</v>
      </c>
      <c r="AK40" t="s">
        <v>1008</v>
      </c>
      <c r="AL40" t="s">
        <v>1043</v>
      </c>
      <c r="AM40" t="s">
        <v>1071</v>
      </c>
      <c r="AN40" t="s">
        <v>1101</v>
      </c>
      <c r="AO40" t="s">
        <v>1131</v>
      </c>
      <c r="AP40" t="s">
        <v>1163</v>
      </c>
      <c r="AQ40" t="s">
        <v>1192</v>
      </c>
    </row>
    <row r="41" spans="1:43" x14ac:dyDescent="0.25">
      <c r="A41" t="s">
        <v>151</v>
      </c>
    </row>
    <row r="42" spans="1:43" x14ac:dyDescent="0.25">
      <c r="D42" t="s">
        <v>1221</v>
      </c>
      <c r="K42" t="s">
        <v>233</v>
      </c>
      <c r="L42" t="s">
        <v>258</v>
      </c>
      <c r="M42" t="s">
        <v>302</v>
      </c>
      <c r="N42">
        <v>110000</v>
      </c>
      <c r="O42" t="s">
        <v>354</v>
      </c>
      <c r="P42" t="s">
        <v>380</v>
      </c>
      <c r="Q42" t="s">
        <v>409</v>
      </c>
      <c r="R42" t="s">
        <v>436</v>
      </c>
      <c r="S42" t="s">
        <v>463</v>
      </c>
      <c r="T42" t="s">
        <v>495</v>
      </c>
      <c r="U42" t="s">
        <v>531</v>
      </c>
      <c r="V42" t="s">
        <v>564</v>
      </c>
      <c r="W42" t="s">
        <v>597</v>
      </c>
      <c r="X42" t="s">
        <v>629</v>
      </c>
      <c r="Y42" t="s">
        <v>658</v>
      </c>
      <c r="Z42" t="s">
        <v>688</v>
      </c>
      <c r="AA42" t="s">
        <v>719</v>
      </c>
      <c r="AB42" t="s">
        <v>750</v>
      </c>
      <c r="AC42" t="s">
        <v>784</v>
      </c>
      <c r="AD42" t="s">
        <v>821</v>
      </c>
      <c r="AE42" t="s">
        <v>853</v>
      </c>
      <c r="AF42">
        <v>94996</v>
      </c>
      <c r="AG42" t="s">
        <v>886</v>
      </c>
      <c r="AH42" t="s">
        <v>919</v>
      </c>
      <c r="AI42" t="s">
        <v>947</v>
      </c>
      <c r="AJ42" t="s">
        <v>977</v>
      </c>
      <c r="AK42" t="s">
        <v>1009</v>
      </c>
      <c r="AL42" t="s">
        <v>1044</v>
      </c>
      <c r="AM42" t="s">
        <v>1072</v>
      </c>
      <c r="AN42" t="s">
        <v>1102</v>
      </c>
      <c r="AO42" t="s">
        <v>1132</v>
      </c>
      <c r="AP42" t="s">
        <v>1164</v>
      </c>
      <c r="AQ42" t="s">
        <v>1193</v>
      </c>
    </row>
    <row r="43" spans="1:43" x14ac:dyDescent="0.25">
      <c r="A43" t="s">
        <v>198</v>
      </c>
    </row>
    <row r="44" spans="1:43" x14ac:dyDescent="0.25">
      <c r="D44" t="s">
        <v>1222</v>
      </c>
      <c r="K44" t="s">
        <v>214</v>
      </c>
      <c r="L44" t="s">
        <v>259</v>
      </c>
      <c r="M44" t="s">
        <v>303</v>
      </c>
      <c r="N44" t="s">
        <v>329</v>
      </c>
      <c r="O44" t="s">
        <v>303</v>
      </c>
      <c r="P44" t="s">
        <v>381</v>
      </c>
      <c r="Q44" t="s">
        <v>381</v>
      </c>
      <c r="R44" t="s">
        <v>381</v>
      </c>
      <c r="S44" t="s">
        <v>464</v>
      </c>
      <c r="T44" t="s">
        <v>496</v>
      </c>
      <c r="U44" t="s">
        <v>235</v>
      </c>
      <c r="V44" t="s">
        <v>565</v>
      </c>
      <c r="W44" t="s">
        <v>598</v>
      </c>
      <c r="X44" t="s">
        <v>598</v>
      </c>
      <c r="Y44" t="s">
        <v>659</v>
      </c>
      <c r="Z44" t="s">
        <v>689</v>
      </c>
      <c r="AA44" t="s">
        <v>720</v>
      </c>
      <c r="AB44" t="s">
        <v>751</v>
      </c>
      <c r="AC44" t="s">
        <v>785</v>
      </c>
      <c r="AD44" t="s">
        <v>822</v>
      </c>
      <c r="AE44" t="s">
        <v>854</v>
      </c>
      <c r="AF44">
        <v>128928</v>
      </c>
      <c r="AG44" t="s">
        <v>887</v>
      </c>
      <c r="AH44" t="s">
        <v>698</v>
      </c>
      <c r="AI44" t="s">
        <v>843</v>
      </c>
      <c r="AJ44" t="s">
        <v>978</v>
      </c>
      <c r="AK44" t="s">
        <v>1010</v>
      </c>
      <c r="AL44" t="s">
        <v>1045</v>
      </c>
      <c r="AM44" t="s">
        <v>1073</v>
      </c>
      <c r="AN44" t="s">
        <v>1103</v>
      </c>
      <c r="AO44" t="s">
        <v>1133</v>
      </c>
      <c r="AP44" t="s">
        <v>1133</v>
      </c>
      <c r="AQ44" t="s">
        <v>1194</v>
      </c>
    </row>
    <row r="45" spans="1:43" x14ac:dyDescent="0.25">
      <c r="A45" t="s">
        <v>152</v>
      </c>
    </row>
    <row r="46" spans="1:43" x14ac:dyDescent="0.25">
      <c r="D46" t="s">
        <v>1223</v>
      </c>
      <c r="K46" t="s">
        <v>234</v>
      </c>
      <c r="L46" t="s">
        <v>260</v>
      </c>
      <c r="M46" t="s">
        <v>304</v>
      </c>
      <c r="N46" t="s">
        <v>330</v>
      </c>
      <c r="O46" t="s">
        <v>330</v>
      </c>
      <c r="P46" t="s">
        <v>382</v>
      </c>
      <c r="Q46" t="s">
        <v>410</v>
      </c>
      <c r="R46" t="s">
        <v>437</v>
      </c>
      <c r="S46" t="s">
        <v>465</v>
      </c>
      <c r="T46" t="s">
        <v>497</v>
      </c>
      <c r="U46" t="s">
        <v>532</v>
      </c>
      <c r="V46" t="s">
        <v>566</v>
      </c>
      <c r="W46" t="s">
        <v>599</v>
      </c>
      <c r="X46" t="s">
        <v>630</v>
      </c>
      <c r="Y46" t="s">
        <v>660</v>
      </c>
      <c r="Z46" t="s">
        <v>690</v>
      </c>
      <c r="AA46" t="s">
        <v>721</v>
      </c>
      <c r="AB46" t="s">
        <v>752</v>
      </c>
      <c r="AC46" t="s">
        <v>786</v>
      </c>
      <c r="AD46" t="s">
        <v>823</v>
      </c>
      <c r="AE46" t="s">
        <v>855</v>
      </c>
      <c r="AF46">
        <v>319786</v>
      </c>
      <c r="AG46" t="s">
        <v>888</v>
      </c>
      <c r="AH46" t="s">
        <v>888</v>
      </c>
      <c r="AI46" t="s">
        <v>888</v>
      </c>
      <c r="AJ46" t="s">
        <v>855</v>
      </c>
      <c r="AK46" t="s">
        <v>1011</v>
      </c>
      <c r="AL46" t="s">
        <v>1046</v>
      </c>
      <c r="AM46" t="s">
        <v>1074</v>
      </c>
      <c r="AN46" t="s">
        <v>1104</v>
      </c>
      <c r="AO46" t="s">
        <v>599</v>
      </c>
      <c r="AP46" t="s">
        <v>1165</v>
      </c>
      <c r="AQ46" t="s">
        <v>1195</v>
      </c>
    </row>
    <row r="47" spans="1:43" x14ac:dyDescent="0.25">
      <c r="A47" t="s">
        <v>153</v>
      </c>
    </row>
    <row r="48" spans="1:43" x14ac:dyDescent="0.25">
      <c r="D48" t="s">
        <v>1224</v>
      </c>
      <c r="K48" t="s">
        <v>215</v>
      </c>
      <c r="L48" t="s">
        <v>261</v>
      </c>
      <c r="M48" t="s">
        <v>305</v>
      </c>
      <c r="N48" t="s">
        <v>331</v>
      </c>
      <c r="O48" t="s">
        <v>355</v>
      </c>
      <c r="P48" t="s">
        <v>383</v>
      </c>
      <c r="Q48" t="s">
        <v>411</v>
      </c>
      <c r="R48" t="s">
        <v>438</v>
      </c>
      <c r="S48" t="s">
        <v>466</v>
      </c>
      <c r="T48" t="s">
        <v>498</v>
      </c>
      <c r="U48" t="s">
        <v>533</v>
      </c>
      <c r="V48" t="s">
        <v>567</v>
      </c>
      <c r="W48" t="s">
        <v>600</v>
      </c>
      <c r="X48" t="s">
        <v>631</v>
      </c>
      <c r="Y48" t="s">
        <v>661</v>
      </c>
      <c r="Z48" t="s">
        <v>691</v>
      </c>
      <c r="AA48" t="s">
        <v>661</v>
      </c>
      <c r="AB48" t="s">
        <v>753</v>
      </c>
      <c r="AC48" t="s">
        <v>787</v>
      </c>
      <c r="AD48" t="s">
        <v>824</v>
      </c>
      <c r="AE48" t="s">
        <v>856</v>
      </c>
      <c r="AF48">
        <v>397000</v>
      </c>
      <c r="AG48" t="s">
        <v>889</v>
      </c>
      <c r="AH48" t="s">
        <v>920</v>
      </c>
      <c r="AI48" t="s">
        <v>948</v>
      </c>
      <c r="AJ48" t="s">
        <v>979</v>
      </c>
      <c r="AK48" t="s">
        <v>1012</v>
      </c>
      <c r="AL48" t="s">
        <v>1047</v>
      </c>
      <c r="AM48" t="s">
        <v>1075</v>
      </c>
      <c r="AN48">
        <v>589997</v>
      </c>
      <c r="AO48" t="s">
        <v>1134</v>
      </c>
      <c r="AP48" t="s">
        <v>1166</v>
      </c>
      <c r="AQ48" t="s">
        <v>1196</v>
      </c>
    </row>
    <row r="49" spans="1:43" x14ac:dyDescent="0.25">
      <c r="A49" t="s">
        <v>154</v>
      </c>
    </row>
    <row r="50" spans="1:43" x14ac:dyDescent="0.25">
      <c r="D50">
        <v>319720</v>
      </c>
      <c r="K50" t="s">
        <v>216</v>
      </c>
      <c r="L50" t="s">
        <v>262</v>
      </c>
      <c r="M50" t="s">
        <v>306</v>
      </c>
      <c r="N50" t="s">
        <v>332</v>
      </c>
      <c r="O50" t="s">
        <v>356</v>
      </c>
      <c r="P50" t="s">
        <v>384</v>
      </c>
      <c r="Q50" t="s">
        <v>412</v>
      </c>
      <c r="R50" t="s">
        <v>439</v>
      </c>
      <c r="S50" t="s">
        <v>467</v>
      </c>
      <c r="T50" t="s">
        <v>499</v>
      </c>
      <c r="U50" t="s">
        <v>534</v>
      </c>
      <c r="V50" t="s">
        <v>568</v>
      </c>
      <c r="W50" t="s">
        <v>601</v>
      </c>
      <c r="X50" t="s">
        <v>632</v>
      </c>
      <c r="Y50" t="s">
        <v>662</v>
      </c>
      <c r="Z50" t="s">
        <v>662</v>
      </c>
      <c r="AA50" t="s">
        <v>722</v>
      </c>
      <c r="AB50" t="s">
        <v>754</v>
      </c>
      <c r="AC50" t="s">
        <v>601</v>
      </c>
      <c r="AD50" t="s">
        <v>825</v>
      </c>
      <c r="AE50" t="s">
        <v>857</v>
      </c>
      <c r="AF50">
        <v>275997</v>
      </c>
      <c r="AG50" t="s">
        <v>890</v>
      </c>
      <c r="AH50" t="s">
        <v>921</v>
      </c>
      <c r="AI50" t="s">
        <v>921</v>
      </c>
      <c r="AJ50" t="s">
        <v>980</v>
      </c>
      <c r="AK50" t="s">
        <v>1013</v>
      </c>
      <c r="AL50">
        <v>279798</v>
      </c>
      <c r="AM50" t="s">
        <v>1076</v>
      </c>
      <c r="AN50" t="s">
        <v>1076</v>
      </c>
      <c r="AO50" t="s">
        <v>1076</v>
      </c>
      <c r="AP50" t="s">
        <v>1167</v>
      </c>
      <c r="AQ50" t="s">
        <v>356</v>
      </c>
    </row>
    <row r="51" spans="1:43" x14ac:dyDescent="0.25">
      <c r="A51" t="s">
        <v>155</v>
      </c>
    </row>
    <row r="52" spans="1:43" x14ac:dyDescent="0.25">
      <c r="D52" t="s">
        <v>357</v>
      </c>
      <c r="K52" t="s">
        <v>217</v>
      </c>
      <c r="L52" t="s">
        <v>263</v>
      </c>
      <c r="M52" t="s">
        <v>307</v>
      </c>
      <c r="N52" t="s">
        <v>333</v>
      </c>
      <c r="O52" t="s">
        <v>357</v>
      </c>
      <c r="P52" t="s">
        <v>385</v>
      </c>
      <c r="Q52" t="s">
        <v>385</v>
      </c>
      <c r="R52" t="s">
        <v>440</v>
      </c>
      <c r="S52" t="s">
        <v>468</v>
      </c>
      <c r="T52" t="s">
        <v>468</v>
      </c>
      <c r="U52" t="s">
        <v>535</v>
      </c>
      <c r="V52" t="s">
        <v>569</v>
      </c>
      <c r="W52" t="s">
        <v>602</v>
      </c>
      <c r="X52" t="s">
        <v>633</v>
      </c>
      <c r="Y52" t="s">
        <v>663</v>
      </c>
      <c r="Z52" t="s">
        <v>692</v>
      </c>
      <c r="AA52" t="s">
        <v>723</v>
      </c>
      <c r="AB52" t="s">
        <v>755</v>
      </c>
      <c r="AC52" t="s">
        <v>788</v>
      </c>
      <c r="AD52" t="s">
        <v>826</v>
      </c>
      <c r="AE52" t="s">
        <v>858</v>
      </c>
      <c r="AF52">
        <v>188988</v>
      </c>
      <c r="AG52" t="s">
        <v>891</v>
      </c>
      <c r="AH52" t="s">
        <v>891</v>
      </c>
      <c r="AI52" t="s">
        <v>891</v>
      </c>
      <c r="AJ52" t="s">
        <v>981</v>
      </c>
      <c r="AK52" t="s">
        <v>1014</v>
      </c>
      <c r="AL52" t="s">
        <v>1014</v>
      </c>
      <c r="AM52" t="s">
        <v>1077</v>
      </c>
      <c r="AN52" t="s">
        <v>1105</v>
      </c>
      <c r="AO52" t="s">
        <v>1135</v>
      </c>
      <c r="AP52" t="s">
        <v>1168</v>
      </c>
      <c r="AQ52" t="s">
        <v>1197</v>
      </c>
    </row>
    <row r="53" spans="1:43" x14ac:dyDescent="0.25">
      <c r="A53" t="s">
        <v>156</v>
      </c>
    </row>
    <row r="54" spans="1:43" x14ac:dyDescent="0.25">
      <c r="D54" t="s">
        <v>1225</v>
      </c>
      <c r="K54" t="s">
        <v>235</v>
      </c>
      <c r="L54" t="s">
        <v>264</v>
      </c>
      <c r="M54" t="s">
        <v>308</v>
      </c>
      <c r="N54" t="s">
        <v>334</v>
      </c>
      <c r="O54" t="s">
        <v>334</v>
      </c>
      <c r="P54" t="s">
        <v>386</v>
      </c>
      <c r="Q54" t="s">
        <v>413</v>
      </c>
      <c r="R54">
        <v>115693</v>
      </c>
      <c r="S54" t="s">
        <v>469</v>
      </c>
      <c r="T54" t="s">
        <v>500</v>
      </c>
      <c r="U54" t="s">
        <v>536</v>
      </c>
      <c r="V54" t="s">
        <v>570</v>
      </c>
      <c r="W54" t="s">
        <v>603</v>
      </c>
      <c r="X54" t="s">
        <v>634</v>
      </c>
      <c r="Y54" t="s">
        <v>387</v>
      </c>
      <c r="Z54" t="s">
        <v>693</v>
      </c>
      <c r="AA54" t="s">
        <v>724</v>
      </c>
      <c r="AB54" t="s">
        <v>756</v>
      </c>
      <c r="AC54" t="s">
        <v>789</v>
      </c>
      <c r="AD54" t="s">
        <v>827</v>
      </c>
      <c r="AE54" t="s">
        <v>859</v>
      </c>
      <c r="AF54">
        <v>82991</v>
      </c>
      <c r="AG54" t="s">
        <v>892</v>
      </c>
      <c r="AH54" t="s">
        <v>922</v>
      </c>
      <c r="AI54" t="s">
        <v>949</v>
      </c>
      <c r="AJ54" t="s">
        <v>982</v>
      </c>
      <c r="AK54" t="s">
        <v>1015</v>
      </c>
      <c r="AL54" t="s">
        <v>1048</v>
      </c>
      <c r="AM54" t="s">
        <v>1078</v>
      </c>
      <c r="AN54" t="s">
        <v>1106</v>
      </c>
      <c r="AO54" t="s">
        <v>1136</v>
      </c>
      <c r="AP54" t="s">
        <v>1169</v>
      </c>
      <c r="AQ54" t="s">
        <v>1198</v>
      </c>
    </row>
    <row r="55" spans="1:43" x14ac:dyDescent="0.25">
      <c r="A55" t="s">
        <v>157</v>
      </c>
    </row>
    <row r="56" spans="1:43" x14ac:dyDescent="0.25">
      <c r="D56" t="s">
        <v>1226</v>
      </c>
      <c r="K56" t="s">
        <v>218</v>
      </c>
      <c r="L56" t="s">
        <v>265</v>
      </c>
      <c r="M56" t="s">
        <v>309</v>
      </c>
      <c r="N56">
        <v>100992</v>
      </c>
      <c r="O56" t="s">
        <v>358</v>
      </c>
      <c r="P56" t="s">
        <v>387</v>
      </c>
      <c r="Q56" t="s">
        <v>414</v>
      </c>
      <c r="R56" t="s">
        <v>441</v>
      </c>
      <c r="S56" t="s">
        <v>470</v>
      </c>
      <c r="T56" t="s">
        <v>501</v>
      </c>
      <c r="U56" t="s">
        <v>537</v>
      </c>
      <c r="V56" t="s">
        <v>571</v>
      </c>
      <c r="W56" t="s">
        <v>604</v>
      </c>
      <c r="X56" t="s">
        <v>635</v>
      </c>
      <c r="Y56" t="s">
        <v>664</v>
      </c>
      <c r="Z56" t="s">
        <v>694</v>
      </c>
      <c r="AA56" t="s">
        <v>725</v>
      </c>
      <c r="AB56" t="s">
        <v>757</v>
      </c>
      <c r="AC56" t="s">
        <v>790</v>
      </c>
      <c r="AD56" t="s">
        <v>828</v>
      </c>
      <c r="AE56" t="s">
        <v>860</v>
      </c>
      <c r="AF56">
        <v>94990</v>
      </c>
      <c r="AG56" t="s">
        <v>893</v>
      </c>
      <c r="AH56" t="s">
        <v>923</v>
      </c>
      <c r="AI56" t="s">
        <v>950</v>
      </c>
      <c r="AJ56" t="s">
        <v>983</v>
      </c>
      <c r="AK56" t="s">
        <v>1016</v>
      </c>
      <c r="AL56" t="s">
        <v>1049</v>
      </c>
      <c r="AM56" t="s">
        <v>1079</v>
      </c>
      <c r="AN56" t="s">
        <v>1107</v>
      </c>
      <c r="AO56" t="s">
        <v>1137</v>
      </c>
      <c r="AP56" t="s">
        <v>1170</v>
      </c>
      <c r="AQ56" t="s">
        <v>1199</v>
      </c>
    </row>
    <row r="57" spans="1:43" x14ac:dyDescent="0.25">
      <c r="A57" t="s">
        <v>158</v>
      </c>
    </row>
    <row r="58" spans="1:43" x14ac:dyDescent="0.25">
      <c r="D58" t="s">
        <v>1227</v>
      </c>
      <c r="K58" t="s">
        <v>236</v>
      </c>
      <c r="L58" t="s">
        <v>266</v>
      </c>
      <c r="M58" t="s">
        <v>310</v>
      </c>
      <c r="N58" t="s">
        <v>335</v>
      </c>
      <c r="O58" t="s">
        <v>359</v>
      </c>
      <c r="P58" t="s">
        <v>388</v>
      </c>
      <c r="Q58" t="s">
        <v>415</v>
      </c>
      <c r="R58" t="s">
        <v>442</v>
      </c>
      <c r="S58" t="s">
        <v>471</v>
      </c>
      <c r="T58" t="s">
        <v>502</v>
      </c>
      <c r="U58" t="s">
        <v>538</v>
      </c>
      <c r="V58" t="s">
        <v>572</v>
      </c>
      <c r="W58" t="s">
        <v>605</v>
      </c>
      <c r="X58" t="s">
        <v>636</v>
      </c>
      <c r="Y58" t="s">
        <v>665</v>
      </c>
      <c r="Z58" t="s">
        <v>695</v>
      </c>
      <c r="AA58" t="s">
        <v>726</v>
      </c>
      <c r="AB58" t="s">
        <v>758</v>
      </c>
      <c r="AC58" t="s">
        <v>791</v>
      </c>
      <c r="AD58" t="s">
        <v>829</v>
      </c>
      <c r="AE58" t="s">
        <v>861</v>
      </c>
      <c r="AF58">
        <v>33199</v>
      </c>
      <c r="AG58" t="s">
        <v>894</v>
      </c>
      <c r="AH58" t="s">
        <v>924</v>
      </c>
      <c r="AI58" t="s">
        <v>951</v>
      </c>
      <c r="AJ58" t="s">
        <v>984</v>
      </c>
      <c r="AK58" t="s">
        <v>1017</v>
      </c>
      <c r="AL58" t="s">
        <v>1050</v>
      </c>
      <c r="AM58" t="s">
        <v>1080</v>
      </c>
      <c r="AN58" t="s">
        <v>1108</v>
      </c>
      <c r="AO58" t="s">
        <v>1108</v>
      </c>
      <c r="AP58" t="s">
        <v>1171</v>
      </c>
      <c r="AQ58" t="s">
        <v>1200</v>
      </c>
    </row>
    <row r="59" spans="1:43" x14ac:dyDescent="0.25">
      <c r="A59" t="s">
        <v>159</v>
      </c>
    </row>
    <row r="60" spans="1:43" x14ac:dyDescent="0.25">
      <c r="D60" t="s">
        <v>1228</v>
      </c>
      <c r="K60" t="s">
        <v>237</v>
      </c>
      <c r="L60" t="s">
        <v>267</v>
      </c>
      <c r="M60" t="s">
        <v>267</v>
      </c>
      <c r="N60" t="s">
        <v>336</v>
      </c>
      <c r="O60" t="s">
        <v>360</v>
      </c>
      <c r="P60" t="s">
        <v>389</v>
      </c>
      <c r="Q60" t="s">
        <v>416</v>
      </c>
      <c r="R60" t="s">
        <v>443</v>
      </c>
      <c r="S60" t="s">
        <v>472</v>
      </c>
      <c r="T60" t="s">
        <v>503</v>
      </c>
      <c r="U60" t="s">
        <v>539</v>
      </c>
      <c r="V60" t="s">
        <v>573</v>
      </c>
      <c r="W60" t="s">
        <v>573</v>
      </c>
      <c r="X60" t="s">
        <v>637</v>
      </c>
      <c r="Y60" t="s">
        <v>666</v>
      </c>
      <c r="Z60" t="s">
        <v>696</v>
      </c>
      <c r="AA60" t="s">
        <v>727</v>
      </c>
      <c r="AB60" t="s">
        <v>759</v>
      </c>
      <c r="AC60" t="s">
        <v>792</v>
      </c>
      <c r="AD60" t="s">
        <v>830</v>
      </c>
      <c r="AE60" t="s">
        <v>862</v>
      </c>
      <c r="AF60">
        <v>59995</v>
      </c>
      <c r="AG60" t="s">
        <v>895</v>
      </c>
      <c r="AH60" t="s">
        <v>925</v>
      </c>
      <c r="AI60" t="s">
        <v>952</v>
      </c>
      <c r="AJ60" t="s">
        <v>985</v>
      </c>
      <c r="AK60" t="s">
        <v>1018</v>
      </c>
      <c r="AL60" t="s">
        <v>1051</v>
      </c>
      <c r="AM60" t="s">
        <v>1081</v>
      </c>
      <c r="AN60" t="s">
        <v>1109</v>
      </c>
      <c r="AO60" t="s">
        <v>1138</v>
      </c>
      <c r="AP60" t="s">
        <v>1172</v>
      </c>
      <c r="AQ60" t="s">
        <v>1201</v>
      </c>
    </row>
    <row r="61" spans="1:43" x14ac:dyDescent="0.25">
      <c r="A61" t="s">
        <v>160</v>
      </c>
    </row>
    <row r="62" spans="1:43" x14ac:dyDescent="0.25">
      <c r="D62" t="s">
        <v>1229</v>
      </c>
      <c r="K62" t="s">
        <v>207</v>
      </c>
      <c r="L62" t="s">
        <v>268</v>
      </c>
      <c r="M62" t="s">
        <v>311</v>
      </c>
      <c r="N62" t="s">
        <v>337</v>
      </c>
      <c r="O62" t="s">
        <v>337</v>
      </c>
      <c r="P62" t="s">
        <v>390</v>
      </c>
      <c r="Q62" t="s">
        <v>390</v>
      </c>
      <c r="R62" t="s">
        <v>444</v>
      </c>
      <c r="S62" t="s">
        <v>473</v>
      </c>
      <c r="T62" t="s">
        <v>473</v>
      </c>
      <c r="U62" t="s">
        <v>540</v>
      </c>
      <c r="V62" t="s">
        <v>574</v>
      </c>
      <c r="W62" t="s">
        <v>574</v>
      </c>
      <c r="X62" t="s">
        <v>638</v>
      </c>
      <c r="Y62">
        <v>139997</v>
      </c>
      <c r="Z62" t="s">
        <v>697</v>
      </c>
      <c r="AA62" t="s">
        <v>728</v>
      </c>
      <c r="AB62" t="s">
        <v>760</v>
      </c>
      <c r="AC62" t="s">
        <v>793</v>
      </c>
      <c r="AD62" t="s">
        <v>831</v>
      </c>
      <c r="AE62" t="s">
        <v>863</v>
      </c>
      <c r="AF62">
        <v>143793</v>
      </c>
      <c r="AG62" t="s">
        <v>896</v>
      </c>
      <c r="AH62" t="s">
        <v>926</v>
      </c>
      <c r="AI62" t="s">
        <v>953</v>
      </c>
      <c r="AJ62" t="s">
        <v>986</v>
      </c>
      <c r="AK62" t="s">
        <v>1019</v>
      </c>
      <c r="AL62" t="s">
        <v>1019</v>
      </c>
      <c r="AM62" t="s">
        <v>1019</v>
      </c>
      <c r="AN62" t="s">
        <v>1110</v>
      </c>
      <c r="AO62" t="s">
        <v>1139</v>
      </c>
      <c r="AP62" t="s">
        <v>1173</v>
      </c>
      <c r="AQ62" t="s">
        <v>1202</v>
      </c>
    </row>
    <row r="63" spans="1:43" x14ac:dyDescent="0.25">
      <c r="A63" t="s">
        <v>161</v>
      </c>
    </row>
    <row r="64" spans="1:43" x14ac:dyDescent="0.25">
      <c r="D64" t="s">
        <v>1230</v>
      </c>
      <c r="K64" t="s">
        <v>238</v>
      </c>
      <c r="L64" t="s">
        <v>269</v>
      </c>
      <c r="M64" t="s">
        <v>312</v>
      </c>
      <c r="N64" t="s">
        <v>338</v>
      </c>
      <c r="O64" t="s">
        <v>361</v>
      </c>
      <c r="P64" t="s">
        <v>391</v>
      </c>
      <c r="Q64" t="s">
        <v>417</v>
      </c>
      <c r="R64" t="s">
        <v>445</v>
      </c>
      <c r="S64" t="s">
        <v>474</v>
      </c>
      <c r="T64" t="s">
        <v>504</v>
      </c>
      <c r="U64" t="s">
        <v>541</v>
      </c>
      <c r="V64" t="s">
        <v>575</v>
      </c>
      <c r="W64" t="s">
        <v>606</v>
      </c>
      <c r="X64" t="s">
        <v>639</v>
      </c>
      <c r="Y64" t="s">
        <v>667</v>
      </c>
      <c r="Z64" t="s">
        <v>698</v>
      </c>
      <c r="AA64" t="s">
        <v>729</v>
      </c>
      <c r="AB64" t="s">
        <v>761</v>
      </c>
      <c r="AC64" t="s">
        <v>794</v>
      </c>
      <c r="AD64" t="s">
        <v>832</v>
      </c>
      <c r="AE64" t="s">
        <v>864</v>
      </c>
      <c r="AF64">
        <v>146880</v>
      </c>
      <c r="AG64" t="s">
        <v>897</v>
      </c>
      <c r="AH64" t="s">
        <v>927</v>
      </c>
      <c r="AI64" t="s">
        <v>954</v>
      </c>
      <c r="AJ64" t="s">
        <v>987</v>
      </c>
      <c r="AK64" t="s">
        <v>1020</v>
      </c>
      <c r="AL64" t="s">
        <v>1052</v>
      </c>
      <c r="AM64" t="s">
        <v>1082</v>
      </c>
      <c r="AN64" t="s">
        <v>1111</v>
      </c>
      <c r="AO64" t="s">
        <v>1140</v>
      </c>
      <c r="AP64" t="s">
        <v>1174</v>
      </c>
      <c r="AQ64" t="s">
        <v>1203</v>
      </c>
    </row>
    <row r="65" spans="1:43" x14ac:dyDescent="0.25">
      <c r="A65" t="s">
        <v>162</v>
      </c>
    </row>
    <row r="66" spans="1:43" x14ac:dyDescent="0.25">
      <c r="D66" t="s">
        <v>1231</v>
      </c>
      <c r="K66">
        <v>99948</v>
      </c>
      <c r="L66" t="s">
        <v>270</v>
      </c>
      <c r="M66" t="s">
        <v>313</v>
      </c>
      <c r="N66">
        <v>1</v>
      </c>
      <c r="O66" t="s">
        <v>362</v>
      </c>
      <c r="P66" t="s">
        <v>392</v>
      </c>
      <c r="Q66" t="s">
        <v>392</v>
      </c>
      <c r="R66" t="s">
        <v>446</v>
      </c>
      <c r="S66" t="s">
        <v>475</v>
      </c>
      <c r="T66" t="s">
        <v>505</v>
      </c>
      <c r="U66" t="s">
        <v>542</v>
      </c>
      <c r="V66" t="s">
        <v>576</v>
      </c>
      <c r="W66" t="s">
        <v>607</v>
      </c>
      <c r="X66" t="s">
        <v>640</v>
      </c>
      <c r="Y66">
        <v>106969</v>
      </c>
      <c r="Z66" t="s">
        <v>699</v>
      </c>
      <c r="AA66" t="s">
        <v>730</v>
      </c>
      <c r="AB66" t="s">
        <v>762</v>
      </c>
      <c r="AC66" t="s">
        <v>795</v>
      </c>
      <c r="AD66" t="s">
        <v>833</v>
      </c>
      <c r="AE66" t="s">
        <v>865</v>
      </c>
      <c r="AF66">
        <v>106830</v>
      </c>
      <c r="AG66" t="s">
        <v>898</v>
      </c>
      <c r="AH66" t="s">
        <v>928</v>
      </c>
      <c r="AI66" t="s">
        <v>955</v>
      </c>
      <c r="AJ66" t="s">
        <v>988</v>
      </c>
      <c r="AK66" t="s">
        <v>1021</v>
      </c>
      <c r="AL66" t="s">
        <v>1021</v>
      </c>
      <c r="AM66" t="s">
        <v>1083</v>
      </c>
      <c r="AN66" t="s">
        <v>1112</v>
      </c>
      <c r="AO66" t="s">
        <v>988</v>
      </c>
      <c r="AP66" t="s">
        <v>988</v>
      </c>
      <c r="AQ66" t="s">
        <v>1204</v>
      </c>
    </row>
    <row r="67" spans="1:43" x14ac:dyDescent="0.25">
      <c r="A67" t="s">
        <v>163</v>
      </c>
    </row>
    <row r="68" spans="1:43" x14ac:dyDescent="0.25">
      <c r="D68" t="s">
        <v>1232</v>
      </c>
      <c r="K68">
        <v>1</v>
      </c>
      <c r="L68" t="s">
        <v>271</v>
      </c>
      <c r="M68">
        <v>1</v>
      </c>
      <c r="N68">
        <v>1</v>
      </c>
      <c r="O68">
        <v>288999</v>
      </c>
      <c r="P68">
        <v>299999</v>
      </c>
      <c r="Q68">
        <v>299999</v>
      </c>
      <c r="R68">
        <v>39987</v>
      </c>
      <c r="S68">
        <v>39845</v>
      </c>
      <c r="T68" t="s">
        <v>506</v>
      </c>
      <c r="U68" t="s">
        <v>543</v>
      </c>
      <c r="V68" t="s">
        <v>577</v>
      </c>
      <c r="W68" t="s">
        <v>608</v>
      </c>
      <c r="X68" t="s">
        <v>641</v>
      </c>
      <c r="Y68">
        <v>349966</v>
      </c>
      <c r="Z68" t="s">
        <v>700</v>
      </c>
      <c r="AA68" t="s">
        <v>731</v>
      </c>
      <c r="AB68" t="s">
        <v>763</v>
      </c>
      <c r="AC68" t="s">
        <v>796</v>
      </c>
      <c r="AD68" t="s">
        <v>497</v>
      </c>
      <c r="AE68" t="s">
        <v>866</v>
      </c>
      <c r="AF68">
        <v>319939</v>
      </c>
      <c r="AG68" t="s">
        <v>899</v>
      </c>
      <c r="AH68" t="s">
        <v>929</v>
      </c>
      <c r="AI68" t="s">
        <v>956</v>
      </c>
      <c r="AJ68" t="s">
        <v>989</v>
      </c>
      <c r="AK68" t="s">
        <v>1022</v>
      </c>
      <c r="AL68" t="s">
        <v>1053</v>
      </c>
      <c r="AM68" t="s">
        <v>1084</v>
      </c>
      <c r="AN68" t="s">
        <v>1113</v>
      </c>
      <c r="AO68" t="s">
        <v>1141</v>
      </c>
      <c r="AP68" t="s">
        <v>1175</v>
      </c>
      <c r="AQ68" t="s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  <vt:lpstr>Feuil1</vt:lpstr>
      <vt:lpstr>prix fm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 Greenlamp</cp:lastModifiedBy>
  <dcterms:created xsi:type="dcterms:W3CDTF">2017-10-14T13:58:45Z</dcterms:created>
  <dcterms:modified xsi:type="dcterms:W3CDTF">2021-03-10T01:55:26Z</dcterms:modified>
</cp:coreProperties>
</file>