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</sheets>
  <calcPr calcId="145621"/>
</workbook>
</file>

<file path=xl/calcChain.xml><?xml version="1.0" encoding="utf-8"?>
<calcChain xmlns="http://schemas.openxmlformats.org/spreadsheetml/2006/main">
  <c r="C39" i="8" l="1"/>
  <c r="C11" i="8"/>
  <c r="N10" i="8" l="1"/>
  <c r="N9" i="8"/>
  <c r="N8" i="8"/>
  <c r="N7" i="8"/>
  <c r="N6" i="8"/>
  <c r="N5" i="8"/>
  <c r="N4" i="8"/>
  <c r="K16" i="8"/>
  <c r="K15" i="8"/>
  <c r="K14" i="8"/>
  <c r="K13" i="8"/>
  <c r="K12" i="8"/>
  <c r="K10" i="8"/>
  <c r="K9" i="8"/>
  <c r="K8" i="8"/>
  <c r="K7" i="8"/>
  <c r="K6" i="8"/>
  <c r="K5" i="8"/>
  <c r="K4" i="8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C5" i="8"/>
  <c r="C4" i="8"/>
  <c r="M12" i="8" l="1"/>
  <c r="L12" i="8"/>
  <c r="I10" i="11"/>
  <c r="H10" i="11"/>
  <c r="G10" i="11"/>
  <c r="F10" i="11"/>
  <c r="E10" i="11"/>
  <c r="D10" i="11"/>
  <c r="E6" i="11"/>
  <c r="C6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D5" i="11" s="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F6" i="8"/>
  <c r="G6" i="8" s="1"/>
  <c r="F7" i="8"/>
  <c r="G7" i="8" s="1"/>
  <c r="F8" i="8"/>
  <c r="G8" i="8" s="1"/>
  <c r="F9" i="8"/>
  <c r="G9" i="8" s="1"/>
  <c r="H9" i="8" s="1"/>
  <c r="F10" i="8"/>
  <c r="G10" i="8" s="1"/>
  <c r="H10" i="8" s="1"/>
  <c r="F11" i="8"/>
  <c r="G11" i="8" s="1"/>
  <c r="F13" i="8"/>
  <c r="G13" i="8" s="1"/>
  <c r="F14" i="8"/>
  <c r="G14" i="8" s="1"/>
  <c r="F15" i="8"/>
  <c r="G15" i="8" s="1"/>
  <c r="F16" i="8"/>
  <c r="G16" i="8" s="1"/>
  <c r="F5" i="8"/>
  <c r="G5" i="8" s="1"/>
  <c r="F4" i="8"/>
  <c r="G4" i="8" s="1"/>
  <c r="H11" i="8" l="1"/>
  <c r="N11" i="8" s="1"/>
  <c r="O11" i="8" s="1"/>
  <c r="K11" i="8"/>
  <c r="M11" i="8" s="1"/>
  <c r="P10" i="8"/>
  <c r="P11" i="8"/>
  <c r="O9" i="8"/>
  <c r="L11" i="8"/>
  <c r="M16" i="8"/>
  <c r="L16" i="8"/>
  <c r="M15" i="8"/>
  <c r="L15" i="8"/>
  <c r="L14" i="8"/>
  <c r="M14" i="8"/>
  <c r="L13" i="8"/>
  <c r="M13" i="8"/>
  <c r="O10" i="8"/>
  <c r="L10" i="8"/>
  <c r="M10" i="8"/>
  <c r="P9" i="8"/>
  <c r="L9" i="8"/>
  <c r="M9" i="8"/>
  <c r="H8" i="8"/>
  <c r="M8" i="8"/>
  <c r="L8" i="8"/>
  <c r="H7" i="8"/>
  <c r="M7" i="8"/>
  <c r="L7" i="8"/>
  <c r="H6" i="8"/>
  <c r="M6" i="8"/>
  <c r="L6" i="8"/>
  <c r="H5" i="8"/>
  <c r="M5" i="8"/>
  <c r="L5" i="8"/>
  <c r="H4" i="8"/>
  <c r="M4" i="8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8" i="8" l="1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<sst xmlns="http://schemas.openxmlformats.org/spreadsheetml/2006/main" count="313" uniqueCount="240">
  <si>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</si>
  <si>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</si>
  <si>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</si>
  <si>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</si>
  <si>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</si>
  <si>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</si>
  <si>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</si>
  <si>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</si>
  <si>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</si>
  <si>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</si>
  <si>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</si>
  <si>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</si>
  <si>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</si>
  <si>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</si>
  <si>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</si>
  <si>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</si>
  <si>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</si>
  <si>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</si>
  <si>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</si>
  <si>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</si>
  <si>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</si>
  <si>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</si>
  <si>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</si>
  <si>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</si>
  <si>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</si>
  <si>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</si>
  <si>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</si>
  <si>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</si>
  <si>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</si>
  <si>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</si>
  <si>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</si>
  <si>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</si>
  <si>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</si>
  <si>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</si>
  <si>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</si>
  <si>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</si>
  <si>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</si>
  <si>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</si>
  <si>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</si>
  <si>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</si>
  <si>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</si>
  <si>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</si>
  <si>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</si>
  <si>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</si>
  <si>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</si>
  <si>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</si>
  <si>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</si>
  <si>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</si>
  <si>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</si>
  <si>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</si>
  <si>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</si>
  <si>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</si>
  <si>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</si>
  <si>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</si>
  <si>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</si>
  <si>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</si>
  <si>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</si>
  <si>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</si>
  <si>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</si>
  <si>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</si>
  <si>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</si>
  <si>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</si>
  <si>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</si>
  <si>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</si>
  <si>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</si>
  <si>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</si>
  <si>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</si>
  <si>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</si>
  <si>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</si>
  <si>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</si>
  <si>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</si>
  <si>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</si>
  <si>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</si>
  <si>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</si>
  <si>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</si>
  <si>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</si>
  <si>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</si>
  <si>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</si>
  <si>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</si>
  <si>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</si>
  <si>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</si>
  <si>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</si>
  <si>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</si>
  <si>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</si>
  <si>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</si>
  <si>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</si>
  <si>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</si>
  <si>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</si>
  <si>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</si>
  <si>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</si>
  <si>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</si>
  <si>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</si>
  <si>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</si>
  <si>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</si>
  <si>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</si>
  <si>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</si>
  <si>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</si>
  <si>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</si>
  <si>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</si>
  <si>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</si>
  <si>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</si>
  <si>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</si>
  <si>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</si>
  <si>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</si>
  <si>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</si>
  <si>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</si>
  <si>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</si>
  <si>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</si>
  <si>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</si>
  <si>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</si>
  <si>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</si>
  <si>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</si>
  <si>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</si>
  <si>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</si>
  <si>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</si>
  <si>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</si>
  <si>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</si>
  <si>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</si>
  <si>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</si>
  <si>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</si>
  <si>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</si>
  <si>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</si>
  <si>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</si>
  <si>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</si>
  <si>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</si>
  <si>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</si>
  <si>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</si>
  <si>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</si>
  <si>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</si>
  <si>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</si>
  <si>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</si>
  <si>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</si>
  <si>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</si>
  <si>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</si>
  <si>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</si>
  <si>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</si>
  <si>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</si>
  <si>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</si>
  <si>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</si>
  <si>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</si>
  <si>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</si>
  <si>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</si>
  <si>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</si>
  <si>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</si>
  <si>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</si>
  <si>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</si>
  <si>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</si>
  <si>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</si>
  <si>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</si>
  <si>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</si>
  <si>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</si>
  <si>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</si>
  <si>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</si>
  <si>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</si>
  <si>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</si>
  <si>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</si>
  <si>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</si>
  <si>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</si>
  <si>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</si>
  <si>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</si>
  <si>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</si>
  <si>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</si>
  <si>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</si>
  <si>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</si>
  <si>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</si>
  <si>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</si>
  <si>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</si>
  <si>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</si>
  <si>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</si>
  <si>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</si>
  <si>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</si>
  <si>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</si>
  <si>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</si>
  <si>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</si>
  <si>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</si>
  <si>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</si>
  <si>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</si>
  <si>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</si>
  <si>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</si>
  <si>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</si>
  <si>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</si>
  <si>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</si>
  <si>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</si>
  <si>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</si>
  <si>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</si>
  <si>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</si>
  <si>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</si>
  <si>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</si>
  <si>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</si>
  <si>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</si>
  <si>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</si>
  <si>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</si>
  <si>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</si>
  <si>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</si>
  <si>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</si>
  <si>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</si>
  <si>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</si>
  <si>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</si>
  <si>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</si>
  <si>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</si>
  <si>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</si>
  <si>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</si>
  <si>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</si>
  <si>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</si>
  <si>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</si>
  <si>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</si>
  <si>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</si>
  <si>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</si>
  <si>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</si>
  <si>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13394</t>
  </si>
  <si>
    <t>37592</t>
  </si>
  <si>
    <t>100599</t>
  </si>
  <si>
    <t>108800</t>
  </si>
  <si>
    <t>24997</t>
  </si>
  <si>
    <t>56400</t>
  </si>
  <si>
    <t>38997</t>
  </si>
  <si>
    <t>129600</t>
  </si>
  <si>
    <t>335800</t>
  </si>
  <si>
    <t>389886</t>
  </si>
  <si>
    <t>319792</t>
  </si>
  <si>
    <t>228995</t>
  </si>
  <si>
    <t>119996</t>
  </si>
  <si>
    <t>76499</t>
  </si>
  <si>
    <t>98948</t>
  </si>
  <si>
    <t>16998</t>
  </si>
  <si>
    <t>9686</t>
  </si>
  <si>
    <t>3979</t>
  </si>
  <si>
    <t>7533</t>
  </si>
  <si>
    <t>15491</t>
  </si>
  <si>
    <t>19859</t>
  </si>
  <si>
    <t>27890</t>
  </si>
  <si>
    <t>92296</t>
  </si>
  <si>
    <t>68997</t>
  </si>
  <si>
    <t>36994</t>
  </si>
  <si>
    <t>31995</t>
  </si>
  <si>
    <t>12579</t>
  </si>
  <si>
    <t>58986</t>
  </si>
  <si>
    <t>92882</t>
  </si>
  <si>
    <t>37365</t>
  </si>
  <si>
    <t>168997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</si>
</sst>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selection activeCell="F31" sqref="F31"/>
    </sheetView>
  </sheetViews>
  <sheetFormatPr baseColWidth="10" defaultRowHeight="15" x14ac:dyDescent="0.25"/>
  <cols>
    <col min="4" max="4" width="13.1406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10165</v>
      </c>
      <c r="D3" s="2">
        <v>40500</v>
      </c>
      <c r="E3" s="2">
        <v>81100</v>
      </c>
      <c r="F3" s="2">
        <v>64334</v>
      </c>
      <c r="G3" s="2">
        <v>68999</v>
      </c>
      <c r="H3" s="2">
        <v>364987</v>
      </c>
      <c r="I3" s="2">
        <v>3977</v>
      </c>
      <c r="J3" s="3">
        <v>39999</v>
      </c>
    </row>
    <row r="4" spans="2:10" ht="15.75" thickBot="1" x14ac:dyDescent="0.3">
      <c r="B4" s="6" t="s">
        <v>57</v>
      </c>
      <c r="C4" s="7"/>
      <c r="D4" s="7">
        <f>D3-C3</f>
        <v>30335</v>
      </c>
      <c r="E4" s="7">
        <f>E3-C3*2</f>
        <v>60770</v>
      </c>
      <c r="F4" s="7">
        <f>F3-C3*5</f>
        <v>13509</v>
      </c>
      <c r="G4" s="7">
        <f>G3-5*C3</f>
        <v>18174</v>
      </c>
      <c r="H4" s="7">
        <f>H3-C3*10</f>
        <v>263337</v>
      </c>
      <c r="I4" s="7">
        <f>I3-C3/10</f>
        <v>2960.5</v>
      </c>
      <c r="J4" s="4">
        <f>J3-C3</f>
        <v>29834</v>
      </c>
    </row>
    <row r="5" spans="2:10" x14ac:dyDescent="0.25">
      <c r="B5" s="47"/>
      <c r="C5" s="47"/>
      <c r="D5" s="84">
        <f t="shared" ref="D5:I5" si="0">(D4/D3)</f>
        <v>0.74901234567901231</v>
      </c>
      <c r="E5" s="84">
        <f t="shared" si="0"/>
        <v>0.74932182490752153</v>
      </c>
      <c r="F5" s="84">
        <f t="shared" si="0"/>
        <v>0.20998227997637331</v>
      </c>
      <c r="G5" s="84">
        <f t="shared" si="0"/>
        <v>0.26339512166842999</v>
      </c>
      <c r="H5" s="84">
        <f t="shared" si="0"/>
        <v>0.72149693002764481</v>
      </c>
      <c r="I5" s="84">
        <f t="shared" si="0"/>
        <v>0.7444053306512447</v>
      </c>
      <c r="J5" s="84">
        <f>(J4/J3)</f>
        <v>0.74586864671616793</v>
      </c>
    </row>
    <row r="6" spans="2:10" x14ac:dyDescent="0.25">
      <c r="B6" s="47" t="s">
        <v>198</v>
      </c>
      <c r="C6" s="47">
        <f>C3/100</f>
        <v>101.65</v>
      </c>
      <c r="D6" s="47"/>
      <c r="E6" s="47">
        <f>E3/200</f>
        <v>405.5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25874</v>
      </c>
      <c r="D9" s="18">
        <v>268998</v>
      </c>
      <c r="E9" s="18">
        <v>695000</v>
      </c>
      <c r="F9" s="18">
        <v>1286965</v>
      </c>
      <c r="G9" s="18">
        <v>1199998</v>
      </c>
      <c r="H9" s="18">
        <v>1298999</v>
      </c>
      <c r="I9" s="83">
        <v>5500000</v>
      </c>
      <c r="J9" s="1"/>
    </row>
    <row r="10" spans="2:10" ht="15.75" thickBot="1" x14ac:dyDescent="0.3">
      <c r="B10" s="1"/>
      <c r="C10" s="6"/>
      <c r="D10" s="7">
        <f>D9-10*C9</f>
        <v>10258</v>
      </c>
      <c r="E10" s="7">
        <f>E9-50*C9</f>
        <v>-598700</v>
      </c>
      <c r="F10" s="7">
        <f>F9-50*C9</f>
        <v>-6735</v>
      </c>
      <c r="G10" s="7">
        <f>G9-50*C9</f>
        <v>-93702</v>
      </c>
      <c r="H10" s="7">
        <f>H9-50*C9</f>
        <v>5299</v>
      </c>
      <c r="I10" s="4">
        <f>I9-200*C9</f>
        <v>325200</v>
      </c>
      <c r="J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07" t="s">
        <v>79</v>
      </c>
      <c r="D2" s="107"/>
      <c r="E2" s="108"/>
      <c r="G2" s="8">
        <f>Comparatifs!B28+B10</f>
        <v>0</v>
      </c>
      <c r="H2" s="107" t="s">
        <v>78</v>
      </c>
      <c r="I2" s="107"/>
      <c r="J2" s="108"/>
      <c r="L2" s="8">
        <f>Comparatifs!B29+G9</f>
        <v>0</v>
      </c>
      <c r="M2" s="107" t="s">
        <v>80</v>
      </c>
      <c r="N2" s="107"/>
      <c r="O2" s="108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07" t="s">
        <v>7</v>
      </c>
      <c r="D13" s="107"/>
      <c r="E13" s="108"/>
      <c r="G13" s="8">
        <f>Comparatifs!B14+B21</f>
        <v>0</v>
      </c>
      <c r="H13" s="107" t="s">
        <v>12</v>
      </c>
      <c r="I13" s="107"/>
      <c r="J13" s="108"/>
      <c r="L13" s="8">
        <f>Comparatifs!B13+G20</f>
        <v>0</v>
      </c>
      <c r="M13" s="107" t="s">
        <v>13</v>
      </c>
      <c r="N13" s="107"/>
      <c r="O13" s="108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07" t="s">
        <v>26</v>
      </c>
      <c r="D24" s="107"/>
      <c r="E24" s="108"/>
      <c r="G24" s="8">
        <f>Comparatifs!B16+B32</f>
        <v>5</v>
      </c>
      <c r="H24" s="107" t="s">
        <v>25</v>
      </c>
      <c r="I24" s="107"/>
      <c r="J24" s="108"/>
      <c r="L24" s="8">
        <f>Comparatifs!B17+G31</f>
        <v>5</v>
      </c>
      <c r="M24" s="107" t="s">
        <v>24</v>
      </c>
      <c r="N24" s="107"/>
      <c r="O24" s="108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07" t="s">
        <v>36</v>
      </c>
      <c r="D35" s="107"/>
      <c r="E35" s="108"/>
      <c r="G35" s="8">
        <f>Comparatifs!B19+B43</f>
        <v>0</v>
      </c>
      <c r="H35" s="107" t="s">
        <v>34</v>
      </c>
      <c r="I35" s="107"/>
      <c r="J35" s="108"/>
      <c r="L35" s="8">
        <f>Comparatifs!B20+G42</f>
        <v>0</v>
      </c>
      <c r="M35" s="107" t="s">
        <v>35</v>
      </c>
      <c r="N35" s="107"/>
      <c r="O35" s="108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07" t="s">
        <v>46</v>
      </c>
      <c r="D46" s="107"/>
      <c r="E46" s="108"/>
      <c r="G46" s="8">
        <f>Comparatifs!B22+B54</f>
        <v>0</v>
      </c>
      <c r="H46" s="107" t="s">
        <v>44</v>
      </c>
      <c r="I46" s="107"/>
      <c r="J46" s="108"/>
      <c r="L46" s="8">
        <f>Comparatifs!B23+G53</f>
        <v>0</v>
      </c>
      <c r="M46" s="107" t="s">
        <v>45</v>
      </c>
      <c r="N46" s="107"/>
      <c r="O46" s="108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07" t="s">
        <v>60</v>
      </c>
      <c r="D57" s="107"/>
      <c r="E57" s="108"/>
      <c r="G57" s="8">
        <f>Comparatifs!B25+B65</f>
        <v>5</v>
      </c>
      <c r="H57" s="107" t="s">
        <v>59</v>
      </c>
      <c r="I57" s="107"/>
      <c r="J57" s="108"/>
      <c r="L57" s="8">
        <f>Comparatifs!B26+G64</f>
        <v>5</v>
      </c>
      <c r="M57" s="107" t="s">
        <v>61</v>
      </c>
      <c r="N57" s="107"/>
      <c r="O57" s="108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07" t="s">
        <v>105</v>
      </c>
      <c r="D68" s="107"/>
      <c r="E68" s="108"/>
      <c r="G68" s="8">
        <f>Comparatifs!B31+B76</f>
        <v>5</v>
      </c>
      <c r="H68" s="107" t="s">
        <v>104</v>
      </c>
      <c r="I68" s="107"/>
      <c r="J68" s="108"/>
      <c r="L68" s="8">
        <f>Comparatifs!B32+G75</f>
        <v>5</v>
      </c>
      <c r="M68" s="107" t="s">
        <v>106</v>
      </c>
      <c r="N68" s="107"/>
      <c r="O68" s="108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07" t="s">
        <v>115</v>
      </c>
      <c r="D79" s="107"/>
      <c r="E79" s="108"/>
      <c r="G79" s="8">
        <f>Comparatifs!B34+B87</f>
        <v>5</v>
      </c>
      <c r="H79" s="107" t="s">
        <v>114</v>
      </c>
      <c r="I79" s="107"/>
      <c r="J79" s="108"/>
      <c r="L79" s="8">
        <f>Comparatifs!B35+G86</f>
        <v>5</v>
      </c>
      <c r="M79" s="107" t="s">
        <v>116</v>
      </c>
      <c r="N79" s="107"/>
      <c r="O79" s="108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07" t="s">
        <v>124</v>
      </c>
      <c r="D90" s="107"/>
      <c r="E90" s="108"/>
      <c r="G90" s="8">
        <f>Comparatifs!B37+B98</f>
        <v>0</v>
      </c>
      <c r="H90" s="107" t="s">
        <v>123</v>
      </c>
      <c r="I90" s="107"/>
      <c r="J90" s="108"/>
      <c r="L90" s="8">
        <f>Comparatifs!B38+G97</f>
        <v>0</v>
      </c>
      <c r="M90" s="107" t="s">
        <v>125</v>
      </c>
      <c r="N90" s="107"/>
      <c r="O90" s="108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09" t="s">
        <v>68</v>
      </c>
      <c r="C8" s="110"/>
      <c r="D8" s="110"/>
      <c r="E8" s="110"/>
      <c r="F8" s="110"/>
      <c r="G8" s="110"/>
      <c r="H8" s="110"/>
      <c r="I8" s="111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07" t="s">
        <v>70</v>
      </c>
      <c r="D2" s="107"/>
      <c r="E2" s="108"/>
      <c r="G2" s="8">
        <f>'Comparatifs Idoles'!B13</f>
        <v>0</v>
      </c>
      <c r="H2" s="107"/>
      <c r="I2" s="107"/>
      <c r="J2" s="108"/>
      <c r="L2" s="8">
        <f>Comparatifs!B13+G9</f>
        <v>0</v>
      </c>
      <c r="M2" s="107"/>
      <c r="N2" s="107"/>
      <c r="O2" s="108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09" t="s">
        <v>69</v>
      </c>
      <c r="C8" s="110"/>
      <c r="D8" s="110"/>
      <c r="E8" s="110"/>
      <c r="F8" s="110"/>
      <c r="G8" s="110"/>
      <c r="H8" s="110"/>
      <c r="I8" s="111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07" t="s">
        <v>91</v>
      </c>
      <c r="D9" s="107"/>
      <c r="E9" s="112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07" t="s">
        <v>97</v>
      </c>
      <c r="D20" s="107"/>
      <c r="E20" s="112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K21" sqref="K21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207</v>
      </c>
      <c r="F1" s="98">
        <v>77534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16998</v>
      </c>
      <c r="E4" s="75" t="s">
        <v>164</v>
      </c>
      <c r="F4" s="71" t="str">
        <f>C4</f>
        <v>16998</v>
      </c>
      <c r="G4" s="72">
        <f>F4*3</f>
        <v>50994</v>
      </c>
      <c r="H4" s="72">
        <f>G4*3</f>
        <v>152982</v>
      </c>
      <c r="I4" s="93" t="str">
        <f t="shared" ref="I4:I12" si="0">C18</f>
        <v>36994</v>
      </c>
      <c r="J4" s="101" t="str">
        <f>C32</f>
        <v>119996</v>
      </c>
      <c r="K4" s="20">
        <f>I4-G4-(I4*0.01)</f>
        <v>-14369.94</v>
      </c>
      <c r="L4" s="103">
        <f t="shared" ref="L4:L14" si="1">1-(G4/I4)</f>
        <v>-0.37843974698599769</v>
      </c>
      <c r="M4" s="105">
        <f>K4/G4</f>
        <v>-0.28179668196258384</v>
      </c>
      <c r="N4" s="20">
        <f>J4-H4-(J4*0.01)</f>
        <v>-34185.96</v>
      </c>
      <c r="O4" s="103">
        <f>N4/H4</f>
        <v>-0.22346393693375691</v>
      </c>
      <c r="P4" s="69">
        <f>1-(H4/J4)</f>
        <v>-0.27489249641654712</v>
      </c>
    </row>
    <row r="5" spans="2:16" ht="15.75" thickBot="1" x14ac:dyDescent="0.3">
      <c r="B5" s="95" t="s">
        <v>132</v>
      </c>
      <c r="C5" s="3" t="str">
        <f>Raw!D4</f>
        <v>9686</v>
      </c>
      <c r="E5" s="76" t="s">
        <v>165</v>
      </c>
      <c r="F5" s="73" t="str">
        <f>C5</f>
        <v>9686</v>
      </c>
      <c r="G5" s="74">
        <f t="shared" ref="G5:H16" si="2">F5*3</f>
        <v>29058</v>
      </c>
      <c r="H5" s="74">
        <f t="shared" si="2"/>
        <v>87174</v>
      </c>
      <c r="I5" s="91" t="str">
        <f t="shared" si="0"/>
        <v>31995</v>
      </c>
      <c r="J5" s="102">
        <f t="shared" ref="J5:J11" si="3">C33</f>
        <v>100000</v>
      </c>
      <c r="K5" s="21">
        <f t="shared" ref="K5:K16" si="4">I5-G5-(I5*0.01)</f>
        <v>2617.0500000000002</v>
      </c>
      <c r="L5" s="104">
        <f t="shared" si="1"/>
        <v>9.1795593061415826E-2</v>
      </c>
      <c r="M5" s="106">
        <f t="shared" ref="M5:M7" si="5">K5/G5</f>
        <v>9.0062977493289287E-2</v>
      </c>
      <c r="N5" s="21">
        <f t="shared" ref="N5:N11" si="6">J5-H5-(J5*0.01)</f>
        <v>11826</v>
      </c>
      <c r="O5" s="103">
        <f t="shared" ref="O5:O11" si="7">N5/H5</f>
        <v>0.13565971505265331</v>
      </c>
      <c r="P5" s="70">
        <f t="shared" ref="P5:P11" si="8">1-(H5/J5)</f>
        <v>0.12826000000000004</v>
      </c>
    </row>
    <row r="6" spans="2:16" ht="15.75" thickBot="1" x14ac:dyDescent="0.3">
      <c r="B6" s="95" t="s">
        <v>134</v>
      </c>
      <c r="C6" s="3" t="str">
        <f>Raw!D6</f>
        <v>3979</v>
      </c>
      <c r="E6" s="76" t="s">
        <v>166</v>
      </c>
      <c r="F6" s="73" t="str">
        <f t="shared" ref="F6:F16" si="9">C6</f>
        <v>3979</v>
      </c>
      <c r="G6" s="74">
        <f t="shared" si="2"/>
        <v>11937</v>
      </c>
      <c r="H6" s="74">
        <f t="shared" si="2"/>
        <v>35811</v>
      </c>
      <c r="I6" s="91" t="str">
        <f t="shared" si="0"/>
        <v>12579</v>
      </c>
      <c r="J6" s="102" t="str">
        <f t="shared" si="3"/>
        <v>37365</v>
      </c>
      <c r="K6" s="21">
        <f t="shared" si="4"/>
        <v>516.21</v>
      </c>
      <c r="L6" s="104">
        <f t="shared" si="1"/>
        <v>5.1037443357977552E-2</v>
      </c>
      <c r="M6" s="106">
        <f t="shared" si="5"/>
        <v>4.3244533802462931E-2</v>
      </c>
      <c r="N6" s="21">
        <f t="shared" si="6"/>
        <v>1180.3499999999999</v>
      </c>
      <c r="O6" s="103">
        <f t="shared" si="7"/>
        <v>3.2960542849962297E-2</v>
      </c>
      <c r="P6" s="70">
        <f t="shared" si="8"/>
        <v>4.1589723002810164E-2</v>
      </c>
    </row>
    <row r="7" spans="2:16" ht="15.75" thickBot="1" x14ac:dyDescent="0.3">
      <c r="B7" s="95" t="s">
        <v>135</v>
      </c>
      <c r="C7" s="3" t="str">
        <f>Raw!D8</f>
        <v>7533</v>
      </c>
      <c r="E7" s="76" t="s">
        <v>167</v>
      </c>
      <c r="F7" s="73" t="str">
        <f t="shared" si="9"/>
        <v>7533</v>
      </c>
      <c r="G7" s="74">
        <f t="shared" si="2"/>
        <v>22599</v>
      </c>
      <c r="H7" s="74">
        <f t="shared" si="2"/>
        <v>67797</v>
      </c>
      <c r="I7" s="91" t="str">
        <f t="shared" si="0"/>
        <v>24997</v>
      </c>
      <c r="J7" s="102" t="str">
        <f t="shared" si="3"/>
        <v>76499</v>
      </c>
      <c r="K7" s="21">
        <f t="shared" si="4"/>
        <v>2148.0300000000002</v>
      </c>
      <c r="L7" s="104">
        <f t="shared" si="1"/>
        <v>9.5931511781413792E-2</v>
      </c>
      <c r="M7" s="106">
        <f t="shared" si="5"/>
        <v>9.5049780963759462E-2</v>
      </c>
      <c r="N7" s="21">
        <f t="shared" si="6"/>
        <v>7937.01</v>
      </c>
      <c r="O7" s="103">
        <f t="shared" si="7"/>
        <v>0.11707022434621001</v>
      </c>
      <c r="P7" s="70">
        <f t="shared" si="8"/>
        <v>0.11375312095582946</v>
      </c>
    </row>
    <row r="8" spans="2:16" ht="15.75" thickBot="1" x14ac:dyDescent="0.3">
      <c r="B8" s="95" t="s">
        <v>136</v>
      </c>
      <c r="C8" s="3" t="str">
        <f>Raw!D10</f>
        <v>15491</v>
      </c>
      <c r="E8" s="76" t="s">
        <v>168</v>
      </c>
      <c r="F8" s="73" t="str">
        <f t="shared" si="9"/>
        <v>15491</v>
      </c>
      <c r="G8" s="74">
        <f t="shared" si="2"/>
        <v>46473</v>
      </c>
      <c r="H8" s="74">
        <f t="shared" si="2"/>
        <v>139419</v>
      </c>
      <c r="I8" s="91" t="str">
        <f t="shared" si="0"/>
        <v>56400</v>
      </c>
      <c r="J8" s="102" t="str">
        <f t="shared" si="3"/>
        <v>147800</v>
      </c>
      <c r="K8" s="21">
        <f t="shared" si="4"/>
        <v>9363</v>
      </c>
      <c r="L8" s="104">
        <f t="shared" si="1"/>
        <v>0.17601063829787233</v>
      </c>
      <c r="M8" s="106">
        <f>K8/G8</f>
        <v>0.20147182234846039</v>
      </c>
      <c r="N8" s="21">
        <f t="shared" si="6"/>
        <v>6903</v>
      </c>
      <c r="O8" s="103">
        <f t="shared" si="7"/>
        <v>4.951262023110193E-2</v>
      </c>
      <c r="P8" s="70">
        <f t="shared" si="8"/>
        <v>5.6705006765899846E-2</v>
      </c>
    </row>
    <row r="9" spans="2:16" ht="15.75" thickBot="1" x14ac:dyDescent="0.3">
      <c r="B9" s="95" t="s">
        <v>137</v>
      </c>
      <c r="C9" s="3" t="str">
        <f>Raw!D12</f>
        <v>19859</v>
      </c>
      <c r="E9" s="76" t="s">
        <v>169</v>
      </c>
      <c r="F9" s="73" t="str">
        <f t="shared" si="9"/>
        <v>19859</v>
      </c>
      <c r="G9" s="74">
        <f t="shared" si="2"/>
        <v>59577</v>
      </c>
      <c r="H9" s="74">
        <f t="shared" si="2"/>
        <v>178731</v>
      </c>
      <c r="I9" s="91" t="str">
        <f t="shared" si="0"/>
        <v>58986</v>
      </c>
      <c r="J9" s="102" t="str">
        <f t="shared" si="3"/>
        <v>168997</v>
      </c>
      <c r="K9" s="21">
        <f t="shared" si="4"/>
        <v>-1180.8600000000001</v>
      </c>
      <c r="L9" s="104">
        <f t="shared" si="1"/>
        <v>-1.0019326619875812E-2</v>
      </c>
      <c r="M9" s="106">
        <f>K9/G9</f>
        <v>-1.9820736190140492E-2</v>
      </c>
      <c r="N9" s="21">
        <f t="shared" si="6"/>
        <v>-11423.97</v>
      </c>
      <c r="O9" s="103">
        <f t="shared" si="7"/>
        <v>-6.3917115665441351E-2</v>
      </c>
      <c r="P9" s="70">
        <f t="shared" si="8"/>
        <v>-5.7598655597436599E-2</v>
      </c>
    </row>
    <row r="10" spans="2:16" ht="15.75" thickBot="1" x14ac:dyDescent="0.3">
      <c r="B10" s="95" t="s">
        <v>138</v>
      </c>
      <c r="C10" s="3" t="str">
        <f>Raw!D14</f>
        <v>13394</v>
      </c>
      <c r="E10" s="76" t="s">
        <v>170</v>
      </c>
      <c r="F10" s="73" t="str">
        <f t="shared" si="9"/>
        <v>13394</v>
      </c>
      <c r="G10" s="74">
        <f t="shared" si="2"/>
        <v>40182</v>
      </c>
      <c r="H10" s="74">
        <f t="shared" si="2"/>
        <v>120546</v>
      </c>
      <c r="I10" s="91" t="str">
        <f t="shared" si="0"/>
        <v>38997</v>
      </c>
      <c r="J10" s="102" t="str">
        <f t="shared" si="3"/>
        <v>98948</v>
      </c>
      <c r="K10" s="21">
        <f t="shared" si="4"/>
        <v>-1574.97</v>
      </c>
      <c r="L10" s="104">
        <f t="shared" si="1"/>
        <v>-3.0386952842526238E-2</v>
      </c>
      <c r="M10" s="106">
        <f t="shared" ref="M10:M16" si="10">K10/G10</f>
        <v>-3.9195908615798122E-2</v>
      </c>
      <c r="N10" s="21">
        <f t="shared" si="6"/>
        <v>-22587.48</v>
      </c>
      <c r="O10" s="103">
        <f t="shared" si="7"/>
        <v>-0.18737643721069136</v>
      </c>
      <c r="P10" s="70">
        <f t="shared" si="8"/>
        <v>-0.21827626632170438</v>
      </c>
    </row>
    <row r="11" spans="2:16" ht="15.75" thickBot="1" x14ac:dyDescent="0.3">
      <c r="B11" s="95" t="s">
        <v>139</v>
      </c>
      <c r="C11" s="3" t="str">
        <f>Raw!D16</f>
        <v>27890</v>
      </c>
      <c r="E11" s="76" t="s">
        <v>171</v>
      </c>
      <c r="F11" s="73" t="str">
        <f t="shared" si="9"/>
        <v>27890</v>
      </c>
      <c r="G11" s="74">
        <f t="shared" si="2"/>
        <v>83670</v>
      </c>
      <c r="H11" s="74">
        <f t="shared" si="2"/>
        <v>251010</v>
      </c>
      <c r="I11" s="91" t="str">
        <f t="shared" si="0"/>
        <v>92882</v>
      </c>
      <c r="J11" s="102">
        <f t="shared" si="3"/>
        <v>220000</v>
      </c>
      <c r="K11" s="21">
        <f t="shared" si="4"/>
        <v>8283.18</v>
      </c>
      <c r="L11" s="104">
        <f t="shared" si="1"/>
        <v>9.9179604229021723E-2</v>
      </c>
      <c r="M11" s="106">
        <f t="shared" si="10"/>
        <v>9.8998207242739333E-2</v>
      </c>
      <c r="N11" s="22">
        <f t="shared" si="6"/>
        <v>-33210</v>
      </c>
      <c r="O11" s="103">
        <f t="shared" si="7"/>
        <v>-0.13230548583721763</v>
      </c>
      <c r="P11" s="70">
        <f t="shared" si="8"/>
        <v>-0.14095454545454555</v>
      </c>
    </row>
    <row r="12" spans="2:16" x14ac:dyDescent="0.25">
      <c r="B12" s="95" t="s">
        <v>202</v>
      </c>
      <c r="C12" s="3" t="str">
        <f>Raw!D18</f>
        <v>37592</v>
      </c>
      <c r="E12" s="76" t="s">
        <v>200</v>
      </c>
      <c r="F12" s="73" t="str">
        <f>C12</f>
        <v>37592</v>
      </c>
      <c r="G12" s="74">
        <f t="shared" si="2"/>
        <v>112776</v>
      </c>
      <c r="H12" s="74"/>
      <c r="I12" s="91" t="str">
        <f t="shared" si="0"/>
        <v>129600</v>
      </c>
      <c r="J12" s="102"/>
      <c r="K12" s="21">
        <f t="shared" si="4"/>
        <v>15528</v>
      </c>
      <c r="L12" s="104">
        <f t="shared" si="1"/>
        <v>0.12981481481481483</v>
      </c>
      <c r="M12" s="92">
        <f t="shared" si="10"/>
        <v>0.13768886997233454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100599</v>
      </c>
      <c r="E13" s="76" t="s">
        <v>172</v>
      </c>
      <c r="F13" s="73" t="str">
        <f t="shared" si="9"/>
        <v>100599</v>
      </c>
      <c r="G13" s="74">
        <f t="shared" si="2"/>
        <v>301797</v>
      </c>
      <c r="H13" s="74"/>
      <c r="I13" s="91" t="str">
        <f t="shared" ref="I13:I16" si="11">C27</f>
        <v>335800</v>
      </c>
      <c r="J13" s="102"/>
      <c r="K13" s="21">
        <f t="shared" si="4"/>
        <v>30645</v>
      </c>
      <c r="L13" s="104">
        <f t="shared" si="1"/>
        <v>0.10125967837998806</v>
      </c>
      <c r="M13" s="92">
        <f t="shared" si="10"/>
        <v>0.10154176482867623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108800</v>
      </c>
      <c r="E14" s="76" t="s">
        <v>173</v>
      </c>
      <c r="F14" s="73" t="str">
        <f t="shared" si="9"/>
        <v>108800</v>
      </c>
      <c r="G14" s="74">
        <f t="shared" si="2"/>
        <v>326400</v>
      </c>
      <c r="H14" s="74"/>
      <c r="I14" s="91" t="str">
        <f t="shared" si="11"/>
        <v>389886</v>
      </c>
      <c r="J14" s="102"/>
      <c r="K14" s="21">
        <f t="shared" si="4"/>
        <v>59587.14</v>
      </c>
      <c r="L14" s="104">
        <f t="shared" si="1"/>
        <v>0.16283221249288249</v>
      </c>
      <c r="M14" s="92">
        <f t="shared" si="10"/>
        <v>0.18255863970588235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92296</v>
      </c>
      <c r="E15" s="76" t="s">
        <v>174</v>
      </c>
      <c r="F15" s="73" t="str">
        <f t="shared" si="9"/>
        <v>92296</v>
      </c>
      <c r="G15" s="74">
        <f t="shared" si="2"/>
        <v>276888</v>
      </c>
      <c r="H15" s="74"/>
      <c r="I15" s="91" t="str">
        <f t="shared" si="11"/>
        <v>319792</v>
      </c>
      <c r="J15" s="102"/>
      <c r="K15" s="21">
        <f t="shared" si="4"/>
        <v>39706.080000000002</v>
      </c>
      <c r="L15" s="104">
        <f>1-(G15/I15)</f>
        <v>0.13416220543353174</v>
      </c>
      <c r="M15" s="92">
        <f t="shared" si="10"/>
        <v>0.14340123082257086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68997</v>
      </c>
      <c r="E16" s="76" t="s">
        <v>175</v>
      </c>
      <c r="F16" s="73" t="str">
        <f t="shared" si="9"/>
        <v>68997</v>
      </c>
      <c r="G16" s="74">
        <f t="shared" si="2"/>
        <v>206991</v>
      </c>
      <c r="H16" s="74"/>
      <c r="I16" s="91" t="str">
        <f t="shared" si="11"/>
        <v>228995</v>
      </c>
      <c r="J16" s="102"/>
      <c r="K16" s="22">
        <f t="shared" si="4"/>
        <v>19714.05</v>
      </c>
      <c r="L16" s="104">
        <f>1-(G16/I16)</f>
        <v>9.6089434267123686E-2</v>
      </c>
      <c r="M16" s="92">
        <f t="shared" si="10"/>
        <v>9.5241097439019082E-2</v>
      </c>
      <c r="N16" s="2"/>
      <c r="O16" s="100"/>
      <c r="P16" s="3"/>
    </row>
    <row r="17" spans="2:3" ht="15.75" thickBot="1" x14ac:dyDescent="0.3">
      <c r="B17" s="68"/>
    </row>
    <row r="18" spans="2:3" x14ac:dyDescent="0.25">
      <c r="B18" s="75" t="s">
        <v>144</v>
      </c>
      <c r="C18" s="20" t="str">
        <f>Raw!D28</f>
        <v>36994</v>
      </c>
    </row>
    <row r="19" spans="2:3" x14ac:dyDescent="0.25">
      <c r="B19" s="76" t="s">
        <v>145</v>
      </c>
      <c r="C19" s="21" t="str">
        <f>Raw!D30</f>
        <v>31995</v>
      </c>
    </row>
    <row r="20" spans="2:3" x14ac:dyDescent="0.25">
      <c r="B20" s="76" t="s">
        <v>146</v>
      </c>
      <c r="C20" s="21" t="str">
        <f>Raw!D32</f>
        <v>12579</v>
      </c>
    </row>
    <row r="21" spans="2:3" x14ac:dyDescent="0.25">
      <c r="B21" s="76" t="s">
        <v>147</v>
      </c>
      <c r="C21" s="21" t="str">
        <f>Raw!D34</f>
        <v>24997</v>
      </c>
    </row>
    <row r="22" spans="2:3" x14ac:dyDescent="0.25">
      <c r="B22" s="76" t="s">
        <v>148</v>
      </c>
      <c r="C22" s="21" t="str">
        <f>Raw!D36</f>
        <v>56400</v>
      </c>
    </row>
    <row r="23" spans="2:3" x14ac:dyDescent="0.25">
      <c r="B23" s="76" t="s">
        <v>149</v>
      </c>
      <c r="C23" s="21" t="str">
        <f>Raw!D38</f>
        <v>58986</v>
      </c>
    </row>
    <row r="24" spans="2:3" x14ac:dyDescent="0.25">
      <c r="B24" s="76" t="s">
        <v>150</v>
      </c>
      <c r="C24" s="21" t="str">
        <f>Raw!D40</f>
        <v>38997</v>
      </c>
    </row>
    <row r="25" spans="2:3" x14ac:dyDescent="0.25">
      <c r="B25" s="76" t="s">
        <v>151</v>
      </c>
      <c r="C25" s="21" t="str">
        <f>Raw!D42</f>
        <v>92882</v>
      </c>
    </row>
    <row r="26" spans="2:3" x14ac:dyDescent="0.25">
      <c r="B26" s="76" t="s">
        <v>199</v>
      </c>
      <c r="C26" s="21" t="str">
        <f>Raw!D44</f>
        <v>129600</v>
      </c>
    </row>
    <row r="27" spans="2:3" x14ac:dyDescent="0.25">
      <c r="B27" s="76" t="s">
        <v>152</v>
      </c>
      <c r="C27" s="21" t="str">
        <f>Raw!D46</f>
        <v>335800</v>
      </c>
    </row>
    <row r="28" spans="2:3" x14ac:dyDescent="0.25">
      <c r="B28" s="76" t="s">
        <v>153</v>
      </c>
      <c r="C28" s="21" t="str">
        <f>Raw!D48</f>
        <v>389886</v>
      </c>
    </row>
    <row r="29" spans="2:3" x14ac:dyDescent="0.25">
      <c r="B29" s="76" t="s">
        <v>154</v>
      </c>
      <c r="C29" s="21" t="str">
        <f>Raw!D50</f>
        <v>319792</v>
      </c>
    </row>
    <row r="30" spans="2:3" ht="15.75" thickBot="1" x14ac:dyDescent="0.3">
      <c r="B30" s="77" t="s">
        <v>155</v>
      </c>
      <c r="C30" s="22" t="str">
        <f>Raw!D52</f>
        <v>228995</v>
      </c>
    </row>
    <row r="31" spans="2:3" ht="15.75" thickBot="1" x14ac:dyDescent="0.3">
      <c r="B31" s="68"/>
    </row>
    <row r="32" spans="2:3" x14ac:dyDescent="0.25">
      <c r="B32" s="75" t="s">
        <v>156</v>
      </c>
      <c r="C32" s="20" t="str">
        <f>Raw!D54</f>
        <v>119996</v>
      </c>
    </row>
    <row r="33" spans="2:3" x14ac:dyDescent="0.25">
      <c r="B33" s="76" t="s">
        <v>157</v>
      </c>
      <c r="C33" s="21">
        <f>Raw!D56</f>
        <v>100000</v>
      </c>
    </row>
    <row r="34" spans="2:3" x14ac:dyDescent="0.25">
      <c r="B34" s="76" t="s">
        <v>158</v>
      </c>
      <c r="C34" s="21" t="str">
        <f>Raw!D58</f>
        <v>37365</v>
      </c>
    </row>
    <row r="35" spans="2:3" x14ac:dyDescent="0.25">
      <c r="B35" s="76" t="s">
        <v>159</v>
      </c>
      <c r="C35" s="21" t="str">
        <f>Raw!D60</f>
        <v>76499</v>
      </c>
    </row>
    <row r="36" spans="2:3" x14ac:dyDescent="0.25">
      <c r="B36" s="76" t="s">
        <v>160</v>
      </c>
      <c r="C36" s="21" t="str">
        <f>Raw!D62</f>
        <v>147800</v>
      </c>
    </row>
    <row r="37" spans="2:3" x14ac:dyDescent="0.25">
      <c r="B37" s="76" t="s">
        <v>161</v>
      </c>
      <c r="C37" s="21" t="str">
        <f>Raw!D64</f>
        <v>168997</v>
      </c>
    </row>
    <row r="38" spans="2:3" x14ac:dyDescent="0.25">
      <c r="B38" s="76" t="s">
        <v>162</v>
      </c>
      <c r="C38" s="21" t="str">
        <f>Raw!D66</f>
        <v>98948</v>
      </c>
    </row>
    <row r="39" spans="2:3" ht="15.75" thickBot="1" x14ac:dyDescent="0.3">
      <c r="B39" s="77" t="s">
        <v>163</v>
      </c>
      <c r="C39" s="22">
        <f>Raw!D68</f>
        <v>220000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34" workbookViewId="0">
      <selection activeCell="D68" sqref="D68"/>
    </sheetView>
  </sheetViews>
  <sheetFormatPr baseColWidth="10" defaultRowHeight="15" x14ac:dyDescent="0.25"/>
  <cols>
    <col min="4" max="4" width="15.7109375" customWidth="1"/>
  </cols>
  <sheetData>
    <row r="1" spans="1:4" x14ac:dyDescent="0.25">
      <c r="A1" t="s">
        <v>133</v>
      </c>
    </row>
    <row r="2" spans="1:4" x14ac:dyDescent="0.25">
      <c r="D2" t="s">
        <v>224</v>
      </c>
    </row>
    <row r="3" spans="1:4" x14ac:dyDescent="0.25">
      <c r="A3" t="s">
        <v>132</v>
      </c>
    </row>
    <row r="4" spans="1:4" x14ac:dyDescent="0.25">
      <c r="D4" t="s">
        <v>225</v>
      </c>
    </row>
    <row r="5" spans="1:4" x14ac:dyDescent="0.25">
      <c r="A5" t="s">
        <v>134</v>
      </c>
    </row>
    <row r="6" spans="1:4" x14ac:dyDescent="0.25">
      <c r="D6" t="s">
        <v>226</v>
      </c>
    </row>
    <row r="7" spans="1:4" x14ac:dyDescent="0.25">
      <c r="A7" t="s">
        <v>135</v>
      </c>
    </row>
    <row r="8" spans="1:4" x14ac:dyDescent="0.25">
      <c r="D8" t="s">
        <v>227</v>
      </c>
    </row>
    <row r="9" spans="1:4" x14ac:dyDescent="0.25">
      <c r="A9" t="s">
        <v>136</v>
      </c>
    </row>
    <row r="10" spans="1:4" x14ac:dyDescent="0.25">
      <c r="D10" t="s">
        <v>228</v>
      </c>
    </row>
    <row r="11" spans="1:4" x14ac:dyDescent="0.25">
      <c r="A11" t="s">
        <v>137</v>
      </c>
    </row>
    <row r="12" spans="1:4" x14ac:dyDescent="0.25">
      <c r="D12" t="s">
        <v>229</v>
      </c>
    </row>
    <row r="13" spans="1:4" x14ac:dyDescent="0.25">
      <c r="A13" t="s">
        <v>138</v>
      </c>
    </row>
    <row r="14" spans="1:4" x14ac:dyDescent="0.25">
      <c r="D14" t="s">
        <v>209</v>
      </c>
    </row>
    <row r="15" spans="1:4" x14ac:dyDescent="0.25">
      <c r="A15" t="s">
        <v>201</v>
      </c>
    </row>
    <row r="16" spans="1:4" x14ac:dyDescent="0.25">
      <c r="D16" t="s">
        <v>230</v>
      </c>
    </row>
    <row r="17" spans="1:4" x14ac:dyDescent="0.25">
      <c r="A17" t="s">
        <v>202</v>
      </c>
    </row>
    <row r="18" spans="1:4" x14ac:dyDescent="0.25">
      <c r="D18" t="s">
        <v>210</v>
      </c>
    </row>
    <row r="19" spans="1:4" x14ac:dyDescent="0.25">
      <c r="A19" t="s">
        <v>203</v>
      </c>
    </row>
    <row r="20" spans="1:4" x14ac:dyDescent="0.25">
      <c r="D20" t="s">
        <v>211</v>
      </c>
    </row>
    <row r="21" spans="1:4" x14ac:dyDescent="0.25">
      <c r="A21" t="s">
        <v>204</v>
      </c>
    </row>
    <row r="22" spans="1:4" x14ac:dyDescent="0.25">
      <c r="D22" t="s">
        <v>212</v>
      </c>
    </row>
    <row r="23" spans="1:4" x14ac:dyDescent="0.25">
      <c r="A23" t="s">
        <v>205</v>
      </c>
    </row>
    <row r="24" spans="1:4" x14ac:dyDescent="0.25">
      <c r="D24" t="s">
        <v>231</v>
      </c>
    </row>
    <row r="25" spans="1:4" x14ac:dyDescent="0.25">
      <c r="A25" t="s">
        <v>206</v>
      </c>
    </row>
    <row r="26" spans="1:4" x14ac:dyDescent="0.25">
      <c r="D26" t="s">
        <v>232</v>
      </c>
    </row>
    <row r="27" spans="1:4" x14ac:dyDescent="0.25">
      <c r="A27" t="s">
        <v>144</v>
      </c>
    </row>
    <row r="28" spans="1:4" x14ac:dyDescent="0.25">
      <c r="D28" t="s">
        <v>233</v>
      </c>
    </row>
    <row r="29" spans="1:4" x14ac:dyDescent="0.25">
      <c r="A29" t="s">
        <v>145</v>
      </c>
    </row>
    <row r="30" spans="1:4" x14ac:dyDescent="0.25">
      <c r="D30" t="s">
        <v>234</v>
      </c>
    </row>
    <row r="31" spans="1:4" x14ac:dyDescent="0.25">
      <c r="A31" t="s">
        <v>146</v>
      </c>
    </row>
    <row r="32" spans="1:4" x14ac:dyDescent="0.25">
      <c r="D32" t="s">
        <v>235</v>
      </c>
    </row>
    <row r="33" spans="1:4" x14ac:dyDescent="0.25">
      <c r="A33" t="s">
        <v>147</v>
      </c>
    </row>
    <row r="34" spans="1:4" x14ac:dyDescent="0.25">
      <c r="D34" t="s">
        <v>213</v>
      </c>
    </row>
    <row r="35" spans="1:4" x14ac:dyDescent="0.25">
      <c r="A35" t="s">
        <v>148</v>
      </c>
    </row>
    <row r="36" spans="1:4" x14ac:dyDescent="0.25">
      <c r="D36" t="s">
        <v>214</v>
      </c>
    </row>
    <row r="37" spans="1:4" x14ac:dyDescent="0.25">
      <c r="A37" t="s">
        <v>149</v>
      </c>
    </row>
    <row r="38" spans="1:4" x14ac:dyDescent="0.25">
      <c r="D38" t="s">
        <v>236</v>
      </c>
    </row>
    <row r="39" spans="1:4" x14ac:dyDescent="0.25">
      <c r="A39" t="s">
        <v>150</v>
      </c>
    </row>
    <row r="40" spans="1:4" x14ac:dyDescent="0.25">
      <c r="D40" t="s">
        <v>215</v>
      </c>
    </row>
    <row r="41" spans="1:4" x14ac:dyDescent="0.25">
      <c r="A41" t="s">
        <v>151</v>
      </c>
    </row>
    <row r="42" spans="1:4" x14ac:dyDescent="0.25">
      <c r="D42" t="s">
        <v>237</v>
      </c>
    </row>
    <row r="43" spans="1:4" x14ac:dyDescent="0.25">
      <c r="A43" t="s">
        <v>199</v>
      </c>
    </row>
    <row r="44" spans="1:4" x14ac:dyDescent="0.25">
      <c r="D44" t="s">
        <v>216</v>
      </c>
    </row>
    <row r="45" spans="1:4" x14ac:dyDescent="0.25">
      <c r="A45" t="s">
        <v>152</v>
      </c>
    </row>
    <row r="46" spans="1:4" x14ac:dyDescent="0.25">
      <c r="D46" t="s">
        <v>217</v>
      </c>
    </row>
    <row r="47" spans="1:4" x14ac:dyDescent="0.25">
      <c r="A47" t="s">
        <v>153</v>
      </c>
    </row>
    <row r="48" spans="1:4" x14ac:dyDescent="0.25">
      <c r="D48" t="s">
        <v>218</v>
      </c>
    </row>
    <row r="49" spans="1:4" x14ac:dyDescent="0.25">
      <c r="A49" t="s">
        <v>154</v>
      </c>
    </row>
    <row r="50" spans="1:4" x14ac:dyDescent="0.25">
      <c r="D50" t="s">
        <v>219</v>
      </c>
    </row>
    <row r="51" spans="1:4" x14ac:dyDescent="0.25">
      <c r="A51" t="s">
        <v>155</v>
      </c>
    </row>
    <row r="52" spans="1:4" x14ac:dyDescent="0.25">
      <c r="D52" t="s">
        <v>220</v>
      </c>
    </row>
    <row r="53" spans="1:4" x14ac:dyDescent="0.25">
      <c r="A53" t="s">
        <v>156</v>
      </c>
    </row>
    <row r="54" spans="1:4" x14ac:dyDescent="0.25">
      <c r="D54" t="s">
        <v>221</v>
      </c>
    </row>
    <row r="55" spans="1:4" x14ac:dyDescent="0.25">
      <c r="A55" t="s">
        <v>157</v>
      </c>
    </row>
    <row r="56" spans="1:4" x14ac:dyDescent="0.25">
      <c r="D56">
        <v>100000</v>
      </c>
    </row>
    <row r="57" spans="1:4" x14ac:dyDescent="0.25">
      <c r="A57" t="s">
        <v>158</v>
      </c>
    </row>
    <row r="58" spans="1:4" x14ac:dyDescent="0.25">
      <c r="D58" t="s">
        <v>238</v>
      </c>
    </row>
    <row r="59" spans="1:4" x14ac:dyDescent="0.25">
      <c r="A59" t="s">
        <v>159</v>
      </c>
    </row>
    <row r="60" spans="1:4" x14ac:dyDescent="0.25">
      <c r="D60" t="s">
        <v>222</v>
      </c>
    </row>
    <row r="61" spans="1:4" x14ac:dyDescent="0.25">
      <c r="A61" t="s">
        <v>160</v>
      </c>
    </row>
    <row r="62" spans="1:4" x14ac:dyDescent="0.25">
      <c r="D62" t="s">
        <v>208</v>
      </c>
    </row>
    <row r="63" spans="1:4" x14ac:dyDescent="0.25">
      <c r="A63" t="s">
        <v>161</v>
      </c>
    </row>
    <row r="64" spans="1:4" x14ac:dyDescent="0.25">
      <c r="D64" t="s">
        <v>239</v>
      </c>
    </row>
    <row r="65" spans="1:4" x14ac:dyDescent="0.25">
      <c r="A65" t="s">
        <v>162</v>
      </c>
    </row>
    <row r="66" spans="1:4" x14ac:dyDescent="0.25">
      <c r="D66" t="s">
        <v>223</v>
      </c>
    </row>
    <row r="67" spans="1:4" x14ac:dyDescent="0.25">
      <c r="A67" t="s">
        <v>163</v>
      </c>
    </row>
    <row r="68" spans="1:4" x14ac:dyDescent="0.25">
      <c r="D68">
        <v>220000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2021-02-21T23:28:50Z</dcterms:modified>
</cp:coreProperties>
</file>