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firstSheet="1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  <sheet name="exo res" sheetId="16" r:id="rId13"/>
    <sheet name="Poid rune" sheetId="15" r:id="rId14"/>
    <sheet name="exemple" sheetId="17" r:id="rId15"/>
  </sheets>
  <calcPr calcId="145621"/>
</workbook>
</file>

<file path=xl/calcChain.xml><?xml version="1.0" encoding="utf-8"?>
<calcChain xmlns="http://schemas.openxmlformats.org/spreadsheetml/2006/main">
  <c r="F5" i="8" l="1"/>
  <c r="F9" i="8"/>
  <c r="I20" i="8" l="1"/>
  <c r="I19" i="8"/>
  <c r="I18" i="8"/>
  <c r="I17" i="8"/>
  <c r="F26" i="8" l="1"/>
  <c r="M20" i="11" l="1"/>
  <c r="M21" i="11" s="1"/>
  <c r="L20" i="11"/>
  <c r="M19" i="1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F20" i="8" s="1"/>
  <c r="G20" i="8" s="1"/>
  <c r="C15" i="8"/>
  <c r="F19" i="8" s="1"/>
  <c r="G19" i="8" s="1"/>
  <c r="C14" i="8"/>
  <c r="F18" i="8" s="1"/>
  <c r="G18" i="8" s="1"/>
  <c r="C13" i="8"/>
  <c r="F17" i="8" s="1"/>
  <c r="G17" i="8" s="1"/>
  <c r="C12" i="8"/>
  <c r="F12" i="8" s="1"/>
  <c r="G12" i="8" s="1"/>
  <c r="C10" i="8"/>
  <c r="C9" i="8"/>
  <c r="C8" i="8"/>
  <c r="C7" i="8"/>
  <c r="F7" i="8" s="1"/>
  <c r="C6" i="8"/>
  <c r="F6" i="8" s="1"/>
  <c r="C5" i="8"/>
  <c r="C4" i="8"/>
  <c r="F4" i="8" s="1"/>
  <c r="K20" i="8" l="1"/>
  <c r="M20" i="8" s="1"/>
  <c r="L20" i="8"/>
  <c r="L19" i="8"/>
  <c r="K19" i="8"/>
  <c r="M19" i="8" s="1"/>
  <c r="K18" i="8"/>
  <c r="M18" i="8" s="1"/>
  <c r="L18" i="8"/>
  <c r="K17" i="8"/>
  <c r="M17" i="8" s="1"/>
  <c r="L17" i="8"/>
  <c r="K12" i="8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G9" i="8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<sst xmlns="http://schemas.openxmlformats.org/spreadsheetml/2006/main" count="2033" uniqueCount="1758">
  <si>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</si>
  <si>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</si>
  <si>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</si>
  <si>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</si>
  <si>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</si>
  <si>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</si>
  <si>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</si>
  <si>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</si>
  <si>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</si>
  <si>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</si>
  <si>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</si>
  <si>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</si>
  <si>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</si>
  <si>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</si>
  <si>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</si>
  <si>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</si>
  <si>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</si>
  <si>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</si>
  <si>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</si>
  <si>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</si>
  <si>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</si>
  <si>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</si>
  <si>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</si>
  <si>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</si>
  <si>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</si>
  <si>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</si>
  <si>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</si>
  <si>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</si>
  <si>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</si>
  <si>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</si>
  <si>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</si>
  <si>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</si>
  <si>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</si>
  <si>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</si>
  <si>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</si>
  <si>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</si>
  <si>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</si>
  <si>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</si>
  <si>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</si>
  <si>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</si>
  <si>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</si>
  <si>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</si>
  <si>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</si>
  <si>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</si>
  <si>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</si>
  <si>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</si>
  <si>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</si>
  <si>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</si>
  <si>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</si>
  <si>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</si>
  <si>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</si>
  <si>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</si>
  <si>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</si>
  <si>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</si>
  <si>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</si>
  <si>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</si>
  <si>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</si>
  <si>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</si>
  <si>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</si>
  <si>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</si>
  <si>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</si>
  <si>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</si>
  <si>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</si>
  <si>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</si>
  <si>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</si>
  <si>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</si>
  <si>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</si>
  <si>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</si>
  <si>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</si>
  <si>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</si>
  <si>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</si>
  <si>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</si>
  <si>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</si>
  <si>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</si>
  <si>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</si>
  <si>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</si>
  <si>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</si>
  <si>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</si>
  <si>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</si>
  <si>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</si>
  <si>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</si>
  <si>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</si>
  <si>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</si>
  <si>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</si>
  <si>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</si>
  <si>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</si>
  <si>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</si>
  <si>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</si>
  <si>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</si>
  <si>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</si>
  <si>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</si>
  <si>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</si>
  <si>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</si>
  <si>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</si>
  <si>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</si>
  <si>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</si>
  <si>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</si>
  <si>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</si>
  <si>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</si>
  <si>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</si>
  <si>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</si>
  <si>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</si>
  <si>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</si>
  <si>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</si>
  <si>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</si>
  <si>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</si>
  <si>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</si>
  <si>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</si>
  <si>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</si>
  <si>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</si>
  <si>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</si>
  <si>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</si>
  <si>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</si>
  <si>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</si>
  <si>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</si>
  <si>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</si>
  <si>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</si>
  <si>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</si>
  <si>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</si>
  <si>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</si>
  <si>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</si>
  <si>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</si>
  <si>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</si>
  <si>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</si>
  <si>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</si>
  <si>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</si>
  <si>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</si>
  <si>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</si>
  <si>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</si>
  <si>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</si>
  <si>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</si>
  <si>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</si>
  <si>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</si>
  <si>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</si>
  <si>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</si>
  <si>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</si>
  <si>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</si>
  <si>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</si>
  <si>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</si>
  <si>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</si>
  <si>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</si>
  <si>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</si>
  <si>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</si>
  <si>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</si>
  <si>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</si>
  <si>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</si>
  <si>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</si>
  <si>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</si>
  <si>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</si>
  <si>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</si>
  <si>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</si>
  <si>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</si>
  <si>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</si>
  <si>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</si>
  <si>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</si>
  <si>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</si>
  <si>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</si>
  <si>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</si>
  <si>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</si>
  <si>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</si>
  <si>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</si>
  <si>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</si>
  <si>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</si>
  <si>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</si>
  <si>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</si>
  <si>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</si>
  <si>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</si>
  <si>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</si>
  <si>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</si>
  <si>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</si>
  <si>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</si>
  <si>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</si>
  <si>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</si>
  <si>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</si>
  <si>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</si>
  <si>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</si>
  <si>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</si>
  <si>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</si>
  <si>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</si>
  <si>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</si>
  <si>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</si>
  <si>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</si>
  <si>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</si>
  <si>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</si>
  <si>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</si>
  <si>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</si>
  <si>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</si>
  <si>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</si>
  <si>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</si>
  <si>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</si>
  <si>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</si>
  <si>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</si>
  <si>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</si>
  <si>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</si>
  <si>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</si>
  <si>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</si>
  <si>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</si>
  <si>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</si>
  <si>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</si>
  <si>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</si>
  <si>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</si>
  <si>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</si>
  <si>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</si>
  <si>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</si>
  <si>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</si>
  <si>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</si>
  <si>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</si>
  <si>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</si>
  <si>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</si>
  <si>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</si>
  <si>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</si>
  <si>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</si>
  <si>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</si>
  <si>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</si>
  <si>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</si>
  <si>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</si>
  <si>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</si>
  <si>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</si>
  <si>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</si>
  <si>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</si>
  <si>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</si>
  <si>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</si>
  <si>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</si>
  <si>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</si>
  <si>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</si>
  <si>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</si>
  <si>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</si>
  <si>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</si>
  <si>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</si>
  <si>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</si>
  <si>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</si>
  <si>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</si>
  <si>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</si>
  <si>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</si>
  <si>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</si>
  <si>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</si>
  <si>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</si>
  <si>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</si>
  <si>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</si>
  <si>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</si>
  <si>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</si>
  <si>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</si>
  <si>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</si>
  <si>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</si>
  <si>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</si>
  <si>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</si>
  <si>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</si>
  <si>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</si>
  <si>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</si>
  <si>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</si>
  <si>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</si>
  <si>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</si>
  <si>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</si>
  <si>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</si>
  <si>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</si>
  <si>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</si>
  <si>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</si>
  <si>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</si>
  <si>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</si>
  <si>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</si>
  <si>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</si>
  <si>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</si>
  <si>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</si>
  <si>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</si>
  <si>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</si>
  <si>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</si>
  <si>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</si>
  <si>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</si>
  <si>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</si>
  <si>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</si>
  <si>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</si>
  <si>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</si>
  <si>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</si>
  <si>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</si>
  <si>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</si>
  <si>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</si>
  <si>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</si>
  <si>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</si>
  <si>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</si>
  <si>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</si>
  <si>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</si>
  <si>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</si>
  <si>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</si>
  <si>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</si>
  <si>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</si>
  <si>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</si>
  <si>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</si>
  <si>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</si>
  <si>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</si>
  <si>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</si>
  <si>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</si>
  <si>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</si>
  <si>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</si>
  <si>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</si>
  <si>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</si>
  <si>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</si>
  <si>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</si>
  <si>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</si>
  <si>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</si>
  <si>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</si>
  <si>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</si>
  <si>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</si>
  <si>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</si>
  <si>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</si>
  <si>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</si>
  <si>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</si>
  <si>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</si>
  <si>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</si>
  <si>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</si>
  <si>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</si>
  <si>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</si>
  <si>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</si>
  <si>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</si>
  <si>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</si>
  <si>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</si>
  <si>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</si>
  <si>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</si>
  <si>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</si>
  <si>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</si>
  <si>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</si>
  <si>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</si>
  <si>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</si>
  <si>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</si>
  <si>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</si>
  <si>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</si>
  <si>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</si>
  <si>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</si>
  <si>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</si>
  <si>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</si>
  <si>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</si>
  <si>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</si>
  <si>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</si>
  <si>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</si>
  <si>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</si>
  <si>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</si>
  <si>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</si>
  <si>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</si>
  <si>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</si>
  <si>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</si>
  <si>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</si>
  <si>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</si>
  <si>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</si>
  <si>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</si>
  <si>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</si>
  <si>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</si>
  <si>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</si>
  <si>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</si>
  <si>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</si>
  <si>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</si>
  <si>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</si>
  <si>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</si>
  <si>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</si>
  <si>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</si>
  <si>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</si>
  <si>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</si>
  <si>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</si>
  <si>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</si>
  <si>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</si>
  <si>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</si>
  <si>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</si>
  <si>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</si>
  <si>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</si>
  <si>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</si>
  <si>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</si>
  <si>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</si>
  <si>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</si>
  <si>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</si>
  <si>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</si>
  <si>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</si>
  <si>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</si>
  <si>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</si>
  <si>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</si>
  <si>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</si>
  <si>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</si>
  <si>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</si>
  <si>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</si>
  <si>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</si>
  <si>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</si>
  <si>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</si>
  <si>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</si>
  <si>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</si>
  <si>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</si>
  <si>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</si>
  <si>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</si>
  <si>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</si>
  <si>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</si>
  <si>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</si>
  <si>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</si>
  <si>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</si>
  <si>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</si>
  <si>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</si>
  <si>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</si>
  <si>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</si>
  <si>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</si>
  <si>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</si>
  <si>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</si>
  <si>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</si>
  <si>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</si>
  <si>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</si>
  <si>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</si>
  <si>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</si>
  <si>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</si>
  <si>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</si>
  <si>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</si>
  <si>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</si>
  <si>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</si>
  <si>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</si>
  <si>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</si>
  <si>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</si>
  <si>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</si>
  <si>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</si>
  <si>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</si>
  <si>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</si>
  <si>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</si>
  <si>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</si>
  <si>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</si>
  <si>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</si>
  <si>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</si>
  <si>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</si>
  <si>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</si>
  <si>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</si>
  <si>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</si>
  <si>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</si>
  <si>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</si>
  <si>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</si>
  <si>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</si>
  <si>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</si>
  <si>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</si>
  <si>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</si>
  <si>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</si>
  <si>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</si>
  <si>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</si>
  <si>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</si>
  <si>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</si>
  <si>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</si>
  <si>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</si>
  <si>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</si>
  <si>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</si>
  <si>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</si>
  <si>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</si>
  <si>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</si>
  <si>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</si>
  <si>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</si>
  <si>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</si>
  <si>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</si>
  <si>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</si>
  <si>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</si>
  <si>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</si>
  <si>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</si>
  <si>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</si>
  <si>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</si>
  <si>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</si>
  <si>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</si>
  <si>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</si>
  <si>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</si>
  <si>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</si>
  <si>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</si>
  <si>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</si>
  <si>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</si>
  <si>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</si>
  <si>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</si>
  <si>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</si>
  <si>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</si>
  <si>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</si>
  <si>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</si>
  <si>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</si>
  <si>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</si>
  <si>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</si>
  <si>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</si>
  <si>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</si>
  <si>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</si>
  <si>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</si>
  <si>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</si>
  <si>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</si>
  <si>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</si>
  <si>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</si>
  <si>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</si>
  <si>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</si>
  <si>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</si>
  <si>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</si>
  <si>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</si>
  <si>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</si>
  <si>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</si>
  <si>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</si>
  <si>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</si>
  <si>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</si>
  <si>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</si>
  <si>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</si>
  <si>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</si>
  <si>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</si>
  <si>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</si>
  <si>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</si>
  <si>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</si>
  <si>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</si>
  <si>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</si>
  <si>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</si>
  <si>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</si>
  <si>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</si>
  <si>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</si>
  <si>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</si>
  <si>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</si>
  <si>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</si>
  <si>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</si>
  <si>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</si>
  <si>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</si>
  <si>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</si>
  <si>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</si>
  <si>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</si>
  <si>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</si>
  <si>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</si>
  <si>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</si>
  <si>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</si>
  <si>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</si>
  <si>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</si>
  <si>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</si>
  <si>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</si>
  <si>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</si>
  <si>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</si>
  <si>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</si>
  <si>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</si>
  <si>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</si>
  <si>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</si>
  <si>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</si>
  <si>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</si>
  <si>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</si>
  <si>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</si>
  <si>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</si>
  <si>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</si>
  <si>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</si>
  <si>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</si>
  <si>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</si>
  <si>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</si>
  <si>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</si>
  <si>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</si>
  <si>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</si>
  <si>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</si>
  <si>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</si>
  <si>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</si>
  <si>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</si>
  <si>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</si>
  <si>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</si>
  <si>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</si>
  <si>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</si>
  <si>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</si>
  <si>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</si>
  <si>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</si>
  <si>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</si>
  <si>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</si>
  <si>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</si>
  <si>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</si>
  <si>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</si>
  <si>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</si>
  <si>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</si>
  <si>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</si>
  <si>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</si>
  <si>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</si>
  <si>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</si>
  <si>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</si>
  <si>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</si>
  <si>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</si>
  <si>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</si>
  <si>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</si>
  <si>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</si>
  <si>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</si>
  <si>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</si>
  <si>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</si>
  <si>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</si>
  <si>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</si>
  <si>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</si>
  <si>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</si>
  <si>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</si>
  <si>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</si>
  <si>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</si>
  <si>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</si>
  <si>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</si>
  <si>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</si>
  <si>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</si>
  <si>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</si>
  <si>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</si>
  <si>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</si>
  <si>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</si>
  <si>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</si>
  <si>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</si>
  <si>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</si>
  <si>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</si>
  <si>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</si>
  <si>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</si>
  <si>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</si>
  <si>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</si>
  <si>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</si>
  <si>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</si>
  <si>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</si>
  <si>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</si>
  <si>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</si>
  <si>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</si>
  <si>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</si>
  <si>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</si>
  <si>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</si>
  <si>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</si>
  <si>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</si>
  <si>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</si>
  <si>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</si>
  <si>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</si>
  <si>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</si>
  <si>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</si>
  <si>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</si>
  <si>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</si>
  <si>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</si>
  <si>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</si>
  <si>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</si>
  <si>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</si>
  <si>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</si>
  <si>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</si>
  <si>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</si>
  <si>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</si>
  <si>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</si>
  <si>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</si>
  <si>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</si>
  <si>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</si>
  <si>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</si>
  <si>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</si>
  <si>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</si>
  <si>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</si>
  <si>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</si>
  <si>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</si>
  <si>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</si>
  <si>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</si>
  <si>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</si>
  <si>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</si>
  <si>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</si>
  <si>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</si>
  <si>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</si>
  <si>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</si>
  <si>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</si>
  <si>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</si>
  <si>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</si>
  <si>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</si>
  <si>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</si>
  <si>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</si>
  <si>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</si>
  <si>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</si>
  <si>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</si>
  <si>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</si>
  <si>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</si>
  <si>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</si>
  <si>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</si>
  <si>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</si>
  <si>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</si>
  <si>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</si>
  <si>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</si>
  <si>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</si>
  <si>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</si>
  <si>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</si>
  <si>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</si>
  <si>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</si>
  <si>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</si>
  <si>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</si>
  <si>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</si>
  <si>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</si>
  <si>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</si>
  <si>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</si>
  <si>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</si>
  <si>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</si>
  <si>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</si>
  <si>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</si>
  <si>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</si>
  <si>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</si>
  <si>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</si>
  <si>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</si>
  <si>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</si>
  <si>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</si>
  <si>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</si>
  <si>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</si>
  <si>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</si>
  <si>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</si>
  <si>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</si>
  <si>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</si>
  <si>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</si>
  <si>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</si>
  <si>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</si>
  <si>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</si>
  <si>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</si>
  <si>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</si>
  <si>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</si>
  <si>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</si>
  <si>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</si>
  <si>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</si>
  <si>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</si>
  <si>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</si>
  <si>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</si>
  <si>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</si>
  <si>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</si>
  <si>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</si>
  <si>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</si>
  <si>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</si>
  <si>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</si>
  <si>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</si>
  <si>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</si>
  <si>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</si>
  <si>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</si>
  <si>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</si>
  <si>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</si>
  <si>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</si>
  <si>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</si>
  <si>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</si>
  <si>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</si>
  <si>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</si>
  <si>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</si>
  <si>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</si>
  <si>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</si>
  <si>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</si>
  <si>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</si>
  <si>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</si>
  <si>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</si>
  <si>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</si>
  <si>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</si>
  <si>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</si>
  <si>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</si>
  <si>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</si>
  <si>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</si>
  <si>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</si>
  <si>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</si>
  <si>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</si>
  <si>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</si>
  <si>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</si>
  <si>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</si>
  <si>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</si>
  <si>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</si>
  <si>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</si>
  <si>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</si>
  <si>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</si>
  <si>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</si>
  <si>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</si>
  <si>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</si>
  <si>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</si>
  <si>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</si>
  <si>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</si>
  <si>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</si>
  <si>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</si>
  <si>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</si>
  <si>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</si>
  <si>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</si>
  <si>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</si>
  <si>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</si>
  <si>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</si>
  <si>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</si>
  <si>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</si>
  <si>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</si>
  <si>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</si>
  <si>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</si>
  <si>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</si>
  <si>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</si>
  <si>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</si>
  <si>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</si>
  <si>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</si>
  <si>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</si>
  <si>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</si>
  <si>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</si>
  <si>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</si>
  <si>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</si>
  <si>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</si>
  <si>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</si>
  <si>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</si>
  <si>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</si>
  <si>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</si>
  <si>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</si>
  <si>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</si>
  <si>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</si>
  <si>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</si>
  <si>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</si>
  <si>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</si>
  <si>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</si>
  <si>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</si>
  <si>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</si>
  <si>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</si>
  <si>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</si>
  <si>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</si>
  <si>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</si>
  <si>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</si>
  <si>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</si>
  <si>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</si>
  <si>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</si>
  <si>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</si>
  <si>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</si>
  <si>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</si>
  <si>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</si>
  <si>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</si>
  <si>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</si>
  <si>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</si>
  <si>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</si>
  <si>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</si>
  <si>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</si>
  <si>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</si>
  <si>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</si>
  <si>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</si>
  <si>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</si>
  <si>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</si>
  <si>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</si>
  <si>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</si>
  <si>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</si>
  <si>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</si>
  <si>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</si>
  <si>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</si>
  <si>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</si>
  <si>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</si>
  <si>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</si>
  <si>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</si>
  <si>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</si>
  <si>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</si>
  <si>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</si>
  <si>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</si>
  <si>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</si>
  <si>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</si>
  <si>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</si>
  <si>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</si>
  <si>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</si>
  <si>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</si>
  <si>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</si>
  <si>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</si>
  <si>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</si>
  <si>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</si>
  <si>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</si>
  <si>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</si>
  <si>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</si>
  <si>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</si>
  <si>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</si>
  <si>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</si>
  <si>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</si>
  <si>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</si>
  <si>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</si>
  <si>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</si>
  <si>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</si>
  <si>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</si>
  <si>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</si>
  <si>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</si>
  <si>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</si>
  <si>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</si>
  <si>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</si>
  <si>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</si>
  <si>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</si>
  <si>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</si>
  <si>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</si>
  <si>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</si>
  <si>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</si>
  <si>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</si>
  <si>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</si>
  <si>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</si>
  <si>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</si>
  <si>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</si>
  <si>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</si>
  <si>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</si>
  <si>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</si>
  <si>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</si>
  <si>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</si>
  <si>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</si>
  <si>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</si>
  <si>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</si>
  <si>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</si>
  <si>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</si>
  <si>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</si>
  <si>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</si>
  <si>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</si>
  <si>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</si>
  <si>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</si>
  <si>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</si>
  <si>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</si>
  <si>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</si>
  <si>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</si>
  <si>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</si>
  <si>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</si>
  <si>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</si>
  <si>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</si>
  <si>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</si>
  <si>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</si>
  <si>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</si>
  <si>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</si>
  <si>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</si>
  <si>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</si>
  <si>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</si>
  <si>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</si>
  <si>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</si>
  <si>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</si>
  <si>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</si>
  <si>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</si>
  <si>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</si>
  <si>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</si>
  <si>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</si>
  <si>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</si>
  <si>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</si>
  <si>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</si>
  <si>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</si>
  <si>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</si>
  <si>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</si>
  <si>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</si>
  <si>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</si>
  <si>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</si>
  <si>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</si>
  <si>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</si>
  <si>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</si>
  <si>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</si>
  <si>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</si>
  <si>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</si>
  <si>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</si>
  <si>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</si>
  <si>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</si>
  <si>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</si>
  <si>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</si>
  <si>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</si>
  <si>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</si>
  <si>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</si>
  <si>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</si>
  <si>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</si>
  <si>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</si>
  <si>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</si>
  <si>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</si>
  <si>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</si>
  <si>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</si>
  <si>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</si>
  <si>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</si>
  <si>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</si>
  <si>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</si>
  <si>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</si>
  <si>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</si>
  <si>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</si>
  <si>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</si>
  <si>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</si>
  <si>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</si>
  <si>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</si>
  <si>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</si>
  <si>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</si>
  <si>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</si>
  <si>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</si>
  <si>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</si>
  <si>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</si>
  <si>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</si>
  <si>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</si>
  <si>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</si>
  <si>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</si>
  <si>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</si>
  <si>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</si>
  <si>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</si>
  <si>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</si>
  <si>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</si>
  <si>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</si>
  <si>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</si>
  <si>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</si>
  <si>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</si>
  <si>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</si>
  <si>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</si>
  <si>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</si>
  <si>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</si>
  <si>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</si>
  <si>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</si>
  <si>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</si>
  <si>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</si>
  <si>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</si>
  <si>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</si>
  <si>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</si>
  <si>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</si>
  <si>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</si>
  <si>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</si>
  <si>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</si>
  <si>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</si>
  <si>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</si>
  <si>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</si>
  <si>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</si>
  <si>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</si>
  <si>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</si>
  <si>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</si>
  <si>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</si>
  <si>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</si>
  <si>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</si>
  <si>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</si>
  <si>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</si>
  <si>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</si>
  <si>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</si>
  <si>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</si>
  <si>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</si>
  <si>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</si>
  <si>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</si>
  <si>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</si>
  <si>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</si>
  <si>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</si>
  <si>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</si>
  <si>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</si>
  <si>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</si>
  <si>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</si>
  <si>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</si>
  <si>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</si>
  <si>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</si>
  <si>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</si>
  <si>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</si>
  <si>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</si>
  <si>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</si>
  <si>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</si>
  <si>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</si>
  <si>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</si>
  <si>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</si>
  <si>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</si>
  <si>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</si>
  <si>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</si>
  <si>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</si>
  <si>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</si>
  <si>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</si>
  <si>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</si>
  <si>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</si>
  <si>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</si>
  <si>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</si>
  <si>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</si>
  <si>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</si>
  <si>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</si>
  <si>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</si>
  <si>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</si>
  <si>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</si>
  <si>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</si>
  <si>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</si>
  <si>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</si>
  <si>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</si>
  <si>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</si>
  <si>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</si>
  <si>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</si>
  <si>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</si>
  <si>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</si>
  <si>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</si>
  <si>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</si>
  <si>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</si>
  <si>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</si>
  <si>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</si>
  <si>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</si>
  <si>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</si>
  <si>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</si>
  <si>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</si>
  <si>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</si>
  <si>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</si>
  <si>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</si>
  <si>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</si>
  <si>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</si>
  <si>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</si>
  <si>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</si>
  <si>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</si>
  <si>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</si>
  <si>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</si>
  <si>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</si>
  <si>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</si>
  <si>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</si>
  <si>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</si>
  <si>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</si>
  <si>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</si>
  <si>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</si>
  <si>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</si>
  <si>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</si>
  <si>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</si>
  <si>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</si>
  <si>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</si>
  <si>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</si>
  <si>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</si>
  <si>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</si>
  <si>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</si>
  <si>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</si>
  <si>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</si>
  <si>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</si>
  <si>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</si>
  <si>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</si>
  <si>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</si>
  <si>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</si>
  <si>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</si>
  <si>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</si>
  <si>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</si>
  <si>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</si>
  <si>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</si>
  <si>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</si>
  <si>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</si>
  <si>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</si>
  <si>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</si>
  <si>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</si>
  <si>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</si>
  <si>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</si>
  <si>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</si>
  <si>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</si>
  <si>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</si>
  <si>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</si>
  <si>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</si>
  <si>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</si>
  <si>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</si>
  <si>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</si>
  <si>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</si>
  <si>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</si>
  <si>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</si>
  <si>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</si>
  <si>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</si>
  <si>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</si>
  <si>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</si>
  <si>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</si>
  <si>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</si>
  <si>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</si>
  <si>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</si>
  <si>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</si>
  <si>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</si>
  <si>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</si>
  <si>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</si>
  <si>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</si>
  <si>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</si>
  <si>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</si>
  <si>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</si>
  <si>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</si>
  <si>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</si>
  <si>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</si>
  <si>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</si>
  <si>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</si>
  <si>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</si>
  <si>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</si>
  <si>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</si>
  <si>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</si>
  <si>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</si>
  <si>
    <t>7893</t>
  </si>
  <si>
    <t>9551</t>
  </si>
  <si>
    <t>3737</t>
  </si>
  <si>
    <t>5190</t>
  </si>
  <si>
    <t>11890</t>
  </si>
  <si>
    <t>15389</t>
  </si>
  <si>
    <t>13889</t>
  </si>
  <si>
    <t>43957</t>
  </si>
  <si>
    <t>182240</t>
  </si>
  <si>
    <t>98881</t>
  </si>
  <si>
    <t>71762</t>
  </si>
  <si>
    <t>29755</t>
  </si>
  <si>
    <t>30994</t>
  </si>
  <si>
    <t>10999</t>
  </si>
  <si>
    <t>19997</t>
  </si>
  <si>
    <t>34487</t>
  </si>
  <si>
    <t>52168</t>
  </si>
  <si>
    <t>48787</t>
  </si>
  <si>
    <t>117821</t>
  </si>
  <si>
    <t>129884</t>
  </si>
  <si>
    <t>589992</t>
  </si>
  <si>
    <t>219917</t>
  </si>
  <si>
    <t>83993</t>
  </si>
  <si>
    <t>99587</t>
  </si>
  <si>
    <t>54956</t>
  </si>
  <si>
    <t>139999</t>
  </si>
  <si>
    <t>146398</t>
  </si>
  <si>
    <t>313966</t>
  </si>
  <si>
    <t>389 216k</t>
  </si>
  <si>
    <t>rose:</t>
  </si>
  <si>
    <t>100 coffres:</t>
  </si>
  <si>
    <t>8989</t>
  </si>
  <si>
    <t>3411</t>
  </si>
  <si>
    <t>5180</t>
  </si>
  <si>
    <t>9000</t>
  </si>
  <si>
    <t>15200</t>
  </si>
  <si>
    <t>13000</t>
  </si>
  <si>
    <t>31984</t>
  </si>
  <si>
    <t>39991</t>
  </si>
  <si>
    <t>121760</t>
  </si>
  <si>
    <t>178491</t>
  </si>
  <si>
    <t>98863</t>
  </si>
  <si>
    <t>69985</t>
  </si>
  <si>
    <t>29865</t>
  </si>
  <si>
    <t>30959</t>
  </si>
  <si>
    <t>12843</t>
  </si>
  <si>
    <t>19941</t>
  </si>
  <si>
    <t>34486</t>
  </si>
  <si>
    <t>52163</t>
  </si>
  <si>
    <t>47975</t>
  </si>
  <si>
    <t>117827</t>
  </si>
  <si>
    <t>336853</t>
  </si>
  <si>
    <t>589974</t>
  </si>
  <si>
    <t>279892</t>
  </si>
  <si>
    <t>219921</t>
  </si>
  <si>
    <t>84442</t>
  </si>
  <si>
    <t>99576</t>
  </si>
  <si>
    <t>44999</t>
  </si>
  <si>
    <t>54994</t>
  </si>
  <si>
    <t>139984</t>
  </si>
  <si>
    <t>146799</t>
  </si>
  <si>
    <t>313955</t>
  </si>
  <si>
    <t>7692</t>
  </si>
  <si>
    <t>9993</t>
  </si>
  <si>
    <t>4296</t>
  </si>
  <si>
    <t>5464</t>
  </si>
  <si>
    <t>8988</t>
  </si>
  <si>
    <t>13880</t>
  </si>
  <si>
    <t>32879</t>
  </si>
  <si>
    <t>42998</t>
  </si>
  <si>
    <t>121751</t>
  </si>
  <si>
    <t>143494</t>
  </si>
  <si>
    <t>107976</t>
  </si>
  <si>
    <t>69012</t>
  </si>
  <si>
    <t>30960</t>
  </si>
  <si>
    <t>12834</t>
  </si>
  <si>
    <t>20840</t>
  </si>
  <si>
    <t>52059</t>
  </si>
  <si>
    <t>47880</t>
  </si>
  <si>
    <t>117791</t>
  </si>
  <si>
    <t>138892</t>
  </si>
  <si>
    <t>373050</t>
  </si>
  <si>
    <t>569966</t>
  </si>
  <si>
    <t>219972</t>
  </si>
  <si>
    <t>89994</t>
  </si>
  <si>
    <t>99558</t>
  </si>
  <si>
    <t>44933</t>
  </si>
  <si>
    <t>59900</t>
  </si>
  <si>
    <t>138999</t>
  </si>
  <si>
    <t>146884</t>
  </si>
  <si>
    <t>104990</t>
  </si>
  <si>
    <t>313951</t>
  </si>
  <si>
    <t>7598</t>
  </si>
  <si>
    <t>4000</t>
  </si>
  <si>
    <t>5767</t>
  </si>
  <si>
    <t>11845</t>
  </si>
  <si>
    <t>12993</t>
  </si>
  <si>
    <t>32497</t>
  </si>
  <si>
    <t>39096</t>
  </si>
  <si>
    <t>139979</t>
  </si>
  <si>
    <t>118977</t>
  </si>
  <si>
    <t>71437</t>
  </si>
  <si>
    <t>29853</t>
  </si>
  <si>
    <t>12830</t>
  </si>
  <si>
    <t>34493</t>
  </si>
  <si>
    <t>51780</t>
  </si>
  <si>
    <t>47802</t>
  </si>
  <si>
    <t>116999</t>
  </si>
  <si>
    <t>170000</t>
  </si>
  <si>
    <t>373049</t>
  </si>
  <si>
    <t>569946</t>
  </si>
  <si>
    <t>88995</t>
  </si>
  <si>
    <t>99545</t>
  </si>
  <si>
    <t>43998</t>
  </si>
  <si>
    <t>59977</t>
  </si>
  <si>
    <t>139000</t>
  </si>
  <si>
    <t>147793</t>
  </si>
  <si>
    <t>104000</t>
  </si>
  <si>
    <t>312999</t>
  </si>
  <si>
    <t>9299</t>
  </si>
  <si>
    <t>9990</t>
  </si>
  <si>
    <t>4218</t>
  </si>
  <si>
    <t>5600</t>
  </si>
  <si>
    <t>11836</t>
  </si>
  <si>
    <t>13998</t>
  </si>
  <si>
    <t>27789</t>
  </si>
  <si>
    <t>121478</t>
  </si>
  <si>
    <t>124886</t>
  </si>
  <si>
    <t>117000</t>
  </si>
  <si>
    <t>69977</t>
  </si>
  <si>
    <t>28772</t>
  </si>
  <si>
    <t>32481</t>
  </si>
  <si>
    <t>12794</t>
  </si>
  <si>
    <t>19890</t>
  </si>
  <si>
    <t>34491</t>
  </si>
  <si>
    <t>51596</t>
  </si>
  <si>
    <t>45899</t>
  </si>
  <si>
    <t>112999</t>
  </si>
  <si>
    <t>373047</t>
  </si>
  <si>
    <t>549894</t>
  </si>
  <si>
    <t>419000</t>
  </si>
  <si>
    <t>235699</t>
  </si>
  <si>
    <t>88888</t>
  </si>
  <si>
    <t>94999</t>
  </si>
  <si>
    <t>44909</t>
  </si>
  <si>
    <t>59966</t>
  </si>
  <si>
    <t>138899</t>
  </si>
  <si>
    <t>147789</t>
  </si>
  <si>
    <t>104984</t>
  </si>
  <si>
    <t>299990</t>
  </si>
  <si>
    <t>9086</t>
  </si>
  <si>
    <t>8986</t>
  </si>
  <si>
    <t>3198</t>
  </si>
  <si>
    <t>4998</t>
  </si>
  <si>
    <t>7998</t>
  </si>
  <si>
    <t>15481</t>
  </si>
  <si>
    <t>12961</t>
  </si>
  <si>
    <t>29999</t>
  </si>
  <si>
    <t>31999</t>
  </si>
  <si>
    <t>117900</t>
  </si>
  <si>
    <t>114999</t>
  </si>
  <si>
    <t>116974</t>
  </si>
  <si>
    <t>68340</t>
  </si>
  <si>
    <t>27677</t>
  </si>
  <si>
    <t>32429</t>
  </si>
  <si>
    <t>12698</t>
  </si>
  <si>
    <t>19858</t>
  </si>
  <si>
    <t>51081</t>
  </si>
  <si>
    <t>109954</t>
  </si>
  <si>
    <t>139461</t>
  </si>
  <si>
    <t>372990</t>
  </si>
  <si>
    <t>367991</t>
  </si>
  <si>
    <t>397000</t>
  </si>
  <si>
    <t>235689</t>
  </si>
  <si>
    <t>88777</t>
  </si>
  <si>
    <t>99524</t>
  </si>
  <si>
    <t>44759</t>
  </si>
  <si>
    <t>59789</t>
  </si>
  <si>
    <t>138795</t>
  </si>
  <si>
    <t>149590</t>
  </si>
  <si>
    <t>99979</t>
  </si>
  <si>
    <t>299981</t>
  </si>
  <si>
    <t>8881</t>
  </si>
  <si>
    <t>8997</t>
  </si>
  <si>
    <t>3978</t>
  </si>
  <si>
    <t>4491</t>
  </si>
  <si>
    <t>7796</t>
  </si>
  <si>
    <t>16394</t>
  </si>
  <si>
    <t>31989</t>
  </si>
  <si>
    <t>117396</t>
  </si>
  <si>
    <t>117612</t>
  </si>
  <si>
    <t>118971</t>
  </si>
  <si>
    <t>67976</t>
  </si>
  <si>
    <t>27687</t>
  </si>
  <si>
    <t>32419</t>
  </si>
  <si>
    <t>49997</t>
  </si>
  <si>
    <t>42872</t>
  </si>
  <si>
    <t>108992</t>
  </si>
  <si>
    <t>372499</t>
  </si>
  <si>
    <t>379999</t>
  </si>
  <si>
    <t>394888</t>
  </si>
  <si>
    <t>235681</t>
  </si>
  <si>
    <t>88766</t>
  </si>
  <si>
    <t>99597</t>
  </si>
  <si>
    <t>44731</t>
  </si>
  <si>
    <t>59965</t>
  </si>
  <si>
    <t>138797</t>
  </si>
  <si>
    <t>163883</t>
  </si>
  <si>
    <t>299947</t>
  </si>
  <si>
    <t>8878</t>
  </si>
  <si>
    <t>3972</t>
  </si>
  <si>
    <t>5696</t>
  </si>
  <si>
    <t>7798</t>
  </si>
  <si>
    <t>16350</t>
  </si>
  <si>
    <t>11994</t>
  </si>
  <si>
    <t>26999</t>
  </si>
  <si>
    <t>117555</t>
  </si>
  <si>
    <t>118989</t>
  </si>
  <si>
    <t>67957</t>
  </si>
  <si>
    <t>27683</t>
  </si>
  <si>
    <t>32415</t>
  </si>
  <si>
    <t>19861</t>
  </si>
  <si>
    <t>50873</t>
  </si>
  <si>
    <t>42869</t>
  </si>
  <si>
    <t>108939</t>
  </si>
  <si>
    <t>372496</t>
  </si>
  <si>
    <t>380000</t>
  </si>
  <si>
    <t>235683</t>
  </si>
  <si>
    <t>88763</t>
  </si>
  <si>
    <t>99595</t>
  </si>
  <si>
    <t>44700</t>
  </si>
  <si>
    <t>59979</t>
  </si>
  <si>
    <t>138796</t>
  </si>
  <si>
    <t>299945</t>
  </si>
  <si>
    <t>8397</t>
  </si>
  <si>
    <t>9996</t>
  </si>
  <si>
    <t>3979</t>
  </si>
  <si>
    <t>6598</t>
  </si>
  <si>
    <t>16531</t>
  </si>
  <si>
    <t>12000</t>
  </si>
  <si>
    <t>29218</t>
  </si>
  <si>
    <t>117554</t>
  </si>
  <si>
    <t>118484</t>
  </si>
  <si>
    <t>56971</t>
  </si>
  <si>
    <t>29550</t>
  </si>
  <si>
    <t>32221</t>
  </si>
  <si>
    <t>12822</t>
  </si>
  <si>
    <t>19880</t>
  </si>
  <si>
    <t>51077</t>
  </si>
  <si>
    <t>42555</t>
  </si>
  <si>
    <t>99989</t>
  </si>
  <si>
    <t>372435</t>
  </si>
  <si>
    <t>543995</t>
  </si>
  <si>
    <t>389900</t>
  </si>
  <si>
    <t>235552</t>
  </si>
  <si>
    <t>88497</t>
  </si>
  <si>
    <t>44498</t>
  </si>
  <si>
    <t>59980</t>
  </si>
  <si>
    <t>138699</t>
  </si>
  <si>
    <t>162983</t>
  </si>
  <si>
    <t>104950</t>
  </si>
  <si>
    <t>280000</t>
  </si>
  <si>
    <t>% de benef</t>
  </si>
  <si>
    <t>% retour sur investissement</t>
  </si>
  <si>
    <t>8485</t>
  </si>
  <si>
    <t>12499</t>
  </si>
  <si>
    <t>4210</t>
  </si>
  <si>
    <t>6585</t>
  </si>
  <si>
    <t>11835</t>
  </si>
  <si>
    <t>17150</t>
  </si>
  <si>
    <t>12881</t>
  </si>
  <si>
    <t>29214</t>
  </si>
  <si>
    <t>43951</t>
  </si>
  <si>
    <t>107498</t>
  </si>
  <si>
    <t>112545</t>
  </si>
  <si>
    <t>56948</t>
  </si>
  <si>
    <t>31446</t>
  </si>
  <si>
    <t>33895</t>
  </si>
  <si>
    <t>19800</t>
  </si>
  <si>
    <t>34496</t>
  </si>
  <si>
    <t>51983</t>
  </si>
  <si>
    <t>41993</t>
  </si>
  <si>
    <t>372445</t>
  </si>
  <si>
    <t>499484</t>
  </si>
  <si>
    <t>386999</t>
  </si>
  <si>
    <t>235305</t>
  </si>
  <si>
    <t>88726</t>
  </si>
  <si>
    <t>110968</t>
  </si>
  <si>
    <t>43985</t>
  </si>
  <si>
    <t>58980</t>
  </si>
  <si>
    <t>138600</t>
  </si>
  <si>
    <t>162883</t>
  </si>
  <si>
    <t>104985</t>
  </si>
  <si>
    <t>279983</t>
  </si>
  <si>
    <t>8795</t>
  </si>
  <si>
    <t>12399</t>
  </si>
  <si>
    <t>3894</t>
  </si>
  <si>
    <t>5897</t>
  </si>
  <si>
    <t>11789</t>
  </si>
  <si>
    <t>16488</t>
  </si>
  <si>
    <t>11989</t>
  </si>
  <si>
    <t>26597</t>
  </si>
  <si>
    <t>43933</t>
  </si>
  <si>
    <t>107537</t>
  </si>
  <si>
    <t>170831</t>
  </si>
  <si>
    <t>112492</t>
  </si>
  <si>
    <t>68362</t>
  </si>
  <si>
    <t>31422</t>
  </si>
  <si>
    <t>47955</t>
  </si>
  <si>
    <t>13994</t>
  </si>
  <si>
    <t>19876</t>
  </si>
  <si>
    <t>34490</t>
  </si>
  <si>
    <t>52109</t>
  </si>
  <si>
    <t>41932</t>
  </si>
  <si>
    <t>99395</t>
  </si>
  <si>
    <t>372437</t>
  </si>
  <si>
    <t>449980</t>
  </si>
  <si>
    <t>368800</t>
  </si>
  <si>
    <t>235283</t>
  </si>
  <si>
    <t>88723</t>
  </si>
  <si>
    <t>119998</t>
  </si>
  <si>
    <t>62999</t>
  </si>
  <si>
    <t>138680</t>
  </si>
  <si>
    <t>162818</t>
  </si>
  <si>
    <t>104986</t>
  </si>
  <si>
    <t>279979</t>
  </si>
  <si>
    <t>175 000</t>
  </si>
  <si>
    <t>135 000</t>
  </si>
  <si>
    <t>8192</t>
  </si>
  <si>
    <t>12587</t>
  </si>
  <si>
    <t>4082</t>
  </si>
  <si>
    <t>5594</t>
  </si>
  <si>
    <t>14496</t>
  </si>
  <si>
    <t>16999</t>
  </si>
  <si>
    <t>12915</t>
  </si>
  <si>
    <t>42638</t>
  </si>
  <si>
    <t>117393</t>
  </si>
  <si>
    <t>143990</t>
  </si>
  <si>
    <t>111998</t>
  </si>
  <si>
    <t>71409</t>
  </si>
  <si>
    <t>31237</t>
  </si>
  <si>
    <t>46889</t>
  </si>
  <si>
    <t>17380</t>
  </si>
  <si>
    <t>19820</t>
  </si>
  <si>
    <t>54887</t>
  </si>
  <si>
    <t>41884</t>
  </si>
  <si>
    <t>99360</t>
  </si>
  <si>
    <t>149999</t>
  </si>
  <si>
    <t>372431</t>
  </si>
  <si>
    <t>448999</t>
  </si>
  <si>
    <t>336997</t>
  </si>
  <si>
    <t>225298</t>
  </si>
  <si>
    <t>88733</t>
  </si>
  <si>
    <t>120997</t>
  </si>
  <si>
    <t>43976</t>
  </si>
  <si>
    <t>138666</t>
  </si>
  <si>
    <t>158999</t>
  </si>
  <si>
    <t>99997</t>
  </si>
  <si>
    <t>277995</t>
  </si>
  <si>
    <t>8497</t>
  </si>
  <si>
    <t>14895</t>
  </si>
  <si>
    <t>13398</t>
  </si>
  <si>
    <t>16599</t>
  </si>
  <si>
    <t>11399</t>
  </si>
  <si>
    <t>26888</t>
  </si>
  <si>
    <t>43172</t>
  </si>
  <si>
    <t>120900</t>
  </si>
  <si>
    <t>106966</t>
  </si>
  <si>
    <t>93999</t>
  </si>
  <si>
    <t>99984</t>
  </si>
  <si>
    <t>31420</t>
  </si>
  <si>
    <t>46819</t>
  </si>
  <si>
    <t>16924</t>
  </si>
  <si>
    <t>18989</t>
  </si>
  <si>
    <t>56142</t>
  </si>
  <si>
    <t>57598</t>
  </si>
  <si>
    <t>41597</t>
  </si>
  <si>
    <t>99100</t>
  </si>
  <si>
    <t>300000</t>
  </si>
  <si>
    <t>293990</t>
  </si>
  <si>
    <t>409999</t>
  </si>
  <si>
    <t>335863</t>
  </si>
  <si>
    <t>225194</t>
  </si>
  <si>
    <t>88795</t>
  </si>
  <si>
    <t>138998</t>
  </si>
  <si>
    <t>43989</t>
  </si>
  <si>
    <t>57997</t>
  </si>
  <si>
    <t>137692</t>
  </si>
  <si>
    <t>161989</t>
  </si>
  <si>
    <t>103999</t>
  </si>
  <si>
    <t>277996</t>
  </si>
  <si>
    <t>105 000</t>
  </si>
  <si>
    <t>480 000</t>
  </si>
  <si>
    <t>70 000</t>
  </si>
  <si>
    <t>8977</t>
  </si>
  <si>
    <t>13987</t>
  </si>
  <si>
    <t>4485</t>
  </si>
  <si>
    <t>5393</t>
  </si>
  <si>
    <t>13395</t>
  </si>
  <si>
    <t>19868</t>
  </si>
  <si>
    <t>11468</t>
  </si>
  <si>
    <t>26796</t>
  </si>
  <si>
    <t>43935</t>
  </si>
  <si>
    <t>115994</t>
  </si>
  <si>
    <t>99990</t>
  </si>
  <si>
    <t>96988</t>
  </si>
  <si>
    <t>128529</t>
  </si>
  <si>
    <t>31443</t>
  </si>
  <si>
    <t>46806</t>
  </si>
  <si>
    <t>16925</t>
  </si>
  <si>
    <t>19875</t>
  </si>
  <si>
    <t>56997</t>
  </si>
  <si>
    <t>41690</t>
  </si>
  <si>
    <t>97990</t>
  </si>
  <si>
    <t>299900</t>
  </si>
  <si>
    <t>293987</t>
  </si>
  <si>
    <t>389999</t>
  </si>
  <si>
    <t>333853</t>
  </si>
  <si>
    <t>225181</t>
  </si>
  <si>
    <t>88874</t>
  </si>
  <si>
    <t>129991</t>
  </si>
  <si>
    <t>43949</t>
  </si>
  <si>
    <t>57989</t>
  </si>
  <si>
    <t>137688</t>
  </si>
  <si>
    <t>161982</t>
  </si>
  <si>
    <t>103475</t>
  </si>
  <si>
    <t>440 000</t>
  </si>
  <si>
    <t>40 000</t>
  </si>
  <si>
    <t>8980</t>
  </si>
  <si>
    <t>13688</t>
  </si>
  <si>
    <t>4399</t>
  </si>
  <si>
    <t>5994</t>
  </si>
  <si>
    <t>18493</t>
  </si>
  <si>
    <t>26995</t>
  </si>
  <si>
    <t>43986</t>
  </si>
  <si>
    <t>107994</t>
  </si>
  <si>
    <t>94791</t>
  </si>
  <si>
    <t>32875</t>
  </si>
  <si>
    <t>44849</t>
  </si>
  <si>
    <t>16697</t>
  </si>
  <si>
    <t>19863</t>
  </si>
  <si>
    <t>44995</t>
  </si>
  <si>
    <t>54500</t>
  </si>
  <si>
    <t>40989</t>
  </si>
  <si>
    <t>94984</t>
  </si>
  <si>
    <t>247982</t>
  </si>
  <si>
    <t>293981</t>
  </si>
  <si>
    <t>384993</t>
  </si>
  <si>
    <t>299993</t>
  </si>
  <si>
    <t>220000</t>
  </si>
  <si>
    <t>89988</t>
  </si>
  <si>
    <t>149994</t>
  </si>
  <si>
    <t>44596</t>
  </si>
  <si>
    <t>69899</t>
  </si>
  <si>
    <t>136899</t>
  </si>
  <si>
    <t>169111</t>
  </si>
  <si>
    <t>103995</t>
  </si>
  <si>
    <t>279991</t>
  </si>
  <si>
    <t>8444</t>
  </si>
  <si>
    <t>12684</t>
  </si>
  <si>
    <t>4613</t>
  </si>
  <si>
    <t>6497</t>
  </si>
  <si>
    <t>11979</t>
  </si>
  <si>
    <t>17780</t>
  </si>
  <si>
    <t>12593</t>
  </si>
  <si>
    <t>28986</t>
  </si>
  <si>
    <t>55896</t>
  </si>
  <si>
    <t>98886</t>
  </si>
  <si>
    <t>119947</t>
  </si>
  <si>
    <t>107488</t>
  </si>
  <si>
    <t>74997</t>
  </si>
  <si>
    <t>35900</t>
  </si>
  <si>
    <t>19857</t>
  </si>
  <si>
    <t>44887</t>
  </si>
  <si>
    <t>56120</t>
  </si>
  <si>
    <t>38800</t>
  </si>
  <si>
    <t>200000</t>
  </si>
  <si>
    <t>293979</t>
  </si>
  <si>
    <t>343979</t>
  </si>
  <si>
    <t>299891</t>
  </si>
  <si>
    <t>223288</t>
  </si>
  <si>
    <t>129999</t>
  </si>
  <si>
    <t>44199</t>
  </si>
  <si>
    <t>67872</t>
  </si>
  <si>
    <t>136791</t>
  </si>
  <si>
    <t>164684</t>
  </si>
  <si>
    <t>104982</t>
  </si>
  <si>
    <t>279879</t>
  </si>
  <si>
    <t>7870</t>
  </si>
  <si>
    <t>11850</t>
  </si>
  <si>
    <t>3996</t>
  </si>
  <si>
    <t>5668</t>
  </si>
  <si>
    <t>16441</t>
  </si>
  <si>
    <t>10843</t>
  </si>
  <si>
    <t>33488</t>
  </si>
  <si>
    <t>39861</t>
  </si>
  <si>
    <t>107551</t>
  </si>
  <si>
    <t>118997</t>
  </si>
  <si>
    <t>95996</t>
  </si>
  <si>
    <t>74221</t>
  </si>
  <si>
    <t>31755</t>
  </si>
  <si>
    <t>42999</t>
  </si>
  <si>
    <t>11895</t>
  </si>
  <si>
    <t>19993</t>
  </si>
  <si>
    <t>39998</t>
  </si>
  <si>
    <t>56097</t>
  </si>
  <si>
    <t>38533</t>
  </si>
  <si>
    <t>112857</t>
  </si>
  <si>
    <t>199995</t>
  </si>
  <si>
    <t>343997</t>
  </si>
  <si>
    <t>433333</t>
  </si>
  <si>
    <t>299890</t>
  </si>
  <si>
    <t>223287</t>
  </si>
  <si>
    <t>88999</t>
  </si>
  <si>
    <t>42985</t>
  </si>
  <si>
    <t>66997</t>
  </si>
  <si>
    <t>133999</t>
  </si>
  <si>
    <t>164993</t>
  </si>
  <si>
    <t>105890</t>
  </si>
  <si>
    <t>250000</t>
  </si>
  <si>
    <t>7949</t>
  </si>
  <si>
    <t>10987</t>
  </si>
  <si>
    <t>3890</t>
  </si>
  <si>
    <t>5790</t>
  </si>
  <si>
    <t>10989</t>
  </si>
  <si>
    <t>16299</t>
  </si>
  <si>
    <t>10850</t>
  </si>
  <si>
    <t>33266</t>
  </si>
  <si>
    <t>39818</t>
  </si>
  <si>
    <t>101950</t>
  </si>
  <si>
    <t>98217</t>
  </si>
  <si>
    <t>74186</t>
  </si>
  <si>
    <t>31696</t>
  </si>
  <si>
    <t>44211</t>
  </si>
  <si>
    <t>12098</t>
  </si>
  <si>
    <t>19498</t>
  </si>
  <si>
    <t>39995</t>
  </si>
  <si>
    <t>55986</t>
  </si>
  <si>
    <t>38089</t>
  </si>
  <si>
    <t>112854</t>
  </si>
  <si>
    <t>198998</t>
  </si>
  <si>
    <t>340999</t>
  </si>
  <si>
    <t>439990</t>
  </si>
  <si>
    <t>298997</t>
  </si>
  <si>
    <t>223285</t>
  </si>
  <si>
    <t>89990</t>
  </si>
  <si>
    <t>141544</t>
  </si>
  <si>
    <t>42896</t>
  </si>
  <si>
    <t>67861</t>
  </si>
  <si>
    <t>133995</t>
  </si>
  <si>
    <t>187994</t>
  </si>
  <si>
    <t>105894</t>
  </si>
  <si>
    <t>10930</t>
  </si>
  <si>
    <t>12442</t>
  </si>
  <si>
    <t>7088</t>
  </si>
  <si>
    <t>8699</t>
  </si>
  <si>
    <t>10772</t>
  </si>
  <si>
    <t>29997</t>
  </si>
  <si>
    <t>106996</t>
  </si>
  <si>
    <t>114989</t>
  </si>
  <si>
    <t>106396</t>
  </si>
  <si>
    <t>70999</t>
  </si>
  <si>
    <t>31751</t>
  </si>
  <si>
    <t>41999</t>
  </si>
  <si>
    <t>13596</t>
  </si>
  <si>
    <t>30492</t>
  </si>
  <si>
    <t>39945</t>
  </si>
  <si>
    <t>56985</t>
  </si>
  <si>
    <t>34599</t>
  </si>
  <si>
    <t>111996</t>
  </si>
  <si>
    <t>340974</t>
  </si>
  <si>
    <t>394893</t>
  </si>
  <si>
    <t>275000</t>
  </si>
  <si>
    <t>222211</t>
  </si>
  <si>
    <t>99950</t>
  </si>
  <si>
    <t>137554</t>
  </si>
  <si>
    <t>40958</t>
  </si>
  <si>
    <t>66999</t>
  </si>
  <si>
    <t>132984</t>
  </si>
  <si>
    <t>171221</t>
  </si>
  <si>
    <t>102999</t>
  </si>
  <si>
    <t>249500</t>
  </si>
  <si>
    <t>25 000</t>
  </si>
  <si>
    <t>80 000</t>
  </si>
  <si>
    <t>94 000</t>
  </si>
  <si>
    <t>90 000</t>
  </si>
  <si>
    <t>50 000</t>
  </si>
  <si>
    <t>26 000</t>
  </si>
  <si>
    <t>78 000</t>
  </si>
  <si>
    <t>Brisage rentable:</t>
  </si>
  <si>
    <t>Kaiser</t>
  </si>
  <si>
    <t>masque du harpirate</t>
  </si>
  <si>
    <t>dague rafeuse</t>
  </si>
  <si>
    <t>baguette affeulante</t>
  </si>
  <si>
    <t>340 000</t>
  </si>
  <si>
    <t>95 000</t>
  </si>
  <si>
    <t>127 999</t>
  </si>
  <si>
    <t>115 000</t>
  </si>
  <si>
    <t>x2</t>
  </si>
  <si>
    <t>Cout: 2,6M</t>
  </si>
  <si>
    <t>V: 2,5M</t>
  </si>
  <si>
    <t>9M</t>
  </si>
  <si>
    <t>1,7M - 1,4M</t>
  </si>
  <si>
    <t>450 000</t>
  </si>
  <si>
    <t>125 000</t>
  </si>
  <si>
    <t>100 000</t>
  </si>
  <si>
    <t>78 998</t>
  </si>
  <si>
    <t>65 000</t>
  </si>
  <si>
    <t>85 000</t>
  </si>
  <si>
    <t>200 000</t>
  </si>
  <si>
    <t>x4</t>
  </si>
  <si>
    <t>220 000</t>
  </si>
  <si>
    <t>184 000</t>
  </si>
  <si>
    <t>74 997</t>
  </si>
  <si>
    <t>7994</t>
  </si>
  <si>
    <t>11799</t>
  </si>
  <si>
    <t>3800</t>
  </si>
  <si>
    <t>6479</t>
  </si>
  <si>
    <t>16499</t>
  </si>
  <si>
    <t>7997</t>
  </si>
  <si>
    <t>18849</t>
  </si>
  <si>
    <t>39783</t>
  </si>
  <si>
    <t>91105</t>
  </si>
  <si>
    <t>103893</t>
  </si>
  <si>
    <t>94195</t>
  </si>
  <si>
    <t>27968</t>
  </si>
  <si>
    <t>36983</t>
  </si>
  <si>
    <t>10444</t>
  </si>
  <si>
    <t>39900</t>
  </si>
  <si>
    <t>55899</t>
  </si>
  <si>
    <t>29102</t>
  </si>
  <si>
    <t>64997</t>
  </si>
  <si>
    <t>129769</t>
  </si>
  <si>
    <t>273996</t>
  </si>
  <si>
    <t>349964</t>
  </si>
  <si>
    <t>274996</t>
  </si>
  <si>
    <t>207977</t>
  </si>
  <si>
    <t>78981</t>
  </si>
  <si>
    <t>123985</t>
  </si>
  <si>
    <t>69787</t>
  </si>
  <si>
    <t>132790</t>
  </si>
  <si>
    <t>166553</t>
  </si>
  <si>
    <t>72540</t>
  </si>
  <si>
    <t>199977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</si>
</sst>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2" fillId="0" borderId="6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19050</xdr:rowOff>
    </xdr:from>
    <xdr:to>
      <xdr:col>3</xdr:col>
      <xdr:colOff>505164</xdr:colOff>
      <xdr:row>14</xdr:row>
      <xdr:rowOff>95527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781050"/>
          <a:ext cx="2429214" cy="198147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16</xdr:row>
      <xdr:rowOff>28575</xdr:rowOff>
    </xdr:from>
    <xdr:to>
      <xdr:col>3</xdr:col>
      <xdr:colOff>267013</xdr:colOff>
      <xdr:row>24</xdr:row>
      <xdr:rowOff>57367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076575"/>
          <a:ext cx="2238688" cy="15527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124009</xdr:colOff>
      <xdr:row>32</xdr:row>
      <xdr:rowOff>114476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953000"/>
          <a:ext cx="1314634" cy="12574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524055</xdr:colOff>
      <xdr:row>10</xdr:row>
      <xdr:rowOff>124002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762000"/>
          <a:ext cx="1286055" cy="126700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476529</xdr:colOff>
      <xdr:row>23</xdr:row>
      <xdr:rowOff>293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2286000"/>
          <a:ext cx="2000529" cy="2095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286003</xdr:colOff>
      <xdr:row>31</xdr:row>
      <xdr:rowOff>47791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4762500"/>
          <a:ext cx="1810003" cy="11907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9</xdr:col>
      <xdr:colOff>676582</xdr:colOff>
      <xdr:row>11</xdr:row>
      <xdr:rowOff>181187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762000"/>
          <a:ext cx="2200582" cy="151468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705055</xdr:colOff>
      <xdr:row>21</xdr:row>
      <xdr:rowOff>114502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667000"/>
          <a:ext cx="1467055" cy="144800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10</xdr:col>
      <xdr:colOff>143214</xdr:colOff>
      <xdr:row>41</xdr:row>
      <xdr:rowOff>105269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4381500"/>
          <a:ext cx="2429214" cy="35342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14</xdr:col>
      <xdr:colOff>57477</xdr:colOff>
      <xdr:row>22</xdr:row>
      <xdr:rowOff>76663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952500"/>
          <a:ext cx="2343477" cy="331516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13</xdr:col>
      <xdr:colOff>609898</xdr:colOff>
      <xdr:row>40</xdr:row>
      <xdr:rowOff>114742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4572000"/>
          <a:ext cx="2133898" cy="31627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18</xdr:col>
      <xdr:colOff>305162</xdr:colOff>
      <xdr:row>23</xdr:row>
      <xdr:rowOff>48111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952500"/>
          <a:ext cx="2591162" cy="34771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18</xdr:col>
      <xdr:colOff>28898</xdr:colOff>
      <xdr:row>45</xdr:row>
      <xdr:rowOff>152953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4762500"/>
          <a:ext cx="2314898" cy="39629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22</xdr:col>
      <xdr:colOff>143214</xdr:colOff>
      <xdr:row>20</xdr:row>
      <xdr:rowOff>152820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952500"/>
          <a:ext cx="2429214" cy="30103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20</xdr:col>
      <xdr:colOff>705055</xdr:colOff>
      <xdr:row>36</xdr:row>
      <xdr:rowOff>171820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4381500"/>
          <a:ext cx="1467055" cy="2648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209852</xdr:colOff>
      <xdr:row>51</xdr:row>
      <xdr:rowOff>38558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477000"/>
          <a:ext cx="2162477" cy="32770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6</xdr:col>
      <xdr:colOff>409845</xdr:colOff>
      <xdr:row>40</xdr:row>
      <xdr:rowOff>160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6477000"/>
          <a:ext cx="1933845" cy="1143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6</xdr:col>
      <xdr:colOff>543214</xdr:colOff>
      <xdr:row>63</xdr:row>
      <xdr:rowOff>48190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8001000"/>
          <a:ext cx="2067214" cy="40486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9</xdr:col>
      <xdr:colOff>619424</xdr:colOff>
      <xdr:row>65</xdr:row>
      <xdr:rowOff>76796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8191500"/>
          <a:ext cx="2143424" cy="42677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22</xdr:col>
      <xdr:colOff>9846</xdr:colOff>
      <xdr:row>53</xdr:row>
      <xdr:rowOff>48004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7429500"/>
          <a:ext cx="2295846" cy="2715004"/>
        </a:xfrm>
        <a:prstGeom prst="rect">
          <a:avLst/>
        </a:prstGeom>
      </xdr:spPr>
    </xdr:pic>
    <xdr:clientData/>
  </xdr:twoCellAnchor>
  <xdr:twoCellAnchor editAs="oneCell">
    <xdr:from>
      <xdr:col>14</xdr:col>
      <xdr:colOff>733425</xdr:colOff>
      <xdr:row>48</xdr:row>
      <xdr:rowOff>0</xdr:rowOff>
    </xdr:from>
    <xdr:to>
      <xdr:col>17</xdr:col>
      <xdr:colOff>447954</xdr:colOff>
      <xdr:row>65</xdr:row>
      <xdr:rowOff>19505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0" y="9144000"/>
          <a:ext cx="2000529" cy="3258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3</xdr:col>
      <xdr:colOff>181273</xdr:colOff>
      <xdr:row>59</xdr:row>
      <xdr:rowOff>133528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0096500"/>
          <a:ext cx="2133898" cy="127652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21</xdr:col>
      <xdr:colOff>362213</xdr:colOff>
      <xdr:row>62</xdr:row>
      <xdr:rowOff>47818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10477500"/>
          <a:ext cx="1886213" cy="13813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466956</xdr:colOff>
      <xdr:row>72</xdr:row>
      <xdr:rowOff>86003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811000"/>
          <a:ext cx="1657581" cy="199100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7</xdr:col>
      <xdr:colOff>209899</xdr:colOff>
      <xdr:row>83</xdr:row>
      <xdr:rowOff>124321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2382500"/>
          <a:ext cx="2495899" cy="35533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14</xdr:col>
      <xdr:colOff>267056</xdr:colOff>
      <xdr:row>62</xdr:row>
      <xdr:rowOff>19585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8001000"/>
          <a:ext cx="2553056" cy="38295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14</xdr:col>
      <xdr:colOff>276583</xdr:colOff>
      <xdr:row>85</xdr:row>
      <xdr:rowOff>19611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12192000"/>
          <a:ext cx="2562583" cy="40201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67</xdr:row>
      <xdr:rowOff>0</xdr:rowOff>
    </xdr:from>
    <xdr:to>
      <xdr:col>17</xdr:col>
      <xdr:colOff>343161</xdr:colOff>
      <xdr:row>73</xdr:row>
      <xdr:rowOff>38265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2763500"/>
          <a:ext cx="1867161" cy="118126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75</xdr:row>
      <xdr:rowOff>0</xdr:rowOff>
    </xdr:from>
    <xdr:to>
      <xdr:col>17</xdr:col>
      <xdr:colOff>266950</xdr:colOff>
      <xdr:row>81</xdr:row>
      <xdr:rowOff>19212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4287500"/>
          <a:ext cx="1790950" cy="116221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83</xdr:row>
      <xdr:rowOff>0</xdr:rowOff>
    </xdr:from>
    <xdr:to>
      <xdr:col>17</xdr:col>
      <xdr:colOff>400319</xdr:colOff>
      <xdr:row>89</xdr:row>
      <xdr:rowOff>57318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5811500"/>
          <a:ext cx="1924319" cy="120031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91</xdr:row>
      <xdr:rowOff>0</xdr:rowOff>
    </xdr:from>
    <xdr:to>
      <xdr:col>17</xdr:col>
      <xdr:colOff>333634</xdr:colOff>
      <xdr:row>96</xdr:row>
      <xdr:rowOff>123975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7335500"/>
          <a:ext cx="1857634" cy="10764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67</xdr:row>
      <xdr:rowOff>0</xdr:rowOff>
    </xdr:from>
    <xdr:to>
      <xdr:col>10</xdr:col>
      <xdr:colOff>638528</xdr:colOff>
      <xdr:row>86</xdr:row>
      <xdr:rowOff>171979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12763500"/>
          <a:ext cx="2524478" cy="379147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22</xdr:col>
      <xdr:colOff>228951</xdr:colOff>
      <xdr:row>83</xdr:row>
      <xdr:rowOff>181506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12192000"/>
          <a:ext cx="2514951" cy="380100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22</xdr:col>
      <xdr:colOff>362320</xdr:colOff>
      <xdr:row>104</xdr:row>
      <xdr:rowOff>114821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16192500"/>
          <a:ext cx="2648320" cy="37343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14</xdr:col>
      <xdr:colOff>152741</xdr:colOff>
      <xdr:row>98</xdr:row>
      <xdr:rowOff>19345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16573500"/>
          <a:ext cx="2438741" cy="211484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7</xdr:col>
      <xdr:colOff>467109</xdr:colOff>
      <xdr:row>102</xdr:row>
      <xdr:rowOff>133821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6192500"/>
          <a:ext cx="2753109" cy="3372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9846</xdr:colOff>
      <xdr:row>19</xdr:row>
      <xdr:rowOff>67110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71500"/>
          <a:ext cx="2295846" cy="3115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751302</xdr:colOff>
      <xdr:row>53</xdr:row>
      <xdr:rowOff>152400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6085302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286428</xdr:colOff>
      <xdr:row>33</xdr:row>
      <xdr:rowOff>57983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4858428" cy="5963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5" sqref="G5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6338</v>
      </c>
      <c r="D3" s="2">
        <v>8979</v>
      </c>
      <c r="E3" s="2">
        <v>15986</v>
      </c>
      <c r="F3" s="2">
        <v>39980</v>
      </c>
      <c r="G3" s="2">
        <v>61500</v>
      </c>
      <c r="H3" s="2">
        <v>199998</v>
      </c>
      <c r="I3" s="2">
        <v>3289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2641</v>
      </c>
      <c r="E4" s="7">
        <f>E3-C3*2</f>
        <v>3310</v>
      </c>
      <c r="F4" s="7">
        <f>F3-C3*5-(C3*5*0.01)</f>
        <v>7973.1</v>
      </c>
      <c r="G4" s="7">
        <f>G3-5*C3</f>
        <v>29810</v>
      </c>
      <c r="H4" s="7">
        <f>H3-C3*10</f>
        <v>136618</v>
      </c>
      <c r="I4" s="7">
        <f>I3-C3/10</f>
        <v>2655.2</v>
      </c>
      <c r="J4" s="130">
        <f>J3-C3</f>
        <v>26654</v>
      </c>
      <c r="K4" s="133">
        <f>K3-(C3/10*25)</f>
        <v>34152</v>
      </c>
    </row>
    <row r="5" spans="2:11" x14ac:dyDescent="0.25">
      <c r="B5" s="47"/>
      <c r="C5" s="47"/>
      <c r="D5" s="84">
        <f t="shared" ref="D5:I5" si="0">(D4/D3)</f>
        <v>0.29413074952667334</v>
      </c>
      <c r="E5" s="84">
        <f t="shared" si="0"/>
        <v>0.20705617415238334</v>
      </c>
      <c r="F5" s="84">
        <f t="shared" si="0"/>
        <v>0.19942721360680341</v>
      </c>
      <c r="G5" s="84">
        <f t="shared" si="0"/>
        <v>0.48471544715447157</v>
      </c>
      <c r="H5" s="84">
        <f t="shared" si="0"/>
        <v>0.68309683096830964</v>
      </c>
      <c r="I5" s="84">
        <f t="shared" si="0"/>
        <v>0.80729705077531155</v>
      </c>
      <c r="J5" s="84">
        <f>(J4/J3)</f>
        <v>0.80789282250242478</v>
      </c>
    </row>
    <row r="6" spans="2:11" x14ac:dyDescent="0.25">
      <c r="B6" s="47" t="s">
        <v>197</v>
      </c>
      <c r="C6" s="47">
        <f>C3/100</f>
        <v>63.38</v>
      </c>
      <c r="D6" s="47"/>
      <c r="E6" s="47">
        <f>E3/200</f>
        <v>79.930000000000007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25664</v>
      </c>
      <c r="D9" s="18">
        <v>277695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18488.599999999999</v>
      </c>
      <c r="E10" s="7">
        <f>E9-50*C9</f>
        <v>96788</v>
      </c>
      <c r="F10" s="7">
        <f>F9-50*C9</f>
        <v>-83203</v>
      </c>
      <c r="G10" s="7">
        <f>G9-50*C9</f>
        <v>-183202</v>
      </c>
      <c r="H10" s="7">
        <f>H9-50*C9</f>
        <v>66800</v>
      </c>
      <c r="I10" s="4">
        <f>I9-200*C9</f>
        <v>1367199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18" spans="1:13" ht="15.75" thickBot="1" x14ac:dyDescent="0.3">
      <c r="J18" t="s">
        <v>1144</v>
      </c>
      <c r="K18" t="s">
        <v>1142</v>
      </c>
    </row>
    <row r="19" spans="1:13" x14ac:dyDescent="0.25">
      <c r="J19" t="s">
        <v>1143</v>
      </c>
      <c r="K19" s="10">
        <v>19622</v>
      </c>
      <c r="L19" s="11">
        <v>90</v>
      </c>
      <c r="M19" s="12">
        <f>K19*L19</f>
        <v>1765980</v>
      </c>
    </row>
    <row r="20" spans="1:13" x14ac:dyDescent="0.25">
      <c r="B20">
        <v>567993</v>
      </c>
      <c r="K20" s="5">
        <v>19500</v>
      </c>
      <c r="L20" s="2">
        <f>K20/500</f>
        <v>39</v>
      </c>
      <c r="M20" s="3">
        <f>L20*F3</f>
        <v>1559220</v>
      </c>
    </row>
    <row r="21" spans="1:13" ht="15.75" thickBot="1" x14ac:dyDescent="0.3">
      <c r="K21" s="6"/>
      <c r="L21" s="7"/>
      <c r="M21" s="135">
        <f>M20-M19</f>
        <v>-206760</v>
      </c>
    </row>
    <row r="22" spans="1:13" x14ac:dyDescent="0.25">
      <c r="B22">
        <v>299999</v>
      </c>
    </row>
    <row r="23" spans="1:13" x14ac:dyDescent="0.25">
      <c r="A23">
        <v>700000</v>
      </c>
      <c r="B23">
        <f>A23-B20</f>
        <v>132007</v>
      </c>
    </row>
    <row r="24" spans="1:1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F29" sqref="F29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1"/>
  <sheetViews>
    <sheetView topLeftCell="A55" workbookViewId="0">
      <selection activeCell="C78" sqref="C78"/>
    </sheetView>
  </sheetViews>
  <sheetFormatPr baseColWidth="10" defaultRowHeight="15" x14ac:dyDescent="0.25"/>
  <cols>
    <col min="2" max="2" width="17.85546875" customWidth="1"/>
  </cols>
  <sheetData>
    <row r="2" spans="2:20" x14ac:dyDescent="0.25">
      <c r="B2" t="s">
        <v>1023</v>
      </c>
      <c r="C2" t="s">
        <v>1024</v>
      </c>
      <c r="D2" t="s">
        <v>1025</v>
      </c>
    </row>
    <row r="4" spans="2:20" x14ac:dyDescent="0.25">
      <c r="B4" s="136" t="s">
        <v>1540</v>
      </c>
      <c r="E4" s="136" t="s">
        <v>1441</v>
      </c>
      <c r="H4" s="136" t="s">
        <v>1505</v>
      </c>
    </row>
    <row r="5" spans="2:20" x14ac:dyDescent="0.25">
      <c r="L5" s="136">
        <v>80000</v>
      </c>
      <c r="M5" t="s">
        <v>1712</v>
      </c>
      <c r="P5" s="136" t="s">
        <v>1697</v>
      </c>
      <c r="T5" s="136">
        <v>31000</v>
      </c>
    </row>
    <row r="12" spans="2:20" x14ac:dyDescent="0.25">
      <c r="E12" s="136" t="s">
        <v>1507</v>
      </c>
    </row>
    <row r="14" spans="2:20" x14ac:dyDescent="0.25">
      <c r="H14" s="136" t="s">
        <v>1541</v>
      </c>
    </row>
    <row r="16" spans="2:20" x14ac:dyDescent="0.25">
      <c r="B16" s="136" t="s">
        <v>1506</v>
      </c>
    </row>
    <row r="23" spans="2:20" x14ac:dyDescent="0.25">
      <c r="H23" s="136" t="s">
        <v>1697</v>
      </c>
      <c r="T23" t="s">
        <v>1700</v>
      </c>
    </row>
    <row r="24" spans="2:20" x14ac:dyDescent="0.25">
      <c r="L24" s="136" t="s">
        <v>1696</v>
      </c>
    </row>
    <row r="25" spans="2:20" x14ac:dyDescent="0.25">
      <c r="E25" s="136">
        <v>7500</v>
      </c>
      <c r="P25" s="136" t="s">
        <v>1698</v>
      </c>
    </row>
    <row r="26" spans="2:20" x14ac:dyDescent="0.25">
      <c r="B26" s="136" t="s">
        <v>1440</v>
      </c>
    </row>
    <row r="34" spans="2:20" x14ac:dyDescent="0.25">
      <c r="B34" s="136" t="s">
        <v>1701</v>
      </c>
      <c r="E34" s="136" t="s">
        <v>1702</v>
      </c>
    </row>
    <row r="39" spans="2:20" x14ac:dyDescent="0.25">
      <c r="T39" s="136" t="s">
        <v>1708</v>
      </c>
    </row>
    <row r="42" spans="2:20" x14ac:dyDescent="0.25">
      <c r="E42" t="s">
        <v>1697</v>
      </c>
      <c r="L42" t="s">
        <v>1441</v>
      </c>
    </row>
    <row r="43" spans="2:20" x14ac:dyDescent="0.25">
      <c r="H43" t="s">
        <v>1699</v>
      </c>
    </row>
    <row r="48" spans="2:20" x14ac:dyDescent="0.25">
      <c r="P48" s="136" t="s">
        <v>1709</v>
      </c>
      <c r="Q48" t="s">
        <v>1724</v>
      </c>
    </row>
    <row r="53" spans="2:20" x14ac:dyDescent="0.25">
      <c r="B53" s="136" t="s">
        <v>1710</v>
      </c>
    </row>
    <row r="55" spans="2:20" x14ac:dyDescent="0.25">
      <c r="T55" t="s">
        <v>1699</v>
      </c>
    </row>
    <row r="62" spans="2:20" x14ac:dyDescent="0.25">
      <c r="B62" s="136" t="s">
        <v>1711</v>
      </c>
    </row>
    <row r="64" spans="2:20" x14ac:dyDescent="0.25">
      <c r="L64" t="s">
        <v>1717</v>
      </c>
      <c r="T64" s="136" t="s">
        <v>1723</v>
      </c>
    </row>
    <row r="65" spans="2:16" x14ac:dyDescent="0.25">
      <c r="E65" t="s">
        <v>1716</v>
      </c>
    </row>
    <row r="67" spans="2:16" x14ac:dyDescent="0.25">
      <c r="I67" t="s">
        <v>1722</v>
      </c>
      <c r="P67" t="s">
        <v>1718</v>
      </c>
    </row>
    <row r="75" spans="2:16" x14ac:dyDescent="0.25">
      <c r="B75" t="s">
        <v>1703</v>
      </c>
      <c r="C75" t="s">
        <v>1704</v>
      </c>
      <c r="P75" t="s">
        <v>1719</v>
      </c>
    </row>
    <row r="76" spans="2:16" x14ac:dyDescent="0.25">
      <c r="C76" t="s">
        <v>1705</v>
      </c>
    </row>
    <row r="77" spans="2:16" x14ac:dyDescent="0.25">
      <c r="C77" t="s">
        <v>1706</v>
      </c>
    </row>
    <row r="78" spans="2:16" x14ac:dyDescent="0.25">
      <c r="C78" t="s">
        <v>1707</v>
      </c>
    </row>
    <row r="83" spans="5:20" x14ac:dyDescent="0.25">
      <c r="P83" t="s">
        <v>1720</v>
      </c>
    </row>
    <row r="85" spans="5:20" x14ac:dyDescent="0.25">
      <c r="E85" t="s">
        <v>1727</v>
      </c>
      <c r="T85" t="s">
        <v>1725</v>
      </c>
    </row>
    <row r="87" spans="5:20" x14ac:dyDescent="0.25">
      <c r="L87" t="s">
        <v>1726</v>
      </c>
    </row>
    <row r="91" spans="5:20" x14ac:dyDescent="0.25">
      <c r="P91" t="s">
        <v>1721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K32" sqref="K32"/>
    </sheetView>
  </sheetViews>
  <sheetFormatPr baseColWidth="10" defaultRowHeight="15" x14ac:dyDescent="0.25"/>
  <sheetData>
    <row r="2" spans="2:2" x14ac:dyDescent="0.25">
      <c r="B2" t="s">
        <v>1713</v>
      </c>
    </row>
    <row r="3" spans="2:2" x14ac:dyDescent="0.25">
      <c r="B3" t="s">
        <v>1714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K35" sqref="K35"/>
    </sheetView>
  </sheetViews>
  <sheetFormatPr baseColWidth="10" defaultRowHeight="15" x14ac:dyDescent="0.25"/>
  <sheetData>
    <row r="2" spans="2:2" x14ac:dyDescent="0.25">
      <c r="B2" t="s">
        <v>1715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7" t="s">
        <v>79</v>
      </c>
      <c r="D2" s="137"/>
      <c r="E2" s="138"/>
      <c r="G2" s="8">
        <f>Comparatifs!B28+B10</f>
        <v>0</v>
      </c>
      <c r="H2" s="137" t="s">
        <v>78</v>
      </c>
      <c r="I2" s="137"/>
      <c r="J2" s="138"/>
      <c r="L2" s="8">
        <f>Comparatifs!B29+G9</f>
        <v>0</v>
      </c>
      <c r="M2" s="137" t="s">
        <v>80</v>
      </c>
      <c r="N2" s="137"/>
      <c r="O2" s="138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7" t="s">
        <v>7</v>
      </c>
      <c r="D13" s="137"/>
      <c r="E13" s="138"/>
      <c r="G13" s="8">
        <f>Comparatifs!B14+B21</f>
        <v>0</v>
      </c>
      <c r="H13" s="137" t="s">
        <v>12</v>
      </c>
      <c r="I13" s="137"/>
      <c r="J13" s="138"/>
      <c r="L13" s="8">
        <f>Comparatifs!B13+G20</f>
        <v>0</v>
      </c>
      <c r="M13" s="137" t="s">
        <v>13</v>
      </c>
      <c r="N13" s="137"/>
      <c r="O13" s="138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7" t="s">
        <v>26</v>
      </c>
      <c r="D24" s="137"/>
      <c r="E24" s="138"/>
      <c r="G24" s="8">
        <f>Comparatifs!B16+B32</f>
        <v>5</v>
      </c>
      <c r="H24" s="137" t="s">
        <v>25</v>
      </c>
      <c r="I24" s="137"/>
      <c r="J24" s="138"/>
      <c r="L24" s="8">
        <f>Comparatifs!B17+G31</f>
        <v>5</v>
      </c>
      <c r="M24" s="137" t="s">
        <v>24</v>
      </c>
      <c r="N24" s="137"/>
      <c r="O24" s="138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7" t="s">
        <v>36</v>
      </c>
      <c r="D35" s="137"/>
      <c r="E35" s="138"/>
      <c r="G35" s="8">
        <f>Comparatifs!B19+B43</f>
        <v>0</v>
      </c>
      <c r="H35" s="137" t="s">
        <v>34</v>
      </c>
      <c r="I35" s="137"/>
      <c r="J35" s="138"/>
      <c r="L35" s="8">
        <f>Comparatifs!B20+G42</f>
        <v>0</v>
      </c>
      <c r="M35" s="137" t="s">
        <v>35</v>
      </c>
      <c r="N35" s="137"/>
      <c r="O35" s="138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7" t="s">
        <v>46</v>
      </c>
      <c r="D46" s="137"/>
      <c r="E46" s="138"/>
      <c r="G46" s="8">
        <f>Comparatifs!B22+B54</f>
        <v>0</v>
      </c>
      <c r="H46" s="137" t="s">
        <v>44</v>
      </c>
      <c r="I46" s="137"/>
      <c r="J46" s="138"/>
      <c r="L46" s="8">
        <f>Comparatifs!B23+G53</f>
        <v>0</v>
      </c>
      <c r="M46" s="137" t="s">
        <v>45</v>
      </c>
      <c r="N46" s="137"/>
      <c r="O46" s="138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7" t="s">
        <v>60</v>
      </c>
      <c r="D57" s="137"/>
      <c r="E57" s="138"/>
      <c r="G57" s="8">
        <f>Comparatifs!B25+B65</f>
        <v>5</v>
      </c>
      <c r="H57" s="137" t="s">
        <v>59</v>
      </c>
      <c r="I57" s="137"/>
      <c r="J57" s="138"/>
      <c r="L57" s="8">
        <f>Comparatifs!B26+G64</f>
        <v>5</v>
      </c>
      <c r="M57" s="137" t="s">
        <v>61</v>
      </c>
      <c r="N57" s="137"/>
      <c r="O57" s="138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7" t="s">
        <v>105</v>
      </c>
      <c r="D68" s="137"/>
      <c r="E68" s="138"/>
      <c r="G68" s="8">
        <f>Comparatifs!B31+B76</f>
        <v>5</v>
      </c>
      <c r="H68" s="137" t="s">
        <v>104</v>
      </c>
      <c r="I68" s="137"/>
      <c r="J68" s="138"/>
      <c r="L68" s="8">
        <f>Comparatifs!B32+G75</f>
        <v>5</v>
      </c>
      <c r="M68" s="137" t="s">
        <v>106</v>
      </c>
      <c r="N68" s="137"/>
      <c r="O68" s="138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7" t="s">
        <v>115</v>
      </c>
      <c r="D79" s="137"/>
      <c r="E79" s="138"/>
      <c r="G79" s="8">
        <f>Comparatifs!B34+B87</f>
        <v>5</v>
      </c>
      <c r="H79" s="137" t="s">
        <v>114</v>
      </c>
      <c r="I79" s="137"/>
      <c r="J79" s="138"/>
      <c r="L79" s="8">
        <f>Comparatifs!B35+G86</f>
        <v>5</v>
      </c>
      <c r="M79" s="137" t="s">
        <v>116</v>
      </c>
      <c r="N79" s="137"/>
      <c r="O79" s="138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7" t="s">
        <v>124</v>
      </c>
      <c r="D90" s="137"/>
      <c r="E90" s="138"/>
      <c r="G90" s="8">
        <f>Comparatifs!B37+B98</f>
        <v>0</v>
      </c>
      <c r="H90" s="137" t="s">
        <v>123</v>
      </c>
      <c r="I90" s="137"/>
      <c r="J90" s="138"/>
      <c r="L90" s="8">
        <f>Comparatifs!B38+G97</f>
        <v>0</v>
      </c>
      <c r="M90" s="137" t="s">
        <v>125</v>
      </c>
      <c r="N90" s="137"/>
      <c r="O90" s="138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9" t="s">
        <v>68</v>
      </c>
      <c r="C8" s="140"/>
      <c r="D8" s="140"/>
      <c r="E8" s="140"/>
      <c r="F8" s="140"/>
      <c r="G8" s="140"/>
      <c r="H8" s="140"/>
      <c r="I8" s="141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7" t="s">
        <v>70</v>
      </c>
      <c r="D2" s="137"/>
      <c r="E2" s="138"/>
      <c r="G2" s="8">
        <f>'Comparatifs Idoles'!B13</f>
        <v>0</v>
      </c>
      <c r="H2" s="137"/>
      <c r="I2" s="137"/>
      <c r="J2" s="138"/>
      <c r="L2" s="8">
        <f>Comparatifs!B13+G9</f>
        <v>0</v>
      </c>
      <c r="M2" s="137"/>
      <c r="N2" s="137"/>
      <c r="O2" s="138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9" t="s">
        <v>69</v>
      </c>
      <c r="C8" s="140"/>
      <c r="D8" s="140"/>
      <c r="E8" s="140"/>
      <c r="F8" s="140"/>
      <c r="G8" s="140"/>
      <c r="H8" s="140"/>
      <c r="I8" s="141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7" t="s">
        <v>91</v>
      </c>
      <c r="D9" s="137"/>
      <c r="E9" s="142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7" t="s">
        <v>97</v>
      </c>
      <c r="D20" s="137"/>
      <c r="E20" s="142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E18" sqref="E18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  <c r="L2" t="s">
        <v>1376</v>
      </c>
      <c r="M2" t="s">
        <v>1377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7994</v>
      </c>
      <c r="E4" s="75" t="s">
        <v>164</v>
      </c>
      <c r="F4" s="71" t="str">
        <f>C4</f>
        <v>7994</v>
      </c>
      <c r="G4" s="72">
        <f>F4*3</f>
        <v>23982</v>
      </c>
      <c r="H4" s="72">
        <f>G4*3</f>
        <v>71946</v>
      </c>
      <c r="I4" s="93" t="str">
        <f t="shared" ref="I4:I12" si="0">C18</f>
        <v>27968</v>
      </c>
      <c r="J4" s="101" t="str">
        <f>C32</f>
        <v>78981</v>
      </c>
      <c r="K4" s="20">
        <f>I4-G4-(I4*0.01)</f>
        <v>3706.32</v>
      </c>
      <c r="L4" s="103">
        <f t="shared" ref="L4:L14" si="1">1-(G4/I4)</f>
        <v>0.14252002288329524</v>
      </c>
      <c r="M4" s="105">
        <f>K4/G4</f>
        <v>0.15454590943207405</v>
      </c>
      <c r="N4" s="20">
        <f>J4-H4-(J4*0.01)</f>
        <v>6245.19</v>
      </c>
      <c r="O4" s="103">
        <f>N4/H4</f>
        <v>8.6803852889667243E-2</v>
      </c>
      <c r="P4" s="69">
        <f>1-(H4/J4)</f>
        <v>8.907205530444029E-2</v>
      </c>
    </row>
    <row r="5" spans="2:16" ht="15.75" thickBot="1" x14ac:dyDescent="0.3">
      <c r="B5" s="95" t="s">
        <v>132</v>
      </c>
      <c r="C5" s="3" t="str">
        <f>Raw!D4</f>
        <v>11799</v>
      </c>
      <c r="E5" s="76" t="s">
        <v>165</v>
      </c>
      <c r="F5" s="73" t="str">
        <f>C5</f>
        <v>11799</v>
      </c>
      <c r="G5" s="74">
        <f t="shared" ref="G5:H16" si="2">F5*3</f>
        <v>35397</v>
      </c>
      <c r="H5" s="74">
        <f t="shared" si="2"/>
        <v>106191</v>
      </c>
      <c r="I5" s="91" t="str">
        <f t="shared" si="0"/>
        <v>36983</v>
      </c>
      <c r="J5" s="102" t="str">
        <f t="shared" ref="J5:J11" si="3">C33</f>
        <v>123985</v>
      </c>
      <c r="K5" s="21">
        <f t="shared" ref="K5:K16" si="4">I5-G5-(I5*0.01)</f>
        <v>1216.17</v>
      </c>
      <c r="L5" s="104">
        <f t="shared" si="1"/>
        <v>4.2884568585566329E-2</v>
      </c>
      <c r="M5" s="106">
        <f t="shared" ref="M5:M7" si="5">K5/G5</f>
        <v>3.4357996440376307E-2</v>
      </c>
      <c r="N5" s="21">
        <f t="shared" ref="N5:N11" si="6">J5-H5-(J5*0.01)</f>
        <v>16554.150000000001</v>
      </c>
      <c r="O5" s="103">
        <f t="shared" ref="O5:O11" si="7">N5/H5</f>
        <v>0.15589032968895669</v>
      </c>
      <c r="P5" s="70">
        <f t="shared" ref="P5:P11" si="8">1-(H5/J5)</f>
        <v>0.14351736097108525</v>
      </c>
    </row>
    <row r="6" spans="2:16" ht="15.75" thickBot="1" x14ac:dyDescent="0.3">
      <c r="B6" s="95" t="s">
        <v>134</v>
      </c>
      <c r="C6" s="3" t="str">
        <f>Raw!D6</f>
        <v>3800</v>
      </c>
      <c r="E6" s="76" t="s">
        <v>166</v>
      </c>
      <c r="F6" s="73" t="str">
        <f t="shared" ref="F6:F16" si="9">C6</f>
        <v>3800</v>
      </c>
      <c r="G6" s="74">
        <f t="shared" si="2"/>
        <v>11400</v>
      </c>
      <c r="H6" s="74">
        <f t="shared" si="2"/>
        <v>34200</v>
      </c>
      <c r="I6" s="91" t="str">
        <f t="shared" si="0"/>
        <v>10444</v>
      </c>
      <c r="J6" s="102" t="str">
        <f t="shared" si="3"/>
        <v>29550</v>
      </c>
      <c r="K6" s="21">
        <f t="shared" si="4"/>
        <v>-1060.44</v>
      </c>
      <c r="L6" s="104">
        <f t="shared" si="1"/>
        <v>-9.1535810034469645E-2</v>
      </c>
      <c r="M6" s="106">
        <f t="shared" si="5"/>
        <v>-9.3021052631578949E-2</v>
      </c>
      <c r="N6" s="21">
        <f t="shared" si="6"/>
        <v>-4945.5</v>
      </c>
      <c r="O6" s="103">
        <f t="shared" si="7"/>
        <v>-0.14460526315789474</v>
      </c>
      <c r="P6" s="70">
        <f t="shared" si="8"/>
        <v>-0.15736040609137047</v>
      </c>
    </row>
    <row r="7" spans="2:16" ht="15.75" thickBot="1" x14ac:dyDescent="0.3">
      <c r="B7" s="95" t="s">
        <v>135</v>
      </c>
      <c r="C7" s="3" t="str">
        <f>Raw!D8</f>
        <v>6479</v>
      </c>
      <c r="E7" s="76" t="s">
        <v>167</v>
      </c>
      <c r="F7" s="73" t="str">
        <f t="shared" si="9"/>
        <v>6479</v>
      </c>
      <c r="G7" s="74">
        <f t="shared" si="2"/>
        <v>19437</v>
      </c>
      <c r="H7" s="74">
        <f t="shared" si="2"/>
        <v>58311</v>
      </c>
      <c r="I7" s="91" t="str">
        <f t="shared" si="0"/>
        <v>19969</v>
      </c>
      <c r="J7" s="102" t="str">
        <f t="shared" si="3"/>
        <v>69787</v>
      </c>
      <c r="K7" s="21">
        <f t="shared" si="4"/>
        <v>332.31</v>
      </c>
      <c r="L7" s="104">
        <f t="shared" si="1"/>
        <v>2.6641294005708804E-2</v>
      </c>
      <c r="M7" s="106">
        <f t="shared" si="5"/>
        <v>1.7096774193548388E-2</v>
      </c>
      <c r="N7" s="21">
        <f t="shared" si="6"/>
        <v>10778.13</v>
      </c>
      <c r="O7" s="103">
        <f t="shared" si="7"/>
        <v>0.18483870967741933</v>
      </c>
      <c r="P7" s="70">
        <f t="shared" si="8"/>
        <v>0.16444323441328612</v>
      </c>
    </row>
    <row r="8" spans="2:16" ht="15.75" thickBot="1" x14ac:dyDescent="0.3">
      <c r="B8" s="95" t="s">
        <v>136</v>
      </c>
      <c r="C8" s="3" t="str">
        <f>Raw!D10</f>
        <v>11500</v>
      </c>
      <c r="E8" s="76" t="s">
        <v>168</v>
      </c>
      <c r="F8" s="73" t="str">
        <f t="shared" si="9"/>
        <v>11500</v>
      </c>
      <c r="G8" s="74">
        <f t="shared" si="2"/>
        <v>34500</v>
      </c>
      <c r="H8" s="74">
        <f t="shared" si="2"/>
        <v>103500</v>
      </c>
      <c r="I8" s="91" t="str">
        <f t="shared" si="0"/>
        <v>39900</v>
      </c>
      <c r="J8" s="102" t="str">
        <f t="shared" si="3"/>
        <v>132790</v>
      </c>
      <c r="K8" s="21">
        <f t="shared" si="4"/>
        <v>5001</v>
      </c>
      <c r="L8" s="104">
        <f t="shared" si="1"/>
        <v>0.13533834586466165</v>
      </c>
      <c r="M8" s="106">
        <f>K8/G8</f>
        <v>0.14495652173913043</v>
      </c>
      <c r="N8" s="21">
        <f t="shared" si="6"/>
        <v>27962.1</v>
      </c>
      <c r="O8" s="103">
        <f t="shared" si="7"/>
        <v>0.27016521739130434</v>
      </c>
      <c r="P8" s="70">
        <f t="shared" si="8"/>
        <v>0.22057383839144518</v>
      </c>
    </row>
    <row r="9" spans="2:16" ht="15.75" thickBot="1" x14ac:dyDescent="0.3">
      <c r="B9" s="95" t="s">
        <v>137</v>
      </c>
      <c r="C9" s="3" t="str">
        <f>Raw!D12</f>
        <v>16499</v>
      </c>
      <c r="E9" s="76" t="s">
        <v>169</v>
      </c>
      <c r="F9" s="73" t="str">
        <f t="shared" si="9"/>
        <v>16499</v>
      </c>
      <c r="G9" s="74">
        <f t="shared" si="2"/>
        <v>49497</v>
      </c>
      <c r="H9" s="74">
        <f t="shared" si="2"/>
        <v>148491</v>
      </c>
      <c r="I9" s="91" t="str">
        <f t="shared" si="0"/>
        <v>55899</v>
      </c>
      <c r="J9" s="102" t="str">
        <f t="shared" si="3"/>
        <v>166553</v>
      </c>
      <c r="K9" s="21">
        <f t="shared" si="4"/>
        <v>5843.01</v>
      </c>
      <c r="L9" s="104">
        <f t="shared" si="1"/>
        <v>0.11452798797831809</v>
      </c>
      <c r="M9" s="106">
        <f>K9/G9</f>
        <v>0.11804776047033154</v>
      </c>
      <c r="N9" s="21">
        <f t="shared" si="6"/>
        <v>16396.47</v>
      </c>
      <c r="O9" s="103">
        <f t="shared" si="7"/>
        <v>0.11042063155342749</v>
      </c>
      <c r="P9" s="70">
        <f t="shared" si="8"/>
        <v>0.10844596014481878</v>
      </c>
    </row>
    <row r="10" spans="2:16" ht="15.75" thickBot="1" x14ac:dyDescent="0.3">
      <c r="B10" s="95" t="s">
        <v>138</v>
      </c>
      <c r="C10" s="3" t="str">
        <f>Raw!D14</f>
        <v>7997</v>
      </c>
      <c r="E10" s="76" t="s">
        <v>170</v>
      </c>
      <c r="F10" s="73" t="str">
        <f t="shared" si="9"/>
        <v>7997</v>
      </c>
      <c r="G10" s="74">
        <f t="shared" si="2"/>
        <v>23991</v>
      </c>
      <c r="H10" s="74">
        <f t="shared" si="2"/>
        <v>71973</v>
      </c>
      <c r="I10" s="91" t="str">
        <f t="shared" si="0"/>
        <v>29102</v>
      </c>
      <c r="J10" s="102" t="str">
        <f t="shared" si="3"/>
        <v>72540</v>
      </c>
      <c r="K10" s="21">
        <f t="shared" si="4"/>
        <v>4819.9799999999996</v>
      </c>
      <c r="L10" s="104">
        <f t="shared" si="1"/>
        <v>0.17562366847639332</v>
      </c>
      <c r="M10" s="106">
        <f t="shared" ref="M10:M16" si="10">K10/G10</f>
        <v>0.20090784044016505</v>
      </c>
      <c r="N10" s="21">
        <f t="shared" si="6"/>
        <v>-158.39999999999998</v>
      </c>
      <c r="O10" s="103">
        <f t="shared" si="7"/>
        <v>-2.2008253094910587E-3</v>
      </c>
      <c r="P10" s="70">
        <f t="shared" si="8"/>
        <v>7.8163771712158603E-3</v>
      </c>
    </row>
    <row r="11" spans="2:16" ht="15.75" thickBot="1" x14ac:dyDescent="0.3">
      <c r="B11" s="95" t="s">
        <v>139</v>
      </c>
      <c r="C11" s="3" t="str">
        <f>Raw!D16</f>
        <v>18849</v>
      </c>
      <c r="E11" s="76" t="s">
        <v>171</v>
      </c>
      <c r="F11" s="73" t="str">
        <f t="shared" si="9"/>
        <v>18849</v>
      </c>
      <c r="G11" s="74">
        <f t="shared" si="2"/>
        <v>56547</v>
      </c>
      <c r="H11" s="74">
        <f t="shared" si="2"/>
        <v>169641</v>
      </c>
      <c r="I11" s="91" t="str">
        <f t="shared" si="0"/>
        <v>64997</v>
      </c>
      <c r="J11" s="102" t="str">
        <f t="shared" si="3"/>
        <v>199977</v>
      </c>
      <c r="K11" s="21">
        <f t="shared" si="4"/>
        <v>7800.03</v>
      </c>
      <c r="L11" s="104">
        <f t="shared" si="1"/>
        <v>0.13000600027693587</v>
      </c>
      <c r="M11" s="106">
        <f t="shared" si="10"/>
        <v>0.13793888269934745</v>
      </c>
      <c r="N11" s="22">
        <f t="shared" si="6"/>
        <v>28336.23</v>
      </c>
      <c r="O11" s="103">
        <f t="shared" si="7"/>
        <v>0.16703644755689956</v>
      </c>
      <c r="P11" s="70">
        <f t="shared" si="8"/>
        <v>0.15169744520619877</v>
      </c>
    </row>
    <row r="12" spans="2:16" x14ac:dyDescent="0.25">
      <c r="B12" s="95" t="s">
        <v>201</v>
      </c>
      <c r="C12" s="3" t="str">
        <f>Raw!D18</f>
        <v>39783</v>
      </c>
      <c r="E12" s="76" t="s">
        <v>199</v>
      </c>
      <c r="F12" s="73" t="str">
        <f>C12</f>
        <v>39783</v>
      </c>
      <c r="G12" s="74">
        <f t="shared" si="2"/>
        <v>119349</v>
      </c>
      <c r="H12" s="74"/>
      <c r="I12" s="91" t="str">
        <f t="shared" si="0"/>
        <v>129769</v>
      </c>
      <c r="J12" s="102"/>
      <c r="K12" s="21">
        <f t="shared" si="4"/>
        <v>9122.31</v>
      </c>
      <c r="L12" s="104">
        <f t="shared" si="1"/>
        <v>8.0296526905501264E-2</v>
      </c>
      <c r="M12" s="92">
        <f t="shared" si="10"/>
        <v>7.6433903928813815E-2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91105</v>
      </c>
      <c r="E13" s="76" t="s">
        <v>172</v>
      </c>
      <c r="F13" s="73" t="str">
        <f t="shared" si="9"/>
        <v>91105</v>
      </c>
      <c r="G13" s="74">
        <f t="shared" si="2"/>
        <v>273315</v>
      </c>
      <c r="H13" s="74"/>
      <c r="I13" s="91" t="str">
        <f t="shared" ref="I13:I16" si="11">C27</f>
        <v>273996</v>
      </c>
      <c r="J13" s="102"/>
      <c r="K13" s="21">
        <f t="shared" si="4"/>
        <v>-2058.96</v>
      </c>
      <c r="L13" s="104">
        <f t="shared" si="1"/>
        <v>2.4854377436166475E-3</v>
      </c>
      <c r="M13" s="92">
        <f t="shared" si="10"/>
        <v>-7.533285769167444E-3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103893</v>
      </c>
      <c r="E14" s="76" t="s">
        <v>173</v>
      </c>
      <c r="F14" s="73" t="str">
        <f t="shared" si="9"/>
        <v>103893</v>
      </c>
      <c r="G14" s="74">
        <f t="shared" si="2"/>
        <v>311679</v>
      </c>
      <c r="H14" s="74"/>
      <c r="I14" s="91" t="str">
        <f t="shared" si="11"/>
        <v>349964</v>
      </c>
      <c r="J14" s="102"/>
      <c r="K14" s="21">
        <f t="shared" si="4"/>
        <v>34785.360000000001</v>
      </c>
      <c r="L14" s="104">
        <f t="shared" si="1"/>
        <v>0.10939696654513031</v>
      </c>
      <c r="M14" s="92">
        <f t="shared" si="10"/>
        <v>0.11160636424013168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94195</v>
      </c>
      <c r="E15" s="76" t="s">
        <v>174</v>
      </c>
      <c r="F15" s="73" t="str">
        <f t="shared" si="9"/>
        <v>94195</v>
      </c>
      <c r="G15" s="74">
        <f t="shared" si="2"/>
        <v>282585</v>
      </c>
      <c r="H15" s="74"/>
      <c r="I15" s="91" t="str">
        <f t="shared" si="11"/>
        <v>274996</v>
      </c>
      <c r="J15" s="102"/>
      <c r="K15" s="21">
        <f t="shared" si="4"/>
        <v>-10338.959999999999</v>
      </c>
      <c r="L15" s="104">
        <f>1-(G15/I15)</f>
        <v>-2.7596765043855109E-2</v>
      </c>
      <c r="M15" s="92">
        <f t="shared" si="10"/>
        <v>-3.6587079993630235E-2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54994</v>
      </c>
      <c r="E16" s="76" t="s">
        <v>175</v>
      </c>
      <c r="F16" s="73" t="str">
        <f t="shared" si="9"/>
        <v>54994</v>
      </c>
      <c r="G16" s="74">
        <f t="shared" si="2"/>
        <v>164982</v>
      </c>
      <c r="H16" s="74"/>
      <c r="I16" s="91" t="str">
        <f t="shared" si="11"/>
        <v>207977</v>
      </c>
      <c r="J16" s="102"/>
      <c r="K16" s="22">
        <f t="shared" si="4"/>
        <v>40915.230000000003</v>
      </c>
      <c r="L16" s="104">
        <f>1-(G16/I16)</f>
        <v>0.20672959029123417</v>
      </c>
      <c r="M16" s="92">
        <f t="shared" si="10"/>
        <v>0.24799814525220934</v>
      </c>
      <c r="N16" s="2"/>
      <c r="O16" s="100"/>
      <c r="P16" s="3"/>
    </row>
    <row r="17" spans="2:13" ht="15.75" thickBot="1" x14ac:dyDescent="0.3">
      <c r="B17" s="68"/>
      <c r="E17" s="76" t="s">
        <v>172</v>
      </c>
      <c r="F17" s="73" t="str">
        <f>C13</f>
        <v>91105</v>
      </c>
      <c r="G17" s="74">
        <f>F17*3/10</f>
        <v>27331.5</v>
      </c>
      <c r="I17" s="91">
        <f>Raw!D70</f>
        <v>29979</v>
      </c>
      <c r="K17" s="21">
        <f>(I17-G17-(I17*0.01))*10</f>
        <v>23477.1</v>
      </c>
      <c r="L17" s="104">
        <f>1-(G17/I17)</f>
        <v>8.8311818272790998E-2</v>
      </c>
      <c r="M17" s="104">
        <f>(K17/G17)/10</f>
        <v>8.5897590692058615E-2</v>
      </c>
    </row>
    <row r="18" spans="2:13" x14ac:dyDescent="0.25">
      <c r="B18" s="75" t="s">
        <v>144</v>
      </c>
      <c r="C18" s="20" t="str">
        <f>Raw!D28</f>
        <v>27968</v>
      </c>
      <c r="E18" s="76" t="s">
        <v>173</v>
      </c>
      <c r="F18" s="73" t="str">
        <f t="shared" ref="F18:F20" si="12">C14</f>
        <v>103893</v>
      </c>
      <c r="G18" s="74">
        <f t="shared" ref="G18:G20" si="13">F18*3/10</f>
        <v>31167.9</v>
      </c>
      <c r="I18" s="91">
        <f>Raw!D72</f>
        <v>34870</v>
      </c>
      <c r="K18" s="21">
        <f t="shared" ref="K18:K20" si="14">(I18-G18-(I18*0.01))*10</f>
        <v>33533.999999999985</v>
      </c>
      <c r="L18" s="104">
        <f>1-(G18/I18)</f>
        <v>0.10616862632635504</v>
      </c>
      <c r="M18" s="104">
        <f t="shared" ref="M18:M20" si="15">(K18/G18)/10</f>
        <v>0.10759146429499575</v>
      </c>
    </row>
    <row r="19" spans="2:13" x14ac:dyDescent="0.25">
      <c r="B19" s="76" t="s">
        <v>145</v>
      </c>
      <c r="C19" s="21" t="str">
        <f>Raw!D30</f>
        <v>36983</v>
      </c>
      <c r="E19" s="76" t="s">
        <v>174</v>
      </c>
      <c r="F19" s="73" t="str">
        <f t="shared" si="12"/>
        <v>94195</v>
      </c>
      <c r="G19" s="74">
        <f t="shared" si="13"/>
        <v>28258.5</v>
      </c>
      <c r="I19" s="91">
        <f>Raw!D74</f>
        <v>29389</v>
      </c>
      <c r="K19" s="21">
        <f t="shared" si="14"/>
        <v>8366.1</v>
      </c>
      <c r="L19" s="104">
        <f t="shared" ref="L19:L20" si="16">1-(G19/I19)</f>
        <v>3.8466773282520683E-2</v>
      </c>
      <c r="M19" s="104">
        <f t="shared" si="15"/>
        <v>2.9605605393067575E-2</v>
      </c>
    </row>
    <row r="20" spans="2:13" x14ac:dyDescent="0.25">
      <c r="B20" s="76" t="s">
        <v>146</v>
      </c>
      <c r="C20" s="21" t="str">
        <f>Raw!D32</f>
        <v>10444</v>
      </c>
      <c r="E20" s="76" t="s">
        <v>175</v>
      </c>
      <c r="F20" s="73" t="str">
        <f t="shared" si="12"/>
        <v>54994</v>
      </c>
      <c r="G20" s="74">
        <f t="shared" si="13"/>
        <v>16498.2</v>
      </c>
      <c r="I20" s="91">
        <f>Raw!D76</f>
        <v>18977</v>
      </c>
      <c r="K20" s="21">
        <f t="shared" si="14"/>
        <v>22890.299999999992</v>
      </c>
      <c r="L20" s="104">
        <f t="shared" si="16"/>
        <v>0.13062127838962956</v>
      </c>
      <c r="M20" s="104">
        <f t="shared" si="15"/>
        <v>0.13874422664290645</v>
      </c>
    </row>
    <row r="21" spans="2:13" x14ac:dyDescent="0.25">
      <c r="B21" s="76" t="s">
        <v>147</v>
      </c>
      <c r="C21" s="21" t="str">
        <f>Raw!D34</f>
        <v>19969</v>
      </c>
    </row>
    <row r="22" spans="2:13" x14ac:dyDescent="0.25">
      <c r="B22" s="76" t="s">
        <v>148</v>
      </c>
      <c r="C22" s="21" t="str">
        <f>Raw!D36</f>
        <v>39900</v>
      </c>
      <c r="E22" t="s">
        <v>797</v>
      </c>
      <c r="F22">
        <v>3846251</v>
      </c>
      <c r="I22">
        <v>325000</v>
      </c>
    </row>
    <row r="23" spans="2:13" x14ac:dyDescent="0.25">
      <c r="B23" s="76" t="s">
        <v>149</v>
      </c>
      <c r="C23" s="21" t="str">
        <f>Raw!D38</f>
        <v>55899</v>
      </c>
      <c r="E23" t="s">
        <v>10</v>
      </c>
      <c r="F23">
        <v>396910</v>
      </c>
      <c r="I23">
        <v>349000</v>
      </c>
    </row>
    <row r="24" spans="2:13" x14ac:dyDescent="0.25">
      <c r="B24" s="76" t="s">
        <v>150</v>
      </c>
      <c r="C24" s="21" t="str">
        <f>Raw!D40</f>
        <v>29102</v>
      </c>
      <c r="F24">
        <f>SUM(F22:F23)</f>
        <v>4243161</v>
      </c>
      <c r="I24">
        <v>400000</v>
      </c>
    </row>
    <row r="25" spans="2:13" x14ac:dyDescent="0.25">
      <c r="B25" s="76" t="s">
        <v>151</v>
      </c>
      <c r="C25" s="21" t="str">
        <f>Raw!D42</f>
        <v>64997</v>
      </c>
      <c r="E25" t="s">
        <v>797</v>
      </c>
      <c r="F25">
        <v>1923775</v>
      </c>
    </row>
    <row r="26" spans="2:13" x14ac:dyDescent="0.25">
      <c r="B26" s="76" t="s">
        <v>198</v>
      </c>
      <c r="C26" s="21" t="str">
        <f>Raw!D44</f>
        <v>129769</v>
      </c>
      <c r="E26" t="s">
        <v>10</v>
      </c>
      <c r="F26">
        <f>1510424+2055000</f>
        <v>3565424</v>
      </c>
    </row>
    <row r="27" spans="2:13" x14ac:dyDescent="0.25">
      <c r="B27" s="76" t="s">
        <v>152</v>
      </c>
      <c r="C27" s="21" t="str">
        <f>Raw!D46</f>
        <v>273996</v>
      </c>
      <c r="F27">
        <f>SUM(F25:F26)</f>
        <v>5489199</v>
      </c>
    </row>
    <row r="28" spans="2:13" x14ac:dyDescent="0.25">
      <c r="B28" s="76" t="s">
        <v>153</v>
      </c>
      <c r="C28" s="21" t="str">
        <f>Raw!D48</f>
        <v>349964</v>
      </c>
      <c r="E28" t="s">
        <v>798</v>
      </c>
      <c r="F28">
        <f>F27-F24</f>
        <v>1246038</v>
      </c>
    </row>
    <row r="29" spans="2:13" x14ac:dyDescent="0.25">
      <c r="B29" s="76" t="s">
        <v>154</v>
      </c>
      <c r="C29" s="21" t="str">
        <f>Raw!D50</f>
        <v>274996</v>
      </c>
    </row>
    <row r="30" spans="2:13" ht="15.75" thickBot="1" x14ac:dyDescent="0.3">
      <c r="B30" s="77" t="s">
        <v>155</v>
      </c>
      <c r="C30" s="22" t="str">
        <f>Raw!D52</f>
        <v>207977</v>
      </c>
    </row>
    <row r="31" spans="2:13" ht="15.75" thickBot="1" x14ac:dyDescent="0.3">
      <c r="B31" s="68"/>
    </row>
    <row r="32" spans="2:13" x14ac:dyDescent="0.25">
      <c r="B32" s="75" t="s">
        <v>156</v>
      </c>
      <c r="C32" s="20" t="str">
        <f>Raw!D54</f>
        <v>78981</v>
      </c>
    </row>
    <row r="33" spans="2:3" x14ac:dyDescent="0.25">
      <c r="B33" s="76" t="s">
        <v>157</v>
      </c>
      <c r="C33" s="21" t="str">
        <f>Raw!D56</f>
        <v>123985</v>
      </c>
    </row>
    <row r="34" spans="2:3" x14ac:dyDescent="0.25">
      <c r="B34" s="76" t="s">
        <v>158</v>
      </c>
      <c r="C34" s="21" t="str">
        <f>Raw!D58</f>
        <v>29550</v>
      </c>
    </row>
    <row r="35" spans="2:3" x14ac:dyDescent="0.25">
      <c r="B35" s="76" t="s">
        <v>159</v>
      </c>
      <c r="C35" s="21" t="str">
        <f>Raw!D60</f>
        <v>69787</v>
      </c>
    </row>
    <row r="36" spans="2:3" x14ac:dyDescent="0.25">
      <c r="B36" s="76" t="s">
        <v>160</v>
      </c>
      <c r="C36" s="21" t="str">
        <f>Raw!D62</f>
        <v>132790</v>
      </c>
    </row>
    <row r="37" spans="2:3" x14ac:dyDescent="0.25">
      <c r="B37" s="76" t="s">
        <v>161</v>
      </c>
      <c r="C37" s="21" t="str">
        <f>Raw!D64</f>
        <v>166553</v>
      </c>
    </row>
    <row r="38" spans="2:3" x14ac:dyDescent="0.25">
      <c r="B38" s="76" t="s">
        <v>162</v>
      </c>
      <c r="C38" s="21" t="str">
        <f>Raw!D66</f>
        <v>72540</v>
      </c>
    </row>
    <row r="39" spans="2:3" ht="15.75" thickBot="1" x14ac:dyDescent="0.3">
      <c r="B39" s="77" t="s">
        <v>163</v>
      </c>
      <c r="C39" s="22" t="str">
        <f>Raw!D68</f>
        <v>199977</v>
      </c>
    </row>
  </sheetData>
  <conditionalFormatting sqref="K4:K20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20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20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6"/>
  <sheetViews>
    <sheetView topLeftCell="A43" workbookViewId="0">
      <selection activeCell="H83" sqref="H83"/>
    </sheetView>
  </sheetViews>
  <sheetFormatPr baseColWidth="10" defaultRowHeight="15" x14ac:dyDescent="0.25"/>
  <cols>
    <col min="4" max="4" width="15.7109375" customWidth="1"/>
    <col min="11" max="60" width="15.7109375" customWidth="1"/>
  </cols>
  <sheetData>
    <row r="1" spans="1:60" x14ac:dyDescent="0.25">
      <c r="A1" t="s">
        <v>133</v>
      </c>
    </row>
    <row r="2" spans="1:60" x14ac:dyDescent="0.25">
      <c r="D2" t="s">
        <v>1728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  <c r="AN2" t="s">
        <v>1085</v>
      </c>
      <c r="AO2" t="s">
        <v>1114</v>
      </c>
      <c r="AP2" t="s">
        <v>366</v>
      </c>
      <c r="AQ2" t="s">
        <v>1176</v>
      </c>
      <c r="AR2" t="s">
        <v>1206</v>
      </c>
      <c r="AS2" t="s">
        <v>1233</v>
      </c>
      <c r="AT2" t="s">
        <v>1264</v>
      </c>
      <c r="AU2" t="s">
        <v>1296</v>
      </c>
      <c r="AV2" t="s">
        <v>1323</v>
      </c>
      <c r="AW2" t="s">
        <v>1348</v>
      </c>
      <c r="AX2" t="s">
        <v>1348</v>
      </c>
      <c r="AY2" t="s">
        <v>1378</v>
      </c>
      <c r="AZ2" t="s">
        <v>1408</v>
      </c>
      <c r="BA2" t="s">
        <v>1442</v>
      </c>
      <c r="BB2" t="s">
        <v>1473</v>
      </c>
      <c r="BC2" t="s">
        <v>1508</v>
      </c>
      <c r="BD2" t="s">
        <v>1542</v>
      </c>
      <c r="BE2" t="s">
        <v>1572</v>
      </c>
      <c r="BF2" t="s">
        <v>1602</v>
      </c>
      <c r="BG2" t="s">
        <v>1634</v>
      </c>
      <c r="BH2" t="s">
        <v>1666</v>
      </c>
    </row>
    <row r="3" spans="1:60" x14ac:dyDescent="0.25">
      <c r="A3" t="s">
        <v>132</v>
      </c>
    </row>
    <row r="4" spans="1:60" x14ac:dyDescent="0.25">
      <c r="D4" t="s">
        <v>1729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  <c r="AN4" t="s">
        <v>1086</v>
      </c>
      <c r="AO4" t="s">
        <v>1115</v>
      </c>
      <c r="AP4" t="s">
        <v>1145</v>
      </c>
      <c r="AQ4" t="s">
        <v>1177</v>
      </c>
      <c r="AR4" t="s">
        <v>869</v>
      </c>
      <c r="AS4" t="s">
        <v>1234</v>
      </c>
      <c r="AT4" t="s">
        <v>1265</v>
      </c>
      <c r="AU4" t="s">
        <v>1297</v>
      </c>
      <c r="AV4" t="s">
        <v>764</v>
      </c>
      <c r="AW4" t="s">
        <v>1349</v>
      </c>
      <c r="AX4" t="s">
        <v>1349</v>
      </c>
      <c r="AY4" t="s">
        <v>1379</v>
      </c>
      <c r="AZ4" t="s">
        <v>1409</v>
      </c>
      <c r="BA4" t="s">
        <v>1443</v>
      </c>
      <c r="BB4" t="s">
        <v>1474</v>
      </c>
      <c r="BC4" t="s">
        <v>1509</v>
      </c>
      <c r="BD4" t="s">
        <v>1543</v>
      </c>
      <c r="BE4" t="s">
        <v>1573</v>
      </c>
      <c r="BF4" t="s">
        <v>1603</v>
      </c>
      <c r="BG4" t="s">
        <v>1635</v>
      </c>
      <c r="BH4" t="s">
        <v>1667</v>
      </c>
    </row>
    <row r="5" spans="1:60" x14ac:dyDescent="0.25">
      <c r="A5" t="s">
        <v>134</v>
      </c>
    </row>
    <row r="6" spans="1:60" x14ac:dyDescent="0.25">
      <c r="D6" t="s">
        <v>1730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  <c r="AN6" t="s">
        <v>1087</v>
      </c>
      <c r="AO6" t="s">
        <v>1116</v>
      </c>
      <c r="AP6" t="s">
        <v>1146</v>
      </c>
      <c r="AQ6" t="s">
        <v>1178</v>
      </c>
      <c r="AR6" t="s">
        <v>1207</v>
      </c>
      <c r="AS6" t="s">
        <v>1235</v>
      </c>
      <c r="AT6" t="s">
        <v>1266</v>
      </c>
      <c r="AU6" t="s">
        <v>1298</v>
      </c>
      <c r="AV6" t="s">
        <v>1324</v>
      </c>
      <c r="AW6" t="s">
        <v>1350</v>
      </c>
      <c r="AX6" t="s">
        <v>1350</v>
      </c>
      <c r="AY6" t="s">
        <v>1380</v>
      </c>
      <c r="AZ6" t="s">
        <v>1410</v>
      </c>
      <c r="BA6" t="s">
        <v>1444</v>
      </c>
      <c r="BB6" t="s">
        <v>513</v>
      </c>
      <c r="BC6" t="s">
        <v>1510</v>
      </c>
      <c r="BD6" t="s">
        <v>1544</v>
      </c>
      <c r="BE6" t="s">
        <v>1574</v>
      </c>
      <c r="BF6" t="s">
        <v>1604</v>
      </c>
      <c r="BG6" t="s">
        <v>1636</v>
      </c>
      <c r="BH6" t="s">
        <v>1055</v>
      </c>
    </row>
    <row r="7" spans="1:60" x14ac:dyDescent="0.25">
      <c r="A7" t="s">
        <v>135</v>
      </c>
    </row>
    <row r="8" spans="1:60" x14ac:dyDescent="0.25">
      <c r="D8" t="s">
        <v>1731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  <c r="AN8" t="s">
        <v>1088</v>
      </c>
      <c r="AO8" t="s">
        <v>1117</v>
      </c>
      <c r="AP8" t="s">
        <v>1147</v>
      </c>
      <c r="AQ8" t="s">
        <v>1179</v>
      </c>
      <c r="AR8" t="s">
        <v>1208</v>
      </c>
      <c r="AS8" t="s">
        <v>1236</v>
      </c>
      <c r="AT8" t="s">
        <v>1267</v>
      </c>
      <c r="AU8" t="s">
        <v>1299</v>
      </c>
      <c r="AV8" t="s">
        <v>1325</v>
      </c>
      <c r="AW8" t="s">
        <v>1351</v>
      </c>
      <c r="AX8" t="s">
        <v>1351</v>
      </c>
      <c r="AY8" t="s">
        <v>1381</v>
      </c>
      <c r="AZ8" t="s">
        <v>1411</v>
      </c>
      <c r="BA8" t="s">
        <v>1445</v>
      </c>
      <c r="BB8">
        <v>5299</v>
      </c>
      <c r="BC8" t="s">
        <v>1511</v>
      </c>
      <c r="BD8" t="s">
        <v>1545</v>
      </c>
      <c r="BE8" t="s">
        <v>1575</v>
      </c>
      <c r="BF8" t="s">
        <v>1605</v>
      </c>
      <c r="BG8" t="s">
        <v>1637</v>
      </c>
      <c r="BH8" t="s">
        <v>1668</v>
      </c>
    </row>
    <row r="9" spans="1:60" x14ac:dyDescent="0.25">
      <c r="A9" t="s">
        <v>136</v>
      </c>
    </row>
    <row r="10" spans="1:60" x14ac:dyDescent="0.25">
      <c r="D10" t="s">
        <v>318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  <c r="AN10" t="s">
        <v>1089</v>
      </c>
      <c r="AO10" t="s">
        <v>1118</v>
      </c>
      <c r="AP10" t="s">
        <v>1148</v>
      </c>
      <c r="AQ10" t="s">
        <v>1180</v>
      </c>
      <c r="AR10" t="s">
        <v>1209</v>
      </c>
      <c r="AS10" t="s">
        <v>1237</v>
      </c>
      <c r="AT10" t="s">
        <v>1268</v>
      </c>
      <c r="AU10" t="s">
        <v>1300</v>
      </c>
      <c r="AV10" t="s">
        <v>1326</v>
      </c>
      <c r="AW10" t="s">
        <v>868</v>
      </c>
      <c r="AX10" t="s">
        <v>868</v>
      </c>
      <c r="AY10" t="s">
        <v>1382</v>
      </c>
      <c r="AZ10" t="s">
        <v>1412</v>
      </c>
      <c r="BA10" t="s">
        <v>1446</v>
      </c>
      <c r="BB10" t="s">
        <v>1475</v>
      </c>
      <c r="BC10" t="s">
        <v>1512</v>
      </c>
      <c r="BD10" t="s">
        <v>423</v>
      </c>
      <c r="BE10" t="s">
        <v>1576</v>
      </c>
      <c r="BF10" t="s">
        <v>1148</v>
      </c>
      <c r="BG10" t="s">
        <v>1638</v>
      </c>
      <c r="BH10" t="s">
        <v>1669</v>
      </c>
    </row>
    <row r="11" spans="1:60" x14ac:dyDescent="0.25">
      <c r="A11" t="s">
        <v>137</v>
      </c>
    </row>
    <row r="12" spans="1:60" x14ac:dyDescent="0.25">
      <c r="D12" t="s">
        <v>1732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  <c r="AN12" t="s">
        <v>674</v>
      </c>
      <c r="AO12" t="s">
        <v>1119</v>
      </c>
      <c r="AP12" t="s">
        <v>1149</v>
      </c>
      <c r="AQ12" t="s">
        <v>422</v>
      </c>
      <c r="AR12" t="s">
        <v>995</v>
      </c>
      <c r="AS12" t="s">
        <v>549</v>
      </c>
      <c r="AT12" t="s">
        <v>1269</v>
      </c>
      <c r="AU12" t="s">
        <v>1301</v>
      </c>
      <c r="AV12" t="s">
        <v>1327</v>
      </c>
      <c r="AW12" t="s">
        <v>1352</v>
      </c>
      <c r="AX12" t="s">
        <v>1352</v>
      </c>
      <c r="AY12" t="s">
        <v>1383</v>
      </c>
      <c r="AZ12" t="s">
        <v>1413</v>
      </c>
      <c r="BA12" t="s">
        <v>1447</v>
      </c>
      <c r="BB12" t="s">
        <v>1476</v>
      </c>
      <c r="BC12" t="s">
        <v>1513</v>
      </c>
      <c r="BD12" t="s">
        <v>1546</v>
      </c>
      <c r="BE12" t="s">
        <v>1577</v>
      </c>
      <c r="BF12" t="s">
        <v>1606</v>
      </c>
      <c r="BG12" t="s">
        <v>1639</v>
      </c>
      <c r="BH12" t="s">
        <v>516</v>
      </c>
    </row>
    <row r="13" spans="1:60" x14ac:dyDescent="0.25">
      <c r="A13" t="s">
        <v>138</v>
      </c>
    </row>
    <row r="14" spans="1:60" x14ac:dyDescent="0.25">
      <c r="D14" t="s">
        <v>1733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  <c r="AN14" t="s">
        <v>808</v>
      </c>
      <c r="AO14" t="s">
        <v>1120</v>
      </c>
      <c r="AP14" t="s">
        <v>1150</v>
      </c>
      <c r="AQ14" t="s">
        <v>1181</v>
      </c>
      <c r="AR14" t="s">
        <v>1210</v>
      </c>
      <c r="AS14" t="s">
        <v>1238</v>
      </c>
      <c r="AT14" t="s">
        <v>1270</v>
      </c>
      <c r="AU14" t="s">
        <v>994</v>
      </c>
      <c r="AV14" t="s">
        <v>1328</v>
      </c>
      <c r="AW14" t="s">
        <v>1353</v>
      </c>
      <c r="AX14" t="s">
        <v>1353</v>
      </c>
      <c r="AY14" t="s">
        <v>1384</v>
      </c>
      <c r="AZ14" t="s">
        <v>1414</v>
      </c>
      <c r="BA14" t="s">
        <v>1448</v>
      </c>
      <c r="BB14" t="s">
        <v>1477</v>
      </c>
      <c r="BC14" t="s">
        <v>1514</v>
      </c>
      <c r="BD14" t="s">
        <v>646</v>
      </c>
      <c r="BE14" t="s">
        <v>1578</v>
      </c>
      <c r="BF14" t="s">
        <v>1607</v>
      </c>
      <c r="BG14" t="s">
        <v>1640</v>
      </c>
      <c r="BH14" t="s">
        <v>1670</v>
      </c>
    </row>
    <row r="15" spans="1:60" x14ac:dyDescent="0.25">
      <c r="A15" t="s">
        <v>200</v>
      </c>
    </row>
    <row r="16" spans="1:60" x14ac:dyDescent="0.25">
      <c r="D16" t="s">
        <v>1734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  <c r="AN16" t="s">
        <v>1090</v>
      </c>
      <c r="AO16" t="s">
        <v>1033</v>
      </c>
      <c r="AP16" t="s">
        <v>1151</v>
      </c>
      <c r="AQ16" t="s">
        <v>1182</v>
      </c>
      <c r="AR16" t="s">
        <v>1211</v>
      </c>
      <c r="AS16" t="s">
        <v>1239</v>
      </c>
      <c r="AT16" t="s">
        <v>1271</v>
      </c>
      <c r="AU16" t="s">
        <v>232</v>
      </c>
      <c r="AV16" t="s">
        <v>1329</v>
      </c>
      <c r="AW16" t="s">
        <v>1354</v>
      </c>
      <c r="AX16" t="s">
        <v>1354</v>
      </c>
      <c r="AY16" t="s">
        <v>1385</v>
      </c>
      <c r="AZ16" t="s">
        <v>1415</v>
      </c>
      <c r="BA16" t="s">
        <v>684</v>
      </c>
      <c r="BB16" t="s">
        <v>1478</v>
      </c>
      <c r="BC16" t="s">
        <v>1515</v>
      </c>
      <c r="BD16" t="s">
        <v>1547</v>
      </c>
      <c r="BE16" t="s">
        <v>1579</v>
      </c>
      <c r="BF16" t="s">
        <v>1608</v>
      </c>
      <c r="BG16" t="s">
        <v>1641</v>
      </c>
      <c r="BH16" t="s">
        <v>1671</v>
      </c>
    </row>
    <row r="17" spans="1:60" x14ac:dyDescent="0.25">
      <c r="A17" t="s">
        <v>201</v>
      </c>
    </row>
    <row r="18" spans="1:60" x14ac:dyDescent="0.25">
      <c r="D18" t="s">
        <v>1735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  <c r="AN18" t="s">
        <v>1091</v>
      </c>
      <c r="AO18" t="s">
        <v>1121</v>
      </c>
      <c r="AP18" t="s">
        <v>1152</v>
      </c>
      <c r="AQ18" t="s">
        <v>1183</v>
      </c>
      <c r="AR18" t="s">
        <v>1212</v>
      </c>
      <c r="AS18" t="s">
        <v>524</v>
      </c>
      <c r="AT18" t="s">
        <v>1272</v>
      </c>
      <c r="AU18" t="s">
        <v>1302</v>
      </c>
      <c r="AV18" t="s">
        <v>453</v>
      </c>
      <c r="AW18" t="s">
        <v>1091</v>
      </c>
      <c r="AX18" t="s">
        <v>1091</v>
      </c>
      <c r="AY18" t="s">
        <v>1386</v>
      </c>
      <c r="AZ18" t="s">
        <v>1416</v>
      </c>
      <c r="BA18" t="s">
        <v>1449</v>
      </c>
      <c r="BB18" t="s">
        <v>1479</v>
      </c>
      <c r="BC18" t="s">
        <v>1516</v>
      </c>
      <c r="BD18" t="s">
        <v>1548</v>
      </c>
      <c r="BE18" t="s">
        <v>1580</v>
      </c>
      <c r="BF18" t="s">
        <v>1609</v>
      </c>
      <c r="BG18" t="s">
        <v>1642</v>
      </c>
      <c r="BH18" t="s">
        <v>213</v>
      </c>
    </row>
    <row r="19" spans="1:60" x14ac:dyDescent="0.25">
      <c r="A19" t="s">
        <v>202</v>
      </c>
    </row>
    <row r="20" spans="1:60" x14ac:dyDescent="0.25">
      <c r="D20" t="s">
        <v>1736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  <c r="AN20" t="s">
        <v>1092</v>
      </c>
      <c r="AO20" t="s">
        <v>966</v>
      </c>
      <c r="AP20" t="s">
        <v>1153</v>
      </c>
      <c r="AQ20" t="s">
        <v>1184</v>
      </c>
      <c r="AR20" t="s">
        <v>1184</v>
      </c>
      <c r="AS20" t="s">
        <v>1240</v>
      </c>
      <c r="AT20" t="s">
        <v>1273</v>
      </c>
      <c r="AU20" t="s">
        <v>1303</v>
      </c>
      <c r="AV20" t="s">
        <v>1221</v>
      </c>
      <c r="AW20" t="s">
        <v>813</v>
      </c>
      <c r="AX20">
        <v>109978</v>
      </c>
      <c r="AY20" t="s">
        <v>1387</v>
      </c>
      <c r="AZ20" t="s">
        <v>1417</v>
      </c>
      <c r="BA20" t="s">
        <v>1450</v>
      </c>
      <c r="BB20" t="s">
        <v>1480</v>
      </c>
      <c r="BC20" t="s">
        <v>1517</v>
      </c>
      <c r="BD20" t="s">
        <v>844</v>
      </c>
      <c r="BE20" t="s">
        <v>1581</v>
      </c>
      <c r="BF20" t="s">
        <v>1610</v>
      </c>
      <c r="BG20" t="s">
        <v>1643</v>
      </c>
      <c r="BH20" t="s">
        <v>1672</v>
      </c>
    </row>
    <row r="21" spans="1:60" x14ac:dyDescent="0.25">
      <c r="A21" t="s">
        <v>203</v>
      </c>
    </row>
    <row r="22" spans="1:60" x14ac:dyDescent="0.25">
      <c r="D22" t="s">
        <v>1737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  <c r="AN22" t="s">
        <v>1093</v>
      </c>
      <c r="AO22" t="s">
        <v>1122</v>
      </c>
      <c r="AP22" t="s">
        <v>1154</v>
      </c>
      <c r="AQ22" t="s">
        <v>1185</v>
      </c>
      <c r="AR22" t="s">
        <v>1213</v>
      </c>
      <c r="AS22" t="s">
        <v>1241</v>
      </c>
      <c r="AT22" t="s">
        <v>1274</v>
      </c>
      <c r="AU22" t="s">
        <v>1304</v>
      </c>
      <c r="AV22" t="s">
        <v>1330</v>
      </c>
      <c r="AW22" t="s">
        <v>1355</v>
      </c>
      <c r="AX22">
        <v>117695</v>
      </c>
      <c r="AY22" t="s">
        <v>409</v>
      </c>
      <c r="AZ22" t="s">
        <v>1418</v>
      </c>
      <c r="BA22" t="s">
        <v>1451</v>
      </c>
      <c r="BB22" t="s">
        <v>1481</v>
      </c>
      <c r="BC22" t="s">
        <v>1518</v>
      </c>
      <c r="BD22" t="s">
        <v>414</v>
      </c>
      <c r="BE22" t="s">
        <v>1582</v>
      </c>
      <c r="BF22" t="s">
        <v>1611</v>
      </c>
      <c r="BG22">
        <v>117929</v>
      </c>
      <c r="BH22" t="s">
        <v>1673</v>
      </c>
    </row>
    <row r="23" spans="1:60" x14ac:dyDescent="0.25">
      <c r="A23" t="s">
        <v>204</v>
      </c>
    </row>
    <row r="24" spans="1:60" x14ac:dyDescent="0.25">
      <c r="D24" t="s">
        <v>1738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  <c r="AN24" t="s">
        <v>1094</v>
      </c>
      <c r="AO24" t="s">
        <v>1123</v>
      </c>
      <c r="AP24" t="s">
        <v>1155</v>
      </c>
      <c r="AQ24" t="s">
        <v>1186</v>
      </c>
      <c r="AR24" t="s">
        <v>1214</v>
      </c>
      <c r="AS24" t="s">
        <v>1242</v>
      </c>
      <c r="AT24" t="s">
        <v>1275</v>
      </c>
      <c r="AU24" t="s">
        <v>1305</v>
      </c>
      <c r="AV24" t="s">
        <v>1331</v>
      </c>
      <c r="AW24" t="s">
        <v>1356</v>
      </c>
      <c r="AX24">
        <v>118482</v>
      </c>
      <c r="AY24" t="s">
        <v>1388</v>
      </c>
      <c r="AZ24" t="s">
        <v>1419</v>
      </c>
      <c r="BA24" t="s">
        <v>1452</v>
      </c>
      <c r="BB24" t="s">
        <v>1482</v>
      </c>
      <c r="BC24" t="s">
        <v>1519</v>
      </c>
      <c r="BD24" t="s">
        <v>1549</v>
      </c>
      <c r="BE24" t="s">
        <v>1583</v>
      </c>
      <c r="BF24" t="s">
        <v>1612</v>
      </c>
      <c r="BG24" t="s">
        <v>1644</v>
      </c>
      <c r="BH24" t="s">
        <v>1674</v>
      </c>
    </row>
    <row r="25" spans="1:60" x14ac:dyDescent="0.25">
      <c r="A25" t="s">
        <v>205</v>
      </c>
    </row>
    <row r="26" spans="1:60" x14ac:dyDescent="0.25">
      <c r="D26" t="s">
        <v>1172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  <c r="AN26" t="s">
        <v>1095</v>
      </c>
      <c r="AO26" t="s">
        <v>1124</v>
      </c>
      <c r="AP26" t="s">
        <v>1156</v>
      </c>
      <c r="AQ26" t="s">
        <v>1187</v>
      </c>
      <c r="AR26" t="s">
        <v>1215</v>
      </c>
      <c r="AS26" t="s">
        <v>1243</v>
      </c>
      <c r="AT26" t="s">
        <v>1276</v>
      </c>
      <c r="AU26" t="s">
        <v>1306</v>
      </c>
      <c r="AV26" t="s">
        <v>1332</v>
      </c>
      <c r="AW26" t="s">
        <v>1357</v>
      </c>
      <c r="AX26">
        <v>56961</v>
      </c>
      <c r="AY26" t="s">
        <v>1389</v>
      </c>
      <c r="AZ26" t="s">
        <v>1420</v>
      </c>
      <c r="BA26" t="s">
        <v>1453</v>
      </c>
      <c r="BB26" t="s">
        <v>1483</v>
      </c>
      <c r="BC26" t="s">
        <v>1520</v>
      </c>
      <c r="BD26" t="s">
        <v>1550</v>
      </c>
      <c r="BE26" t="s">
        <v>1584</v>
      </c>
      <c r="BF26" t="s">
        <v>1613</v>
      </c>
      <c r="BG26" t="s">
        <v>1645</v>
      </c>
      <c r="BH26" t="s">
        <v>1675</v>
      </c>
    </row>
    <row r="27" spans="1:60" x14ac:dyDescent="0.25">
      <c r="A27" t="s">
        <v>144</v>
      </c>
    </row>
    <row r="28" spans="1:60" x14ac:dyDescent="0.25">
      <c r="D28" t="s">
        <v>1739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  <c r="AN28" t="s">
        <v>1096</v>
      </c>
      <c r="AO28" t="s">
        <v>1125</v>
      </c>
      <c r="AP28" t="s">
        <v>1157</v>
      </c>
      <c r="AQ28" t="s">
        <v>809</v>
      </c>
      <c r="AR28" t="s">
        <v>1216</v>
      </c>
      <c r="AS28" t="s">
        <v>1244</v>
      </c>
      <c r="AT28" t="s">
        <v>1277</v>
      </c>
      <c r="AU28" t="s">
        <v>1307</v>
      </c>
      <c r="AV28" t="s">
        <v>1333</v>
      </c>
      <c r="AW28" t="s">
        <v>1358</v>
      </c>
      <c r="AX28" t="s">
        <v>1358</v>
      </c>
      <c r="AY28" t="s">
        <v>1390</v>
      </c>
      <c r="AZ28" t="s">
        <v>1421</v>
      </c>
      <c r="BA28" t="s">
        <v>1454</v>
      </c>
      <c r="BB28" t="s">
        <v>1484</v>
      </c>
      <c r="BC28" t="s">
        <v>1521</v>
      </c>
      <c r="BD28" t="s">
        <v>1551</v>
      </c>
      <c r="BE28" t="s">
        <v>623</v>
      </c>
      <c r="BF28" t="s">
        <v>1614</v>
      </c>
      <c r="BG28" t="s">
        <v>1646</v>
      </c>
      <c r="BH28" t="s">
        <v>1676</v>
      </c>
    </row>
    <row r="29" spans="1:60" x14ac:dyDescent="0.25">
      <c r="A29" t="s">
        <v>145</v>
      </c>
    </row>
    <row r="30" spans="1:60" x14ac:dyDescent="0.25">
      <c r="D30" t="s">
        <v>1740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  <c r="AN30" t="s">
        <v>1097</v>
      </c>
      <c r="AO30" t="s">
        <v>1126</v>
      </c>
      <c r="AP30" t="s">
        <v>1158</v>
      </c>
      <c r="AQ30" t="s">
        <v>1188</v>
      </c>
      <c r="AR30" t="s">
        <v>1158</v>
      </c>
      <c r="AS30" t="s">
        <v>1245</v>
      </c>
      <c r="AT30" t="s">
        <v>1278</v>
      </c>
      <c r="AU30" t="s">
        <v>1308</v>
      </c>
      <c r="AV30" t="s">
        <v>1334</v>
      </c>
      <c r="AW30" t="s">
        <v>1359</v>
      </c>
      <c r="AX30" t="s">
        <v>1359</v>
      </c>
      <c r="AY30" t="s">
        <v>1391</v>
      </c>
      <c r="AZ30" t="s">
        <v>1422</v>
      </c>
      <c r="BA30" t="s">
        <v>1455</v>
      </c>
      <c r="BB30" t="s">
        <v>1485</v>
      </c>
      <c r="BC30" t="s">
        <v>1522</v>
      </c>
      <c r="BD30" t="s">
        <v>1552</v>
      </c>
      <c r="BE30" t="s">
        <v>1585</v>
      </c>
      <c r="BF30" t="s">
        <v>1615</v>
      </c>
      <c r="BG30" t="s">
        <v>1647</v>
      </c>
      <c r="BH30" t="s">
        <v>1677</v>
      </c>
    </row>
    <row r="31" spans="1:60" x14ac:dyDescent="0.25">
      <c r="A31" t="s">
        <v>146</v>
      </c>
    </row>
    <row r="32" spans="1:60" x14ac:dyDescent="0.25">
      <c r="D32" t="s">
        <v>1741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  <c r="AN32" t="s">
        <v>1098</v>
      </c>
      <c r="AO32" t="s">
        <v>1127</v>
      </c>
      <c r="AP32" t="s">
        <v>1159</v>
      </c>
      <c r="AQ32" t="s">
        <v>1189</v>
      </c>
      <c r="AR32" t="s">
        <v>1217</v>
      </c>
      <c r="AS32" t="s">
        <v>1246</v>
      </c>
      <c r="AT32" t="s">
        <v>1279</v>
      </c>
      <c r="AU32" t="s">
        <v>1246</v>
      </c>
      <c r="AV32" t="s">
        <v>1246</v>
      </c>
      <c r="AW32" t="s">
        <v>1360</v>
      </c>
      <c r="AX32" t="s">
        <v>1360</v>
      </c>
      <c r="AY32" t="s">
        <v>1217</v>
      </c>
      <c r="AZ32" t="s">
        <v>1423</v>
      </c>
      <c r="BA32" t="s">
        <v>1456</v>
      </c>
      <c r="BB32" t="s">
        <v>1486</v>
      </c>
      <c r="BC32" t="s">
        <v>1523</v>
      </c>
      <c r="BD32" t="s">
        <v>1553</v>
      </c>
      <c r="BE32" t="s">
        <v>1149</v>
      </c>
      <c r="BF32" t="s">
        <v>1616</v>
      </c>
      <c r="BG32" t="s">
        <v>1648</v>
      </c>
      <c r="BH32" t="s">
        <v>1678</v>
      </c>
    </row>
    <row r="33" spans="1:60" x14ac:dyDescent="0.25">
      <c r="A33" t="s">
        <v>147</v>
      </c>
    </row>
    <row r="34" spans="1:60" x14ac:dyDescent="0.25">
      <c r="D34" t="s">
        <v>817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  <c r="AN34" t="s">
        <v>1099</v>
      </c>
      <c r="AO34" t="s">
        <v>1128</v>
      </c>
      <c r="AP34" t="s">
        <v>1160</v>
      </c>
      <c r="AQ34" t="s">
        <v>1190</v>
      </c>
      <c r="AR34" t="s">
        <v>1128</v>
      </c>
      <c r="AS34" t="s">
        <v>1247</v>
      </c>
      <c r="AT34" t="s">
        <v>1280</v>
      </c>
      <c r="AU34" t="s">
        <v>1280</v>
      </c>
      <c r="AV34" t="s">
        <v>1335</v>
      </c>
      <c r="AW34" t="s">
        <v>1361</v>
      </c>
      <c r="AX34" t="s">
        <v>1361</v>
      </c>
      <c r="AY34" t="s">
        <v>1392</v>
      </c>
      <c r="AZ34" t="s">
        <v>1424</v>
      </c>
      <c r="BA34" t="s">
        <v>1457</v>
      </c>
      <c r="BB34" t="s">
        <v>1487</v>
      </c>
      <c r="BC34" t="s">
        <v>1524</v>
      </c>
      <c r="BD34" t="s">
        <v>1554</v>
      </c>
      <c r="BE34" t="s">
        <v>1586</v>
      </c>
      <c r="BF34" t="s">
        <v>1617</v>
      </c>
      <c r="BG34" t="s">
        <v>1649</v>
      </c>
      <c r="BH34" t="s">
        <v>1679</v>
      </c>
    </row>
    <row r="35" spans="1:60" x14ac:dyDescent="0.25">
      <c r="A35" t="s">
        <v>148</v>
      </c>
    </row>
    <row r="36" spans="1:60" x14ac:dyDescent="0.25">
      <c r="D36" t="s">
        <v>1742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  <c r="AN36" t="s">
        <v>1069</v>
      </c>
      <c r="AO36" t="s">
        <v>1129</v>
      </c>
      <c r="AP36" t="s">
        <v>1161</v>
      </c>
      <c r="AQ36" t="s">
        <v>1069</v>
      </c>
      <c r="AR36" t="s">
        <v>1218</v>
      </c>
      <c r="AS36" t="s">
        <v>1248</v>
      </c>
      <c r="AT36" t="s">
        <v>1069</v>
      </c>
      <c r="AU36" t="s">
        <v>1069</v>
      </c>
      <c r="AV36" t="s">
        <v>850</v>
      </c>
      <c r="AW36" t="s">
        <v>850</v>
      </c>
      <c r="AX36" t="s">
        <v>850</v>
      </c>
      <c r="AY36" t="s">
        <v>1393</v>
      </c>
      <c r="AZ36" t="s">
        <v>1425</v>
      </c>
      <c r="BA36" t="s">
        <v>850</v>
      </c>
      <c r="BB36" t="s">
        <v>1488</v>
      </c>
      <c r="BC36">
        <v>56400</v>
      </c>
      <c r="BD36" t="s">
        <v>1555</v>
      </c>
      <c r="BE36" t="s">
        <v>1587</v>
      </c>
      <c r="BF36" t="s">
        <v>1618</v>
      </c>
      <c r="BG36" t="s">
        <v>1650</v>
      </c>
      <c r="BH36" t="s">
        <v>1680</v>
      </c>
    </row>
    <row r="37" spans="1:60" x14ac:dyDescent="0.25">
      <c r="A37" t="s">
        <v>149</v>
      </c>
    </row>
    <row r="38" spans="1:60" x14ac:dyDescent="0.25">
      <c r="D38" t="s">
        <v>1743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  <c r="AN38" t="s">
        <v>1100</v>
      </c>
      <c r="AO38" t="s">
        <v>1130</v>
      </c>
      <c r="AP38" t="s">
        <v>1162</v>
      </c>
      <c r="AQ38" t="s">
        <v>1191</v>
      </c>
      <c r="AR38" t="s">
        <v>1219</v>
      </c>
      <c r="AS38" t="s">
        <v>1249</v>
      </c>
      <c r="AT38" t="s">
        <v>1281</v>
      </c>
      <c r="AU38" t="s">
        <v>1309</v>
      </c>
      <c r="AV38" t="s">
        <v>1336</v>
      </c>
      <c r="AW38" t="s">
        <v>1362</v>
      </c>
      <c r="AX38" t="s">
        <v>1362</v>
      </c>
      <c r="AY38" t="s">
        <v>1394</v>
      </c>
      <c r="AZ38" t="s">
        <v>1426</v>
      </c>
      <c r="BA38" t="s">
        <v>1458</v>
      </c>
      <c r="BB38" t="s">
        <v>1489</v>
      </c>
      <c r="BC38" t="s">
        <v>1525</v>
      </c>
      <c r="BD38" t="s">
        <v>1556</v>
      </c>
      <c r="BE38" t="s">
        <v>1588</v>
      </c>
      <c r="BF38" t="s">
        <v>1619</v>
      </c>
      <c r="BG38" t="s">
        <v>1651</v>
      </c>
      <c r="BH38" t="s">
        <v>1681</v>
      </c>
    </row>
    <row r="39" spans="1:60" x14ac:dyDescent="0.25">
      <c r="A39" t="s">
        <v>150</v>
      </c>
    </row>
    <row r="40" spans="1:60" x14ac:dyDescent="0.25">
      <c r="D40" t="s">
        <v>1744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  <c r="AN40" t="s">
        <v>1101</v>
      </c>
      <c r="AO40" t="s">
        <v>1131</v>
      </c>
      <c r="AP40" t="s">
        <v>1163</v>
      </c>
      <c r="AQ40" t="s">
        <v>1192</v>
      </c>
      <c r="AR40" t="s">
        <v>1220</v>
      </c>
      <c r="AS40" t="s">
        <v>1250</v>
      </c>
      <c r="AT40" t="s">
        <v>1183</v>
      </c>
      <c r="AU40" t="s">
        <v>1310</v>
      </c>
      <c r="AV40" t="s">
        <v>1337</v>
      </c>
      <c r="AW40" t="s">
        <v>1363</v>
      </c>
      <c r="AX40" t="s">
        <v>1363</v>
      </c>
      <c r="AY40" t="s">
        <v>1395</v>
      </c>
      <c r="AZ40" t="s">
        <v>1427</v>
      </c>
      <c r="BA40" t="s">
        <v>1459</v>
      </c>
      <c r="BB40" t="s">
        <v>1490</v>
      </c>
      <c r="BC40" t="s">
        <v>1526</v>
      </c>
      <c r="BD40" t="s">
        <v>1557</v>
      </c>
      <c r="BE40" t="s">
        <v>1589</v>
      </c>
      <c r="BF40" t="s">
        <v>1620</v>
      </c>
      <c r="BG40" t="s">
        <v>1652</v>
      </c>
      <c r="BH40" t="s">
        <v>1682</v>
      </c>
    </row>
    <row r="41" spans="1:60" x14ac:dyDescent="0.25">
      <c r="A41" t="s">
        <v>151</v>
      </c>
    </row>
    <row r="42" spans="1:60" x14ac:dyDescent="0.25">
      <c r="D42" t="s">
        <v>1745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  <c r="AN42" t="s">
        <v>1102</v>
      </c>
      <c r="AO42" t="s">
        <v>1132</v>
      </c>
      <c r="AP42" t="s">
        <v>1164</v>
      </c>
      <c r="AQ42" t="s">
        <v>1193</v>
      </c>
      <c r="AR42" t="s">
        <v>1221</v>
      </c>
      <c r="AS42" t="s">
        <v>1251</v>
      </c>
      <c r="AT42" t="s">
        <v>1282</v>
      </c>
      <c r="AU42" t="s">
        <v>1311</v>
      </c>
      <c r="AV42" t="s">
        <v>1338</v>
      </c>
      <c r="AW42" t="s">
        <v>1364</v>
      </c>
      <c r="AX42" t="s">
        <v>1364</v>
      </c>
      <c r="AY42" t="s">
        <v>1137</v>
      </c>
      <c r="AZ42" t="s">
        <v>1428</v>
      </c>
      <c r="BA42" t="s">
        <v>1460</v>
      </c>
      <c r="BB42" t="s">
        <v>1491</v>
      </c>
      <c r="BC42" t="s">
        <v>1527</v>
      </c>
      <c r="BD42" t="s">
        <v>1558</v>
      </c>
      <c r="BE42" t="s">
        <v>1049</v>
      </c>
      <c r="BF42" t="s">
        <v>1621</v>
      </c>
      <c r="BG42" t="s">
        <v>1653</v>
      </c>
      <c r="BH42" t="s">
        <v>1683</v>
      </c>
    </row>
    <row r="43" spans="1:60" x14ac:dyDescent="0.25">
      <c r="A43" t="s">
        <v>198</v>
      </c>
    </row>
    <row r="44" spans="1:60" x14ac:dyDescent="0.25">
      <c r="D44" t="s">
        <v>1746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  <c r="AN44" t="s">
        <v>1103</v>
      </c>
      <c r="AO44" t="s">
        <v>1133</v>
      </c>
      <c r="AP44" t="s">
        <v>1133</v>
      </c>
      <c r="AQ44" t="s">
        <v>1194</v>
      </c>
      <c r="AR44" t="s">
        <v>1222</v>
      </c>
      <c r="AS44">
        <v>122222</v>
      </c>
      <c r="AT44" t="s">
        <v>1283</v>
      </c>
      <c r="AU44">
        <v>122222</v>
      </c>
      <c r="AV44">
        <v>122222</v>
      </c>
      <c r="AW44">
        <v>122222</v>
      </c>
      <c r="AX44">
        <v>122222</v>
      </c>
      <c r="AY44">
        <v>122222</v>
      </c>
      <c r="AZ44">
        <v>122222</v>
      </c>
      <c r="BA44" t="s">
        <v>1461</v>
      </c>
      <c r="BB44" t="s">
        <v>1492</v>
      </c>
      <c r="BC44" t="s">
        <v>1528</v>
      </c>
      <c r="BD44" t="s">
        <v>1559</v>
      </c>
      <c r="BE44" t="s">
        <v>1590</v>
      </c>
      <c r="BF44" t="s">
        <v>1622</v>
      </c>
      <c r="BG44" t="s">
        <v>1654</v>
      </c>
      <c r="BH44" t="s">
        <v>1202</v>
      </c>
    </row>
    <row r="45" spans="1:60" x14ac:dyDescent="0.25">
      <c r="A45" t="s">
        <v>152</v>
      </c>
    </row>
    <row r="46" spans="1:60" x14ac:dyDescent="0.25">
      <c r="D46" t="s">
        <v>1747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  <c r="AN46" t="s">
        <v>1104</v>
      </c>
      <c r="AO46" t="s">
        <v>599</v>
      </c>
      <c r="AP46" t="s">
        <v>1165</v>
      </c>
      <c r="AQ46" t="s">
        <v>1195</v>
      </c>
      <c r="AR46" t="s">
        <v>1223</v>
      </c>
      <c r="AS46" t="s">
        <v>1252</v>
      </c>
      <c r="AT46" t="s">
        <v>1284</v>
      </c>
      <c r="AU46" t="s">
        <v>1312</v>
      </c>
      <c r="AV46" t="s">
        <v>1339</v>
      </c>
      <c r="AW46" t="s">
        <v>1365</v>
      </c>
      <c r="AX46" t="s">
        <v>1365</v>
      </c>
      <c r="AY46" t="s">
        <v>1396</v>
      </c>
      <c r="AZ46" t="s">
        <v>1429</v>
      </c>
      <c r="BA46" t="s">
        <v>1462</v>
      </c>
      <c r="BB46" t="s">
        <v>1493</v>
      </c>
      <c r="BC46" t="s">
        <v>1529</v>
      </c>
      <c r="BD46" t="s">
        <v>1560</v>
      </c>
      <c r="BE46" t="s">
        <v>1591</v>
      </c>
      <c r="BF46" t="s">
        <v>1623</v>
      </c>
      <c r="BG46" t="s">
        <v>1655</v>
      </c>
      <c r="BH46" t="s">
        <v>1684</v>
      </c>
    </row>
    <row r="47" spans="1:60" x14ac:dyDescent="0.25">
      <c r="A47" t="s">
        <v>153</v>
      </c>
    </row>
    <row r="48" spans="1:60" x14ac:dyDescent="0.25">
      <c r="D48" t="s">
        <v>1748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  <c r="AN48">
        <v>589997</v>
      </c>
      <c r="AO48" t="s">
        <v>1134</v>
      </c>
      <c r="AP48" t="s">
        <v>1166</v>
      </c>
      <c r="AQ48" t="s">
        <v>1196</v>
      </c>
      <c r="AR48" t="s">
        <v>1224</v>
      </c>
      <c r="AS48" t="s">
        <v>1253</v>
      </c>
      <c r="AT48" t="s">
        <v>1285</v>
      </c>
      <c r="AU48" t="s">
        <v>1313</v>
      </c>
      <c r="AV48" t="s">
        <v>1340</v>
      </c>
      <c r="AW48" t="s">
        <v>1366</v>
      </c>
      <c r="AX48" t="s">
        <v>1366</v>
      </c>
      <c r="AY48" t="s">
        <v>1397</v>
      </c>
      <c r="AZ48" t="s">
        <v>1430</v>
      </c>
      <c r="BA48" t="s">
        <v>1463</v>
      </c>
      <c r="BB48" t="s">
        <v>1494</v>
      </c>
      <c r="BC48" t="s">
        <v>1530</v>
      </c>
      <c r="BD48" t="s">
        <v>1561</v>
      </c>
      <c r="BE48" t="s">
        <v>1592</v>
      </c>
      <c r="BF48" t="s">
        <v>1624</v>
      </c>
      <c r="BG48" t="s">
        <v>1656</v>
      </c>
      <c r="BH48" t="s">
        <v>1685</v>
      </c>
    </row>
    <row r="49" spans="1:60" x14ac:dyDescent="0.25">
      <c r="A49" t="s">
        <v>154</v>
      </c>
    </row>
    <row r="50" spans="1:60" x14ac:dyDescent="0.25">
      <c r="D50" t="s">
        <v>1749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  <c r="AN50" t="s">
        <v>1076</v>
      </c>
      <c r="AO50" t="s">
        <v>1076</v>
      </c>
      <c r="AP50" t="s">
        <v>1167</v>
      </c>
      <c r="AQ50" t="s">
        <v>356</v>
      </c>
      <c r="AR50">
        <v>319720</v>
      </c>
      <c r="AS50" t="s">
        <v>1254</v>
      </c>
      <c r="AT50" t="s">
        <v>1286</v>
      </c>
      <c r="AU50" t="s">
        <v>1314</v>
      </c>
      <c r="AV50" t="s">
        <v>1314</v>
      </c>
      <c r="AW50" t="s">
        <v>1367</v>
      </c>
      <c r="AX50" t="s">
        <v>1367</v>
      </c>
      <c r="AY50" t="s">
        <v>1398</v>
      </c>
      <c r="AZ50" t="s">
        <v>1431</v>
      </c>
      <c r="BA50" t="s">
        <v>1464</v>
      </c>
      <c r="BB50" t="s">
        <v>1495</v>
      </c>
      <c r="BC50" t="s">
        <v>1531</v>
      </c>
      <c r="BD50" t="s">
        <v>1562</v>
      </c>
      <c r="BE50" t="s">
        <v>1593</v>
      </c>
      <c r="BF50" t="s">
        <v>1625</v>
      </c>
      <c r="BG50" t="s">
        <v>1657</v>
      </c>
      <c r="BH50" t="s">
        <v>1686</v>
      </c>
    </row>
    <row r="51" spans="1:60" x14ac:dyDescent="0.25">
      <c r="A51" t="s">
        <v>155</v>
      </c>
    </row>
    <row r="52" spans="1:60" x14ac:dyDescent="0.25">
      <c r="D52" t="s">
        <v>1750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  <c r="AN52" t="s">
        <v>1105</v>
      </c>
      <c r="AO52" t="s">
        <v>1135</v>
      </c>
      <c r="AP52" t="s">
        <v>1168</v>
      </c>
      <c r="AQ52" t="s">
        <v>1197</v>
      </c>
      <c r="AR52" t="s">
        <v>357</v>
      </c>
      <c r="AS52" t="s">
        <v>1255</v>
      </c>
      <c r="AT52" t="s">
        <v>1287</v>
      </c>
      <c r="AU52" t="s">
        <v>1315</v>
      </c>
      <c r="AV52" t="s">
        <v>1341</v>
      </c>
      <c r="AW52" t="s">
        <v>1368</v>
      </c>
      <c r="AX52" t="s">
        <v>1368</v>
      </c>
      <c r="AY52" t="s">
        <v>1399</v>
      </c>
      <c r="AZ52" t="s">
        <v>1432</v>
      </c>
      <c r="BA52" t="s">
        <v>1465</v>
      </c>
      <c r="BB52" t="s">
        <v>1496</v>
      </c>
      <c r="BC52" t="s">
        <v>1532</v>
      </c>
      <c r="BD52" t="s">
        <v>1563</v>
      </c>
      <c r="BE52" t="s">
        <v>1594</v>
      </c>
      <c r="BF52" t="s">
        <v>1626</v>
      </c>
      <c r="BG52" t="s">
        <v>1658</v>
      </c>
      <c r="BH52" t="s">
        <v>1687</v>
      </c>
    </row>
    <row r="53" spans="1:60" x14ac:dyDescent="0.25">
      <c r="A53" t="s">
        <v>156</v>
      </c>
    </row>
    <row r="54" spans="1:60" x14ac:dyDescent="0.25">
      <c r="D54" t="s">
        <v>1751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  <c r="AN54" t="s">
        <v>1106</v>
      </c>
      <c r="AO54" t="s">
        <v>1136</v>
      </c>
      <c r="AP54" t="s">
        <v>1169</v>
      </c>
      <c r="AQ54" t="s">
        <v>1198</v>
      </c>
      <c r="AR54" t="s">
        <v>1225</v>
      </c>
      <c r="AS54" t="s">
        <v>1256</v>
      </c>
      <c r="AT54" t="s">
        <v>1288</v>
      </c>
      <c r="AU54" t="s">
        <v>1316</v>
      </c>
      <c r="AV54" t="s">
        <v>1342</v>
      </c>
      <c r="AW54" t="s">
        <v>1369</v>
      </c>
      <c r="AX54" t="s">
        <v>1369</v>
      </c>
      <c r="AY54" t="s">
        <v>1400</v>
      </c>
      <c r="AZ54" t="s">
        <v>1433</v>
      </c>
      <c r="BA54" t="s">
        <v>1466</v>
      </c>
      <c r="BB54" t="s">
        <v>1497</v>
      </c>
      <c r="BC54" t="s">
        <v>1533</v>
      </c>
      <c r="BD54" t="s">
        <v>1564</v>
      </c>
      <c r="BE54">
        <v>80799</v>
      </c>
      <c r="BF54" t="s">
        <v>1627</v>
      </c>
      <c r="BG54" t="s">
        <v>1659</v>
      </c>
      <c r="BH54" t="s">
        <v>1688</v>
      </c>
    </row>
    <row r="55" spans="1:60" x14ac:dyDescent="0.25">
      <c r="A55" t="s">
        <v>157</v>
      </c>
    </row>
    <row r="56" spans="1:60" x14ac:dyDescent="0.25">
      <c r="D56" t="s">
        <v>1752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  <c r="AN56" t="s">
        <v>1107</v>
      </c>
      <c r="AO56" t="s">
        <v>1137</v>
      </c>
      <c r="AP56" t="s">
        <v>1170</v>
      </c>
      <c r="AQ56" t="s">
        <v>1199</v>
      </c>
      <c r="AR56" t="s">
        <v>1226</v>
      </c>
      <c r="AS56" t="s">
        <v>1257</v>
      </c>
      <c r="AT56" t="s">
        <v>1289</v>
      </c>
      <c r="AU56" t="s">
        <v>1317</v>
      </c>
      <c r="AV56" t="s">
        <v>1343</v>
      </c>
      <c r="AW56" t="s">
        <v>334</v>
      </c>
      <c r="AX56" t="s">
        <v>334</v>
      </c>
      <c r="AY56" t="s">
        <v>1401</v>
      </c>
      <c r="AZ56" t="s">
        <v>1434</v>
      </c>
      <c r="BA56" t="s">
        <v>1467</v>
      </c>
      <c r="BB56" t="s">
        <v>1498</v>
      </c>
      <c r="BC56" t="s">
        <v>1534</v>
      </c>
      <c r="BD56" t="s">
        <v>1565</v>
      </c>
      <c r="BE56" t="s">
        <v>1595</v>
      </c>
      <c r="BF56" t="s">
        <v>1139</v>
      </c>
      <c r="BG56" t="s">
        <v>1660</v>
      </c>
      <c r="BH56" t="s">
        <v>1689</v>
      </c>
    </row>
    <row r="57" spans="1:60" x14ac:dyDescent="0.25">
      <c r="A57" t="s">
        <v>158</v>
      </c>
    </row>
    <row r="58" spans="1:60" x14ac:dyDescent="0.25">
      <c r="D58" t="s">
        <v>1358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  <c r="AN58" t="s">
        <v>1108</v>
      </c>
      <c r="AO58" t="s">
        <v>1108</v>
      </c>
      <c r="AP58" t="s">
        <v>1171</v>
      </c>
      <c r="AQ58" t="s">
        <v>1200</v>
      </c>
      <c r="AR58" t="s">
        <v>1227</v>
      </c>
      <c r="AS58" t="s">
        <v>1258</v>
      </c>
      <c r="AT58" t="s">
        <v>1290</v>
      </c>
      <c r="AU58" t="s">
        <v>1318</v>
      </c>
      <c r="AV58" t="s">
        <v>1344</v>
      </c>
      <c r="AW58" t="s">
        <v>1370</v>
      </c>
      <c r="AX58" t="s">
        <v>1370</v>
      </c>
      <c r="AY58" t="s">
        <v>1402</v>
      </c>
      <c r="AZ58" t="s">
        <v>676</v>
      </c>
      <c r="BA58" t="s">
        <v>1468</v>
      </c>
      <c r="BB58" t="s">
        <v>1499</v>
      </c>
      <c r="BC58" t="s">
        <v>1535</v>
      </c>
      <c r="BD58" t="s">
        <v>1566</v>
      </c>
      <c r="BE58" t="s">
        <v>1596</v>
      </c>
      <c r="BF58" t="s">
        <v>1628</v>
      </c>
      <c r="BG58" t="s">
        <v>1661</v>
      </c>
      <c r="BH58" t="s">
        <v>1690</v>
      </c>
    </row>
    <row r="59" spans="1:60" x14ac:dyDescent="0.25">
      <c r="A59" t="s">
        <v>159</v>
      </c>
    </row>
    <row r="60" spans="1:60" x14ac:dyDescent="0.25">
      <c r="D60" t="s">
        <v>1753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  <c r="AN60" t="s">
        <v>1109</v>
      </c>
      <c r="AO60" t="s">
        <v>1138</v>
      </c>
      <c r="AP60" t="s">
        <v>1172</v>
      </c>
      <c r="AQ60" t="s">
        <v>1201</v>
      </c>
      <c r="AR60" t="s">
        <v>1228</v>
      </c>
      <c r="AS60" t="s">
        <v>1259</v>
      </c>
      <c r="AT60" t="s">
        <v>1291</v>
      </c>
      <c r="AU60" t="s">
        <v>1319</v>
      </c>
      <c r="AV60" t="s">
        <v>1345</v>
      </c>
      <c r="AW60" t="s">
        <v>1371</v>
      </c>
      <c r="AX60" t="s">
        <v>1371</v>
      </c>
      <c r="AY60" t="s">
        <v>1403</v>
      </c>
      <c r="AZ60" t="s">
        <v>1435</v>
      </c>
      <c r="BA60" t="s">
        <v>1051</v>
      </c>
      <c r="BB60" t="s">
        <v>1500</v>
      </c>
      <c r="BC60" t="s">
        <v>1536</v>
      </c>
      <c r="BD60" t="s">
        <v>1567</v>
      </c>
      <c r="BE60" t="s">
        <v>1597</v>
      </c>
      <c r="BF60" t="s">
        <v>1629</v>
      </c>
      <c r="BG60" t="s">
        <v>1662</v>
      </c>
      <c r="BH60" t="s">
        <v>1691</v>
      </c>
    </row>
    <row r="61" spans="1:60" x14ac:dyDescent="0.25">
      <c r="A61" t="s">
        <v>160</v>
      </c>
    </row>
    <row r="62" spans="1:60" x14ac:dyDescent="0.25">
      <c r="D62" t="s">
        <v>1754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  <c r="AN62" t="s">
        <v>1110</v>
      </c>
      <c r="AO62" t="s">
        <v>1139</v>
      </c>
      <c r="AP62" t="s">
        <v>1173</v>
      </c>
      <c r="AQ62" t="s">
        <v>1202</v>
      </c>
      <c r="AR62" t="s">
        <v>1229</v>
      </c>
      <c r="AS62" t="s">
        <v>1260</v>
      </c>
      <c r="AT62" t="s">
        <v>1292</v>
      </c>
      <c r="AU62" t="s">
        <v>1320</v>
      </c>
      <c r="AV62" t="s">
        <v>1346</v>
      </c>
      <c r="AW62" t="s">
        <v>1372</v>
      </c>
      <c r="AX62" t="s">
        <v>1372</v>
      </c>
      <c r="AY62" t="s">
        <v>1404</v>
      </c>
      <c r="AZ62" t="s">
        <v>1436</v>
      </c>
      <c r="BA62" t="s">
        <v>1469</v>
      </c>
      <c r="BB62" t="s">
        <v>1501</v>
      </c>
      <c r="BC62" t="s">
        <v>1537</v>
      </c>
      <c r="BD62" t="s">
        <v>1568</v>
      </c>
      <c r="BE62" t="s">
        <v>1598</v>
      </c>
      <c r="BF62" t="s">
        <v>1630</v>
      </c>
      <c r="BG62" t="s">
        <v>1663</v>
      </c>
      <c r="BH62" t="s">
        <v>1692</v>
      </c>
    </row>
    <row r="63" spans="1:60" x14ac:dyDescent="0.25">
      <c r="A63" t="s">
        <v>161</v>
      </c>
    </row>
    <row r="64" spans="1:60" x14ac:dyDescent="0.25">
      <c r="D64" t="s">
        <v>1755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  <c r="AN64" t="s">
        <v>1111</v>
      </c>
      <c r="AO64" t="s">
        <v>1140</v>
      </c>
      <c r="AP64" t="s">
        <v>1174</v>
      </c>
      <c r="AQ64" t="s">
        <v>1203</v>
      </c>
      <c r="AR64" t="s">
        <v>1230</v>
      </c>
      <c r="AS64" t="s">
        <v>1261</v>
      </c>
      <c r="AT64" t="s">
        <v>1293</v>
      </c>
      <c r="AU64" t="s">
        <v>1321</v>
      </c>
      <c r="AV64" t="s">
        <v>1321</v>
      </c>
      <c r="AW64" t="s">
        <v>1373</v>
      </c>
      <c r="AX64" t="s">
        <v>1373</v>
      </c>
      <c r="AY64" t="s">
        <v>1405</v>
      </c>
      <c r="AZ64" t="s">
        <v>1437</v>
      </c>
      <c r="BA64" t="s">
        <v>1470</v>
      </c>
      <c r="BB64" t="s">
        <v>1502</v>
      </c>
      <c r="BC64" t="s">
        <v>1538</v>
      </c>
      <c r="BD64" t="s">
        <v>1569</v>
      </c>
      <c r="BE64" t="s">
        <v>1599</v>
      </c>
      <c r="BF64" t="s">
        <v>1631</v>
      </c>
      <c r="BG64" t="s">
        <v>1664</v>
      </c>
      <c r="BH64" t="s">
        <v>1693</v>
      </c>
    </row>
    <row r="65" spans="1:60" x14ac:dyDescent="0.25">
      <c r="A65" t="s">
        <v>162</v>
      </c>
    </row>
    <row r="66" spans="1:60" x14ac:dyDescent="0.25">
      <c r="D66" t="s">
        <v>1756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  <c r="AN66" t="s">
        <v>1112</v>
      </c>
      <c r="AO66" t="s">
        <v>988</v>
      </c>
      <c r="AP66" t="s">
        <v>988</v>
      </c>
      <c r="AQ66" t="s">
        <v>1204</v>
      </c>
      <c r="AR66" t="s">
        <v>1231</v>
      </c>
      <c r="AS66" t="s">
        <v>1262</v>
      </c>
      <c r="AT66" t="s">
        <v>1294</v>
      </c>
      <c r="AU66" t="s">
        <v>1262</v>
      </c>
      <c r="AV66" t="s">
        <v>1204</v>
      </c>
      <c r="AW66" t="s">
        <v>1374</v>
      </c>
      <c r="AX66" t="s">
        <v>1374</v>
      </c>
      <c r="AY66" t="s">
        <v>1406</v>
      </c>
      <c r="AZ66" t="s">
        <v>1438</v>
      </c>
      <c r="BA66" t="s">
        <v>1471</v>
      </c>
      <c r="BB66" t="s">
        <v>1503</v>
      </c>
      <c r="BC66" t="s">
        <v>1539</v>
      </c>
      <c r="BD66" t="s">
        <v>1570</v>
      </c>
      <c r="BE66" t="s">
        <v>1600</v>
      </c>
      <c r="BF66" t="s">
        <v>1632</v>
      </c>
      <c r="BG66" t="s">
        <v>1665</v>
      </c>
      <c r="BH66" t="s">
        <v>1694</v>
      </c>
    </row>
    <row r="67" spans="1:60" x14ac:dyDescent="0.25">
      <c r="A67" t="s">
        <v>163</v>
      </c>
    </row>
    <row r="68" spans="1:60" x14ac:dyDescent="0.25">
      <c r="D68" t="s">
        <v>1757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  <c r="AN68" t="s">
        <v>1113</v>
      </c>
      <c r="AO68" t="s">
        <v>1141</v>
      </c>
      <c r="AP68" t="s">
        <v>1175</v>
      </c>
      <c r="AQ68" t="s">
        <v>1205</v>
      </c>
      <c r="AR68" t="s">
        <v>1232</v>
      </c>
      <c r="AS68" t="s">
        <v>1263</v>
      </c>
      <c r="AT68" t="s">
        <v>1295</v>
      </c>
      <c r="AU68" t="s">
        <v>1322</v>
      </c>
      <c r="AV68" t="s">
        <v>1347</v>
      </c>
      <c r="AW68" t="s">
        <v>1375</v>
      </c>
      <c r="AX68" t="s">
        <v>1375</v>
      </c>
      <c r="AY68" t="s">
        <v>1407</v>
      </c>
      <c r="AZ68" t="s">
        <v>1439</v>
      </c>
      <c r="BA68" t="s">
        <v>1472</v>
      </c>
      <c r="BB68" t="s">
        <v>1504</v>
      </c>
      <c r="BC68" t="s">
        <v>1407</v>
      </c>
      <c r="BD68" t="s">
        <v>1571</v>
      </c>
      <c r="BE68" t="s">
        <v>1601</v>
      </c>
      <c r="BF68" t="s">
        <v>1633</v>
      </c>
      <c r="BG68" t="s">
        <v>1633</v>
      </c>
      <c r="BH68" t="s">
        <v>1695</v>
      </c>
    </row>
    <row r="69" spans="1:60" x14ac:dyDescent="0.25">
      <c r="A69" t="s">
        <v>152</v>
      </c>
    </row>
    <row r="70" spans="1:60" x14ac:dyDescent="0.25">
      <c r="D70">
        <v>29979</v>
      </c>
      <c r="AW70">
        <v>39793</v>
      </c>
      <c r="AX70">
        <v>39785</v>
      </c>
      <c r="AZ70">
        <v>38852</v>
      </c>
      <c r="BB70">
        <v>31335</v>
      </c>
      <c r="BC70">
        <v>31329</v>
      </c>
      <c r="BF70">
        <v>30987</v>
      </c>
      <c r="BG70">
        <v>30997</v>
      </c>
      <c r="BH70">
        <v>31999</v>
      </c>
    </row>
    <row r="71" spans="1:60" x14ac:dyDescent="0.25">
      <c r="A71" t="s">
        <v>153</v>
      </c>
    </row>
    <row r="72" spans="1:60" x14ac:dyDescent="0.25">
      <c r="D72">
        <v>34870</v>
      </c>
      <c r="AW72">
        <v>53484</v>
      </c>
      <c r="AX72">
        <v>53481</v>
      </c>
      <c r="AZ72">
        <v>44997</v>
      </c>
      <c r="BB72">
        <v>43322</v>
      </c>
      <c r="BC72">
        <v>39768</v>
      </c>
      <c r="BF72">
        <v>33995</v>
      </c>
      <c r="BG72">
        <v>34996</v>
      </c>
      <c r="BH72">
        <v>37989</v>
      </c>
    </row>
    <row r="73" spans="1:60" x14ac:dyDescent="0.25">
      <c r="A73" t="s">
        <v>154</v>
      </c>
    </row>
    <row r="74" spans="1:60" x14ac:dyDescent="0.25">
      <c r="D74">
        <v>29389</v>
      </c>
      <c r="AW74">
        <v>40994</v>
      </c>
      <c r="AX74">
        <v>40991</v>
      </c>
      <c r="AZ74">
        <v>36983</v>
      </c>
      <c r="BB74">
        <v>32980</v>
      </c>
      <c r="BC74">
        <v>32952</v>
      </c>
      <c r="BF74">
        <v>27999</v>
      </c>
      <c r="BG74">
        <v>27990</v>
      </c>
      <c r="BH74">
        <v>27984</v>
      </c>
    </row>
    <row r="75" spans="1:60" x14ac:dyDescent="0.25">
      <c r="A75" t="s">
        <v>155</v>
      </c>
    </row>
    <row r="76" spans="1:60" x14ac:dyDescent="0.25">
      <c r="D76">
        <v>18977</v>
      </c>
      <c r="AW76">
        <v>23977</v>
      </c>
      <c r="AX76">
        <v>23545</v>
      </c>
      <c r="AZ76">
        <v>23305</v>
      </c>
      <c r="BB76">
        <v>22338</v>
      </c>
      <c r="BC76">
        <v>22293</v>
      </c>
      <c r="BF76">
        <v>22468</v>
      </c>
      <c r="BG76">
        <v>22468</v>
      </c>
      <c r="BH76">
        <v>22386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  <vt:lpstr>exo res</vt:lpstr>
      <vt:lpstr>Poid rune</vt:lpstr>
      <vt:lpstr>exemple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2021-04-08T01:47:11Z</dcterms:modified>
</cp:coreProperties>
</file>