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</sheets>
  <calcPr calcId="145621"/>
</workbook>
</file>

<file path=xl/calcChain.xml><?xml version="1.0" encoding="utf-8"?>
<calcChain xmlns="http://schemas.openxmlformats.org/spreadsheetml/2006/main"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H12" i="8" s="1"/>
  <c r="C10" i="8"/>
  <c r="C9" i="8"/>
  <c r="C8" i="8"/>
  <c r="C7" i="8"/>
  <c r="C6" i="8"/>
  <c r="C5" i="8"/>
  <c r="C4" i="8"/>
  <c r="K12" i="8" l="1"/>
  <c r="L12" i="8"/>
  <c r="I10" i="11"/>
  <c r="H10" i="11"/>
  <c r="G10" i="11"/>
  <c r="F10" i="11"/>
  <c r="E10" i="11"/>
  <c r="D10" i="11"/>
  <c r="E6" i="11"/>
  <c r="C6" i="11"/>
  <c r="D5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F6" i="8"/>
  <c r="G6" i="8" s="1"/>
  <c r="F7" i="8"/>
  <c r="G7" i="8" s="1"/>
  <c r="F8" i="8"/>
  <c r="G8" i="8" s="1"/>
  <c r="F9" i="8"/>
  <c r="G9" i="8" s="1"/>
  <c r="H9" i="8" s="1"/>
  <c r="F10" i="8"/>
  <c r="G10" i="8" s="1"/>
  <c r="H10" i="8" s="1"/>
  <c r="F11" i="8"/>
  <c r="G11" i="8" s="1"/>
  <c r="H11" i="8" s="1"/>
  <c r="F13" i="8"/>
  <c r="G13" i="8" s="1"/>
  <c r="H13" i="8" s="1"/>
  <c r="F14" i="8"/>
  <c r="G14" i="8" s="1"/>
  <c r="H14" i="8" s="1"/>
  <c r="F15" i="8"/>
  <c r="G15" i="8" s="1"/>
  <c r="F16" i="8"/>
  <c r="G16" i="8" s="1"/>
  <c r="F5" i="8"/>
  <c r="G5" i="8" s="1"/>
  <c r="F4" i="8"/>
  <c r="G4" i="8" s="1"/>
  <c r="N10" i="8" l="1"/>
  <c r="N11" i="8"/>
  <c r="K11" i="8"/>
  <c r="M11" i="8"/>
  <c r="M9" i="8"/>
  <c r="L11" i="8"/>
  <c r="H16" i="8"/>
  <c r="K16" i="8"/>
  <c r="L16" i="8"/>
  <c r="H15" i="8"/>
  <c r="K15" i="8"/>
  <c r="L15" i="8"/>
  <c r="L14" i="8"/>
  <c r="K14" i="8"/>
  <c r="L13" i="8"/>
  <c r="K13" i="8"/>
  <c r="M10" i="8"/>
  <c r="L10" i="8"/>
  <c r="K10" i="8"/>
  <c r="N9" i="8"/>
  <c r="L9" i="8"/>
  <c r="K9" i="8"/>
  <c r="H8" i="8"/>
  <c r="K8" i="8"/>
  <c r="L8" i="8"/>
  <c r="H7" i="8"/>
  <c r="K7" i="8"/>
  <c r="L7" i="8"/>
  <c r="H6" i="8"/>
  <c r="K6" i="8"/>
  <c r="L6" i="8"/>
  <c r="H5" i="8"/>
  <c r="K5" i="8"/>
  <c r="L5" i="8"/>
  <c r="H4" i="8"/>
  <c r="K4" i="8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N8" i="8" l="1"/>
  <c r="M8" i="8"/>
  <c r="N7" i="8"/>
  <c r="M7" i="8"/>
  <c r="N6" i="8"/>
  <c r="M6" i="8"/>
  <c r="N5" i="8"/>
  <c r="M5" i="8"/>
  <c r="N4" i="8"/>
  <c r="M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<sst xmlns="http://schemas.openxmlformats.org/spreadsheetml/2006/main" count="314" uniqueCount="241">
  <si>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</si>
  <si>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</si>
  <si>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</si>
  <si>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</si>
  <si>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</si>
  <si>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</si>
  <si>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</si>
  <si>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</si>
  <si>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</si>
  <si>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</si>
  <si>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</si>
  <si>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</si>
  <si>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</si>
  <si>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</si>
  <si>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</si>
  <si>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</si>
  <si>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</si>
  <si>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</si>
  <si>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</si>
  <si>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</si>
  <si>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</si>
  <si>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</si>
  <si>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</si>
  <si>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</si>
  <si>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</si>
  <si>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</si>
  <si>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</si>
  <si>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</si>
  <si>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</si>
  <si>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</si>
  <si>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</si>
  <si>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</si>
  <si>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</si>
  <si>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</si>
  <si>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</si>
  <si>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</si>
  <si>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</si>
  <si>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</si>
  <si>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</si>
  <si>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</si>
  <si>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</si>
  <si>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</si>
  <si>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</si>
  <si>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</si>
  <si>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</si>
  <si>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</si>
  <si>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</si>
  <si>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</si>
  <si>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</si>
  <si>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</si>
  <si>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</si>
  <si>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</si>
  <si>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</si>
  <si>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</si>
  <si>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</si>
  <si>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</si>
  <si>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</si>
  <si>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</si>
  <si>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</si>
  <si>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</si>
  <si>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</si>
  <si>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</si>
  <si>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</si>
  <si>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</si>
  <si>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</si>
  <si>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</si>
  <si>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</si>
  <si>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</si>
  <si>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</si>
  <si>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</si>
  <si>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</si>
  <si>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</si>
  <si>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</si>
  <si>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</si>
  <si>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</si>
  <si>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</si>
  <si>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</si>
  <si>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</si>
  <si>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</si>
  <si>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</si>
  <si>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</si>
  <si>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</si>
  <si>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</si>
  <si>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</si>
  <si>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</si>
  <si>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</si>
  <si>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</si>
  <si>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</si>
  <si>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</si>
  <si>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</si>
  <si>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</si>
  <si>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</si>
  <si>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</si>
  <si>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</si>
  <si>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</si>
  <si>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</si>
  <si>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</si>
  <si>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</si>
  <si>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</si>
  <si>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</si>
  <si>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</si>
  <si>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</si>
  <si>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</si>
  <si>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</si>
  <si>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</si>
  <si>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</si>
  <si>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</si>
  <si>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</si>
  <si>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</si>
  <si>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</si>
  <si>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</si>
  <si>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</si>
  <si>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</si>
  <si>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</si>
  <si>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</si>
  <si>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</si>
  <si>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</si>
  <si>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</si>
  <si>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</si>
  <si>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</si>
  <si>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</si>
  <si>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</si>
  <si>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</si>
  <si>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</si>
  <si>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</si>
  <si>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</si>
  <si>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</si>
  <si>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</si>
  <si>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</si>
  <si>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</si>
  <si>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</si>
  <si>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</si>
  <si>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</si>
  <si>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</si>
  <si>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</si>
  <si>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</si>
  <si>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</si>
  <si>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</si>
  <si>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</si>
  <si>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</si>
  <si>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</si>
  <si>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</si>
  <si>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</si>
  <si>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</si>
  <si>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</si>
  <si>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</si>
  <si>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</si>
  <si>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</si>
  <si>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</si>
  <si>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</si>
  <si>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</si>
  <si>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</si>
  <si>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</si>
  <si>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</si>
  <si>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</si>
  <si>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</si>
  <si>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</si>
  <si>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</si>
  <si>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</si>
  <si>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</si>
  <si>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</si>
  <si>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</si>
  <si>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</si>
  <si>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</si>
  <si>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</si>
  <si>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</si>
  <si>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</si>
  <si>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</si>
  <si>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</si>
  <si>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</si>
  <si>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</si>
  <si>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</si>
  <si>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</si>
  <si>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</si>
  <si>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</si>
  <si>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</si>
  <si>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</si>
  <si>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</si>
  <si>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</si>
  <si>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</si>
  <si>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</si>
  <si>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</si>
  <si>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</si>
  <si>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</si>
  <si>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</si>
  <si>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</si>
  <si>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</si>
  <si>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</si>
  <si>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</si>
  <si>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</si>
  <si>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</si>
  <si>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</si>
  <si>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</si>
  <si>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</si>
  <si>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</si>
  <si>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</si>
  <si>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</si>
  <si>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</si>
  <si>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</si>
  <si>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</si>
  <si>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</si>
  <si>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</si>
  <si>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</si>
  <si>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</si>
  <si>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</si>
  <si>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</si>
  <si>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</si>
  <si>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28000</t>
  </si>
  <si>
    <t>228999</t>
  </si>
  <si>
    <t>11494</t>
  </si>
  <si>
    <t>9788</t>
  </si>
  <si>
    <t>3498</t>
  </si>
  <si>
    <t>7484</t>
  </si>
  <si>
    <t>9996</t>
  </si>
  <si>
    <t>16972</t>
  </si>
  <si>
    <t>10985</t>
  </si>
  <si>
    <t>37996</t>
  </si>
  <si>
    <t>100694</t>
  </si>
  <si>
    <t>129742</t>
  </si>
  <si>
    <t>92563</t>
  </si>
  <si>
    <t>76649</t>
  </si>
  <si>
    <t>39973</t>
  </si>
  <si>
    <t>24998</t>
  </si>
  <si>
    <t>12586</t>
  </si>
  <si>
    <t>25382</t>
  </si>
  <si>
    <t>56431</t>
  </si>
  <si>
    <t>62465</t>
  </si>
  <si>
    <t>38997</t>
  </si>
  <si>
    <t>92985</t>
  </si>
  <si>
    <t>129788</t>
  </si>
  <si>
    <t>335995</t>
  </si>
  <si>
    <t>399989</t>
  </si>
  <si>
    <t>338965</t>
  </si>
  <si>
    <t>110894</t>
  </si>
  <si>
    <t>100000</t>
  </si>
  <si>
    <t>37300</t>
  </si>
  <si>
    <t>77800</t>
  </si>
  <si>
    <t>147878</t>
  </si>
  <si>
    <t>156998</t>
  </si>
  <si>
    <t>97497</t>
  </si>
  <si>
    <t>210998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</si>
</sst>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2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opLeftCell="A4" workbookViewId="0">
      <selection activeCell="B41" sqref="B41:B42"/>
    </sheetView>
  </sheetViews>
  <sheetFormatPr baseColWidth="10" defaultRowHeight="15" x14ac:dyDescent="0.25"/>
  <cols>
    <col min="4" max="4" width="13.1406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37500</v>
      </c>
      <c r="D3" s="2">
        <v>40500</v>
      </c>
      <c r="E3" s="2">
        <v>81100</v>
      </c>
      <c r="F3" s="2">
        <v>289920</v>
      </c>
      <c r="G3" s="2">
        <v>68999</v>
      </c>
      <c r="H3" s="2">
        <v>364987</v>
      </c>
      <c r="I3" s="2">
        <v>3977</v>
      </c>
      <c r="J3" s="3">
        <v>39999</v>
      </c>
    </row>
    <row r="4" spans="2:10" ht="15.75" thickBot="1" x14ac:dyDescent="0.3">
      <c r="B4" s="6" t="s">
        <v>57</v>
      </c>
      <c r="C4" s="7"/>
      <c r="D4" s="7">
        <f>D3-C3</f>
        <v>3000</v>
      </c>
      <c r="E4" s="7">
        <f>E3-C3*2</f>
        <v>6100</v>
      </c>
      <c r="F4" s="7">
        <f>F3-C3*5</f>
        <v>102420</v>
      </c>
      <c r="G4" s="7">
        <f>G3-5*C3</f>
        <v>-118501</v>
      </c>
      <c r="H4" s="7">
        <f>H3-C3*10</f>
        <v>-10013</v>
      </c>
      <c r="I4" s="7">
        <f>I3-C3/10</f>
        <v>227</v>
      </c>
      <c r="J4" s="4">
        <f>J3-C3</f>
        <v>2499</v>
      </c>
    </row>
    <row r="5" spans="2:10" x14ac:dyDescent="0.25">
      <c r="B5" s="47"/>
      <c r="C5" s="47"/>
      <c r="D5" s="84">
        <f t="shared" ref="D5:I5" si="0">(D4/D3)</f>
        <v>7.407407407407407E-2</v>
      </c>
      <c r="E5" s="84">
        <f t="shared" si="0"/>
        <v>7.52157829839704E-2</v>
      </c>
      <c r="F5" s="84">
        <f t="shared" si="0"/>
        <v>0.35326986754966888</v>
      </c>
      <c r="G5" s="84">
        <f t="shared" si="0"/>
        <v>-1.7174306874012666</v>
      </c>
      <c r="H5" s="84">
        <f t="shared" si="0"/>
        <v>-2.7433853808491809E-2</v>
      </c>
      <c r="I5" s="84">
        <f t="shared" si="0"/>
        <v>5.7078199647975864E-2</v>
      </c>
      <c r="J5" s="84">
        <f>(J4/J3)</f>
        <v>6.2476561914047851E-2</v>
      </c>
    </row>
    <row r="6" spans="2:10" x14ac:dyDescent="0.25">
      <c r="B6" s="47" t="s">
        <v>198</v>
      </c>
      <c r="C6" s="47">
        <f>C3/100</f>
        <v>375</v>
      </c>
      <c r="D6" s="47"/>
      <c r="E6" s="47">
        <f>E3/200</f>
        <v>405.5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27384</v>
      </c>
      <c r="D9" s="18">
        <v>274996</v>
      </c>
      <c r="E9" s="18">
        <v>695000</v>
      </c>
      <c r="F9" s="18">
        <v>1286965</v>
      </c>
      <c r="G9" s="18">
        <v>1199998</v>
      </c>
      <c r="H9" s="18">
        <v>1298999</v>
      </c>
      <c r="I9" s="83">
        <v>5500000</v>
      </c>
      <c r="J9" s="1"/>
    </row>
    <row r="10" spans="2:10" ht="15.75" thickBot="1" x14ac:dyDescent="0.3">
      <c r="B10" s="1"/>
      <c r="C10" s="6"/>
      <c r="D10" s="7">
        <f>D9-10*C9</f>
        <v>1156</v>
      </c>
      <c r="E10" s="7">
        <f>E9-50*C9</f>
        <v>-674200</v>
      </c>
      <c r="F10" s="7">
        <f>F9-50*C9</f>
        <v>-82235</v>
      </c>
      <c r="G10" s="7">
        <f>G9-50*C9</f>
        <v>-169202</v>
      </c>
      <c r="H10" s="7">
        <f>H9-50*C9</f>
        <v>-70201</v>
      </c>
      <c r="I10" s="4">
        <f>I9-200*C9</f>
        <v>23200</v>
      </c>
      <c r="J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98" t="s">
        <v>79</v>
      </c>
      <c r="D2" s="98"/>
      <c r="E2" s="99"/>
      <c r="G2" s="8">
        <f>Comparatifs!B28+B10</f>
        <v>0</v>
      </c>
      <c r="H2" s="98" t="s">
        <v>78</v>
      </c>
      <c r="I2" s="98"/>
      <c r="J2" s="99"/>
      <c r="L2" s="8">
        <f>Comparatifs!B29+G9</f>
        <v>0</v>
      </c>
      <c r="M2" s="98" t="s">
        <v>80</v>
      </c>
      <c r="N2" s="98"/>
      <c r="O2" s="99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98" t="s">
        <v>7</v>
      </c>
      <c r="D13" s="98"/>
      <c r="E13" s="99"/>
      <c r="G13" s="8">
        <f>Comparatifs!B14+B21</f>
        <v>0</v>
      </c>
      <c r="H13" s="98" t="s">
        <v>12</v>
      </c>
      <c r="I13" s="98"/>
      <c r="J13" s="99"/>
      <c r="L13" s="8">
        <f>Comparatifs!B13+G20</f>
        <v>0</v>
      </c>
      <c r="M13" s="98" t="s">
        <v>13</v>
      </c>
      <c r="N13" s="98"/>
      <c r="O13" s="99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98" t="s">
        <v>26</v>
      </c>
      <c r="D24" s="98"/>
      <c r="E24" s="99"/>
      <c r="G24" s="8">
        <f>Comparatifs!B16+B32</f>
        <v>5</v>
      </c>
      <c r="H24" s="98" t="s">
        <v>25</v>
      </c>
      <c r="I24" s="98"/>
      <c r="J24" s="99"/>
      <c r="L24" s="8">
        <f>Comparatifs!B17+G31</f>
        <v>5</v>
      </c>
      <c r="M24" s="98" t="s">
        <v>24</v>
      </c>
      <c r="N24" s="98"/>
      <c r="O24" s="99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98" t="s">
        <v>36</v>
      </c>
      <c r="D35" s="98"/>
      <c r="E35" s="99"/>
      <c r="G35" s="8">
        <f>Comparatifs!B19+B43</f>
        <v>0</v>
      </c>
      <c r="H35" s="98" t="s">
        <v>34</v>
      </c>
      <c r="I35" s="98"/>
      <c r="J35" s="99"/>
      <c r="L35" s="8">
        <f>Comparatifs!B20+G42</f>
        <v>0</v>
      </c>
      <c r="M35" s="98" t="s">
        <v>35</v>
      </c>
      <c r="N35" s="98"/>
      <c r="O35" s="99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98" t="s">
        <v>46</v>
      </c>
      <c r="D46" s="98"/>
      <c r="E46" s="99"/>
      <c r="G46" s="8">
        <f>Comparatifs!B22+B54</f>
        <v>0</v>
      </c>
      <c r="H46" s="98" t="s">
        <v>44</v>
      </c>
      <c r="I46" s="98"/>
      <c r="J46" s="99"/>
      <c r="L46" s="8">
        <f>Comparatifs!B23+G53</f>
        <v>0</v>
      </c>
      <c r="M46" s="98" t="s">
        <v>45</v>
      </c>
      <c r="N46" s="98"/>
      <c r="O46" s="99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98" t="s">
        <v>60</v>
      </c>
      <c r="D57" s="98"/>
      <c r="E57" s="99"/>
      <c r="G57" s="8">
        <f>Comparatifs!B25+B65</f>
        <v>5</v>
      </c>
      <c r="H57" s="98" t="s">
        <v>59</v>
      </c>
      <c r="I57" s="98"/>
      <c r="J57" s="99"/>
      <c r="L57" s="8">
        <f>Comparatifs!B26+G64</f>
        <v>5</v>
      </c>
      <c r="M57" s="98" t="s">
        <v>61</v>
      </c>
      <c r="N57" s="98"/>
      <c r="O57" s="99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98" t="s">
        <v>105</v>
      </c>
      <c r="D68" s="98"/>
      <c r="E68" s="99"/>
      <c r="G68" s="8">
        <f>Comparatifs!B31+B76</f>
        <v>5</v>
      </c>
      <c r="H68" s="98" t="s">
        <v>104</v>
      </c>
      <c r="I68" s="98"/>
      <c r="J68" s="99"/>
      <c r="L68" s="8">
        <f>Comparatifs!B32+G75</f>
        <v>5</v>
      </c>
      <c r="M68" s="98" t="s">
        <v>106</v>
      </c>
      <c r="N68" s="98"/>
      <c r="O68" s="99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98" t="s">
        <v>115</v>
      </c>
      <c r="D79" s="98"/>
      <c r="E79" s="99"/>
      <c r="G79" s="8">
        <f>Comparatifs!B34+B87</f>
        <v>5</v>
      </c>
      <c r="H79" s="98" t="s">
        <v>114</v>
      </c>
      <c r="I79" s="98"/>
      <c r="J79" s="99"/>
      <c r="L79" s="8">
        <f>Comparatifs!B35+G86</f>
        <v>5</v>
      </c>
      <c r="M79" s="98" t="s">
        <v>116</v>
      </c>
      <c r="N79" s="98"/>
      <c r="O79" s="99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98" t="s">
        <v>124</v>
      </c>
      <c r="D90" s="98"/>
      <c r="E90" s="99"/>
      <c r="G90" s="8">
        <f>Comparatifs!B37+B98</f>
        <v>0</v>
      </c>
      <c r="H90" s="98" t="s">
        <v>123</v>
      </c>
      <c r="I90" s="98"/>
      <c r="J90" s="99"/>
      <c r="L90" s="8">
        <f>Comparatifs!B38+G97</f>
        <v>0</v>
      </c>
      <c r="M90" s="98" t="s">
        <v>125</v>
      </c>
      <c r="N90" s="98"/>
      <c r="O90" s="99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00" t="s">
        <v>68</v>
      </c>
      <c r="C8" s="101"/>
      <c r="D8" s="101"/>
      <c r="E8" s="101"/>
      <c r="F8" s="101"/>
      <c r="G8" s="101"/>
      <c r="H8" s="101"/>
      <c r="I8" s="102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26" priority="5" operator="lessThan">
      <formula>0</formula>
    </cfRule>
  </conditionalFormatting>
  <conditionalFormatting sqref="H10 H12:H1048576">
    <cfRule type="cellIs" dxfId="25" priority="4" operator="greaterThan">
      <formula>40</formula>
    </cfRule>
  </conditionalFormatting>
  <conditionalFormatting sqref="G10 G12:G1048576">
    <cfRule type="cellIs" dxfId="24" priority="3" operator="greaterThan">
      <formula>500000</formula>
    </cfRule>
  </conditionalFormatting>
  <conditionalFormatting sqref="G1:G7 G9:G1048576">
    <cfRule type="cellIs" dxfId="23" priority="2" operator="between">
      <formula>300000</formula>
      <formula>499999</formula>
    </cfRule>
  </conditionalFormatting>
  <conditionalFormatting sqref="H1:H7 H9:H1048576">
    <cfRule type="cellIs" dxfId="22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98" t="s">
        <v>70</v>
      </c>
      <c r="D2" s="98"/>
      <c r="E2" s="99"/>
      <c r="G2" s="8">
        <f>'Comparatifs Idoles'!B13</f>
        <v>0</v>
      </c>
      <c r="H2" s="98"/>
      <c r="I2" s="98"/>
      <c r="J2" s="99"/>
      <c r="L2" s="8">
        <f>Comparatifs!B13+G9</f>
        <v>0</v>
      </c>
      <c r="M2" s="98"/>
      <c r="N2" s="98"/>
      <c r="O2" s="99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00" t="s">
        <v>69</v>
      </c>
      <c r="C8" s="101"/>
      <c r="D8" s="101"/>
      <c r="E8" s="101"/>
      <c r="F8" s="101"/>
      <c r="G8" s="101"/>
      <c r="H8" s="101"/>
      <c r="I8" s="102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0" priority="7" operator="lessThan">
      <formula>0</formula>
    </cfRule>
  </conditionalFormatting>
  <conditionalFormatting sqref="H10 H12:H1048576">
    <cfRule type="cellIs" dxfId="19" priority="6" operator="greaterThan">
      <formula>40</formula>
    </cfRule>
  </conditionalFormatting>
  <conditionalFormatting sqref="G10 G12:G1048576">
    <cfRule type="cellIs" dxfId="18" priority="5" operator="greaterThan">
      <formula>500000</formula>
    </cfRule>
  </conditionalFormatting>
  <conditionalFormatting sqref="G1:G6 G10:G1048576">
    <cfRule type="cellIs" dxfId="17" priority="4" operator="between">
      <formula>300000</formula>
      <formula>499999</formula>
    </cfRule>
  </conditionalFormatting>
  <conditionalFormatting sqref="H1:H6 H10:H1048576">
    <cfRule type="cellIs" dxfId="16" priority="3" operator="between">
      <formula>20</formula>
      <formula>39.99</formula>
    </cfRule>
  </conditionalFormatting>
  <conditionalFormatting sqref="G7 G9">
    <cfRule type="cellIs" dxfId="15" priority="2" operator="between">
      <formula>300000</formula>
      <formula>499999</formula>
    </cfRule>
  </conditionalFormatting>
  <conditionalFormatting sqref="H7 H9">
    <cfRule type="cellIs" dxfId="14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98" t="s">
        <v>91</v>
      </c>
      <c r="D9" s="98"/>
      <c r="E9" s="103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98" t="s">
        <v>97</v>
      </c>
      <c r="D20" s="98"/>
      <c r="E20" s="103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3" priority="3" operator="between">
      <formula>300000</formula>
      <formula>499999</formula>
    </cfRule>
  </conditionalFormatting>
  <conditionalFormatting sqref="H1:H7">
    <cfRule type="cellIs" dxfId="12" priority="2" operator="between">
      <formula>20</formula>
      <formula>39.99</formula>
    </cfRule>
  </conditionalFormatting>
  <conditionalFormatting sqref="C32:C45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M36" sqref="M36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4" ht="15.75" thickBot="1" x14ac:dyDescent="0.3"/>
    <row r="2" spans="2:14" ht="15.75" thickBot="1" x14ac:dyDescent="0.3">
      <c r="B2" s="78" t="s">
        <v>8</v>
      </c>
      <c r="C2" s="79" t="s">
        <v>183</v>
      </c>
    </row>
    <row r="3" spans="2:14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0" t="s">
        <v>177</v>
      </c>
      <c r="N3" s="89" t="s">
        <v>57</v>
      </c>
    </row>
    <row r="4" spans="2:14" x14ac:dyDescent="0.25">
      <c r="B4" s="95" t="s">
        <v>133</v>
      </c>
      <c r="C4" s="12" t="str">
        <f>Raw!D2</f>
        <v>11494</v>
      </c>
      <c r="E4" s="75" t="s">
        <v>164</v>
      </c>
      <c r="F4" s="71" t="str">
        <f>C4</f>
        <v>11494</v>
      </c>
      <c r="G4" s="72">
        <f>F4*3</f>
        <v>34482</v>
      </c>
      <c r="H4" s="72">
        <f>G4*3</f>
        <v>103446</v>
      </c>
      <c r="I4" s="93" t="str">
        <f t="shared" ref="I4:I12" si="0">C18</f>
        <v>39973</v>
      </c>
      <c r="J4" s="93" t="str">
        <f>C32</f>
        <v>110894</v>
      </c>
      <c r="K4" s="11">
        <f>I4-G4</f>
        <v>5491</v>
      </c>
      <c r="L4" s="94">
        <f t="shared" ref="L4:L14" si="1">1-(G4/I4)</f>
        <v>0.13736772321316892</v>
      </c>
      <c r="M4" s="11">
        <f t="shared" ref="M4:M11" si="2">J4-H4</f>
        <v>7448</v>
      </c>
      <c r="N4" s="69">
        <f>1-(H4/J4)</f>
        <v>6.7163236965029682E-2</v>
      </c>
    </row>
    <row r="5" spans="2:14" x14ac:dyDescent="0.25">
      <c r="B5" s="96" t="s">
        <v>132</v>
      </c>
      <c r="C5" s="3" t="str">
        <f>Raw!D4</f>
        <v>9788</v>
      </c>
      <c r="E5" s="76" t="s">
        <v>165</v>
      </c>
      <c r="F5" s="73" t="str">
        <f>C5</f>
        <v>9788</v>
      </c>
      <c r="G5" s="74">
        <f t="shared" ref="G5:H16" si="3">F5*3</f>
        <v>29364</v>
      </c>
      <c r="H5" s="74">
        <f t="shared" si="3"/>
        <v>88092</v>
      </c>
      <c r="I5" s="91" t="str">
        <f t="shared" si="0"/>
        <v>24998</v>
      </c>
      <c r="J5" s="91" t="str">
        <f t="shared" ref="J5:J11" si="4">C33</f>
        <v>100000</v>
      </c>
      <c r="K5" s="2">
        <f t="shared" ref="K5:K16" si="5">I5-G5</f>
        <v>-4366</v>
      </c>
      <c r="L5" s="92">
        <f t="shared" si="1"/>
        <v>-0.17465397231778534</v>
      </c>
      <c r="M5" s="2">
        <f t="shared" si="2"/>
        <v>11908</v>
      </c>
      <c r="N5" s="70">
        <f t="shared" ref="N5:N11" si="6">1-(H5/J5)</f>
        <v>0.11907999999999996</v>
      </c>
    </row>
    <row r="6" spans="2:14" x14ac:dyDescent="0.25">
      <c r="B6" s="96" t="s">
        <v>134</v>
      </c>
      <c r="C6" s="3" t="str">
        <f>Raw!D6</f>
        <v>3498</v>
      </c>
      <c r="E6" s="76" t="s">
        <v>166</v>
      </c>
      <c r="F6" s="73" t="str">
        <f t="shared" ref="F6:F16" si="7">C6</f>
        <v>3498</v>
      </c>
      <c r="G6" s="74">
        <f t="shared" si="3"/>
        <v>10494</v>
      </c>
      <c r="H6" s="74">
        <f t="shared" si="3"/>
        <v>31482</v>
      </c>
      <c r="I6" s="91" t="str">
        <f t="shared" si="0"/>
        <v>12586</v>
      </c>
      <c r="J6" s="91" t="str">
        <f t="shared" si="4"/>
        <v>37300</v>
      </c>
      <c r="K6" s="2">
        <f t="shared" si="5"/>
        <v>2092</v>
      </c>
      <c r="L6" s="92">
        <f t="shared" si="1"/>
        <v>0.16621643095502936</v>
      </c>
      <c r="M6" s="2">
        <f t="shared" si="2"/>
        <v>5818</v>
      </c>
      <c r="N6" s="70">
        <f t="shared" si="6"/>
        <v>0.1559785522788204</v>
      </c>
    </row>
    <row r="7" spans="2:14" x14ac:dyDescent="0.25">
      <c r="B7" s="96" t="s">
        <v>135</v>
      </c>
      <c r="C7" s="3" t="str">
        <f>Raw!D8</f>
        <v>7484</v>
      </c>
      <c r="E7" s="76" t="s">
        <v>167</v>
      </c>
      <c r="F7" s="73" t="str">
        <f t="shared" si="7"/>
        <v>7484</v>
      </c>
      <c r="G7" s="74">
        <f t="shared" si="3"/>
        <v>22452</v>
      </c>
      <c r="H7" s="74">
        <f t="shared" si="3"/>
        <v>67356</v>
      </c>
      <c r="I7" s="91" t="str">
        <f t="shared" si="0"/>
        <v>25382</v>
      </c>
      <c r="J7" s="91" t="str">
        <f t="shared" si="4"/>
        <v>77800</v>
      </c>
      <c r="K7" s="2">
        <f t="shared" si="5"/>
        <v>2930</v>
      </c>
      <c r="L7" s="92">
        <f t="shared" si="1"/>
        <v>0.11543613584429913</v>
      </c>
      <c r="M7" s="2">
        <f t="shared" si="2"/>
        <v>10444</v>
      </c>
      <c r="N7" s="70">
        <f t="shared" si="6"/>
        <v>0.13424164524421589</v>
      </c>
    </row>
    <row r="8" spans="2:14" x14ac:dyDescent="0.25">
      <c r="B8" s="96" t="s">
        <v>136</v>
      </c>
      <c r="C8" s="3" t="str">
        <f>Raw!D10</f>
        <v>9996</v>
      </c>
      <c r="E8" s="76" t="s">
        <v>168</v>
      </c>
      <c r="F8" s="73" t="str">
        <f t="shared" si="7"/>
        <v>9996</v>
      </c>
      <c r="G8" s="74">
        <f t="shared" si="3"/>
        <v>29988</v>
      </c>
      <c r="H8" s="74">
        <f t="shared" si="3"/>
        <v>89964</v>
      </c>
      <c r="I8" s="91" t="str">
        <f t="shared" si="0"/>
        <v>56431</v>
      </c>
      <c r="J8" s="91" t="str">
        <f t="shared" si="4"/>
        <v>147878</v>
      </c>
      <c r="K8" s="2">
        <f t="shared" si="5"/>
        <v>26443</v>
      </c>
      <c r="L8" s="92">
        <f t="shared" si="1"/>
        <v>0.46858995941946802</v>
      </c>
      <c r="M8" s="2">
        <f t="shared" si="2"/>
        <v>57914</v>
      </c>
      <c r="N8" s="70">
        <f t="shared" si="6"/>
        <v>0.39163364394974232</v>
      </c>
    </row>
    <row r="9" spans="2:14" x14ac:dyDescent="0.25">
      <c r="B9" s="96" t="s">
        <v>137</v>
      </c>
      <c r="C9" s="3" t="str">
        <f>Raw!D12</f>
        <v>16972</v>
      </c>
      <c r="E9" s="76" t="s">
        <v>169</v>
      </c>
      <c r="F9" s="73" t="str">
        <f t="shared" si="7"/>
        <v>16972</v>
      </c>
      <c r="G9" s="74">
        <f t="shared" si="3"/>
        <v>50916</v>
      </c>
      <c r="H9" s="74">
        <f t="shared" si="3"/>
        <v>152748</v>
      </c>
      <c r="I9" s="91" t="str">
        <f t="shared" si="0"/>
        <v>62465</v>
      </c>
      <c r="J9" s="91" t="str">
        <f t="shared" si="4"/>
        <v>156998</v>
      </c>
      <c r="K9" s="2">
        <f t="shared" si="5"/>
        <v>11549</v>
      </c>
      <c r="L9" s="92">
        <f t="shared" si="1"/>
        <v>0.18488753702073157</v>
      </c>
      <c r="M9" s="2">
        <f t="shared" si="2"/>
        <v>4250</v>
      </c>
      <c r="N9" s="70">
        <f t="shared" si="6"/>
        <v>2.7070408540236235E-2</v>
      </c>
    </row>
    <row r="10" spans="2:14" x14ac:dyDescent="0.25">
      <c r="B10" s="96" t="s">
        <v>138</v>
      </c>
      <c r="C10" s="3" t="str">
        <f>Raw!D14</f>
        <v>10985</v>
      </c>
      <c r="E10" s="76" t="s">
        <v>170</v>
      </c>
      <c r="F10" s="73" t="str">
        <f t="shared" si="7"/>
        <v>10985</v>
      </c>
      <c r="G10" s="74">
        <f t="shared" si="3"/>
        <v>32955</v>
      </c>
      <c r="H10" s="74">
        <f t="shared" si="3"/>
        <v>98865</v>
      </c>
      <c r="I10" s="91" t="str">
        <f t="shared" si="0"/>
        <v>38997</v>
      </c>
      <c r="J10" s="91" t="str">
        <f t="shared" si="4"/>
        <v>97497</v>
      </c>
      <c r="K10" s="2">
        <f t="shared" si="5"/>
        <v>6042</v>
      </c>
      <c r="L10" s="92">
        <f t="shared" si="1"/>
        <v>0.15493499499961538</v>
      </c>
      <c r="M10" s="2">
        <f t="shared" si="2"/>
        <v>-1368</v>
      </c>
      <c r="N10" s="70">
        <f t="shared" si="6"/>
        <v>-1.4031200960029633E-2</v>
      </c>
    </row>
    <row r="11" spans="2:14" x14ac:dyDescent="0.25">
      <c r="B11" s="96" t="s">
        <v>139</v>
      </c>
      <c r="C11" s="3">
        <v>54989</v>
      </c>
      <c r="E11" s="76" t="s">
        <v>171</v>
      </c>
      <c r="F11" s="73">
        <f t="shared" si="7"/>
        <v>54989</v>
      </c>
      <c r="G11" s="74">
        <f t="shared" si="3"/>
        <v>164967</v>
      </c>
      <c r="H11" s="74">
        <f t="shared" si="3"/>
        <v>494901</v>
      </c>
      <c r="I11" s="91" t="str">
        <f t="shared" si="0"/>
        <v>92985</v>
      </c>
      <c r="J11" s="91">
        <f t="shared" si="4"/>
        <v>519750</v>
      </c>
      <c r="K11" s="2">
        <f t="shared" si="5"/>
        <v>-71982</v>
      </c>
      <c r="L11" s="92">
        <f t="shared" si="1"/>
        <v>-0.77412485884820126</v>
      </c>
      <c r="M11" s="2">
        <f t="shared" si="2"/>
        <v>24849</v>
      </c>
      <c r="N11" s="70">
        <f t="shared" si="6"/>
        <v>4.7809523809523857E-2</v>
      </c>
    </row>
    <row r="12" spans="2:14" x14ac:dyDescent="0.25">
      <c r="B12" s="96" t="s">
        <v>202</v>
      </c>
      <c r="C12" s="3" t="str">
        <f>Raw!D18</f>
        <v>37996</v>
      </c>
      <c r="E12" s="76" t="s">
        <v>200</v>
      </c>
      <c r="F12" s="73" t="str">
        <f>C12</f>
        <v>37996</v>
      </c>
      <c r="G12" s="74">
        <f t="shared" si="3"/>
        <v>113988</v>
      </c>
      <c r="H12" s="74">
        <f t="shared" si="3"/>
        <v>341964</v>
      </c>
      <c r="I12" s="91" t="str">
        <f t="shared" si="0"/>
        <v>129788</v>
      </c>
      <c r="J12" s="91"/>
      <c r="K12" s="2">
        <f t="shared" si="5"/>
        <v>15800</v>
      </c>
      <c r="L12" s="92">
        <f t="shared" si="1"/>
        <v>0.12173698647024378</v>
      </c>
      <c r="M12" s="2"/>
      <c r="N12" s="70"/>
    </row>
    <row r="13" spans="2:14" x14ac:dyDescent="0.25">
      <c r="B13" s="96" t="s">
        <v>140</v>
      </c>
      <c r="C13" s="3" t="str">
        <f>Raw!D20</f>
        <v>100694</v>
      </c>
      <c r="E13" s="76" t="s">
        <v>172</v>
      </c>
      <c r="F13" s="73" t="str">
        <f t="shared" si="7"/>
        <v>100694</v>
      </c>
      <c r="G13" s="74">
        <f t="shared" si="3"/>
        <v>302082</v>
      </c>
      <c r="H13" s="74">
        <f t="shared" si="3"/>
        <v>906246</v>
      </c>
      <c r="I13" s="91" t="str">
        <f t="shared" ref="I13:I16" si="8">C27</f>
        <v>335995</v>
      </c>
      <c r="J13" s="91"/>
      <c r="K13" s="2">
        <f t="shared" si="5"/>
        <v>33913</v>
      </c>
      <c r="L13" s="92">
        <f t="shared" si="1"/>
        <v>0.10093304959895233</v>
      </c>
      <c r="M13" s="2"/>
      <c r="N13" s="3"/>
    </row>
    <row r="14" spans="2:14" x14ac:dyDescent="0.25">
      <c r="B14" s="96" t="s">
        <v>141</v>
      </c>
      <c r="C14" s="3" t="str">
        <f>Raw!D22</f>
        <v>129742</v>
      </c>
      <c r="E14" s="76" t="s">
        <v>173</v>
      </c>
      <c r="F14" s="73" t="str">
        <f t="shared" si="7"/>
        <v>129742</v>
      </c>
      <c r="G14" s="74">
        <f t="shared" si="3"/>
        <v>389226</v>
      </c>
      <c r="H14" s="74">
        <f t="shared" si="3"/>
        <v>1167678</v>
      </c>
      <c r="I14" s="91" t="str">
        <f t="shared" si="8"/>
        <v>399989</v>
      </c>
      <c r="J14" s="91"/>
      <c r="K14" s="2">
        <f t="shared" si="5"/>
        <v>10763</v>
      </c>
      <c r="L14" s="92">
        <f t="shared" si="1"/>
        <v>2.6908239976599302E-2</v>
      </c>
      <c r="M14" s="2"/>
      <c r="N14" s="3"/>
    </row>
    <row r="15" spans="2:14" x14ac:dyDescent="0.25">
      <c r="B15" s="96" t="s">
        <v>142</v>
      </c>
      <c r="C15" s="3" t="str">
        <f>Raw!D24</f>
        <v>92563</v>
      </c>
      <c r="E15" s="76" t="s">
        <v>174</v>
      </c>
      <c r="F15" s="73" t="str">
        <f t="shared" si="7"/>
        <v>92563</v>
      </c>
      <c r="G15" s="74">
        <f t="shared" si="3"/>
        <v>277689</v>
      </c>
      <c r="H15" s="74">
        <f t="shared" si="3"/>
        <v>833067</v>
      </c>
      <c r="I15" s="91" t="str">
        <f t="shared" si="8"/>
        <v>338965</v>
      </c>
      <c r="J15" s="91"/>
      <c r="K15" s="2">
        <f t="shared" si="5"/>
        <v>61276</v>
      </c>
      <c r="L15" s="92">
        <f>1-(G15/I15)</f>
        <v>0.18077382620624549</v>
      </c>
      <c r="M15" s="2"/>
      <c r="N15" s="3"/>
    </row>
    <row r="16" spans="2:14" ht="15.75" thickBot="1" x14ac:dyDescent="0.3">
      <c r="B16" s="97" t="s">
        <v>143</v>
      </c>
      <c r="C16" s="4" t="str">
        <f>Raw!D26</f>
        <v>76649</v>
      </c>
      <c r="E16" s="76" t="s">
        <v>175</v>
      </c>
      <c r="F16" s="73" t="str">
        <f t="shared" si="7"/>
        <v>76649</v>
      </c>
      <c r="G16" s="74">
        <f t="shared" si="3"/>
        <v>229947</v>
      </c>
      <c r="H16" s="74">
        <f t="shared" si="3"/>
        <v>689841</v>
      </c>
      <c r="I16" s="91" t="str">
        <f t="shared" si="8"/>
        <v>228999</v>
      </c>
      <c r="J16" s="91"/>
      <c r="K16" s="2">
        <f t="shared" si="5"/>
        <v>-948</v>
      </c>
      <c r="L16" s="92">
        <f>1-(G16/I16)</f>
        <v>-4.1397560688039015E-3</v>
      </c>
      <c r="M16" s="2"/>
      <c r="N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39973</v>
      </c>
    </row>
    <row r="19" spans="2:3" x14ac:dyDescent="0.25">
      <c r="B19" s="76" t="s">
        <v>145</v>
      </c>
      <c r="C19" s="21" t="str">
        <f>Raw!D30</f>
        <v>24998</v>
      </c>
    </row>
    <row r="20" spans="2:3" x14ac:dyDescent="0.25">
      <c r="B20" s="76" t="s">
        <v>146</v>
      </c>
      <c r="C20" s="21" t="str">
        <f>Raw!D32</f>
        <v>12586</v>
      </c>
    </row>
    <row r="21" spans="2:3" x14ac:dyDescent="0.25">
      <c r="B21" s="76" t="s">
        <v>147</v>
      </c>
      <c r="C21" s="21" t="str">
        <f>Raw!D34</f>
        <v>25382</v>
      </c>
    </row>
    <row r="22" spans="2:3" x14ac:dyDescent="0.25">
      <c r="B22" s="76" t="s">
        <v>148</v>
      </c>
      <c r="C22" s="21" t="str">
        <f>Raw!D36</f>
        <v>56431</v>
      </c>
    </row>
    <row r="23" spans="2:3" x14ac:dyDescent="0.25">
      <c r="B23" s="76" t="s">
        <v>149</v>
      </c>
      <c r="C23" s="21" t="str">
        <f>Raw!D38</f>
        <v>62465</v>
      </c>
    </row>
    <row r="24" spans="2:3" x14ac:dyDescent="0.25">
      <c r="B24" s="76" t="s">
        <v>150</v>
      </c>
      <c r="C24" s="21" t="str">
        <f>Raw!D40</f>
        <v>38997</v>
      </c>
    </row>
    <row r="25" spans="2:3" x14ac:dyDescent="0.25">
      <c r="B25" s="76" t="s">
        <v>151</v>
      </c>
      <c r="C25" s="21" t="str">
        <f>Raw!D42</f>
        <v>92985</v>
      </c>
    </row>
    <row r="26" spans="2:3" x14ac:dyDescent="0.25">
      <c r="B26" s="76" t="s">
        <v>199</v>
      </c>
      <c r="C26" s="21" t="str">
        <f>Raw!D44</f>
        <v>129788</v>
      </c>
    </row>
    <row r="27" spans="2:3" x14ac:dyDescent="0.25">
      <c r="B27" s="76" t="s">
        <v>152</v>
      </c>
      <c r="C27" s="21" t="str">
        <f>Raw!D46</f>
        <v>335995</v>
      </c>
    </row>
    <row r="28" spans="2:3" x14ac:dyDescent="0.25">
      <c r="B28" s="76" t="s">
        <v>153</v>
      </c>
      <c r="C28" s="21" t="str">
        <f>Raw!D48</f>
        <v>399989</v>
      </c>
    </row>
    <row r="29" spans="2:3" x14ac:dyDescent="0.25">
      <c r="B29" s="76" t="s">
        <v>154</v>
      </c>
      <c r="C29" s="21" t="str">
        <f>Raw!D50</f>
        <v>338965</v>
      </c>
    </row>
    <row r="30" spans="2:3" ht="15.75" thickBot="1" x14ac:dyDescent="0.3">
      <c r="B30" s="77" t="s">
        <v>155</v>
      </c>
      <c r="C30" s="22" t="str">
        <f>Raw!D52</f>
        <v>228999</v>
      </c>
    </row>
    <row r="31" spans="2:3" ht="15.75" thickBot="1" x14ac:dyDescent="0.3">
      <c r="B31" s="68"/>
    </row>
    <row r="32" spans="2:3" x14ac:dyDescent="0.25">
      <c r="B32" s="75" t="s">
        <v>156</v>
      </c>
      <c r="C32" s="20" t="str">
        <f>Raw!D54</f>
        <v>110894</v>
      </c>
    </row>
    <row r="33" spans="2:3" x14ac:dyDescent="0.25">
      <c r="B33" s="76" t="s">
        <v>157</v>
      </c>
      <c r="C33" s="21" t="str">
        <f>Raw!D56</f>
        <v>100000</v>
      </c>
    </row>
    <row r="34" spans="2:3" x14ac:dyDescent="0.25">
      <c r="B34" s="76" t="s">
        <v>158</v>
      </c>
      <c r="C34" s="21" t="str">
        <f>Raw!D58</f>
        <v>37300</v>
      </c>
    </row>
    <row r="35" spans="2:3" x14ac:dyDescent="0.25">
      <c r="B35" s="76" t="s">
        <v>159</v>
      </c>
      <c r="C35" s="21" t="str">
        <f>Raw!D60</f>
        <v>77800</v>
      </c>
    </row>
    <row r="36" spans="2:3" x14ac:dyDescent="0.25">
      <c r="B36" s="76" t="s">
        <v>160</v>
      </c>
      <c r="C36" s="21" t="str">
        <f>Raw!D62</f>
        <v>147878</v>
      </c>
    </row>
    <row r="37" spans="2:3" x14ac:dyDescent="0.25">
      <c r="B37" s="76" t="s">
        <v>161</v>
      </c>
      <c r="C37" s="21" t="str">
        <f>Raw!D64</f>
        <v>156998</v>
      </c>
    </row>
    <row r="38" spans="2:3" x14ac:dyDescent="0.25">
      <c r="B38" s="76" t="s">
        <v>162</v>
      </c>
      <c r="C38" s="21" t="str">
        <f>Raw!D66</f>
        <v>97497</v>
      </c>
    </row>
    <row r="39" spans="2:3" ht="15.75" thickBot="1" x14ac:dyDescent="0.3">
      <c r="B39" s="77" t="s">
        <v>163</v>
      </c>
      <c r="C39" s="22">
        <v>519750</v>
      </c>
    </row>
  </sheetData>
  <conditionalFormatting sqref="K4:K16">
    <cfRule type="cellIs" dxfId="10" priority="12" operator="lessThan">
      <formula>1</formula>
    </cfRule>
    <cfRule type="cellIs" dxfId="9" priority="13" operator="greaterThan">
      <formula>5000</formula>
    </cfRule>
  </conditionalFormatting>
  <conditionalFormatting sqref="M4:M12">
    <cfRule type="cellIs" dxfId="8" priority="10" operator="lessThan">
      <formula>1</formula>
    </cfRule>
    <cfRule type="cellIs" dxfId="7" priority="11" operator="greaterThan">
      <formula>5000</formula>
    </cfRule>
  </conditionalFormatting>
  <conditionalFormatting sqref="N4:N12">
    <cfRule type="cellIs" dxfId="6" priority="1" operator="lessThan">
      <formula>0.0001</formula>
    </cfRule>
    <cfRule type="cellIs" dxfId="5" priority="2" operator="greaterThan">
      <formula>0.25</formula>
    </cfRule>
    <cfRule type="cellIs" dxfId="4" priority="3" operator="between">
      <formula>0.15</formula>
      <formula>0.25</formula>
    </cfRule>
    <cfRule type="cellIs" dxfId="3" priority="8" operator="greaterThan">
      <formula>0.25</formula>
    </cfRule>
  </conditionalFormatting>
  <conditionalFormatting sqref="L4:L16">
    <cfRule type="cellIs" dxfId="2" priority="4" operator="lessThan">
      <formula>0.0001</formula>
    </cfRule>
    <cfRule type="cellIs" dxfId="1" priority="5" operator="greaterThan">
      <formula>0.25</formula>
    </cfRule>
    <cfRule type="cellIs" dxfId="0" priority="6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F6" sqref="F6"/>
    </sheetView>
  </sheetViews>
  <sheetFormatPr baseColWidth="10" defaultRowHeight="15" x14ac:dyDescent="0.25"/>
  <cols>
    <col min="4" max="4" width="15.7109375" customWidth="1"/>
  </cols>
  <sheetData>
    <row r="1" spans="1:4" x14ac:dyDescent="0.25">
      <c r="A1" t="s">
        <v>133</v>
      </c>
    </row>
    <row r="2" spans="1:4" x14ac:dyDescent="0.25">
      <c r="D2" t="s">
        <v>209</v>
      </c>
    </row>
    <row r="3" spans="1:4" x14ac:dyDescent="0.25">
      <c r="A3" t="s">
        <v>132</v>
      </c>
    </row>
    <row r="4" spans="1:4" x14ac:dyDescent="0.25">
      <c r="D4" t="s">
        <v>210</v>
      </c>
    </row>
    <row r="5" spans="1:4" x14ac:dyDescent="0.25">
      <c r="A5" t="s">
        <v>134</v>
      </c>
    </row>
    <row r="6" spans="1:4" x14ac:dyDescent="0.25">
      <c r="D6" t="s">
        <v>211</v>
      </c>
    </row>
    <row r="7" spans="1:4" x14ac:dyDescent="0.25">
      <c r="A7" t="s">
        <v>135</v>
      </c>
    </row>
    <row r="8" spans="1:4" x14ac:dyDescent="0.25">
      <c r="D8" t="s">
        <v>212</v>
      </c>
    </row>
    <row r="9" spans="1:4" x14ac:dyDescent="0.25">
      <c r="A9" t="s">
        <v>136</v>
      </c>
    </row>
    <row r="10" spans="1:4" x14ac:dyDescent="0.25">
      <c r="D10" t="s">
        <v>213</v>
      </c>
    </row>
    <row r="11" spans="1:4" x14ac:dyDescent="0.25">
      <c r="A11" t="s">
        <v>137</v>
      </c>
    </row>
    <row r="12" spans="1:4" x14ac:dyDescent="0.25">
      <c r="D12" t="s">
        <v>214</v>
      </c>
    </row>
    <row r="13" spans="1:4" x14ac:dyDescent="0.25">
      <c r="A13" t="s">
        <v>138</v>
      </c>
    </row>
    <row r="14" spans="1:4" x14ac:dyDescent="0.25">
      <c r="D14" t="s">
        <v>215</v>
      </c>
    </row>
    <row r="15" spans="1:4" x14ac:dyDescent="0.25">
      <c r="A15" t="s">
        <v>201</v>
      </c>
    </row>
    <row r="16" spans="1:4" x14ac:dyDescent="0.25">
      <c r="D16" t="s">
        <v>207</v>
      </c>
    </row>
    <row r="17" spans="1:4" x14ac:dyDescent="0.25">
      <c r="A17" t="s">
        <v>202</v>
      </c>
    </row>
    <row r="18" spans="1:4" x14ac:dyDescent="0.25">
      <c r="D18" t="s">
        <v>216</v>
      </c>
    </row>
    <row r="19" spans="1:4" x14ac:dyDescent="0.25">
      <c r="A19" t="s">
        <v>203</v>
      </c>
    </row>
    <row r="20" spans="1:4" x14ac:dyDescent="0.25">
      <c r="D20" t="s">
        <v>217</v>
      </c>
    </row>
    <row r="21" spans="1:4" x14ac:dyDescent="0.25">
      <c r="A21" t="s">
        <v>204</v>
      </c>
    </row>
    <row r="22" spans="1:4" x14ac:dyDescent="0.25">
      <c r="D22" t="s">
        <v>218</v>
      </c>
    </row>
    <row r="23" spans="1:4" x14ac:dyDescent="0.25">
      <c r="A23" t="s">
        <v>205</v>
      </c>
    </row>
    <row r="24" spans="1:4" x14ac:dyDescent="0.25">
      <c r="D24" t="s">
        <v>219</v>
      </c>
    </row>
    <row r="25" spans="1:4" x14ac:dyDescent="0.25">
      <c r="A25" t="s">
        <v>206</v>
      </c>
    </row>
    <row r="26" spans="1:4" x14ac:dyDescent="0.25">
      <c r="D26" t="s">
        <v>220</v>
      </c>
    </row>
    <row r="27" spans="1:4" x14ac:dyDescent="0.25">
      <c r="A27" t="s">
        <v>144</v>
      </c>
    </row>
    <row r="28" spans="1:4" x14ac:dyDescent="0.25">
      <c r="D28" t="s">
        <v>221</v>
      </c>
    </row>
    <row r="29" spans="1:4" x14ac:dyDescent="0.25">
      <c r="A29" t="s">
        <v>145</v>
      </c>
    </row>
    <row r="30" spans="1:4" x14ac:dyDescent="0.25">
      <c r="D30" t="s">
        <v>222</v>
      </c>
    </row>
    <row r="31" spans="1:4" x14ac:dyDescent="0.25">
      <c r="A31" t="s">
        <v>146</v>
      </c>
    </row>
    <row r="32" spans="1:4" x14ac:dyDescent="0.25">
      <c r="D32" t="s">
        <v>223</v>
      </c>
    </row>
    <row r="33" spans="1:4" x14ac:dyDescent="0.25">
      <c r="A33" t="s">
        <v>147</v>
      </c>
    </row>
    <row r="34" spans="1:4" x14ac:dyDescent="0.25">
      <c r="D34" t="s">
        <v>224</v>
      </c>
    </row>
    <row r="35" spans="1:4" x14ac:dyDescent="0.25">
      <c r="A35" t="s">
        <v>148</v>
      </c>
    </row>
    <row r="36" spans="1:4" x14ac:dyDescent="0.25">
      <c r="D36" t="s">
        <v>225</v>
      </c>
    </row>
    <row r="37" spans="1:4" x14ac:dyDescent="0.25">
      <c r="A37" t="s">
        <v>149</v>
      </c>
    </row>
    <row r="38" spans="1:4" x14ac:dyDescent="0.25">
      <c r="D38" t="s">
        <v>226</v>
      </c>
    </row>
    <row r="39" spans="1:4" x14ac:dyDescent="0.25">
      <c r="A39" t="s">
        <v>150</v>
      </c>
    </row>
    <row r="40" spans="1:4" x14ac:dyDescent="0.25">
      <c r="D40" t="s">
        <v>227</v>
      </c>
    </row>
    <row r="41" spans="1:4" x14ac:dyDescent="0.25">
      <c r="A41" t="s">
        <v>151</v>
      </c>
    </row>
    <row r="42" spans="1:4" x14ac:dyDescent="0.25">
      <c r="D42" t="s">
        <v>228</v>
      </c>
    </row>
    <row r="43" spans="1:4" x14ac:dyDescent="0.25">
      <c r="A43" t="s">
        <v>199</v>
      </c>
    </row>
    <row r="44" spans="1:4" x14ac:dyDescent="0.25">
      <c r="D44" t="s">
        <v>229</v>
      </c>
    </row>
    <row r="45" spans="1:4" x14ac:dyDescent="0.25">
      <c r="A45" t="s">
        <v>152</v>
      </c>
    </row>
    <row r="46" spans="1:4" x14ac:dyDescent="0.25">
      <c r="D46" t="s">
        <v>230</v>
      </c>
    </row>
    <row r="47" spans="1:4" x14ac:dyDescent="0.25">
      <c r="A47" t="s">
        <v>153</v>
      </c>
    </row>
    <row r="48" spans="1:4" x14ac:dyDescent="0.25">
      <c r="D48" t="s">
        <v>231</v>
      </c>
    </row>
    <row r="49" spans="1:4" x14ac:dyDescent="0.25">
      <c r="A49" t="s">
        <v>154</v>
      </c>
    </row>
    <row r="50" spans="1:4" x14ac:dyDescent="0.25">
      <c r="D50" t="s">
        <v>232</v>
      </c>
    </row>
    <row r="51" spans="1:4" x14ac:dyDescent="0.25">
      <c r="A51" t="s">
        <v>155</v>
      </c>
    </row>
    <row r="52" spans="1:4" x14ac:dyDescent="0.25">
      <c r="D52" t="s">
        <v>208</v>
      </c>
    </row>
    <row r="53" spans="1:4" x14ac:dyDescent="0.25">
      <c r="A53" t="s">
        <v>156</v>
      </c>
    </row>
    <row r="54" spans="1:4" x14ac:dyDescent="0.25">
      <c r="D54" t="s">
        <v>233</v>
      </c>
    </row>
    <row r="55" spans="1:4" x14ac:dyDescent="0.25">
      <c r="A55" t="s">
        <v>157</v>
      </c>
    </row>
    <row r="56" spans="1:4" x14ac:dyDescent="0.25">
      <c r="D56" t="s">
        <v>234</v>
      </c>
    </row>
    <row r="57" spans="1:4" x14ac:dyDescent="0.25">
      <c r="A57" t="s">
        <v>158</v>
      </c>
    </row>
    <row r="58" spans="1:4" x14ac:dyDescent="0.25">
      <c r="D58" t="s">
        <v>235</v>
      </c>
    </row>
    <row r="59" spans="1:4" x14ac:dyDescent="0.25">
      <c r="A59" t="s">
        <v>159</v>
      </c>
    </row>
    <row r="60" spans="1:4" x14ac:dyDescent="0.25">
      <c r="D60" t="s">
        <v>236</v>
      </c>
    </row>
    <row r="61" spans="1:4" x14ac:dyDescent="0.25">
      <c r="A61" t="s">
        <v>160</v>
      </c>
    </row>
    <row r="62" spans="1:4" x14ac:dyDescent="0.25">
      <c r="D62" t="s">
        <v>237</v>
      </c>
    </row>
    <row r="63" spans="1:4" x14ac:dyDescent="0.25">
      <c r="A63" t="s">
        <v>161</v>
      </c>
    </row>
    <row r="64" spans="1:4" x14ac:dyDescent="0.25">
      <c r="D64" t="s">
        <v>238</v>
      </c>
    </row>
    <row r="65" spans="1:4" x14ac:dyDescent="0.25">
      <c r="A65" t="s">
        <v>162</v>
      </c>
    </row>
    <row r="66" spans="1:4" x14ac:dyDescent="0.25">
      <c r="D66" t="s">
        <v>239</v>
      </c>
    </row>
    <row r="67" spans="1:4" x14ac:dyDescent="0.25">
      <c r="A67" t="s">
        <v>163</v>
      </c>
    </row>
    <row r="68" spans="1:4" x14ac:dyDescent="0.25">
      <c r="D6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2021-02-20T16:11:01Z</dcterms:modified>
</cp:coreProperties>
</file>