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6580" activeTab="1"/>
  </bookViews>
  <sheets>
    <sheet name="Dashboard" sheetId="5" r:id="rId1"/>
    <sheet name="Problems Set" sheetId="3" r:id="rId2"/>
    <sheet name="Skills Set" sheetId="4" r:id="rId3"/>
  </sheets>
  <definedNames>
    <definedName name="_xlnm._FilterDatabase" localSheetId="1" hidden="1">'Problems Set'!$A$1:$AF$505</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N415" i="3" l="1"/>
  <c r="O415" i="3"/>
  <c r="P415" i="3"/>
  <c r="Q415" i="3"/>
  <c r="R415" i="3"/>
  <c r="S415" i="3"/>
  <c r="T415" i="3"/>
  <c r="U415" i="3"/>
  <c r="V415" i="3"/>
  <c r="W415" i="3"/>
  <c r="X415" i="3"/>
  <c r="Y415" i="3"/>
  <c r="Z415" i="3"/>
  <c r="N416" i="3"/>
  <c r="O416" i="3"/>
  <c r="P416" i="3"/>
  <c r="Q416" i="3"/>
  <c r="R416" i="3"/>
  <c r="S416" i="3"/>
  <c r="T416" i="3"/>
  <c r="U416" i="3"/>
  <c r="V416" i="3"/>
  <c r="W416" i="3"/>
  <c r="X416" i="3"/>
  <c r="Y416" i="3"/>
  <c r="Z416" i="3"/>
  <c r="N414"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O414" i="3"/>
  <c r="O413" i="3"/>
  <c r="P414" i="3"/>
  <c r="Q414" i="3"/>
  <c r="R414" i="3"/>
  <c r="S414" i="3"/>
  <c r="T414" i="3"/>
  <c r="Q413" i="3"/>
  <c r="R413" i="3"/>
  <c r="S413" i="3"/>
  <c r="T413" i="3"/>
  <c r="U414" i="3"/>
  <c r="V414" i="3"/>
  <c r="W414" i="3"/>
  <c r="X414" i="3"/>
  <c r="Y414" i="3"/>
  <c r="V413" i="3"/>
  <c r="W413" i="3"/>
  <c r="X413" i="3"/>
  <c r="Y413" i="3"/>
  <c r="Z414" i="3"/>
  <c r="O412" i="3"/>
  <c r="P413" i="3"/>
  <c r="Q412" i="3"/>
  <c r="R412" i="3"/>
  <c r="S412" i="3"/>
  <c r="T412" i="3"/>
  <c r="U413" i="3"/>
  <c r="V412" i="3"/>
  <c r="W412" i="3"/>
  <c r="X412" i="3"/>
  <c r="Y412" i="3"/>
  <c r="Z413" i="3"/>
  <c r="O410" i="3"/>
  <c r="O409" i="3"/>
  <c r="P410" i="3"/>
  <c r="Q410" i="3"/>
  <c r="R410" i="3"/>
  <c r="S410" i="3"/>
  <c r="T410" i="3"/>
  <c r="Q409" i="3"/>
  <c r="R409" i="3"/>
  <c r="S409" i="3"/>
  <c r="T409" i="3"/>
  <c r="U410" i="3"/>
  <c r="V410" i="3"/>
  <c r="W410" i="3"/>
  <c r="X410" i="3"/>
  <c r="Y410" i="3"/>
  <c r="V409" i="3"/>
  <c r="W409" i="3"/>
  <c r="X409" i="3"/>
  <c r="Y409" i="3"/>
  <c r="Z410" i="3"/>
  <c r="O411" i="3"/>
  <c r="P411" i="3"/>
  <c r="Q411" i="3"/>
  <c r="R411" i="3"/>
  <c r="S411" i="3"/>
  <c r="T411" i="3"/>
  <c r="U411" i="3"/>
  <c r="V411" i="3"/>
  <c r="W411" i="3"/>
  <c r="X411" i="3"/>
  <c r="Y411" i="3"/>
  <c r="Z411" i="3"/>
  <c r="P412" i="3"/>
  <c r="U412" i="3"/>
  <c r="Z412" i="3"/>
  <c r="O406" i="3"/>
  <c r="O405" i="3"/>
  <c r="P406" i="3"/>
  <c r="Q406" i="3"/>
  <c r="R406" i="3"/>
  <c r="S406" i="3"/>
  <c r="T406" i="3"/>
  <c r="Q405" i="3"/>
  <c r="R405" i="3"/>
  <c r="S405" i="3"/>
  <c r="T405" i="3"/>
  <c r="U406" i="3"/>
  <c r="V406" i="3"/>
  <c r="W406" i="3"/>
  <c r="X406" i="3"/>
  <c r="Y406" i="3"/>
  <c r="V405" i="3"/>
  <c r="W405" i="3"/>
  <c r="X405" i="3"/>
  <c r="Y405" i="3"/>
  <c r="Z406" i="3"/>
  <c r="O407" i="3"/>
  <c r="P407" i="3"/>
  <c r="Q407" i="3"/>
  <c r="R407" i="3"/>
  <c r="S407" i="3"/>
  <c r="T407" i="3"/>
  <c r="U407" i="3"/>
  <c r="V407" i="3"/>
  <c r="W407" i="3"/>
  <c r="X407" i="3"/>
  <c r="Y407" i="3"/>
  <c r="Z407" i="3"/>
  <c r="O408" i="3"/>
  <c r="P408" i="3"/>
  <c r="Q408" i="3"/>
  <c r="R408" i="3"/>
  <c r="S408" i="3"/>
  <c r="T408" i="3"/>
  <c r="U408" i="3"/>
  <c r="V408" i="3"/>
  <c r="W408" i="3"/>
  <c r="X408" i="3"/>
  <c r="Y408" i="3"/>
  <c r="Z408" i="3"/>
  <c r="P409" i="3"/>
  <c r="U409" i="3"/>
  <c r="Z409" i="3"/>
  <c r="O404" i="3"/>
  <c r="P405" i="3"/>
  <c r="Q404" i="3"/>
  <c r="R404" i="3"/>
  <c r="S404" i="3"/>
  <c r="T404" i="3"/>
  <c r="U405" i="3"/>
  <c r="V404" i="3"/>
  <c r="W404" i="3"/>
  <c r="X404" i="3"/>
  <c r="Y404" i="3"/>
  <c r="Z405" i="3"/>
  <c r="O403" i="3"/>
  <c r="P404" i="3"/>
  <c r="Q403" i="3"/>
  <c r="R403" i="3"/>
  <c r="S403" i="3"/>
  <c r="T403" i="3"/>
  <c r="U404" i="3"/>
  <c r="V403" i="3"/>
  <c r="W403" i="3"/>
  <c r="X403" i="3"/>
  <c r="Y403" i="3"/>
  <c r="Z404" i="3"/>
  <c r="O402" i="3"/>
  <c r="P403" i="3"/>
  <c r="Q402" i="3"/>
  <c r="R402" i="3"/>
  <c r="S402" i="3"/>
  <c r="T402" i="3"/>
  <c r="U403" i="3"/>
  <c r="V402" i="3"/>
  <c r="W402" i="3"/>
  <c r="X402" i="3"/>
  <c r="Y402" i="3"/>
  <c r="Z403" i="3"/>
  <c r="O398" i="3"/>
  <c r="O397" i="3"/>
  <c r="P398" i="3"/>
  <c r="Q398" i="3"/>
  <c r="R398" i="3"/>
  <c r="S398" i="3"/>
  <c r="T398" i="3"/>
  <c r="Q397" i="3"/>
  <c r="R397" i="3"/>
  <c r="S397" i="3"/>
  <c r="T397" i="3"/>
  <c r="U398" i="3"/>
  <c r="V398" i="3"/>
  <c r="W398" i="3"/>
  <c r="X398" i="3"/>
  <c r="Y398" i="3"/>
  <c r="V397" i="3"/>
  <c r="W397" i="3"/>
  <c r="X397" i="3"/>
  <c r="Y397" i="3"/>
  <c r="Z398" i="3"/>
  <c r="O399" i="3"/>
  <c r="P399" i="3"/>
  <c r="Q399" i="3"/>
  <c r="R399" i="3"/>
  <c r="S399" i="3"/>
  <c r="T399" i="3"/>
  <c r="U399" i="3"/>
  <c r="V399" i="3"/>
  <c r="W399" i="3"/>
  <c r="X399" i="3"/>
  <c r="Y399" i="3"/>
  <c r="Z399" i="3"/>
  <c r="O400" i="3"/>
  <c r="P400" i="3"/>
  <c r="Q400" i="3"/>
  <c r="R400" i="3"/>
  <c r="S400" i="3"/>
  <c r="T400" i="3"/>
  <c r="U400" i="3"/>
  <c r="V400" i="3"/>
  <c r="W400" i="3"/>
  <c r="X400" i="3"/>
  <c r="Y400" i="3"/>
  <c r="Z400" i="3"/>
  <c r="O401" i="3"/>
  <c r="P401" i="3"/>
  <c r="Q401" i="3"/>
  <c r="R401" i="3"/>
  <c r="S401" i="3"/>
  <c r="T401" i="3"/>
  <c r="U401" i="3"/>
  <c r="V401" i="3"/>
  <c r="W401" i="3"/>
  <c r="X401" i="3"/>
  <c r="Y401" i="3"/>
  <c r="Z401" i="3"/>
  <c r="P402" i="3"/>
  <c r="U402" i="3"/>
  <c r="Z402" i="3"/>
  <c r="O396" i="3"/>
  <c r="P397" i="3"/>
  <c r="Q396" i="3"/>
  <c r="R396" i="3"/>
  <c r="S396" i="3"/>
  <c r="T396" i="3"/>
  <c r="U397" i="3"/>
  <c r="V396" i="3"/>
  <c r="W396" i="3"/>
  <c r="X396" i="3"/>
  <c r="Y396" i="3"/>
  <c r="Z397" i="3"/>
  <c r="O395" i="3"/>
  <c r="P396" i="3"/>
  <c r="Q395" i="3"/>
  <c r="R395" i="3"/>
  <c r="S395" i="3"/>
  <c r="T395" i="3"/>
  <c r="U396" i="3"/>
  <c r="V395" i="3"/>
  <c r="W395" i="3"/>
  <c r="X395" i="3"/>
  <c r="Y395" i="3"/>
  <c r="Z396" i="3"/>
  <c r="O394" i="3"/>
  <c r="O393" i="3"/>
  <c r="P394" i="3"/>
  <c r="Q394" i="3"/>
  <c r="R394" i="3"/>
  <c r="S394" i="3"/>
  <c r="T394" i="3"/>
  <c r="Q393" i="3"/>
  <c r="R393" i="3"/>
  <c r="S393" i="3"/>
  <c r="T393" i="3"/>
  <c r="U394" i="3"/>
  <c r="V394" i="3"/>
  <c r="W394" i="3"/>
  <c r="X394" i="3"/>
  <c r="Y394" i="3"/>
  <c r="V393" i="3"/>
  <c r="W393" i="3"/>
  <c r="X393" i="3"/>
  <c r="Y393" i="3"/>
  <c r="Z394" i="3"/>
  <c r="P395" i="3"/>
  <c r="U395" i="3"/>
  <c r="Z395" i="3"/>
  <c r="O392" i="3"/>
  <c r="P393" i="3"/>
  <c r="Q392" i="3"/>
  <c r="R392" i="3"/>
  <c r="S392" i="3"/>
  <c r="T392" i="3"/>
  <c r="U393" i="3"/>
  <c r="V392" i="3"/>
  <c r="W392" i="3"/>
  <c r="X392" i="3"/>
  <c r="Y392" i="3"/>
  <c r="Z393" i="3"/>
  <c r="AB393" i="3"/>
  <c r="AA393" i="3"/>
  <c r="O391" i="3"/>
  <c r="O390" i="3"/>
  <c r="P391" i="3"/>
  <c r="Q391" i="3"/>
  <c r="R391" i="3"/>
  <c r="S391" i="3"/>
  <c r="T391" i="3"/>
  <c r="Q390" i="3"/>
  <c r="R390" i="3"/>
  <c r="S390" i="3"/>
  <c r="T390" i="3"/>
  <c r="U391" i="3"/>
  <c r="V391" i="3"/>
  <c r="W391" i="3"/>
  <c r="X391" i="3"/>
  <c r="Y391" i="3"/>
  <c r="V390" i="3"/>
  <c r="W390" i="3"/>
  <c r="X390" i="3"/>
  <c r="Y390" i="3"/>
  <c r="Z391" i="3"/>
  <c r="P392" i="3"/>
  <c r="U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AB505" i="3"/>
  <c r="AA505"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<sst xmlns="http://schemas.openxmlformats.org/spreadsheetml/2006/main" count="5181" uniqueCount="1366">
  <si>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</si>
  <si>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</si>
  <si>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</si>
  <si>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</si>
  <si>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</si>
  <si>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</si>
  <si>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</si>
  <si>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</si>
  <si>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</si>
  <si>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</si>
  <si>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</si>
  <si>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</si>
  <si>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</si>
  <si>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</si>
  <si>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</si>
  <si>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</si>
  <si>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</si>
  <si>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</si>
  <si>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</si>
  <si>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</si>
  <si>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</si>
  <si>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</si>
  <si>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</si>
  <si>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</si>
  <si>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</si>
  <si>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</si>
  <si>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</si>
  <si>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</si>
  <si>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</si>
  <si>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</si>
  <si>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</si>
  <si>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</si>
  <si>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</si>
  <si>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</si>
  <si>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</si>
  <si>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</si>
  <si>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</si>
  <si>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</si>
  <si>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</si>
  <si>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</si>
  <si>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</si>
  <si>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</si>
  <si>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</si>
  <si>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</si>
  <si>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</si>
  <si>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</si>
  <si>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</si>
  <si>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</si>
  <si>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</si>
  <si>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</si>
  <si>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</si>
  <si>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</si>
  <si>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</si>
  <si>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</si>
  <si>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</si>
  <si>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</si>
  <si>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</si>
  <si>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</si>
  <si>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</si>
  <si>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</si>
  <si>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</si>
  <si>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</si>
  <si>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</si>
  <si>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</si>
  <si>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</si>
  <si>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</si>
  <si>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</si>
  <si>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</si>
  <si>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</si>
  <si>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</si>
  <si>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</si>
  <si>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</si>
  <si>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</si>
  <si>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</si>
  <si>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</si>
  <si>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</si>
  <si>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</si>
  <si>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</si>
  <si>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</si>
  <si>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</si>
  <si>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</si>
  <si>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</si>
  <si>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</si>
  <si>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</si>
  <si>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</si>
  <si>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</si>
  <si>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</si>
  <si>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</si>
  <si>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</si>
  <si>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</si>
  <si>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</si>
  <si>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</si>
  <si>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</si>
  <si>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</si>
  <si>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</si>
  <si>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</si>
  <si>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</si>
  <si>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</si>
  <si>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</si>
  <si>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</si>
  <si>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</si>
  <si>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</si>
  <si>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</si>
  <si>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</si>
  <si>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</si>
  <si>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</si>
  <si>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</si>
  <si>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</si>
  <si>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</si>
  <si>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</si>
  <si>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</si>
  <si>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</si>
  <si>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</si>
  <si>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</si>
  <si>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</si>
  <si>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</si>
  <si>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</si>
  <si>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</si>
  <si>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</si>
  <si>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</si>
  <si>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</si>
  <si>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</si>
  <si>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</si>
  <si>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</si>
  <si>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</si>
  <si>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</si>
  <si>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</si>
  <si>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</si>
  <si>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</si>
  <si>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</si>
  <si>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</si>
  <si>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</si>
  <si>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</si>
  <si>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</si>
  <si>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</si>
  <si>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</si>
  <si>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</si>
  <si>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</si>
  <si>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</si>
  <si>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</si>
  <si>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</si>
  <si>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</si>
  <si>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</si>
  <si>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</si>
  <si>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</si>
  <si>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</si>
  <si>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</si>
  <si>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</si>
  <si>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</si>
  <si>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</si>
  <si>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</si>
  <si>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</si>
  <si>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</si>
  <si>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</si>
  <si>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</si>
  <si>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</si>
  <si>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</si>
  <si>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</si>
  <si>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</si>
  <si>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</si>
  <si>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</si>
  <si>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</si>
  <si>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</si>
  <si>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</si>
  <si>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</si>
  <si>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</si>
  <si>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</si>
  <si>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</si>
  <si>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</si>
  <si>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</si>
  <si>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</si>
  <si>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</si>
  <si>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</si>
  <si>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</si>
  <si>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</si>
  <si>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</si>
  <si>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</si>
  <si>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</si>
  <si>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</si>
  <si>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</si>
  <si>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</si>
  <si>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</si>
  <si>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</si>
  <si>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</si>
  <si>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</si>
  <si>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</si>
  <si>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</si>
  <si>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</si>
  <si>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</si>
  <si>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</si>
  <si>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</si>
  <si>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</si>
  <si>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</si>
  <si>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</si>
  <si>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</si>
  <si>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</si>
  <si>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</si>
  <si>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</si>
  <si>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</si>
  <si>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</si>
  <si>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</si>
  <si>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</si>
  <si>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</si>
  <si>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</si>
  <si>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</si>
  <si>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</si>
  <si>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</si>
  <si>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</si>
  <si>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</si>
  <si>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</si>
  <si>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</si>
  <si>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</si>
  <si>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</si>
  <si>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</si>
  <si>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</si>
  <si>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</si>
  <si>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</si>
  <si>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</si>
  <si>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</si>
  <si>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</si>
  <si>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</si>
  <si>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</si>
  <si>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</si>
  <si>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</si>
  <si>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</si>
  <si>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</si>
  <si>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</si>
  <si>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</si>
  <si>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</si>
  <si>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</si>
  <si>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</si>
  <si>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</si>
  <si>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</si>
  <si>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</si>
  <si>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</si>
  <si>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</si>
  <si>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</si>
  <si>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</si>
  <si>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</si>
  <si>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</si>
  <si>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</si>
  <si>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</si>
  <si>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</si>
  <si>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</si>
  <si>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</si>
  <si>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</si>
  <si>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</si>
  <si>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</si>
  <si>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</si>
  <si>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</si>
  <si>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</si>
  <si>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</si>
  <si>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</si>
  <si>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</si>
  <si>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</si>
  <si>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</si>
  <si>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</si>
  <si>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</si>
  <si>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</si>
  <si>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</si>
  <si>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</si>
  <si>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</si>
  <si>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</si>
  <si>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</si>
  <si>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</si>
  <si>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</si>
  <si>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</si>
  <si>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</si>
  <si>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</si>
  <si>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</si>
  <si>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</si>
  <si>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</si>
  <si>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</si>
  <si>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</si>
  <si>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</si>
  <si>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</si>
  <si>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</si>
  <si>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</si>
  <si>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</si>
  <si>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</si>
  <si>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</si>
  <si>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</si>
  <si>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</si>
  <si>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</si>
  <si>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</si>
  <si>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</si>
  <si>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</si>
  <si>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</si>
  <si>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</si>
  <si>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</si>
  <si>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</si>
  <si>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</si>
  <si>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</si>
  <si>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</si>
  <si>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</si>
  <si>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</si>
  <si>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</si>
  <si>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</si>
  <si>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</si>
  <si>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</si>
  <si>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</si>
  <si>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</si>
  <si>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</si>
  <si>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</si>
  <si>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</si>
  <si>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</si>
  <si>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</si>
  <si>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</si>
  <si>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</si>
  <si>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</si>
  <si>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</si>
  <si>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</si>
  <si>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</si>
  <si>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</si>
  <si>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</si>
  <si>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</si>
  <si>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</si>
  <si>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</si>
  <si>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</si>
  <si>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</si>
  <si>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</si>
  <si>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</si>
  <si>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</si>
  <si>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</si>
  <si>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</si>
  <si>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</si>
  <si>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</si>
  <si>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</si>
  <si>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</si>
  <si>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</si>
  <si>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</si>
  <si>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</si>
  <si>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</si>
  <si>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</si>
  <si>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</si>
  <si>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</si>
  <si>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</si>
  <si>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</si>
  <si>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</si>
  <si>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</si>
  <si>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</si>
  <si>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</si>
  <si>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</si>
  <si>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</si>
  <si>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</si>
  <si>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</si>
  <si>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</si>
  <si>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</si>
  <si>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</si>
  <si>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</si>
  <si>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</si>
  <si>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</si>
  <si>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</si>
  <si>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</si>
  <si>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</si>
  <si>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</si>
  <si>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</si>
  <si>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</si>
  <si>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</si>
  <si>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</si>
  <si>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</si>
  <si>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</si>
  <si>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</si>
  <si>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</si>
  <si>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</si>
  <si>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</si>
  <si>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</si>
  <si>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</si>
  <si>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</si>
  <si>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</si>
  <si>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</si>
  <si>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</si>
  <si>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</si>
  <si>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</si>
  <si>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</si>
  <si>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</si>
  <si>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</si>
  <si>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</si>
  <si>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</si>
  <si>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</si>
  <si>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</si>
  <si>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</si>
  <si>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</si>
  <si>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</si>
  <si>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</si>
  <si>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</si>
  <si>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</si>
  <si>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</si>
  <si>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</si>
  <si>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</si>
  <si>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</si>
  <si>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</si>
  <si>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</si>
  <si>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</si>
  <si>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</si>
  <si>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</si>
  <si>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</si>
  <si>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</si>
  <si>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</si>
  <si>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</si>
  <si>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</si>
  <si>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</si>
  <si>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</si>
  <si>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</si>
  <si>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</si>
  <si>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</si>
  <si>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</si>
  <si>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</si>
  <si>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</si>
  <si>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</si>
  <si>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</si>
  <si>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</si>
  <si>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</si>
  <si>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</si>
  <si>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</si>
  <si>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</si>
  <si>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</si>
  <si>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</si>
  <si>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</si>
  <si>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</si>
  <si>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</si>
  <si>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</si>
  <si>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</si>
  <si>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</si>
  <si>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</si>
  <si>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</si>
  <si>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</si>
  <si>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</si>
  <si>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</si>
  <si>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</si>
  <si>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</si>
  <si>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</si>
  <si>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</si>
  <si>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</si>
  <si>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</si>
  <si>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</si>
  <si>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</si>
  <si>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</si>
  <si>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</si>
  <si>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</si>
  <si>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</si>
  <si>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</si>
  <si>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</si>
  <si>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</si>
  <si>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</si>
  <si>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</si>
  <si>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</si>
  <si>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</si>
  <si>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</si>
  <si>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</si>
  <si>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</si>
  <si>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</si>
  <si>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</si>
  <si>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</si>
  <si>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</si>
  <si>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</si>
  <si>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</si>
  <si>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</si>
  <si>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</si>
  <si>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</si>
  <si>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</si>
  <si>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</si>
  <si>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</si>
  <si>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</si>
  <si>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</si>
  <si>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</si>
  <si>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</si>
  <si>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</si>
  <si>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</si>
  <si>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</si>
  <si>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</si>
  <si>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</si>
  <si>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</si>
  <si>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</si>
  <si>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</si>
  <si>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</si>
  <si>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</si>
  <si>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</si>
  <si>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</si>
  <si>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</si>
  <si>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</si>
  <si>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</si>
  <si>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</si>
  <si>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</si>
  <si>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</si>
  <si>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</si>
  <si>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</si>
  <si>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</si>
  <si>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</si>
  <si>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</si>
  <si>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</si>
  <si>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</si>
  <si>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</si>
  <si>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</si>
  <si>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</si>
  <si>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</si>
  <si>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</si>
  <si>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</si>
  <si>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</si>
  <si>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</si>
  <si>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</si>
  <si>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</si>
  <si>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</si>
  <si>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</si>
  <si>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</si>
  <si>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</si>
  <si>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</si>
  <si>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</si>
  <si>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</si>
  <si>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</si>
  <si>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</si>
  <si>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</si>
  <si>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</si>
  <si>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</si>
  <si>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</si>
  <si>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</si>
  <si>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</si>
  <si>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</si>
  <si>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</si>
  <si>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</si>
  <si>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</si>
  <si>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</si>
  <si>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</si>
  <si>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</si>
  <si>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</si>
  <si>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</si>
  <si>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</si>
  <si>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</si>
  <si>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</si>
  <si>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</si>
  <si>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</si>
  <si>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</si>
  <si>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</si>
  <si>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</si>
  <si>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</si>
  <si>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</si>
  <si>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</si>
  <si>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</si>
  <si>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</si>
  <si>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</si>
  <si>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</si>
  <si>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</si>
  <si>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</si>
  <si>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</si>
  <si>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</si>
  <si>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</si>
  <si>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</si>
  <si>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</si>
  <si>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</si>
  <si>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</si>
  <si>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</si>
  <si>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</si>
  <si>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</si>
  <si>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</si>
  <si>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</si>
  <si>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</si>
  <si>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</si>
  <si>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</si>
  <si>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</si>
  <si>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</si>
  <si>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</si>
  <si>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</si>
  <si>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</si>
  <si>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</si>
  <si>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</si>
  <si>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</si>
  <si>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</si>
  <si>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</si>
  <si>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</si>
  <si>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</si>
  <si>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</si>
  <si>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</si>
  <si>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</si>
  <si>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</si>
  <si>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</si>
  <si>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</si>
  <si>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</si>
  <si>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</si>
  <si>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</si>
  <si>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</si>
  <si>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</si>
  <si>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</si>
  <si>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</si>
  <si>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</si>
  <si>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</si>
  <si>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</si>
  <si>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</si>
  <si>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</si>
  <si>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</si>
  <si>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</si>
  <si>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</si>
  <si>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</si>
  <si>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</si>
  <si>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</si>
  <si>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</si>
  <si>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</si>
  <si>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</si>
  <si>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</si>
  <si>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</si>
  <si>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</si>
  <si>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</si>
  <si>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</si>
  <si>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</si>
  <si>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</si>
  <si>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</si>
  <si>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</si>
  <si>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</si>
  <si>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</si>
  <si>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</si>
  <si>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</si>
  <si>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</si>
  <si>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</si>
  <si>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</si>
  <si>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</si>
  <si>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</si>
  <si>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</si>
  <si>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</si>
  <si>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</si>
  <si>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</si>
  <si>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</si>
  <si>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</si>
  <si>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</si>
  <si>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</si>
  <si>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</si>
  <si>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</si>
  <si>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</si>
  <si>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</si>
  <si>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</si>
  <si>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</si>
  <si>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</si>
  <si>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</si>
  <si>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</si>
  <si>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</si>
  <si>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</si>
  <si>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</si>
  <si>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</si>
  <si>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</si>
  <si>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</si>
  <si>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</si>
  <si>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</si>
  <si>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</si>
  <si>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</si>
  <si>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</si>
  <si>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</si>
  <si>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</si>
  <si>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</si>
  <si>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</si>
  <si>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</si>
  <si>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</si>
  <si>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</si>
  <si>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</si>
  <si>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</si>
  <si>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</si>
  <si>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</si>
  <si>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</si>
  <si>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</si>
  <si>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</si>
  <si>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</si>
  <si>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</si>
  <si>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</si>
  <si>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</si>
  <si>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</si>
  <si>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</si>
  <si>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</si>
  <si>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</si>
  <si>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</si>
  <si>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</si>
  <si>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</si>
  <si>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</si>
  <si>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</si>
  <si>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</si>
  <si>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</si>
  <si>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</si>
  <si>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</si>
  <si>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</si>
  <si>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</si>
  <si>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</si>
  <si>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</si>
  <si>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</si>
  <si>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</si>
  <si>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</si>
  <si>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</si>
  <si>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</si>
  <si>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</si>
  <si>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</si>
  <si>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</si>
  <si>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</si>
  <si>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</si>
  <si>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</si>
  <si>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</si>
  <si>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</si>
  <si>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</si>
  <si>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</si>
  <si>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</si>
  <si>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</si>
  <si>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</si>
  <si>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</si>
  <si>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</si>
  <si>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</si>
  <si>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</si>
  <si>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</si>
  <si>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</si>
  <si>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</si>
  <si>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</si>
  <si>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</si>
  <si>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</si>
  <si>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</si>
  <si>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</si>
  <si>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</si>
  <si>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</si>
  <si>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</si>
  <si>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</si>
  <si>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</si>
  <si>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</si>
  <si>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</si>
  <si>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</si>
  <si>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</si>
  <si>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</si>
  <si>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</si>
  <si>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</si>
  <si>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</si>
  <si>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</si>
  <si>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</si>
  <si>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</si>
  <si>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</si>
  <si>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</si>
  <si>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</si>
  <si>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</si>
  <si>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</si>
  <si>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</si>
  <si>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</si>
  <si>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</si>
  <si>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</si>
  <si>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</si>
  <si>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</si>
  <si>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</si>
  <si>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</si>
  <si>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</si>
  <si>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</si>
  <si>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</si>
  <si>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</si>
  <si>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</si>
  <si>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</si>
  <si>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</si>
  <si>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</si>
  <si>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</si>
  <si>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</si>
  <si>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</si>
  <si>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</si>
  <si>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</si>
  <si>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</si>
  <si>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</si>
  <si>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</si>
  <si>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</si>
  <si>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</si>
  <si>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</si>
  <si>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</si>
  <si>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</si>
  <si>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</si>
  <si>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</si>
  <si>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</si>
  <si>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</si>
  <si>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</si>
  <si>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</si>
  <si>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</si>
  <si>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</si>
  <si>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</si>
  <si>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</si>
  <si>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</si>
  <si>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</si>
  <si>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</si>
  <si>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</si>
  <si>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</si>
  <si>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</si>
  <si>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</si>
  <si>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</si>
  <si>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</si>
  <si>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</si>
  <si>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</si>
  <si>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</si>
  <si>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</si>
  <si>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</si>
  <si>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</si>
  <si>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</si>
  <si>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</si>
  <si>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</si>
  <si>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</si>
  <si>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</si>
  <si>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</si>
  <si>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</si>
  <si>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</si>
  <si>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</si>
  <si>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</si>
  <si>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</si>
  <si>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</si>
  <si>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</si>
  <si>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</si>
  <si>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</si>
  <si>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</si>
  <si>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</si>
  <si>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</si>
  <si>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</si>
  <si>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</si>
  <si>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</si>
  <si>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</si>
  <si>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</si>
  <si>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</si>
  <si>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</si>
  <si>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</si>
  <si>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</si>
  <si>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</si>
  <si>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</si>
  <si>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</si>
  <si>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</si>
  <si>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</si>
  <si>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</si>
  <si>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</si>
  <si>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</si>
  <si>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</si>
  <si>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</si>
  <si>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</si>
  <si>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</si>
  <si>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</si>
  <si>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</si>
  <si>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</si>
  <si>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</si>
  <si>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</si>
  <si>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</si>
  <si>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</si>
  <si>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</si>
  <si>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</si>
  <si>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</si>
  <si>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</si>
  <si>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</si>
  <si>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</si>
  <si>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</si>
  <si>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</si>
  <si>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</si>
  <si>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</si>
  <si>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</si>
  <si>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</si>
  <si>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</si>
  <si>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</si>
  <si>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</si>
  <si>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</si>
  <si>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</si>
  <si>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</si>
  <si>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</si>
  <si>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</si>
  <si>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</si>
  <si>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</si>
  <si>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</si>
  <si>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</si>
  <si>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</si>
  <si>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</si>
  <si>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</si>
  <si>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</si>
  <si>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</si>
  <si>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</si>
  <si>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</si>
  <si>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</si>
  <si>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</si>
  <si>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</si>
  <si>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</si>
  <si>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</si>
  <si>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</si>
  <si>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</si>
  <si>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</si>
  <si>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</si>
  <si>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</si>
  <si>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</si>
  <si>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</si>
  <si>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</si>
  <si>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</si>
  <si>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</si>
  <si>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</si>
  <si>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</si>
  <si>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</si>
  <si>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</si>
  <si>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</si>
  <si>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</si>
  <si>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</si>
  <si>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</si>
  <si>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</si>
  <si>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</si>
  <si>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</si>
  <si>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</si>
  <si>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</si>
  <si>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</si>
  <si>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</si>
  <si>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</si>
  <si>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</si>
  <si>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</si>
  <si>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</si>
  <si>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</si>
  <si>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</si>
  <si>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</si>
  <si>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</si>
  <si>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</si>
  <si>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</si>
  <si>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</si>
  <si>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</si>
  <si>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</si>
  <si>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</si>
  <si>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</si>
  <si>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</si>
  <si>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</si>
  <si>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</si>
  <si>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</si>
  <si>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</si>
  <si>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</si>
  <si>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</si>
  <si>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</si>
  <si>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</si>
  <si>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</si>
  <si>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</si>
  <si>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</si>
  <si>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</si>
  <si>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</si>
  <si>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</si>
  <si>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</si>
  <si>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</si>
  <si>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</si>
  <si>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</si>
  <si>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</si>
  <si>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</si>
  <si>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</si>
  <si>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</si>
  <si>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</si>
  <si>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</si>
  <si>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</si>
  <si>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</si>
  <si>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</si>
  <si>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</si>
  <si>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</si>
  <si>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</si>
  <si>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</si>
  <si>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</si>
  <si>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</si>
  <si>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</si>
  <si>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</si>
  <si>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</si>
  <si>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</si>
  <si>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</si>
  <si>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</si>
  <si>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</si>
  <si>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</si>
  <si>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</si>
  <si>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</si>
  <si>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</si>
  <si>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</si>
  <si>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</si>
  <si>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</si>
  <si>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</si>
  <si>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</si>
  <si>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</si>
  <si>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</si>
  <si>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</si>
  <si>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</si>
  <si>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</si>
  <si>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</si>
  <si>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</si>
  <si>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</si>
  <si>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</si>
  <si>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</si>
  <si>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</si>
  <si>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</si>
  <si>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</si>
  <si>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</si>
  <si>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</si>
  <si>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</si>
  <si>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</si>
  <si>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</si>
  <si>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</si>
  <si>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</si>
  <si>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</si>
  <si>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</si>
  <si>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</si>
  <si>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</si>
  <si>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</si>
  <si>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</si>
  <si>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</si>
  <si>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</si>
  <si>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</si>
  <si>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</si>
  <si>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</si>
  <si>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</si>
  <si>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</si>
  <si>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</si>
  <si>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</si>
  <si>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</si>
  <si>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</si>
  <si>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</si>
  <si>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</si>
  <si>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</si>
  <si>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</si>
  <si>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</si>
  <si>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</si>
  <si>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</si>
  <si>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</si>
  <si>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</si>
  <si>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</si>
  <si>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</si>
  <si>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</si>
  <si>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</si>
  <si>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</si>
  <si>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</si>
  <si>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</si>
  <si>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</si>
  <si>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</si>
  <si>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</si>
  <si>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</si>
  <si>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</si>
  <si>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</si>
  <si>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</si>
  <si>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</si>
  <si>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</si>
  <si>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</si>
  <si>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</si>
  <si>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</si>
  <si>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</si>
  <si>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</si>
  <si>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</si>
  <si>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</si>
  <si>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</si>
  <si>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</si>
  <si>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</si>
  <si>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</si>
  <si>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</si>
  <si>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</si>
  <si>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</si>
  <si>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</si>
  <si>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</si>
  <si>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</si>
  <si>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</si>
  <si>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</si>
  <si>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</si>
  <si>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</si>
  <si>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</si>
  <si>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</si>
  <si>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</si>
  <si>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</si>
  <si>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</si>
  <si>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</si>
  <si>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</si>
  <si>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</si>
  <si>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</si>
  <si>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</si>
  <si>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</si>
  <si>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</si>
  <si>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</si>
  <si>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</si>
  <si>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</si>
  <si>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</si>
  <si>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</si>
  <si>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</si>
  <si>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</si>
  <si>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</si>
  <si>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</si>
  <si>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</si>
  <si>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</si>
  <si>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</si>
  <si>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</si>
  <si>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</si>
  <si>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</si>
  <si>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</si>
  <si>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</si>
  <si>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</si>
  <si>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</si>
  <si>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</si>
  <si>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</si>
  <si>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</si>
  <si>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</si>
  <si>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</si>
  <si>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</si>
  <si>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</si>
  <si>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</si>
  <si>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</si>
  <si>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</si>
  <si>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</si>
  <si>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</si>
  <si>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</si>
  <si>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</si>
  <si>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</si>
  <si>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</si>
  <si>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</si>
  <si>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</si>
  <si>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</si>
  <si>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</si>
  <si>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</si>
  <si>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</si>
  <si>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</si>
  <si>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</si>
  <si>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</si>
  <si>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</si>
  <si>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</si>
  <si>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</si>
  <si>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</si>
  <si>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</si>
  <si>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</si>
  <si>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</si>
  <si>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</si>
  <si>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</si>
  <si>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</si>
  <si>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</si>
  <si>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</si>
  <si>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</si>
  <si>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</si>
  <si>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</si>
  <si>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</si>
  <si>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</si>
  <si>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</si>
  <si>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</si>
  <si>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</si>
  <si>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</si>
  <si>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</si>
  <si>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</si>
  <si>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</si>
  <si>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</si>
  <si>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</si>
  <si>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</si>
  <si>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</si>
  <si>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</si>
  <si>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</si>
  <si>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</si>
  <si>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</si>
  <si>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</si>
  <si>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</si>
  <si>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</si>
  <si>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</si>
  <si>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</si>
  <si>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</si>
  <si>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</si>
  <si>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</si>
  <si>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</si>
  <si>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</si>
  <si>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</si>
  <si>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</si>
  <si>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</si>
  <si>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</si>
  <si>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</si>
  <si>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</si>
  <si>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</si>
  <si>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</si>
  <si>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</si>
  <si>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</si>
  <si>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</si>
  <si>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</si>
  <si>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</si>
  <si>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</si>
  <si>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</si>
  <si>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</si>
  <si>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</si>
  <si>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</si>
  <si>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</si>
  <si>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</si>
  <si>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</si>
  <si>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</si>
  <si>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</si>
  <si>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</si>
  <si>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</si>
  <si>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</si>
  <si>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</si>
  <si>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</si>
  <si>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</si>
  <si>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</si>
  <si>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</si>
  <si>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</si>
  <si>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</si>
  <si>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</si>
  <si>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</si>
  <si>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</si>
  <si>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</si>
  <si>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</si>
  <si>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</si>
  <si>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</si>
  <si>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</si>
  <si>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</si>
  <si>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</si>
  <si>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</si>
  <si>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</si>
  <si>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</si>
  <si>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</si>
  <si>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</si>
  <si>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</si>
  <si>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</si>
  <si>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</si>
  <si>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</si>
  <si>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</si>
  <si>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</si>
  <si>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</si>
  <si>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</si>
  <si>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</si>
  <si>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</si>
  <si>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</si>
  <si>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</si>
  <si>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</si>
  <si>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</si>
  <si>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</si>
  <si>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</si>
  <si>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</si>
  <si>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</si>
  <si>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</si>
  <si>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</si>
  <si>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</si>
  <si>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</si>
  <si>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</si>
  <si>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</si>
  <si>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</si>
  <si>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</si>
  <si>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</si>
  <si>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</si>
  <si>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</si>
  <si>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</si>
  <si>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</si>
  <si>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</si>
  <si>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</si>
  <si>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</si>
  <si>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</si>
  <si>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</si>
  <si>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</si>
  <si>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</si>
  <si>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</si>
  <si>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</si>
  <si>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</si>
  <si>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</si>
  <si>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</si>
  <si>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</si>
  <si>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</si>
  <si>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</si>
  <si>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</si>
  <si>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</si>
  <si>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</si>
  <si>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Rasy</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</si>
  <si>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</si>
  <si>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</si>
  <si>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</si>
  <si>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</si>
  <si>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</si>
  <si>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</si>
  <si>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</si>
  <si>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</si>
  <si>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</si>
  <si>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</si>
  <si>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</si>
  <si>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</si>
  <si>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</si>
  <si>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</si>
  <si>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</si>
  <si>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</si>
  <si>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</si>
  <si>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</si>
  <si>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</si>
  <si>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</si>
  <si>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</si>
  <si>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</si>
  <si>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</si>
  <si>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</si>
  <si>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</si>
  <si>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</si>
  <si>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</si>
  <si>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</si>
  <si>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分治 Meet-in-the-Middle</t>
    <rPh sb="0" eb="1">
      <t>fen'zhi</t>
    </rPh>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</si>
  <si>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</si>
  <si>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</si>
  <si>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</si>
  <si>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</si>
  <si>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</si>
  <si>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</si>
  <si>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</si>
  <si>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</si>
  <si>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</si>
  <si>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</si>
  <si>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</si>
  <si>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</si>
  <si>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</si>
  <si>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</si>
  <si>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</si>
  <si>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</si>
  <si>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</si>
  <si>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</si>
  <si>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</si>
  <si>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</si>
  <si>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</si>
  <si>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</si>
  <si>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</si>
  <si>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</si>
  <si>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</si>
  <si>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</si>
  <si>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</si>
  <si>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</si>
  <si>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</si>
  <si>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</si>
  <si>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</si>
  <si>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</si>
  <si>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</si>
  <si>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</si>
  <si>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</si>
  <si>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</si>
  <si>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</si>
  <si>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</si>
  <si>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</si>
  <si>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</si>
  <si>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</si>
  <si>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</si>
  <si>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</si>
  <si>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</si>
  <si>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</si>
  <si>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</si>
  <si>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</si>
  <si>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</si>
  <si>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</si>
  <si>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</si>
  <si>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</si>
  <si>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</si>
  <si>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</si>
  <si>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</si>
  <si>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</si>
  <si>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</si>
  <si>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</si>
  <si>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</si>
  <si>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</si>
  <si>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</si>
  <si>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</si>
  <si>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</si>
  <si>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</si>
  <si>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</si>
  <si>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</si>
  <si>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</si>
  <si>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</si>
  <si>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</si>
  <si>
    <t>Hamming Distance</t>
  </si>
  <si>
    <t>二进制 逻辑运算</t>
  </si>
  <si>
    <t>Merge Two Binary Trees</t>
  </si>
  <si>
    <t>二叉树 递归</t>
  </si>
  <si>
    <t>Number Complement</t>
  </si>
  <si>
    <t>Keyboard Row</t>
  </si>
  <si>
    <t>Average of Levels in Binary Tree</t>
  </si>
  <si>
    <t>宽搜</t>
  </si>
  <si>
    <t>Reverse Words in a String III</t>
  </si>
  <si>
    <t>Distribute Candies</t>
  </si>
  <si>
    <t>Reverse String</t>
  </si>
  <si>
    <t>Fizz Buzz</t>
  </si>
  <si>
    <t>Next Greater Element I</t>
  </si>
  <si>
    <t>实施</t>
  </si>
  <si>
    <t>Island Perimeter</t>
  </si>
  <si>
    <t>Nim Game</t>
  </si>
  <si>
    <t>博弈 数论</t>
  </si>
  <si>
    <t>Longest Uncommon Subsequence I</t>
  </si>
  <si>
    <t>字符串 构造</t>
  </si>
  <si>
    <t>Single Number</t>
  </si>
  <si>
    <t>Detect Capital</t>
  </si>
  <si>
    <t>Convert BST to Greater Tree</t>
  </si>
  <si>
    <t xml:space="preserve">宽搜 </t>
  </si>
  <si>
    <t>应该有更节省空间和简洁的方法，左根右，右根左</t>
  </si>
  <si>
    <t xml:space="preserve"> Find the Difference</t>
  </si>
  <si>
    <t>Sum of Two Integers</t>
  </si>
  <si>
    <t>位运算</t>
  </si>
  <si>
    <t>这道题的题解没有太仔细看</t>
  </si>
  <si>
    <t>Add Digits</t>
  </si>
  <si>
    <t>似乎有O(1)的算法</t>
  </si>
  <si>
    <t>Invert Binary Tree</t>
  </si>
  <si>
    <t>Construct String from Binary Tree</t>
  </si>
  <si>
    <t>Construct the Rectangle</t>
  </si>
  <si>
    <t>Range Addition II</t>
  </si>
  <si>
    <t>注意输入为空</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</si>
</sst>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3">
    <cellStyle name="Followed Hyperlink" xfId="1" builtinId="9" hidden="1"/>
    <cellStyle name="Followed Hyperlink" xfId="2" builtinId="9" hidden="1"/>
    <cellStyle name="Normal" xfId="0" builtinId="0"/>
  </cellStyles>
  <dxfs count="50">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numCache>
            </c:numRef>
          </c:cat>
          <c:val>
            <c:numRef>
              <c:f>'Problems Set'!$S$2:$S$504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pt idx="386">
                  <c:v>0.7</c:v>
                </c:pt>
                <c:pt idx="387">
                  <c:v>0.7</c:v>
                </c:pt>
                <c:pt idx="388">
                  <c:v>0.636363636363636</c:v>
                </c:pt>
                <c:pt idx="389">
                  <c:v>0.636363636363636</c:v>
                </c:pt>
                <c:pt idx="390">
                  <c:v>0.636363636363636</c:v>
                </c:pt>
                <c:pt idx="391">
                  <c:v>0.583333333333333</c:v>
                </c:pt>
                <c:pt idx="392">
                  <c:v>0.777777777777778</c:v>
                </c:pt>
                <c:pt idx="393">
                  <c:v>0.777777777777778</c:v>
                </c:pt>
                <c:pt idx="394">
                  <c:v>0.777777777777778</c:v>
                </c:pt>
                <c:pt idx="395">
                  <c:v>0.875</c:v>
                </c:pt>
                <c:pt idx="396">
                  <c:v>0.875</c:v>
                </c:pt>
                <c:pt idx="397">
                  <c:v>0.875</c:v>
                </c:pt>
                <c:pt idx="398">
                  <c:v>1.0</c:v>
                </c:pt>
                <c:pt idx="399">
                  <c:v>0.875</c:v>
                </c:pt>
                <c:pt idx="400">
                  <c:v>0.875</c:v>
                </c:pt>
                <c:pt idx="401">
                  <c:v>0.875</c:v>
                </c:pt>
                <c:pt idx="402">
                  <c:v>0.875</c:v>
                </c:pt>
                <c:pt idx="403">
                  <c:v>0.875</c:v>
                </c:pt>
                <c:pt idx="404">
                  <c:v>0.875</c:v>
                </c:pt>
                <c:pt idx="405">
                  <c:v>0.875</c:v>
                </c:pt>
                <c:pt idx="406">
                  <c:v>1.0</c:v>
                </c:pt>
                <c:pt idx="407">
                  <c:v>1.0</c:v>
                </c:pt>
                <c:pt idx="408">
                  <c:v>1.0</c:v>
                </c:pt>
                <c:pt idx="409">
                  <c:v>1.0</c:v>
                </c:pt>
                <c:pt idx="410">
                  <c:v>1.0</c:v>
                </c:pt>
                <c:pt idx="411">
                  <c:v>1.0</c:v>
                </c:pt>
                <c:pt idx="412">
                  <c:v>1.0</c:v>
                </c:pt>
                <c:pt idx="413">
                  <c:v>0.875</c:v>
                </c:pt>
                <c:pt idx="414">
                  <c:v>0.777777777777778</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pt idx="386">
                  <c:v>0.6</c:v>
                </c:pt>
                <c:pt idx="387">
                  <c:v>0.600633914421553</c:v>
                </c:pt>
                <c:pt idx="388">
                  <c:v>0.600315955766193</c:v>
                </c:pt>
                <c:pt idx="389">
                  <c:v>0.600946372239748</c:v>
                </c:pt>
                <c:pt idx="390">
                  <c:v>0.601574803149606</c:v>
                </c:pt>
                <c:pt idx="391">
                  <c:v>0.601255886970173</c:v>
                </c:pt>
                <c:pt idx="392">
                  <c:v>0.601880877742947</c:v>
                </c:pt>
                <c:pt idx="393">
                  <c:v>0.602503912363067</c:v>
                </c:pt>
                <c:pt idx="394">
                  <c:v>0.603125</c:v>
                </c:pt>
                <c:pt idx="395">
                  <c:v>0.603744149765991</c:v>
                </c:pt>
                <c:pt idx="396">
                  <c:v>0.604361370716511</c:v>
                </c:pt>
                <c:pt idx="397">
                  <c:v>0.6049766718507</c:v>
                </c:pt>
                <c:pt idx="398">
                  <c:v>0.605590062111801</c:v>
                </c:pt>
                <c:pt idx="399">
                  <c:v>0.605263157894737</c:v>
                </c:pt>
                <c:pt idx="400">
                  <c:v>0.605873261205564</c:v>
                </c:pt>
                <c:pt idx="401">
                  <c:v>0.606481481481481</c:v>
                </c:pt>
                <c:pt idx="402">
                  <c:v>0.60708782742681</c:v>
                </c:pt>
                <c:pt idx="403">
                  <c:v>0.607692307692308</c:v>
                </c:pt>
                <c:pt idx="404">
                  <c:v>0.608294930875576</c:v>
                </c:pt>
                <c:pt idx="405">
                  <c:v>0.608895705521472</c:v>
                </c:pt>
                <c:pt idx="406">
                  <c:v>0.609494640122511</c:v>
                </c:pt>
                <c:pt idx="407">
                  <c:v>0.610091743119266</c:v>
                </c:pt>
                <c:pt idx="408">
                  <c:v>0.610687022900763</c:v>
                </c:pt>
                <c:pt idx="409">
                  <c:v>0.611280487804878</c:v>
                </c:pt>
                <c:pt idx="410">
                  <c:v>0.611872146118721</c:v>
                </c:pt>
                <c:pt idx="411">
                  <c:v>0.612462006079027</c:v>
                </c:pt>
                <c:pt idx="412">
                  <c:v>0.613050075872534</c:v>
                </c:pt>
                <c:pt idx="413">
                  <c:v>0.612708018154312</c:v>
                </c:pt>
                <c:pt idx="414">
                  <c:v>0.61236802413273</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427396608"/>
        <c:axId val="-1427776288"/>
      </c:lineChart>
      <c:catAx>
        <c:axId val="-142739660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776288"/>
        <c:crosses val="autoZero"/>
        <c:auto val="0"/>
        <c:lblAlgn val="ctr"/>
        <c:lblOffset val="100"/>
        <c:tickLblSkip val="50"/>
        <c:noMultiLvlLbl val="1"/>
      </c:catAx>
      <c:valAx>
        <c:axId val="-1427776288"/>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396608"/>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numCache>
            </c:numRef>
          </c:cat>
          <c:val>
            <c:numRef>
              <c:f>'Problems Set'!$Q$2:$Q$504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pt idx="386">
                  <c:v>2.625</c:v>
                </c:pt>
                <c:pt idx="387">
                  <c:v>2.5</c:v>
                </c:pt>
                <c:pt idx="388">
                  <c:v>2.5</c:v>
                </c:pt>
                <c:pt idx="389">
                  <c:v>2.375</c:v>
                </c:pt>
                <c:pt idx="390">
                  <c:v>2.25</c:v>
                </c:pt>
                <c:pt idx="391">
                  <c:v>2.4375</c:v>
                </c:pt>
                <c:pt idx="392">
                  <c:v>2.3125</c:v>
                </c:pt>
                <c:pt idx="393">
                  <c:v>2.3125</c:v>
                </c:pt>
                <c:pt idx="394">
                  <c:v>2.3125</c:v>
                </c:pt>
                <c:pt idx="395">
                  <c:v>2.3125</c:v>
                </c:pt>
                <c:pt idx="396">
                  <c:v>2.3125</c:v>
                </c:pt>
                <c:pt idx="397">
                  <c:v>2.4375</c:v>
                </c:pt>
                <c:pt idx="398">
                  <c:v>2.4375</c:v>
                </c:pt>
                <c:pt idx="399">
                  <c:v>2.25</c:v>
                </c:pt>
                <c:pt idx="400">
                  <c:v>2.25</c:v>
                </c:pt>
                <c:pt idx="401">
                  <c:v>2.125</c:v>
                </c:pt>
                <c:pt idx="402">
                  <c:v>2.25</c:v>
                </c:pt>
                <c:pt idx="403">
                  <c:v>2.375</c:v>
                </c:pt>
                <c:pt idx="404">
                  <c:v>2.25</c:v>
                </c:pt>
                <c:pt idx="405">
                  <c:v>2.25</c:v>
                </c:pt>
                <c:pt idx="406">
                  <c:v>2.25</c:v>
                </c:pt>
                <c:pt idx="407">
                  <c:v>2.375</c:v>
                </c:pt>
                <c:pt idx="408">
                  <c:v>2.5</c:v>
                </c:pt>
                <c:pt idx="409">
                  <c:v>2.625</c:v>
                </c:pt>
                <c:pt idx="410">
                  <c:v>2.625</c:v>
                </c:pt>
                <c:pt idx="411">
                  <c:v>2.625</c:v>
                </c:pt>
                <c:pt idx="412">
                  <c:v>2.75</c:v>
                </c:pt>
                <c:pt idx="413">
                  <c:v>2.75</c:v>
                </c:pt>
                <c:pt idx="414">
                  <c:v>2.875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pt idx="386">
                  <c:v>1.697674418604651</c:v>
                </c:pt>
                <c:pt idx="387">
                  <c:v>1.698453608247423</c:v>
                </c:pt>
                <c:pt idx="388">
                  <c:v>1.701799485861182</c:v>
                </c:pt>
                <c:pt idx="389">
                  <c:v>1.7</c:v>
                </c:pt>
                <c:pt idx="390">
                  <c:v>1.70076726342711</c:v>
                </c:pt>
                <c:pt idx="391">
                  <c:v>1.705357142857143</c:v>
                </c:pt>
                <c:pt idx="392">
                  <c:v>1.706106870229008</c:v>
                </c:pt>
                <c:pt idx="393">
                  <c:v>1.709390862944162</c:v>
                </c:pt>
                <c:pt idx="394">
                  <c:v>1.710126582278481</c:v>
                </c:pt>
                <c:pt idx="395">
                  <c:v>1.710858585858586</c:v>
                </c:pt>
                <c:pt idx="396">
                  <c:v>1.714105793450882</c:v>
                </c:pt>
                <c:pt idx="397">
                  <c:v>1.714824120603015</c:v>
                </c:pt>
                <c:pt idx="398">
                  <c:v>1.715538847117795</c:v>
                </c:pt>
                <c:pt idx="399">
                  <c:v>1.71625</c:v>
                </c:pt>
                <c:pt idx="400">
                  <c:v>1.716957605985037</c:v>
                </c:pt>
                <c:pt idx="401">
                  <c:v>1.717661691542289</c:v>
                </c:pt>
                <c:pt idx="402">
                  <c:v>1.720843672456576</c:v>
                </c:pt>
                <c:pt idx="403">
                  <c:v>1.7240099009901</c:v>
                </c:pt>
                <c:pt idx="404">
                  <c:v>1.724691358024691</c:v>
                </c:pt>
                <c:pt idx="405">
                  <c:v>1.725369458128079</c:v>
                </c:pt>
                <c:pt idx="406">
                  <c:v>1.726044226044226</c:v>
                </c:pt>
                <c:pt idx="407">
                  <c:v>1.729166666666667</c:v>
                </c:pt>
                <c:pt idx="408">
                  <c:v>1.732273838630807</c:v>
                </c:pt>
                <c:pt idx="409">
                  <c:v>1.735365853658536</c:v>
                </c:pt>
                <c:pt idx="410">
                  <c:v>1.738442822384428</c:v>
                </c:pt>
                <c:pt idx="411">
                  <c:v>1.741504854368932</c:v>
                </c:pt>
                <c:pt idx="412">
                  <c:v>1.74455205811138</c:v>
                </c:pt>
                <c:pt idx="413">
                  <c:v>1.745169082125604</c:v>
                </c:pt>
                <c:pt idx="414">
                  <c:v>1.748192771084337</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280858832"/>
        <c:axId val="-1304123824"/>
      </c:lineChart>
      <c:catAx>
        <c:axId val="-1280858832"/>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123824"/>
        <c:crosses val="autoZero"/>
        <c:auto val="0"/>
        <c:lblAlgn val="ctr"/>
        <c:lblOffset val="100"/>
        <c:tickLblSkip val="50"/>
        <c:noMultiLvlLbl val="1"/>
      </c:catAx>
      <c:valAx>
        <c:axId val="-1304123824"/>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858832"/>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numCache>
            </c:numRef>
          </c:cat>
          <c:val>
            <c:numRef>
              <c:f>'Problems Set'!$R$2:$R$504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pt idx="392">
                  <c:v>1.625</c:v>
                </c:pt>
                <c:pt idx="393">
                  <c:v>1.25</c:v>
                </c:pt>
                <c:pt idx="394">
                  <c:v>1.25</c:v>
                </c:pt>
                <c:pt idx="395">
                  <c:v>1.25</c:v>
                </c:pt>
                <c:pt idx="396">
                  <c:v>1.125</c:v>
                </c:pt>
                <c:pt idx="397">
                  <c:v>1.125</c:v>
                </c:pt>
                <c:pt idx="398">
                  <c:v>1.125</c:v>
                </c:pt>
                <c:pt idx="399">
                  <c:v>1.125</c:v>
                </c:pt>
                <c:pt idx="400">
                  <c:v>1.125</c:v>
                </c:pt>
                <c:pt idx="401">
                  <c:v>1.125</c:v>
                </c:pt>
                <c:pt idx="402">
                  <c:v>1.125</c:v>
                </c:pt>
                <c:pt idx="403">
                  <c:v>1.125</c:v>
                </c:pt>
                <c:pt idx="404">
                  <c:v>1.125</c:v>
                </c:pt>
                <c:pt idx="405">
                  <c:v>1.125</c:v>
                </c:pt>
                <c:pt idx="406">
                  <c:v>1.125</c:v>
                </c:pt>
                <c:pt idx="407">
                  <c:v>1.0</c:v>
                </c:pt>
                <c:pt idx="408">
                  <c:v>1.0</c:v>
                </c:pt>
                <c:pt idx="409">
                  <c:v>1.0</c:v>
                </c:pt>
                <c:pt idx="410">
                  <c:v>1.0</c:v>
                </c:pt>
                <c:pt idx="411">
                  <c:v>1.0</c:v>
                </c:pt>
                <c:pt idx="412">
                  <c:v>1.0</c:v>
                </c:pt>
                <c:pt idx="413">
                  <c:v>1.125</c:v>
                </c:pt>
                <c:pt idx="414">
                  <c:v>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pt idx="386">
                  <c:v>1.627906976744186</c:v>
                </c:pt>
                <c:pt idx="387">
                  <c:v>1.626288659793814</c:v>
                </c:pt>
                <c:pt idx="388">
                  <c:v>1.627249357326478</c:v>
                </c:pt>
                <c:pt idx="389">
                  <c:v>1.625641025641026</c:v>
                </c:pt>
                <c:pt idx="390">
                  <c:v>1.624040920716113</c:v>
                </c:pt>
                <c:pt idx="391">
                  <c:v>1.625</c:v>
                </c:pt>
                <c:pt idx="392">
                  <c:v>1.623409669211196</c:v>
                </c:pt>
                <c:pt idx="393">
                  <c:v>1.621827411167513</c:v>
                </c:pt>
                <c:pt idx="394">
                  <c:v>1.620253164556962</c:v>
                </c:pt>
                <c:pt idx="395">
                  <c:v>1.618686868686869</c:v>
                </c:pt>
                <c:pt idx="396">
                  <c:v>1.61712846347607</c:v>
                </c:pt>
                <c:pt idx="397">
                  <c:v>1.615577889447236</c:v>
                </c:pt>
                <c:pt idx="398">
                  <c:v>1.614035087719298</c:v>
                </c:pt>
                <c:pt idx="399">
                  <c:v>1.615</c:v>
                </c:pt>
                <c:pt idx="400">
                  <c:v>1.613466334164588</c:v>
                </c:pt>
                <c:pt idx="401">
                  <c:v>1.611940298507463</c:v>
                </c:pt>
                <c:pt idx="402">
                  <c:v>1.610421836228288</c:v>
                </c:pt>
                <c:pt idx="403">
                  <c:v>1.608910891089109</c:v>
                </c:pt>
                <c:pt idx="404">
                  <c:v>1.607407407407407</c:v>
                </c:pt>
                <c:pt idx="405">
                  <c:v>1.605911330049261</c:v>
                </c:pt>
                <c:pt idx="406">
                  <c:v>1.604422604422604</c:v>
                </c:pt>
                <c:pt idx="407">
                  <c:v>1.602941176470588</c:v>
                </c:pt>
                <c:pt idx="408">
                  <c:v>1.601466992665037</c:v>
                </c:pt>
                <c:pt idx="409">
                  <c:v>1.6</c:v>
                </c:pt>
                <c:pt idx="410">
                  <c:v>1.598540145985401</c:v>
                </c:pt>
                <c:pt idx="411">
                  <c:v>1.597087378640777</c:v>
                </c:pt>
                <c:pt idx="412">
                  <c:v>1.595641646489104</c:v>
                </c:pt>
                <c:pt idx="413">
                  <c:v>1.596618357487923</c:v>
                </c:pt>
                <c:pt idx="414">
                  <c:v>1.597590361445783</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307027184"/>
        <c:axId val="-1307024864"/>
      </c:lineChart>
      <c:catAx>
        <c:axId val="-130702718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24864"/>
        <c:crosses val="autoZero"/>
        <c:auto val="0"/>
        <c:lblAlgn val="ctr"/>
        <c:lblOffset val="100"/>
        <c:tickLblSkip val="50"/>
        <c:noMultiLvlLbl val="1"/>
      </c:catAx>
      <c:valAx>
        <c:axId val="-1307024864"/>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0271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129.0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282270224"/>
        <c:axId val="-1282267904"/>
      </c:barChart>
      <c:catAx>
        <c:axId val="-1282270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67904"/>
        <c:crosses val="autoZero"/>
        <c:auto val="1"/>
        <c:lblAlgn val="ctr"/>
        <c:lblOffset val="100"/>
        <c:noMultiLvlLbl val="0"/>
      </c:catAx>
      <c:valAx>
        <c:axId val="-128226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227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numCache>
            </c:numRef>
          </c:cat>
          <c:val>
            <c:numRef>
              <c:f>'Problems Set'!$T$2:$T$504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pt idx="386">
                  <c:v>6781.250000000001</c:v>
                </c:pt>
                <c:pt idx="387">
                  <c:v>6656.25</c:v>
                </c:pt>
                <c:pt idx="388">
                  <c:v>6465.909090909091</c:v>
                </c:pt>
                <c:pt idx="389">
                  <c:v>6340.90909090909</c:v>
                </c:pt>
                <c:pt idx="390">
                  <c:v>6215.909090909091</c:v>
                </c:pt>
                <c:pt idx="391">
                  <c:v>6239.583333333334</c:v>
                </c:pt>
                <c:pt idx="392">
                  <c:v>6600.694444444445</c:v>
                </c:pt>
                <c:pt idx="393">
                  <c:v>6694.444444444444</c:v>
                </c:pt>
                <c:pt idx="394">
                  <c:v>6694.444444444444</c:v>
                </c:pt>
                <c:pt idx="395">
                  <c:v>6937.5</c:v>
                </c:pt>
                <c:pt idx="396">
                  <c:v>6968.75</c:v>
                </c:pt>
                <c:pt idx="397">
                  <c:v>7093.75</c:v>
                </c:pt>
                <c:pt idx="398">
                  <c:v>7406.25</c:v>
                </c:pt>
                <c:pt idx="399">
                  <c:v>6906.25</c:v>
                </c:pt>
                <c:pt idx="400">
                  <c:v>6906.25</c:v>
                </c:pt>
                <c:pt idx="401">
                  <c:v>6781.25</c:v>
                </c:pt>
                <c:pt idx="402">
                  <c:v>6906.25</c:v>
                </c:pt>
                <c:pt idx="403">
                  <c:v>7031.25</c:v>
                </c:pt>
                <c:pt idx="404">
                  <c:v>6906.25</c:v>
                </c:pt>
                <c:pt idx="405">
                  <c:v>6906.25</c:v>
                </c:pt>
                <c:pt idx="406">
                  <c:v>7218.75</c:v>
                </c:pt>
                <c:pt idx="407">
                  <c:v>7375.0</c:v>
                </c:pt>
                <c:pt idx="408">
                  <c:v>7500.0</c:v>
                </c:pt>
                <c:pt idx="409">
                  <c:v>7625.0</c:v>
                </c:pt>
                <c:pt idx="410">
                  <c:v>7625.0</c:v>
                </c:pt>
                <c:pt idx="411">
                  <c:v>7625.0</c:v>
                </c:pt>
                <c:pt idx="412">
                  <c:v>7750.0</c:v>
                </c:pt>
                <c:pt idx="413">
                  <c:v>7406.250000000001</c:v>
                </c:pt>
                <c:pt idx="414">
                  <c:v>7256.944444444444</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numCache>
            </c:numRef>
          </c:cat>
          <c:val>
            <c:numRef>
              <c:f>'Problems Set'!$Y$2:$Y$504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pt idx="386">
                  <c:v>5540.697674418604</c:v>
                </c:pt>
                <c:pt idx="387">
                  <c:v>5543.46622935285</c:v>
                </c:pt>
                <c:pt idx="388">
                  <c:v>5545.777035945045</c:v>
                </c:pt>
                <c:pt idx="389">
                  <c:v>5545.955674189112</c:v>
                </c:pt>
                <c:pt idx="390">
                  <c:v>5548.694041122097</c:v>
                </c:pt>
                <c:pt idx="391">
                  <c:v>5552.246860282575</c:v>
                </c:pt>
                <c:pt idx="392">
                  <c:v>5554.956647283575</c:v>
                </c:pt>
                <c:pt idx="393">
                  <c:v>5560.193791059952</c:v>
                </c:pt>
                <c:pt idx="394">
                  <c:v>5562.87579113924</c:v>
                </c:pt>
                <c:pt idx="395">
                  <c:v>5565.547243101845</c:v>
                </c:pt>
                <c:pt idx="396">
                  <c:v>5570.72710437314</c:v>
                </c:pt>
                <c:pt idx="397">
                  <c:v>5573.371327867955</c:v>
                </c:pt>
                <c:pt idx="398">
                  <c:v>5576.005230467473</c:v>
                </c:pt>
                <c:pt idx="399">
                  <c:v>5575.657894736842</c:v>
                </c:pt>
                <c:pt idx="400">
                  <c:v>5578.2741754578</c:v>
                </c:pt>
                <c:pt idx="401">
                  <c:v>5580.880320619126</c:v>
                </c:pt>
                <c:pt idx="402">
                  <c:v>5585.957781966529</c:v>
                </c:pt>
                <c:pt idx="403">
                  <c:v>5591.012947448591</c:v>
                </c:pt>
                <c:pt idx="404">
                  <c:v>5593.57683336178</c:v>
                </c:pt>
                <c:pt idx="405">
                  <c:v>5596.130889419443</c:v>
                </c:pt>
                <c:pt idx="406">
                  <c:v>5598.675175244854</c:v>
                </c:pt>
                <c:pt idx="407">
                  <c:v>5603.660730347184</c:v>
                </c:pt>
                <c:pt idx="408">
                  <c:v>5608.624647716456</c:v>
                </c:pt>
                <c:pt idx="409">
                  <c:v>5613.567073170731</c:v>
                </c:pt>
                <c:pt idx="410">
                  <c:v>5618.488151184882</c:v>
                </c:pt>
                <c:pt idx="411">
                  <c:v>5623.388024906306</c:v>
                </c:pt>
                <c:pt idx="412">
                  <c:v>5628.26683617044</c:v>
                </c:pt>
                <c:pt idx="413">
                  <c:v>5627.784538139402</c:v>
                </c:pt>
                <c:pt idx="414">
                  <c:v>5629.715241054716</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Set'!$O$2:$O$504</c:f>
              <c:numCache>
                <c:formatCode>0.0000_);[Red]\(0.0000\)</c:formatCode>
                <c:ptCount val="503"/>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pt idx="386">
                  <c:v>6018.554407120298</c:v>
                </c:pt>
                <c:pt idx="387">
                  <c:v>6021.083906071017</c:v>
                </c:pt>
                <c:pt idx="388">
                  <c:v>6022.315052842044</c:v>
                </c:pt>
                <c:pt idx="389">
                  <c:v>6022.257834757833</c:v>
                </c:pt>
                <c:pt idx="390">
                  <c:v>6024.758454106279</c:v>
                </c:pt>
                <c:pt idx="391">
                  <c:v>6027.246315192742</c:v>
                </c:pt>
                <c:pt idx="392">
                  <c:v>6029.721515408537</c:v>
                </c:pt>
                <c:pt idx="393">
                  <c:v>6034.72222222222</c:v>
                </c:pt>
                <c:pt idx="394">
                  <c:v>6037.165963431784</c:v>
                </c:pt>
                <c:pt idx="395">
                  <c:v>6039.597362514028</c:v>
                </c:pt>
                <c:pt idx="396">
                  <c:v>6044.535404422053</c:v>
                </c:pt>
                <c:pt idx="397">
                  <c:v>6046.936069235063</c:v>
                </c:pt>
                <c:pt idx="398">
                  <c:v>6049.32470064049</c:v>
                </c:pt>
                <c:pt idx="399">
                  <c:v>6047.951388888888</c:v>
                </c:pt>
                <c:pt idx="400">
                  <c:v>6050.32557495151</c:v>
                </c:pt>
                <c:pt idx="401">
                  <c:v>6052.687949143172</c:v>
                </c:pt>
                <c:pt idx="402">
                  <c:v>6057.5199889716</c:v>
                </c:pt>
                <c:pt idx="403">
                  <c:v>6062.32810781078</c:v>
                </c:pt>
                <c:pt idx="404">
                  <c:v>6064.643347050754</c:v>
                </c:pt>
                <c:pt idx="405">
                  <c:v>6066.947181171317</c:v>
                </c:pt>
                <c:pt idx="406">
                  <c:v>6069.239694239693</c:v>
                </c:pt>
                <c:pt idx="407">
                  <c:v>6073.971949891066</c:v>
                </c:pt>
                <c:pt idx="408">
                  <c:v>6078.681064928007</c:v>
                </c:pt>
                <c:pt idx="409">
                  <c:v>6083.367208672085</c:v>
                </c:pt>
                <c:pt idx="410">
                  <c:v>6088.030548796971</c:v>
                </c:pt>
                <c:pt idx="411">
                  <c:v>6092.671251348434</c:v>
                </c:pt>
                <c:pt idx="412">
                  <c:v>6097.289480764056</c:v>
                </c:pt>
                <c:pt idx="413">
                  <c:v>6095.84675254965</c:v>
                </c:pt>
                <c:pt idx="414">
                  <c:v>6096.820615796517</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429442848"/>
        <c:axId val="-1429486176"/>
      </c:lineChart>
      <c:catAx>
        <c:axId val="-142944284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86176"/>
        <c:crosses val="autoZero"/>
        <c:auto val="0"/>
        <c:lblAlgn val="ctr"/>
        <c:lblOffset val="100"/>
        <c:tickLblSkip val="50"/>
        <c:noMultiLvlLbl val="0"/>
      </c:catAx>
      <c:valAx>
        <c:axId val="-1429486176"/>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42848"/>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220.0</c:v>
                </c:pt>
                <c:pt idx="1">
                  <c:v>102.0</c:v>
                </c:pt>
                <c:pt idx="2">
                  <c:v>76.0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429345792"/>
        <c:axId val="-1429496768"/>
      </c:barChart>
      <c:valAx>
        <c:axId val="-142949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345792"/>
        <c:crosses val="autoZero"/>
        <c:crossBetween val="between"/>
      </c:valAx>
      <c:catAx>
        <c:axId val="-14293457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4967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283.0</c:v>
                </c:pt>
                <c:pt idx="1">
                  <c:v>79.0</c:v>
                </c:pt>
                <c:pt idx="2">
                  <c:v>27.0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305291024"/>
        <c:axId val="-1304746784"/>
      </c:barChart>
      <c:catAx>
        <c:axId val="-130529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746784"/>
        <c:crosses val="autoZero"/>
        <c:auto val="1"/>
        <c:lblAlgn val="ctr"/>
        <c:lblOffset val="100"/>
        <c:noMultiLvlLbl val="0"/>
      </c:catAx>
      <c:valAx>
        <c:axId val="-130474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291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399157280"/>
        <c:axId val="-1282182848"/>
      </c:barChart>
      <c:catAx>
        <c:axId val="-139915728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282182848"/>
        <c:crosses val="autoZero"/>
        <c:auto val="1"/>
        <c:lblAlgn val="ctr"/>
        <c:lblOffset val="100"/>
        <c:noMultiLvlLbl val="0"/>
      </c:catAx>
      <c:valAx>
        <c:axId val="-128218284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399157280"/>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X22" sqref="X22"/>
    </sheetView>
  </sheetViews>
  <sheetFormatPr baseColWidth="10" defaultColWidth="10.83203125" defaultRowHeight="13" x14ac:dyDescent="0.15"/>
  <cols>
    <col min="1" max="23" width="10.83203125" style="25"/>
    <col min="24" max="24" width="12.5" style="25" bestFit="1" customWidth="1"/>
    <col min="25" max="16384" width="10.83203125" style="25"/>
  </cols>
  <sheetData>
    <row r="6" spans="24:25" x14ac:dyDescent="0.15">
      <c r="X6" s="25" t="s">
        <v>992</v>
      </c>
      <c r="Y6" s="25" t="s">
        <v>991</v>
      </c>
    </row>
    <row r="7" spans="24:25" x14ac:dyDescent="0.15">
      <c r="X7" s="25" t="s">
        <v>988</v>
      </c>
      <c r="Y7" s="25">
        <f>COUNTIF('Problems Set'!$A$2:$A$1004,"="&amp;X7)</f>
        <v>268</v>
      </c>
    </row>
    <row r="8" spans="24:25" x14ac:dyDescent="0.15">
      <c r="X8" s="25" t="s">
        <v>989</v>
      </c>
      <c r="Y8" s="25">
        <f>COUNTIF('Problems Set'!$A$2:$A$1004,"="&amp;X8)</f>
        <v>129</v>
      </c>
    </row>
    <row r="9" spans="24:25" x14ac:dyDescent="0.15">
      <c r="X9" s="25" t="s">
        <v>990</v>
      </c>
      <c r="Y9" s="25">
        <f>COUNTIF('Problems Set'!$A$2:$A$1004,"="&amp;X9)</f>
        <v>6</v>
      </c>
    </row>
    <row r="10" spans="24:25" x14ac:dyDescent="0.15">
      <c r="X10" s="25" t="s">
        <v>1041</v>
      </c>
      <c r="Y10" s="25">
        <f>COUNTIF('Problems Set'!$A$2:$A$1004,"="&amp;X10)</f>
        <v>0</v>
      </c>
    </row>
    <row r="11" spans="24:25" x14ac:dyDescent="0.15">
      <c r="X11" s="25" t="s">
        <v>1042</v>
      </c>
      <c r="Y11" s="25">
        <f>COUNTIF('Problems Set'!$A$2:$A$1004,"="&amp;X11)</f>
        <v>1</v>
      </c>
    </row>
    <row r="12" spans="24:25" x14ac:dyDescent="0.15">
      <c r="X12" s="25" t="s">
        <v>1163</v>
      </c>
      <c r="Y12" s="25">
        <f>COUNTIF('Problems Set'!$A$2:$A$1004,"="&amp;X12)</f>
        <v>11</v>
      </c>
    </row>
    <row r="38" spans="24:25" x14ac:dyDescent="0.15">
      <c r="X38" s="25" t="s">
        <v>996</v>
      </c>
      <c r="Y38" s="25" t="s">
        <v>998</v>
      </c>
    </row>
    <row r="39" spans="24:25" x14ac:dyDescent="0.15">
      <c r="X39" s="25">
        <v>1</v>
      </c>
      <c r="Y39" s="25">
        <f>COUNTIF('Problems Set'!$F$2:$F$1004,"="&amp;X39)</f>
        <v>220</v>
      </c>
    </row>
    <row r="40" spans="24:25" x14ac:dyDescent="0.15">
      <c r="X40" s="25">
        <v>2</v>
      </c>
      <c r="Y40" s="25">
        <f>COUNTIF('Problems Set'!$F$2:$F$1004,"="&amp;X40)</f>
        <v>102</v>
      </c>
    </row>
    <row r="41" spans="24:25" x14ac:dyDescent="0.15">
      <c r="X41" s="25">
        <v>3</v>
      </c>
      <c r="Y41" s="25">
        <f>COUNTIF('Problems Set'!$F$2:$F$1004,"="&amp;X41)</f>
        <v>76</v>
      </c>
    </row>
    <row r="42" spans="24:25" x14ac:dyDescent="0.15">
      <c r="X42" s="25">
        <v>4</v>
      </c>
      <c r="Y42" s="25">
        <f>COUNTIF('Problems Set'!$F$2:$F$1004,"="&amp;X42)</f>
        <v>10</v>
      </c>
    </row>
    <row r="43" spans="24:25" x14ac:dyDescent="0.15">
      <c r="X43" s="25">
        <v>5</v>
      </c>
      <c r="Y43" s="25">
        <f>COUNTIF('Problems Set'!$F$2:$F$1004,"="&amp;X43)</f>
        <v>6</v>
      </c>
    </row>
    <row r="74" spans="24:25" x14ac:dyDescent="0.15">
      <c r="X74" s="25" t="s">
        <v>997</v>
      </c>
      <c r="Y74" s="25" t="s">
        <v>999</v>
      </c>
    </row>
    <row r="75" spans="24:25" x14ac:dyDescent="0.15">
      <c r="X75" s="25">
        <v>1</v>
      </c>
      <c r="Y75" s="25">
        <f>COUNTIF('Problems Set'!$G$2:$G$1004,"="&amp;Dashboard!X75)</f>
        <v>283</v>
      </c>
    </row>
    <row r="76" spans="24:25" x14ac:dyDescent="0.15">
      <c r="X76" s="25">
        <v>2</v>
      </c>
      <c r="Y76" s="25">
        <f>COUNTIF('Problems Set'!$G$2:$G$1004,"="&amp;Dashboard!X76)</f>
        <v>79</v>
      </c>
    </row>
    <row r="77" spans="24:25" x14ac:dyDescent="0.15">
      <c r="X77" s="25">
        <v>3</v>
      </c>
      <c r="Y77" s="25">
        <f>COUNTIF('Problems Set'!$G$2:$G$1004,"="&amp;Dashboard!X77)</f>
        <v>27</v>
      </c>
    </row>
    <row r="78" spans="24:25" x14ac:dyDescent="0.15">
      <c r="X78" s="25">
        <v>4</v>
      </c>
      <c r="Y78" s="25">
        <f>COUNTIF('Problems Set'!$G$2:$G$1004,"="&amp;Dashboard!X78)</f>
        <v>15</v>
      </c>
    </row>
    <row r="79" spans="24:25" x14ac:dyDescent="0.15">
      <c r="X79" s="25">
        <v>5</v>
      </c>
      <c r="Y79" s="25">
        <f>COUNTIF('Problems Set'!$G$2:$G$1004,"="&amp;Dashboard!X79)</f>
        <v>3</v>
      </c>
    </row>
    <row r="80" spans="24:25" x14ac:dyDescent="0.15">
      <c r="X80" s="25">
        <v>6</v>
      </c>
      <c r="Y80" s="25">
        <f>COUNTIF('Problems Set'!$G$2:$G$1004,"="&amp;Dashboard!X80)</f>
        <v>2</v>
      </c>
    </row>
    <row r="81" spans="24:25" x14ac:dyDescent="0.15">
      <c r="X81" s="25">
        <v>7</v>
      </c>
      <c r="Y81" s="25">
        <f>COUNTIF('Problems Set'!$G$2:$G$1004,"="&amp;Dashboard!X81)</f>
        <v>0</v>
      </c>
    </row>
    <row r="82" spans="24:25" x14ac:dyDescent="0.15">
      <c r="X82" s="25">
        <v>8</v>
      </c>
      <c r="Y82" s="25">
        <f>COUNTIF('Problems Set'!$G$2:$G$1004,"="&amp;Dashboard!X82)</f>
        <v>2</v>
      </c>
    </row>
    <row r="83" spans="24:25" x14ac:dyDescent="0.15">
      <c r="X83" s="25">
        <v>9</v>
      </c>
      <c r="Y83" s="25">
        <f>COUNTIF('Problems Set'!$G$2:$G$1004,"="&amp;Dashboard!X83)</f>
        <v>2</v>
      </c>
    </row>
    <row r="84" spans="24:25" x14ac:dyDescent="0.15">
      <c r="X84" s="25">
        <v>10</v>
      </c>
      <c r="Y84" s="25">
        <f>COUNTIF('Problems Set'!$G$2:$G$1004,"="&amp;Dashboard!X84)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9"/>
  <sheetViews>
    <sheetView tabSelected="1" zoomScale="90" workbookViewId="0">
      <pane xSplit="3" ySplit="1" topLeftCell="D399" activePane="bottomRight" state="frozenSplit"/>
      <selection pane="topRight" activeCell="Q1" sqref="Q1"/>
      <selection pane="bottomLeft" activeCell="A16" sqref="A16"/>
      <selection pane="bottomRight" activeCell="N423" sqref="N423"/>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8.5" style="27" bestFit="1" customWidth="1"/>
    <col min="30" max="30" width="7.1640625" style="27" bestFit="1" customWidth="1"/>
    <col min="31" max="31" width="8.5" style="27" bestFit="1" customWidth="1"/>
    <col min="32"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1233</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1234</v>
      </c>
      <c r="D342" s="58" t="s">
        <v>1235</v>
      </c>
      <c r="E342" s="58" t="s">
        <v>969</v>
      </c>
      <c r="F342" s="58">
        <v>2</v>
      </c>
      <c r="G342" s="46">
        <v>1</v>
      </c>
      <c r="H342" s="47" t="s">
        <v>961</v>
      </c>
      <c r="I342" s="59" t="s">
        <v>950</v>
      </c>
      <c r="J342" s="56">
        <v>41402</v>
      </c>
      <c r="K342" s="61"/>
      <c r="L342" s="61" t="s">
        <v>1236</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1237</v>
      </c>
      <c r="D343" s="58" t="s">
        <v>1238</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1239</v>
      </c>
      <c r="D344" s="58" t="s">
        <v>1074</v>
      </c>
      <c r="E344" s="58" t="s">
        <v>970</v>
      </c>
      <c r="F344" s="58">
        <v>1</v>
      </c>
      <c r="G344" s="46">
        <v>1</v>
      </c>
      <c r="H344" s="47" t="s">
        <v>961</v>
      </c>
      <c r="I344" s="59" t="s">
        <v>1240</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1241</v>
      </c>
      <c r="D345" s="58" t="s">
        <v>1244</v>
      </c>
      <c r="E345" s="58">
        <v>1</v>
      </c>
      <c r="F345" s="58">
        <v>3</v>
      </c>
      <c r="G345" s="46">
        <v>1</v>
      </c>
      <c r="H345" s="47" t="s">
        <v>961</v>
      </c>
      <c r="I345" s="59" t="s">
        <v>1008</v>
      </c>
      <c r="J345" s="56">
        <v>41403</v>
      </c>
      <c r="K345" s="61"/>
      <c r="L345" s="61" t="s">
        <v>1242</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1243</v>
      </c>
      <c r="D346" s="58" t="s">
        <v>1245</v>
      </c>
      <c r="E346" s="58" t="s">
        <v>970</v>
      </c>
      <c r="F346" s="58">
        <v>3</v>
      </c>
      <c r="G346" s="46">
        <v>2</v>
      </c>
      <c r="H346" s="47" t="s">
        <v>961</v>
      </c>
      <c r="I346" s="59" t="s">
        <v>1240</v>
      </c>
      <c r="J346" s="56">
        <v>41403</v>
      </c>
      <c r="K346" s="61"/>
      <c r="L346" s="61" t="s">
        <v>1246</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1247</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x14ac:dyDescent="0.15">
      <c r="A348" s="43" t="s">
        <v>1004</v>
      </c>
      <c r="B348" s="57">
        <v>283</v>
      </c>
      <c r="C348" s="57" t="s">
        <v>1248</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1249</v>
      </c>
      <c r="D349" s="58" t="s">
        <v>1250</v>
      </c>
      <c r="E349" s="58">
        <v>1</v>
      </c>
      <c r="F349" s="58">
        <v>3</v>
      </c>
      <c r="G349" s="46">
        <v>1</v>
      </c>
      <c r="H349" s="47" t="s">
        <v>961</v>
      </c>
      <c r="I349" s="59" t="s">
        <v>966</v>
      </c>
      <c r="J349" s="56">
        <v>41404</v>
      </c>
      <c r="K349" s="61"/>
      <c r="L349" s="61" t="s">
        <v>1251</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1252</v>
      </c>
      <c r="D350" s="58" t="s">
        <v>1253</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1254</v>
      </c>
      <c r="D351" s="58" t="s">
        <v>1255</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1256</v>
      </c>
      <c r="D352" s="58" t="s">
        <v>1255</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1257</v>
      </c>
      <c r="D353" s="58" t="s">
        <v>1245</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1258</v>
      </c>
      <c r="D354" s="58" t="s">
        <v>1259</v>
      </c>
      <c r="E354" s="58" t="s">
        <v>968</v>
      </c>
      <c r="F354" s="58">
        <v>3</v>
      </c>
      <c r="G354" s="46">
        <v>1</v>
      </c>
      <c r="H354" s="47" t="s">
        <v>961</v>
      </c>
      <c r="I354" s="59" t="s">
        <v>1008</v>
      </c>
      <c r="J354" s="56">
        <v>41418</v>
      </c>
      <c r="K354" s="61"/>
      <c r="L354" s="61" t="s">
        <v>1260</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1261</v>
      </c>
      <c r="D355" s="58" t="s">
        <v>1262</v>
      </c>
      <c r="E355" s="58">
        <v>1</v>
      </c>
      <c r="F355" s="58">
        <v>4</v>
      </c>
      <c r="G355" s="46">
        <v>2</v>
      </c>
      <c r="H355" s="47" t="s">
        <v>961</v>
      </c>
      <c r="I355" s="59" t="s">
        <v>1008</v>
      </c>
      <c r="J355" s="56">
        <v>41418</v>
      </c>
      <c r="K355" s="61"/>
      <c r="L355" s="61" t="s">
        <v>1263</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1264</v>
      </c>
      <c r="D356" s="58" t="s">
        <v>1265</v>
      </c>
      <c r="E356" s="58">
        <v>1</v>
      </c>
      <c r="F356" s="58">
        <v>3</v>
      </c>
      <c r="G356" s="46">
        <v>1</v>
      </c>
      <c r="H356" s="47" t="s">
        <v>961</v>
      </c>
      <c r="I356" s="59" t="s">
        <v>966</v>
      </c>
      <c r="J356" s="56">
        <v>41419</v>
      </c>
      <c r="K356" s="61"/>
      <c r="L356" s="61" t="s">
        <v>1266</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1267</v>
      </c>
      <c r="D357" s="58" t="s">
        <v>1268</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1269</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1270</v>
      </c>
      <c r="D359" s="58" t="s">
        <v>1271</v>
      </c>
      <c r="E359" s="58" t="s">
        <v>1228</v>
      </c>
      <c r="F359" s="58">
        <v>3</v>
      </c>
      <c r="G359" s="46">
        <v>3</v>
      </c>
      <c r="H359" s="47" t="s">
        <v>1229</v>
      </c>
      <c r="I359" s="59" t="s">
        <v>966</v>
      </c>
      <c r="J359" s="56">
        <v>41422</v>
      </c>
      <c r="K359" s="61"/>
      <c r="L359" s="61" t="s">
        <v>1272</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1273</v>
      </c>
      <c r="D360" s="58" t="s">
        <v>1274</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1275</v>
      </c>
      <c r="D361" s="58" t="s">
        <v>141</v>
      </c>
      <c r="E361" s="58" t="s">
        <v>1228</v>
      </c>
      <c r="F361" s="58">
        <v>2</v>
      </c>
      <c r="G361" s="46">
        <v>1</v>
      </c>
      <c r="H361" s="47" t="s">
        <v>1229</v>
      </c>
      <c r="I361" s="59" t="s">
        <v>966</v>
      </c>
      <c r="J361" s="56">
        <v>41422</v>
      </c>
      <c r="K361" s="61"/>
      <c r="L361" s="61" t="s">
        <v>1276</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1277</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1278</v>
      </c>
      <c r="D363" s="58" t="s">
        <v>435</v>
      </c>
      <c r="E363" s="58" t="s">
        <v>1228</v>
      </c>
      <c r="F363" s="58">
        <v>3</v>
      </c>
      <c r="G363" s="46">
        <v>2</v>
      </c>
      <c r="H363" s="47" t="s">
        <v>1229</v>
      </c>
      <c r="I363" s="59" t="s">
        <v>1279</v>
      </c>
      <c r="J363" s="56">
        <v>41423</v>
      </c>
      <c r="K363" s="61"/>
      <c r="L363" s="61" t="s">
        <v>1280</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1281</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1282</v>
      </c>
      <c r="D365" s="58" t="s">
        <v>1283</v>
      </c>
      <c r="E365" s="58" t="s">
        <v>1228</v>
      </c>
      <c r="F365" s="58">
        <v>3</v>
      </c>
      <c r="G365" s="46">
        <v>1</v>
      </c>
      <c r="H365" s="47" t="s">
        <v>1229</v>
      </c>
      <c r="I365" s="59" t="s">
        <v>1279</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1284</v>
      </c>
      <c r="D366" s="58" t="s">
        <v>1285</v>
      </c>
      <c r="E366" s="58" t="s">
        <v>1228</v>
      </c>
      <c r="F366" s="58">
        <v>3</v>
      </c>
      <c r="G366" s="46">
        <v>1</v>
      </c>
      <c r="H366" s="47" t="s">
        <v>1229</v>
      </c>
      <c r="I366" s="59" t="s">
        <v>1279</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1286</v>
      </c>
      <c r="D367" s="58" t="s">
        <v>20</v>
      </c>
      <c r="E367" s="58" t="s">
        <v>1228</v>
      </c>
      <c r="F367" s="58">
        <v>3</v>
      </c>
      <c r="G367" s="46">
        <v>1</v>
      </c>
      <c r="H367" s="47" t="s">
        <v>1229</v>
      </c>
      <c r="I367" s="59" t="s">
        <v>1279</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1287</v>
      </c>
      <c r="D368" s="58" t="s">
        <v>1285</v>
      </c>
      <c r="E368" s="58" t="s">
        <v>1228</v>
      </c>
      <c r="F368" s="58">
        <v>3</v>
      </c>
      <c r="G368" s="46">
        <v>3</v>
      </c>
      <c r="H368" s="47" t="s">
        <v>1229</v>
      </c>
      <c r="I368" s="59" t="s">
        <v>1279</v>
      </c>
      <c r="J368" s="56">
        <v>41432</v>
      </c>
      <c r="K368" s="61"/>
      <c r="L368" s="61" t="s">
        <v>1288</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1289</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1290</v>
      </c>
      <c r="D370" s="58" t="s">
        <v>1291</v>
      </c>
      <c r="E370" s="58" t="s">
        <v>1228</v>
      </c>
      <c r="F370" s="58">
        <v>3</v>
      </c>
      <c r="G370" s="46">
        <v>1</v>
      </c>
      <c r="H370" s="47" t="s">
        <v>1229</v>
      </c>
      <c r="I370" s="59" t="s">
        <v>1279</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1292</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1293</v>
      </c>
      <c r="D372" s="58" t="s">
        <v>1294</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1295</v>
      </c>
      <c r="D373" s="58" t="s">
        <v>1296</v>
      </c>
      <c r="E373" s="58" t="s">
        <v>1228</v>
      </c>
      <c r="F373" s="58">
        <v>2</v>
      </c>
      <c r="G373" s="46">
        <v>1</v>
      </c>
      <c r="H373" s="47" t="s">
        <v>1229</v>
      </c>
      <c r="I373" s="59" t="s">
        <v>1279</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1297</v>
      </c>
      <c r="D374" s="58" t="s">
        <v>494</v>
      </c>
      <c r="E374" s="58">
        <v>1</v>
      </c>
      <c r="F374" s="58">
        <v>3</v>
      </c>
      <c r="G374" s="46">
        <v>2</v>
      </c>
      <c r="H374" s="47" t="s">
        <v>1229</v>
      </c>
      <c r="I374" s="59" t="s">
        <v>1279</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1298</v>
      </c>
      <c r="D375" s="58" t="s">
        <v>435</v>
      </c>
      <c r="E375" s="58" t="s">
        <v>1228</v>
      </c>
      <c r="F375" s="58">
        <v>3</v>
      </c>
      <c r="G375" s="46">
        <v>1</v>
      </c>
      <c r="H375" s="47" t="s">
        <v>1229</v>
      </c>
      <c r="I375" s="59" t="s">
        <v>1279</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1299</v>
      </c>
      <c r="D376" s="58" t="s">
        <v>1283</v>
      </c>
      <c r="E376" s="58" t="s">
        <v>1228</v>
      </c>
      <c r="F376" s="58">
        <v>3</v>
      </c>
      <c r="G376" s="46">
        <v>1</v>
      </c>
      <c r="H376" s="47" t="s">
        <v>1229</v>
      </c>
      <c r="I376" s="59" t="s">
        <v>1279</v>
      </c>
      <c r="J376" s="56">
        <v>41433</v>
      </c>
      <c r="K376" s="61"/>
      <c r="L376" s="61" t="s">
        <v>1300</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1301</v>
      </c>
      <c r="D377" s="58" t="s">
        <v>1294</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1302</v>
      </c>
      <c r="D378" s="58" t="s">
        <v>1285</v>
      </c>
      <c r="E378" s="58" t="s">
        <v>1228</v>
      </c>
      <c r="F378" s="58">
        <v>2</v>
      </c>
      <c r="G378" s="46">
        <v>2</v>
      </c>
      <c r="H378" s="47" t="s">
        <v>1229</v>
      </c>
      <c r="I378" s="59" t="s">
        <v>1230</v>
      </c>
      <c r="J378" s="56">
        <v>41433</v>
      </c>
      <c r="K378" s="61"/>
      <c r="L378" s="61" t="s">
        <v>1303</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1304</v>
      </c>
      <c r="D379" s="58" t="s">
        <v>1305</v>
      </c>
      <c r="E379" s="58">
        <v>1</v>
      </c>
      <c r="F379" s="58">
        <v>4</v>
      </c>
      <c r="G379" s="46">
        <v>4</v>
      </c>
      <c r="H379" s="47" t="s">
        <v>1229</v>
      </c>
      <c r="I379" s="59" t="s">
        <v>1279</v>
      </c>
      <c r="J379" s="56">
        <v>41434</v>
      </c>
      <c r="K379" s="61"/>
      <c r="L379" s="61" t="s">
        <v>1306</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1307</v>
      </c>
      <c r="D380" s="58" t="s">
        <v>1305</v>
      </c>
      <c r="E380" s="58">
        <v>1</v>
      </c>
      <c r="F380" s="58">
        <v>4</v>
      </c>
      <c r="G380" s="46">
        <v>1</v>
      </c>
      <c r="H380" s="47" t="s">
        <v>1229</v>
      </c>
      <c r="I380" s="59" t="s">
        <v>1279</v>
      </c>
      <c r="J380" s="56">
        <v>41434</v>
      </c>
      <c r="K380" s="61"/>
      <c r="L380" s="61" t="s">
        <v>1308</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1309</v>
      </c>
      <c r="D381" s="58" t="s">
        <v>435</v>
      </c>
      <c r="E381" s="58" t="s">
        <v>1228</v>
      </c>
      <c r="F381" s="58">
        <v>3</v>
      </c>
      <c r="G381" s="46">
        <v>1</v>
      </c>
      <c r="H381" s="47" t="s">
        <v>1229</v>
      </c>
      <c r="I381" s="59" t="s">
        <v>1279</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1311</v>
      </c>
      <c r="D382" s="58" t="s">
        <v>1312</v>
      </c>
      <c r="E382" s="58" t="s">
        <v>1228</v>
      </c>
      <c r="F382" s="58">
        <v>3</v>
      </c>
      <c r="G382" s="46">
        <v>1</v>
      </c>
      <c r="H382" s="47" t="s">
        <v>1229</v>
      </c>
      <c r="I382" s="59" t="s">
        <v>1279</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1313</v>
      </c>
      <c r="D383" s="58" t="s">
        <v>1314</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1315</v>
      </c>
      <c r="D384" s="58" t="s">
        <v>1316</v>
      </c>
      <c r="E384" s="58" t="s">
        <v>1228</v>
      </c>
      <c r="F384" s="58">
        <v>3</v>
      </c>
      <c r="G384" s="46">
        <v>1</v>
      </c>
      <c r="H384" s="47" t="s">
        <v>1229</v>
      </c>
      <c r="I384" s="59" t="s">
        <v>1279</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1317</v>
      </c>
      <c r="D385" s="58" t="s">
        <v>1318</v>
      </c>
      <c r="E385" s="58" t="s">
        <v>1228</v>
      </c>
      <c r="F385" s="58">
        <v>2</v>
      </c>
      <c r="G385" s="46">
        <v>1</v>
      </c>
      <c r="H385" s="47" t="s">
        <v>1229</v>
      </c>
      <c r="I385" s="59" t="s">
        <v>1230</v>
      </c>
      <c r="J385" s="56">
        <v>41439</v>
      </c>
      <c r="K385" s="61"/>
      <c r="L385" s="61" t="s">
        <v>1319</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1320</v>
      </c>
      <c r="D386" s="58" t="s">
        <v>636</v>
      </c>
      <c r="E386" s="58" t="s">
        <v>1228</v>
      </c>
      <c r="F386" s="58">
        <v>3</v>
      </c>
      <c r="G386" s="46">
        <v>1</v>
      </c>
      <c r="H386" s="47" t="s">
        <v>1229</v>
      </c>
      <c r="I386" s="59" t="s">
        <v>1279</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1321</v>
      </c>
      <c r="D387" s="58" t="s">
        <v>1323</v>
      </c>
      <c r="E387" s="58">
        <v>1</v>
      </c>
      <c r="F387" s="58">
        <v>3</v>
      </c>
      <c r="G387" s="46">
        <v>4</v>
      </c>
      <c r="H387" s="47" t="s">
        <v>1229</v>
      </c>
      <c r="I387" s="59" t="s">
        <v>1279</v>
      </c>
      <c r="J387" s="56">
        <v>41452</v>
      </c>
      <c r="K387" s="61"/>
      <c r="L387" s="61" t="s">
        <v>1322</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t="s">
        <v>1225</v>
      </c>
      <c r="B388" s="57">
        <v>532</v>
      </c>
      <c r="C388" s="57" t="s">
        <v>1324</v>
      </c>
      <c r="D388" s="58" t="s">
        <v>1325</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x14ac:dyDescent="0.15">
      <c r="A389" s="43" t="s">
        <v>1225</v>
      </c>
      <c r="B389" s="57">
        <v>414</v>
      </c>
      <c r="C389" s="57" t="s">
        <v>1326</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x14ac:dyDescent="0.15">
      <c r="A390" s="43" t="s">
        <v>1225</v>
      </c>
      <c r="B390" s="57">
        <v>189</v>
      </c>
      <c r="C390" s="57" t="s">
        <v>1327</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x14ac:dyDescent="0.15">
      <c r="A391" s="43" t="s">
        <v>1225</v>
      </c>
      <c r="B391" s="57">
        <v>628</v>
      </c>
      <c r="C391" s="57" t="s">
        <v>1328</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x14ac:dyDescent="0.15">
      <c r="A392" s="43" t="s">
        <v>1225</v>
      </c>
      <c r="B392" s="57">
        <v>624</v>
      </c>
      <c r="C392" s="57" t="s">
        <v>1329</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x14ac:dyDescent="0.15">
      <c r="A393" s="43" t="s">
        <v>1225</v>
      </c>
      <c r="B393" s="57">
        <v>16</v>
      </c>
      <c r="C393" s="57" t="s">
        <v>1310</v>
      </c>
      <c r="D393" s="58" t="s">
        <v>1318</v>
      </c>
      <c r="E393" s="58">
        <v>1</v>
      </c>
      <c r="F393" s="58">
        <v>3.5</v>
      </c>
      <c r="G393" s="46">
        <v>2</v>
      </c>
      <c r="H393" s="47" t="s">
        <v>1229</v>
      </c>
      <c r="I393" s="59" t="s">
        <v>1279</v>
      </c>
      <c r="J393" s="56">
        <v>41456</v>
      </c>
      <c r="K393" s="61"/>
      <c r="L393" s="61" t="s">
        <v>1330</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x14ac:dyDescent="0.15">
      <c r="A394" s="43" t="s">
        <v>1225</v>
      </c>
      <c r="B394" s="57">
        <v>461</v>
      </c>
      <c r="C394" s="57" t="s">
        <v>1331</v>
      </c>
      <c r="D394" s="58" t="s">
        <v>1332</v>
      </c>
      <c r="E394" s="58" t="s">
        <v>1228</v>
      </c>
      <c r="F394" s="58">
        <v>2</v>
      </c>
      <c r="G394" s="46">
        <v>1</v>
      </c>
      <c r="H394" s="47" t="s">
        <v>1229</v>
      </c>
      <c r="I394" s="59" t="s">
        <v>1230</v>
      </c>
      <c r="J394" s="56">
        <v>41460</v>
      </c>
      <c r="K394" s="61"/>
      <c r="L394" s="61"/>
      <c r="M394" s="73" t="s">
        <v>1228</v>
      </c>
      <c r="N394" s="80">
        <f t="shared" ref="N394:N395" si="894">(0.5*F394/5+0.25*(1-(G394-1)/10)+0.25*(IF(H394="AC",1,0)/G394))*10000</f>
        <v>7000</v>
      </c>
      <c r="O394" s="77">
        <f>AVERAGE($N$2:N394)</f>
        <v>6029.721515408537</v>
      </c>
      <c r="P394" s="77">
        <f t="shared" ref="P394:P395" si="895">O394-O393</f>
        <v>2.4752002157947572</v>
      </c>
      <c r="Q394" s="49">
        <f t="shared" ref="Q394:Q395" si="896">AVERAGE(F387:F394)</f>
        <v>2.3125</v>
      </c>
      <c r="R394" s="49">
        <f t="shared" ref="R394:R395" si="897">AVERAGE(G387:G394)</f>
        <v>1.625</v>
      </c>
      <c r="S394" s="50">
        <f t="shared" ref="S394:S395" si="898">COUNTIF(H388:H394, "AC")/SUM(G388:G394)</f>
        <v>0.77777777777777779</v>
      </c>
      <c r="T394" s="50">
        <f t="shared" ref="T394:T395" si="899">(Q394/5*0.5+(1-(R394-1)/10)*0.25+S394*0.25)*10000</f>
        <v>6600.6944444444453</v>
      </c>
      <c r="U394" s="50">
        <f t="shared" ref="U394:U395" si="900">T394-T393</f>
        <v>361.11111111111131</v>
      </c>
      <c r="V394" s="50">
        <f>IF(A394&lt;&gt;"",AVERAGE($F$2:F394),"")</f>
        <v>1.7061068702290076</v>
      </c>
      <c r="W394" s="50">
        <f>IF(A394&lt;&gt;"", AVERAGE($G$2:G394), "")</f>
        <v>1.6234096692111959</v>
      </c>
      <c r="X394" s="50">
        <f>IF(A394&lt;&gt;"", COUNTIF($H$2:H394, "AC")/SUM($G$2:G394), "")</f>
        <v>0.60188087774294674</v>
      </c>
      <c r="Y394" s="50">
        <f t="shared" ref="Y394:Y395" si="901">IF(A394&lt;&gt;"", V394/5*0.5+(1-(W394-1)/10)*0.25+X394*0.25, "")*10000</f>
        <v>5554.956647283575</v>
      </c>
      <c r="Z394" s="50">
        <f t="shared" ref="Z394:Z395" si="902">Y394-Y393</f>
        <v>2.7097870010002225</v>
      </c>
      <c r="AA394" s="50">
        <f t="shared" si="535"/>
        <v>3.6666666666666667E-2</v>
      </c>
      <c r="AB394" s="75">
        <f t="shared" si="536"/>
        <v>6.1111111111111114E-3</v>
      </c>
      <c r="AC394" s="51">
        <v>6.1111111111111114E-3</v>
      </c>
      <c r="AD394" s="51" t="s">
        <v>1043</v>
      </c>
      <c r="AE394" s="51" t="s">
        <v>1043</v>
      </c>
      <c r="AF394" s="51" t="s">
        <v>1043</v>
      </c>
    </row>
    <row r="395" spans="1:32" x14ac:dyDescent="0.15">
      <c r="A395" s="43" t="s">
        <v>1225</v>
      </c>
      <c r="B395" s="57">
        <v>617</v>
      </c>
      <c r="C395" s="57" t="s">
        <v>1333</v>
      </c>
      <c r="D395" s="58" t="s">
        <v>1334</v>
      </c>
      <c r="E395" s="58" t="s">
        <v>1228</v>
      </c>
      <c r="F395" s="58">
        <v>3</v>
      </c>
      <c r="G395" s="46">
        <v>1</v>
      </c>
      <c r="H395" s="47" t="s">
        <v>1229</v>
      </c>
      <c r="I395" s="59" t="s">
        <v>1230</v>
      </c>
      <c r="J395" s="56">
        <v>41460</v>
      </c>
      <c r="K395" s="61"/>
      <c r="L395" s="61"/>
      <c r="M395" s="73" t="s">
        <v>1228</v>
      </c>
      <c r="N395" s="80">
        <f t="shared" si="894"/>
        <v>8000</v>
      </c>
      <c r="O395" s="77">
        <f>AVERAGE($N$2:N395)</f>
        <v>6034.7222222222208</v>
      </c>
      <c r="P395" s="77">
        <f t="shared" si="895"/>
        <v>5.0007068136837916</v>
      </c>
      <c r="Q395" s="49">
        <f t="shared" si="896"/>
        <v>2.3125</v>
      </c>
      <c r="R395" s="49">
        <f t="shared" si="897"/>
        <v>1.25</v>
      </c>
      <c r="S395" s="50">
        <f t="shared" si="898"/>
        <v>0.77777777777777779</v>
      </c>
      <c r="T395" s="50">
        <f t="shared" si="899"/>
        <v>6694.4444444444443</v>
      </c>
      <c r="U395" s="50">
        <f t="shared" si="900"/>
        <v>93.749999999999091</v>
      </c>
      <c r="V395" s="50">
        <f>IF(A395&lt;&gt;"",AVERAGE($F$2:F395),"")</f>
        <v>1.7093908629441625</v>
      </c>
      <c r="W395" s="50">
        <f>IF(A395&lt;&gt;"", AVERAGE($G$2:G395), "")</f>
        <v>1.6218274111675126</v>
      </c>
      <c r="X395" s="50">
        <f>IF(A395&lt;&gt;"", COUNTIF($H$2:H395, "AC")/SUM($G$2:G395), "")</f>
        <v>0.60250391236306733</v>
      </c>
      <c r="Y395" s="50">
        <f t="shared" si="901"/>
        <v>5560.1937910599527</v>
      </c>
      <c r="Z395" s="50">
        <f t="shared" si="902"/>
        <v>5.2371437763777067</v>
      </c>
      <c r="AA395" s="50">
        <f t="shared" si="535"/>
        <v>0.12659722222222222</v>
      </c>
      <c r="AB395" s="75">
        <f t="shared" si="536"/>
        <v>2.1099537037037038E-2</v>
      </c>
      <c r="AC395" s="51">
        <v>2.1099537037037038E-2</v>
      </c>
      <c r="AD395" s="51" t="s">
        <v>1043</v>
      </c>
      <c r="AE395" s="51" t="s">
        <v>1043</v>
      </c>
      <c r="AF395" s="51" t="s">
        <v>1043</v>
      </c>
    </row>
    <row r="396" spans="1:32" x14ac:dyDescent="0.15">
      <c r="A396" s="43" t="s">
        <v>1225</v>
      </c>
      <c r="B396" s="57">
        <v>476</v>
      </c>
      <c r="C396" s="57" t="s">
        <v>1335</v>
      </c>
      <c r="D396" s="58" t="s">
        <v>1332</v>
      </c>
      <c r="E396" s="58" t="s">
        <v>1228</v>
      </c>
      <c r="F396" s="58">
        <v>2</v>
      </c>
      <c r="G396" s="46">
        <v>1</v>
      </c>
      <c r="H396" s="47" t="s">
        <v>1229</v>
      </c>
      <c r="I396" s="59" t="s">
        <v>1230</v>
      </c>
      <c r="J396" s="56">
        <v>41460</v>
      </c>
      <c r="K396" s="61"/>
      <c r="L396" s="61"/>
      <c r="M396" s="73" t="s">
        <v>1228</v>
      </c>
      <c r="N396" s="80">
        <f t="shared" ref="N396" si="903">(0.5*F396/5+0.25*(1-(G396-1)/10)+0.25*(IF(H396="AC",1,0)/G396))*10000</f>
        <v>7000</v>
      </c>
      <c r="O396" s="77">
        <f>AVERAGE($N$2:N396)</f>
        <v>6037.1659634317848</v>
      </c>
      <c r="P396" s="77">
        <f t="shared" ref="P396" si="904">O396-O395</f>
        <v>2.4437412095639957</v>
      </c>
      <c r="Q396" s="49">
        <f t="shared" ref="Q396" si="905">AVERAGE(F389:F396)</f>
        <v>2.3125</v>
      </c>
      <c r="R396" s="49">
        <f t="shared" ref="R396" si="906">AVERAGE(G389:G396)</f>
        <v>1.25</v>
      </c>
      <c r="S396" s="50">
        <f t="shared" ref="S396" si="907">COUNTIF(H390:H396, "AC")/SUM(G390:G396)</f>
        <v>0.77777777777777779</v>
      </c>
      <c r="T396" s="50">
        <f t="shared" ref="T396" si="908">(Q396/5*0.5+(1-(R396-1)/10)*0.25+S396*0.25)*10000</f>
        <v>6694.4444444444443</v>
      </c>
      <c r="U396" s="50">
        <f t="shared" ref="U396" si="909">T396-T395</f>
        <v>0</v>
      </c>
      <c r="V396" s="50">
        <f>IF(A396&lt;&gt;"",AVERAGE($F$2:F396),"")</f>
        <v>1.710126582278481</v>
      </c>
      <c r="W396" s="50">
        <f>IF(A396&lt;&gt;"", AVERAGE($G$2:G396), "")</f>
        <v>1.620253164556962</v>
      </c>
      <c r="X396" s="50">
        <f>IF(A396&lt;&gt;"", COUNTIF($H$2:H396, "AC")/SUM($G$2:G396), "")</f>
        <v>0.60312500000000002</v>
      </c>
      <c r="Y396" s="50">
        <f t="shared" ref="Y396" si="910">IF(A396&lt;&gt;"", V396/5*0.5+(1-(W396-1)/10)*0.25+X396*0.25, "")*10000</f>
        <v>5562.8757911392404</v>
      </c>
      <c r="Z396" s="50">
        <f t="shared" ref="Z396" si="911">Y396-Y395</f>
        <v>2.6820000792877181</v>
      </c>
      <c r="AA396" s="50">
        <f t="shared" si="535"/>
        <v>3.847222222222222E-2</v>
      </c>
      <c r="AB396" s="75">
        <f t="shared" si="536"/>
        <v>6.4120370370370364E-3</v>
      </c>
      <c r="AC396" s="51">
        <v>6.4120370370370364E-3</v>
      </c>
      <c r="AD396" s="51" t="s">
        <v>1043</v>
      </c>
      <c r="AE396" s="51" t="s">
        <v>1043</v>
      </c>
      <c r="AF396" s="51" t="s">
        <v>1043</v>
      </c>
    </row>
    <row r="397" spans="1:32" x14ac:dyDescent="0.15">
      <c r="A397" s="43" t="s">
        <v>1225</v>
      </c>
      <c r="B397" s="57">
        <v>500</v>
      </c>
      <c r="C397" s="33" t="s">
        <v>1336</v>
      </c>
      <c r="D397" s="58" t="s">
        <v>83</v>
      </c>
      <c r="E397" s="58" t="s">
        <v>1228</v>
      </c>
      <c r="F397" s="58">
        <v>2</v>
      </c>
      <c r="G397" s="46">
        <v>1</v>
      </c>
      <c r="H397" s="47" t="s">
        <v>1229</v>
      </c>
      <c r="I397" s="59" t="s">
        <v>1230</v>
      </c>
      <c r="J397" s="56">
        <v>41460</v>
      </c>
      <c r="K397" s="61"/>
      <c r="L397" s="61"/>
      <c r="M397" s="73" t="s">
        <v>1228</v>
      </c>
      <c r="N397" s="80">
        <f t="shared" ref="N397" si="912">(0.5*F397/5+0.25*(1-(G397-1)/10)+0.25*(IF(H397="AC",1,0)/G397))*10000</f>
        <v>7000</v>
      </c>
      <c r="O397" s="77">
        <f>AVERAGE($N$2:N397)</f>
        <v>6039.5973625140277</v>
      </c>
      <c r="P397" s="77">
        <f t="shared" ref="P397" si="913">O397-O396</f>
        <v>2.4313990822429332</v>
      </c>
      <c r="Q397" s="49">
        <f t="shared" ref="Q397" si="914">AVERAGE(F390:F397)</f>
        <v>2.3125</v>
      </c>
      <c r="R397" s="49">
        <f t="shared" ref="R397" si="915">AVERAGE(G390:G397)</f>
        <v>1.25</v>
      </c>
      <c r="S397" s="50">
        <f t="shared" ref="S397" si="916">COUNTIF(H391:H397, "AC")/SUM(G391:G397)</f>
        <v>0.875</v>
      </c>
      <c r="T397" s="50">
        <f t="shared" ref="T397" si="917">(Q397/5*0.5+(1-(R397-1)/10)*0.25+S397*0.25)*10000</f>
        <v>6937.5</v>
      </c>
      <c r="U397" s="50">
        <f t="shared" ref="U397" si="918">T397-T396</f>
        <v>243.05555555555566</v>
      </c>
      <c r="V397" s="50">
        <f>IF(A397&lt;&gt;"",AVERAGE($F$2:F397),"")</f>
        <v>1.7108585858585859</v>
      </c>
      <c r="W397" s="50">
        <f>IF(A397&lt;&gt;"", AVERAGE($G$2:G397), "")</f>
        <v>1.6186868686868687</v>
      </c>
      <c r="X397" s="50">
        <f>IF(A397&lt;&gt;"", COUNTIF($H$2:H397, "AC")/SUM($G$2:G397), "")</f>
        <v>0.60374414976599067</v>
      </c>
      <c r="Y397" s="50">
        <f t="shared" ref="Y397" si="919">IF(A397&lt;&gt;"", V397/5*0.5+(1-(W397-1)/10)*0.25+X397*0.25, "")*10000</f>
        <v>5565.5472431018452</v>
      </c>
      <c r="Z397" s="50">
        <f t="shared" ref="Z397" si="920">Y397-Y396</f>
        <v>2.6714519626048059</v>
      </c>
      <c r="AA397" s="50">
        <f t="shared" si="535"/>
        <v>2.8055555555555559E-2</v>
      </c>
      <c r="AB397" s="75">
        <f t="shared" si="536"/>
        <v>4.6759259259259263E-3</v>
      </c>
      <c r="AC397" s="51">
        <v>4.6759259259259263E-3</v>
      </c>
      <c r="AD397" s="51" t="s">
        <v>1043</v>
      </c>
      <c r="AE397" s="51" t="s">
        <v>1043</v>
      </c>
      <c r="AF397" s="51" t="s">
        <v>1043</v>
      </c>
    </row>
    <row r="398" spans="1:32" x14ac:dyDescent="0.15">
      <c r="A398" s="43" t="s">
        <v>1225</v>
      </c>
      <c r="B398" s="57">
        <v>637</v>
      </c>
      <c r="C398" s="57" t="s">
        <v>1337</v>
      </c>
      <c r="D398" s="58" t="s">
        <v>1338</v>
      </c>
      <c r="E398" s="58" t="s">
        <v>1228</v>
      </c>
      <c r="F398" s="58">
        <v>3</v>
      </c>
      <c r="G398" s="46">
        <v>1</v>
      </c>
      <c r="H398" s="47" t="s">
        <v>1229</v>
      </c>
      <c r="I398" s="59" t="s">
        <v>1230</v>
      </c>
      <c r="J398" s="56">
        <v>41464</v>
      </c>
      <c r="K398" s="61"/>
      <c r="L398" s="61"/>
      <c r="M398" s="73" t="s">
        <v>1228</v>
      </c>
      <c r="N398" s="80">
        <f t="shared" ref="N398:N403" si="921">(0.5*F398/5+0.25*(1-(G398-1)/10)+0.25*(IF(H398="AC",1,0)/G398))*10000</f>
        <v>8000</v>
      </c>
      <c r="O398" s="77">
        <f>AVERAGE($N$2:N398)</f>
        <v>6044.535404422053</v>
      </c>
      <c r="P398" s="77">
        <f t="shared" ref="P398:P402" si="922">O398-O397</f>
        <v>4.9380419080252977</v>
      </c>
      <c r="Q398" s="49">
        <f t="shared" ref="Q398:Q402" si="923">AVERAGE(F391:F398)</f>
        <v>2.3125</v>
      </c>
      <c r="R398" s="49">
        <f t="shared" ref="R398:R402" si="924">AVERAGE(G391:G398)</f>
        <v>1.125</v>
      </c>
      <c r="S398" s="50">
        <f t="shared" ref="S398:S402" si="925">COUNTIF(H392:H398, "AC")/SUM(G392:G398)</f>
        <v>0.875</v>
      </c>
      <c r="T398" s="50">
        <f t="shared" ref="T398:T402" si="926">(Q398/5*0.5+(1-(R398-1)/10)*0.25+S398*0.25)*10000</f>
        <v>6968.75</v>
      </c>
      <c r="U398" s="50">
        <f t="shared" ref="U398:U402" si="927">T398-T397</f>
        <v>31.25</v>
      </c>
      <c r="V398" s="50">
        <f>IF(A398&lt;&gt;"",AVERAGE($F$2:F398),"")</f>
        <v>1.7141057934508817</v>
      </c>
      <c r="W398" s="50">
        <f>IF(A398&lt;&gt;"", AVERAGE($G$2:G398), "")</f>
        <v>1.6171284634760705</v>
      </c>
      <c r="X398" s="50">
        <f>IF(A398&lt;&gt;"", COUNTIF($H$2:H398, "AC")/SUM($G$2:G398), "")</f>
        <v>0.60436137071651086</v>
      </c>
      <c r="Y398" s="50">
        <f t="shared" ref="Y398:Y402" si="928">IF(A398&lt;&gt;"", V398/5*0.5+(1-(W398-1)/10)*0.25+X398*0.25, "")*10000</f>
        <v>5570.7271043731407</v>
      </c>
      <c r="Z398" s="50">
        <f t="shared" ref="Z398:Z402" si="929">Y398-Y397</f>
        <v>5.1798612712955219</v>
      </c>
      <c r="AA398" s="50">
        <f t="shared" si="535"/>
        <v>2.5555555555555557E-2</v>
      </c>
      <c r="AB398" s="75">
        <f t="shared" si="536"/>
        <v>4.2592592592592595E-3</v>
      </c>
      <c r="AC398" s="51">
        <v>4.2592592592592595E-3</v>
      </c>
      <c r="AD398" s="51" t="s">
        <v>1043</v>
      </c>
      <c r="AE398" s="51" t="s">
        <v>1043</v>
      </c>
      <c r="AF398" s="51" t="s">
        <v>1043</v>
      </c>
    </row>
    <row r="399" spans="1:32" x14ac:dyDescent="0.15">
      <c r="A399" s="43" t="s">
        <v>1225</v>
      </c>
      <c r="B399" s="57">
        <v>557</v>
      </c>
      <c r="C399" s="57" t="s">
        <v>1339</v>
      </c>
      <c r="D399" s="58" t="s">
        <v>24</v>
      </c>
      <c r="E399" s="58" t="s">
        <v>1228</v>
      </c>
      <c r="F399" s="58">
        <v>2</v>
      </c>
      <c r="G399" s="46">
        <v>1</v>
      </c>
      <c r="H399" s="47" t="s">
        <v>1229</v>
      </c>
      <c r="I399" s="59" t="s">
        <v>1230</v>
      </c>
      <c r="J399" s="56">
        <v>41464</v>
      </c>
      <c r="K399" s="61"/>
      <c r="L399" s="61"/>
      <c r="M399" s="73" t="s">
        <v>1228</v>
      </c>
      <c r="N399" s="80">
        <f t="shared" si="921"/>
        <v>7000</v>
      </c>
      <c r="O399" s="77">
        <f>AVERAGE($N$2:N399)</f>
        <v>6046.9360692350629</v>
      </c>
      <c r="P399" s="77">
        <f t="shared" si="922"/>
        <v>2.4006648130098256</v>
      </c>
      <c r="Q399" s="49">
        <f t="shared" si="923"/>
        <v>2.4375</v>
      </c>
      <c r="R399" s="49">
        <f t="shared" si="924"/>
        <v>1.125</v>
      </c>
      <c r="S399" s="50">
        <f t="shared" si="925"/>
        <v>0.875</v>
      </c>
      <c r="T399" s="50">
        <f t="shared" si="926"/>
        <v>7093.75</v>
      </c>
      <c r="U399" s="50">
        <f t="shared" si="927"/>
        <v>125</v>
      </c>
      <c r="V399" s="50">
        <f>IF(A399&lt;&gt;"",AVERAGE($F$2:F399),"")</f>
        <v>1.714824120603015</v>
      </c>
      <c r="W399" s="50">
        <f>IF(A399&lt;&gt;"", AVERAGE($G$2:G399), "")</f>
        <v>1.6155778894472361</v>
      </c>
      <c r="X399" s="50">
        <f>IF(A399&lt;&gt;"", COUNTIF($H$2:H399, "AC")/SUM($G$2:G399), "")</f>
        <v>0.60497667185069981</v>
      </c>
      <c r="Y399" s="50">
        <f t="shared" si="928"/>
        <v>5573.3713278679552</v>
      </c>
      <c r="Z399" s="50">
        <f t="shared" si="929"/>
        <v>2.6442234948144687</v>
      </c>
      <c r="AA399" s="50">
        <f t="shared" si="535"/>
        <v>1.125E-2</v>
      </c>
      <c r="AB399" s="75">
        <f t="shared" si="536"/>
        <v>1.8750000000000001E-3</v>
      </c>
      <c r="AC399" s="51">
        <v>1.8750000000000001E-3</v>
      </c>
      <c r="AD399" s="51" t="s">
        <v>1043</v>
      </c>
      <c r="AE399" s="51" t="s">
        <v>1043</v>
      </c>
      <c r="AF399" s="51" t="s">
        <v>1043</v>
      </c>
    </row>
    <row r="400" spans="1:32" x14ac:dyDescent="0.15">
      <c r="A400" s="43" t="s">
        <v>1225</v>
      </c>
      <c r="B400" s="57">
        <v>575</v>
      </c>
      <c r="C400" s="57" t="s">
        <v>1340</v>
      </c>
      <c r="D400" s="58" t="s">
        <v>12</v>
      </c>
      <c r="E400" s="58" t="s">
        <v>1228</v>
      </c>
      <c r="F400" s="58">
        <v>2</v>
      </c>
      <c r="G400" s="46">
        <v>1</v>
      </c>
      <c r="H400" s="47" t="s">
        <v>1229</v>
      </c>
      <c r="I400" s="59" t="s">
        <v>1230</v>
      </c>
      <c r="J400" s="56">
        <v>41464</v>
      </c>
      <c r="K400" s="61"/>
      <c r="L400" s="61"/>
      <c r="M400" s="73" t="s">
        <v>1228</v>
      </c>
      <c r="N400" s="80">
        <f t="shared" si="921"/>
        <v>7000</v>
      </c>
      <c r="O400" s="77">
        <f>AVERAGE($N$2:N400)</f>
        <v>6049.324700640489</v>
      </c>
      <c r="P400" s="77">
        <f t="shared" si="922"/>
        <v>2.3886314054261675</v>
      </c>
      <c r="Q400" s="49">
        <f t="shared" si="923"/>
        <v>2.4375</v>
      </c>
      <c r="R400" s="49">
        <f t="shared" si="924"/>
        <v>1.125</v>
      </c>
      <c r="S400" s="50">
        <f t="shared" si="925"/>
        <v>1</v>
      </c>
      <c r="T400" s="50">
        <f t="shared" si="926"/>
        <v>7406.25</v>
      </c>
      <c r="U400" s="50">
        <f t="shared" si="927"/>
        <v>312.5</v>
      </c>
      <c r="V400" s="50">
        <f>IF(A400&lt;&gt;"",AVERAGE($F$2:F400),"")</f>
        <v>1.7155388471177946</v>
      </c>
      <c r="W400" s="50">
        <f>IF(A400&lt;&gt;"", AVERAGE($G$2:G400), "")</f>
        <v>1.6140350877192982</v>
      </c>
      <c r="X400" s="50">
        <f>IF(A400&lt;&gt;"", COUNTIF($H$2:H400, "AC")/SUM($G$2:G400), "")</f>
        <v>0.60559006211180122</v>
      </c>
      <c r="Y400" s="50">
        <f t="shared" si="928"/>
        <v>5576.0052304674737</v>
      </c>
      <c r="Z400" s="50">
        <f t="shared" si="929"/>
        <v>2.6339025995184784</v>
      </c>
      <c r="AA400" s="50">
        <f t="shared" si="535"/>
        <v>8.3333333333333332E-3</v>
      </c>
      <c r="AB400" s="75">
        <f t="shared" si="536"/>
        <v>1.3888888888888889E-3</v>
      </c>
      <c r="AC400" s="51">
        <v>1.3888888888888889E-3</v>
      </c>
      <c r="AD400" s="51" t="s">
        <v>1043</v>
      </c>
      <c r="AE400" s="51" t="s">
        <v>1043</v>
      </c>
      <c r="AF400" s="51" t="s">
        <v>1043</v>
      </c>
    </row>
    <row r="401" spans="1:32" x14ac:dyDescent="0.15">
      <c r="A401" s="43" t="s">
        <v>1225</v>
      </c>
      <c r="B401" s="57">
        <v>344</v>
      </c>
      <c r="C401" s="57" t="s">
        <v>1341</v>
      </c>
      <c r="D401" s="58" t="s">
        <v>24</v>
      </c>
      <c r="E401" s="58" t="s">
        <v>1228</v>
      </c>
      <c r="F401" s="58">
        <v>2</v>
      </c>
      <c r="G401" s="46">
        <v>2</v>
      </c>
      <c r="H401" s="47" t="s">
        <v>1229</v>
      </c>
      <c r="I401" s="59" t="s">
        <v>1230</v>
      </c>
      <c r="J401" s="56">
        <v>41464</v>
      </c>
      <c r="K401" s="61"/>
      <c r="L401" s="61"/>
      <c r="M401" s="73" t="s">
        <v>1228</v>
      </c>
      <c r="N401" s="80">
        <f t="shared" si="921"/>
        <v>5500</v>
      </c>
      <c r="O401" s="77">
        <f>AVERAGE($N$2:N401)</f>
        <v>6047.9513888888878</v>
      </c>
      <c r="P401" s="77">
        <f t="shared" si="922"/>
        <v>-1.3733117516012499</v>
      </c>
      <c r="Q401" s="49">
        <f t="shared" si="923"/>
        <v>2.25</v>
      </c>
      <c r="R401" s="49">
        <f t="shared" si="924"/>
        <v>1.125</v>
      </c>
      <c r="S401" s="50">
        <f t="shared" si="925"/>
        <v>0.875</v>
      </c>
      <c r="T401" s="50">
        <f t="shared" si="926"/>
        <v>6906.25</v>
      </c>
      <c r="U401" s="50">
        <f t="shared" si="927"/>
        <v>-500</v>
      </c>
      <c r="V401" s="50">
        <f>IF(A401&lt;&gt;"",AVERAGE($F$2:F401),"")</f>
        <v>1.7162500000000001</v>
      </c>
      <c r="W401" s="50">
        <f>IF(A401&lt;&gt;"", AVERAGE($G$2:G401), "")</f>
        <v>1.615</v>
      </c>
      <c r="X401" s="50">
        <f>IF(A401&lt;&gt;"", COUNTIF($H$2:H401, "AC")/SUM($G$2:G401), "")</f>
        <v>0.60526315789473684</v>
      </c>
      <c r="Y401" s="50">
        <f t="shared" si="928"/>
        <v>5575.6578947368416</v>
      </c>
      <c r="Z401" s="50">
        <f t="shared" si="929"/>
        <v>-0.34733573063203949</v>
      </c>
      <c r="AA401" s="50">
        <f t="shared" si="535"/>
        <v>1.0138888888888892E-2</v>
      </c>
      <c r="AB401" s="75">
        <f t="shared" si="536"/>
        <v>1.689814814814815E-3</v>
      </c>
      <c r="AC401" s="51">
        <v>1.689814814814815E-3</v>
      </c>
      <c r="AD401" s="51" t="s">
        <v>1043</v>
      </c>
      <c r="AE401" s="51" t="s">
        <v>1043</v>
      </c>
      <c r="AF401" s="51" t="s">
        <v>1043</v>
      </c>
    </row>
    <row r="402" spans="1:32" x14ac:dyDescent="0.15">
      <c r="A402" s="43" t="s">
        <v>1225</v>
      </c>
      <c r="B402" s="57">
        <v>412</v>
      </c>
      <c r="C402" s="57" t="s">
        <v>1342</v>
      </c>
      <c r="D402" s="58" t="s">
        <v>291</v>
      </c>
      <c r="E402" s="58" t="s">
        <v>1228</v>
      </c>
      <c r="F402" s="58">
        <v>2</v>
      </c>
      <c r="G402" s="46">
        <v>1</v>
      </c>
      <c r="H402" s="47" t="s">
        <v>1229</v>
      </c>
      <c r="I402" s="59" t="s">
        <v>1230</v>
      </c>
      <c r="J402" s="56">
        <v>41464</v>
      </c>
      <c r="K402" s="61"/>
      <c r="L402" s="61"/>
      <c r="M402" s="73" t="s">
        <v>1228</v>
      </c>
      <c r="N402" s="80">
        <f t="shared" si="921"/>
        <v>7000</v>
      </c>
      <c r="O402" s="77">
        <f>AVERAGE($N$2:N402)</f>
        <v>6050.3255749515092</v>
      </c>
      <c r="P402" s="77">
        <f t="shared" si="922"/>
        <v>2.3741860626214475</v>
      </c>
      <c r="Q402" s="49">
        <f t="shared" si="923"/>
        <v>2.25</v>
      </c>
      <c r="R402" s="49">
        <f t="shared" si="924"/>
        <v>1.125</v>
      </c>
      <c r="S402" s="50">
        <f t="shared" si="925"/>
        <v>0.875</v>
      </c>
      <c r="T402" s="50">
        <f t="shared" si="926"/>
        <v>6906.25</v>
      </c>
      <c r="U402" s="50">
        <f t="shared" si="927"/>
        <v>0</v>
      </c>
      <c r="V402" s="50">
        <f>IF(A402&lt;&gt;"",AVERAGE($F$2:F402),"")</f>
        <v>1.7169576059850373</v>
      </c>
      <c r="W402" s="50">
        <f>IF(A402&lt;&gt;"", AVERAGE($G$2:G402), "")</f>
        <v>1.6134663341645885</v>
      </c>
      <c r="X402" s="50">
        <f>IF(A402&lt;&gt;"", COUNTIF($H$2:H402, "AC")/SUM($G$2:G402), "")</f>
        <v>0.60587326120556417</v>
      </c>
      <c r="Y402" s="50">
        <f t="shared" si="928"/>
        <v>5578.2741754578001</v>
      </c>
      <c r="Z402" s="50">
        <f t="shared" si="929"/>
        <v>2.6162807209584571</v>
      </c>
      <c r="AA402" s="50">
        <f t="shared" si="535"/>
        <v>1.5555555555555555E-2</v>
      </c>
      <c r="AB402" s="75">
        <f t="shared" si="536"/>
        <v>2.5925925925925925E-3</v>
      </c>
      <c r="AC402" s="51">
        <v>2.5925925925925925E-3</v>
      </c>
      <c r="AD402" s="51" t="s">
        <v>1043</v>
      </c>
      <c r="AE402" s="51" t="s">
        <v>1043</v>
      </c>
      <c r="AF402" s="51" t="s">
        <v>1043</v>
      </c>
    </row>
    <row r="403" spans="1:32" x14ac:dyDescent="0.15">
      <c r="A403" s="43" t="s">
        <v>1225</v>
      </c>
      <c r="B403" s="57">
        <v>496</v>
      </c>
      <c r="C403" s="57" t="s">
        <v>1343</v>
      </c>
      <c r="D403" s="58" t="s">
        <v>1344</v>
      </c>
      <c r="E403" s="58" t="s">
        <v>1228</v>
      </c>
      <c r="F403" s="58">
        <v>2</v>
      </c>
      <c r="G403" s="46">
        <v>1</v>
      </c>
      <c r="H403" s="47" t="s">
        <v>1229</v>
      </c>
      <c r="I403" s="59" t="s">
        <v>1230</v>
      </c>
      <c r="J403" s="56">
        <v>41465</v>
      </c>
      <c r="K403" s="61"/>
      <c r="L403" s="61"/>
      <c r="M403" s="73" t="s">
        <v>1228</v>
      </c>
      <c r="N403" s="80">
        <f t="shared" si="921"/>
        <v>7000</v>
      </c>
      <c r="O403" s="77">
        <f>AVERAGE($N$2:N403)</f>
        <v>6052.6879491431719</v>
      </c>
      <c r="P403" s="77">
        <f t="shared" ref="P403" si="930">O403-O402</f>
        <v>2.3623741916626386</v>
      </c>
      <c r="Q403" s="49">
        <f t="shared" ref="Q403" si="931">AVERAGE(F396:F403)</f>
        <v>2.125</v>
      </c>
      <c r="R403" s="49">
        <f t="shared" ref="R403" si="932">AVERAGE(G396:G403)</f>
        <v>1.125</v>
      </c>
      <c r="S403" s="50">
        <f t="shared" ref="S403" si="933">COUNTIF(H397:H403, "AC")/SUM(G397:G403)</f>
        <v>0.875</v>
      </c>
      <c r="T403" s="50">
        <f t="shared" ref="T403" si="934">(Q403/5*0.5+(1-(R403-1)/10)*0.25+S403*0.25)*10000</f>
        <v>6781.25</v>
      </c>
      <c r="U403" s="50">
        <f t="shared" ref="U403" si="935">T403-T402</f>
        <v>-125</v>
      </c>
      <c r="V403" s="50">
        <f>IF(A403&lt;&gt;"",AVERAGE($F$2:F403),"")</f>
        <v>1.7176616915422886</v>
      </c>
      <c r="W403" s="50">
        <f>IF(A403&lt;&gt;"", AVERAGE($G$2:G403), "")</f>
        <v>1.6119402985074627</v>
      </c>
      <c r="X403" s="50">
        <f>IF(A403&lt;&gt;"", COUNTIF($H$2:H403, "AC")/SUM($G$2:G403), "")</f>
        <v>0.60648148148148151</v>
      </c>
      <c r="Y403" s="50">
        <f t="shared" ref="Y403" si="936">IF(A403&lt;&gt;"", V403/5*0.5+(1-(W403-1)/10)*0.25+X403*0.25, "")*10000</f>
        <v>5580.8803206191269</v>
      </c>
      <c r="Z403" s="50">
        <f t="shared" ref="Z403" si="937">Y403-Y402</f>
        <v>2.6061451613268218</v>
      </c>
      <c r="AA403" s="50">
        <f t="shared" si="535"/>
        <v>4.8749999999999995E-2</v>
      </c>
      <c r="AB403" s="75">
        <f t="shared" si="536"/>
        <v>8.1249999999999985E-3</v>
      </c>
      <c r="AC403" s="51">
        <v>8.1249999999999985E-3</v>
      </c>
      <c r="AD403" s="51" t="s">
        <v>1043</v>
      </c>
      <c r="AE403" s="51" t="s">
        <v>1043</v>
      </c>
      <c r="AF403" s="51" t="s">
        <v>1043</v>
      </c>
    </row>
    <row r="404" spans="1:32" x14ac:dyDescent="0.15">
      <c r="A404" s="43" t="s">
        <v>1225</v>
      </c>
      <c r="B404" s="57">
        <v>463</v>
      </c>
      <c r="C404" s="57" t="s">
        <v>1345</v>
      </c>
      <c r="D404" s="58" t="s">
        <v>1344</v>
      </c>
      <c r="E404" s="58" t="s">
        <v>1228</v>
      </c>
      <c r="F404" s="58">
        <v>3</v>
      </c>
      <c r="G404" s="46">
        <v>1</v>
      </c>
      <c r="H404" s="47" t="s">
        <v>1229</v>
      </c>
      <c r="I404" s="59" t="s">
        <v>1230</v>
      </c>
      <c r="J404" s="56">
        <v>41465</v>
      </c>
      <c r="K404" s="61"/>
      <c r="L404" s="61"/>
      <c r="M404" s="73" t="s">
        <v>1228</v>
      </c>
      <c r="N404" s="80">
        <f t="shared" ref="N404" si="938">(0.5*F404/5+0.25*(1-(G404-1)/10)+0.25*(IF(H404="AC",1,0)/G404))*10000</f>
        <v>8000</v>
      </c>
      <c r="O404" s="77">
        <f>AVERAGE($N$2:N404)</f>
        <v>6057.5199889716005</v>
      </c>
      <c r="P404" s="77">
        <f t="shared" ref="P404" si="939">O404-O403</f>
        <v>4.8320398284286057</v>
      </c>
      <c r="Q404" s="49">
        <f t="shared" ref="Q404" si="940">AVERAGE(F397:F404)</f>
        <v>2.25</v>
      </c>
      <c r="R404" s="49">
        <f t="shared" ref="R404" si="941">AVERAGE(G397:G404)</f>
        <v>1.125</v>
      </c>
      <c r="S404" s="50">
        <f t="shared" ref="S404" si="942">COUNTIF(H398:H404, "AC")/SUM(G398:G404)</f>
        <v>0.875</v>
      </c>
      <c r="T404" s="50">
        <f t="shared" ref="T404" si="943">(Q404/5*0.5+(1-(R404-1)/10)*0.25+S404*0.25)*10000</f>
        <v>6906.25</v>
      </c>
      <c r="U404" s="50">
        <f t="shared" ref="U404" si="944">T404-T403</f>
        <v>125</v>
      </c>
      <c r="V404" s="50">
        <f>IF(A404&lt;&gt;"",AVERAGE($F$2:F404),"")</f>
        <v>1.7208436724565757</v>
      </c>
      <c r="W404" s="50">
        <f>IF(A404&lt;&gt;"", AVERAGE($G$2:G404), "")</f>
        <v>1.6104218362282878</v>
      </c>
      <c r="X404" s="50">
        <f>IF(A404&lt;&gt;"", COUNTIF($H$2:H404, "AC")/SUM($G$2:G404), "")</f>
        <v>0.60708782742681044</v>
      </c>
      <c r="Y404" s="50">
        <f t="shared" ref="Y404" si="945">IF(A404&lt;&gt;"", V404/5*0.5+(1-(W404-1)/10)*0.25+X404*0.25, "")*10000</f>
        <v>5585.9577819665292</v>
      </c>
      <c r="Z404" s="50">
        <f t="shared" ref="Z404" si="946">Y404-Y403</f>
        <v>5.0774613474022772</v>
      </c>
      <c r="AA404" s="50">
        <f t="shared" si="535"/>
        <v>4.9097222222222223E-2</v>
      </c>
      <c r="AB404" s="75">
        <f t="shared" si="536"/>
        <v>8.1828703703703699E-3</v>
      </c>
      <c r="AC404" s="51">
        <v>8.1828703703703699E-3</v>
      </c>
      <c r="AD404" s="51" t="s">
        <v>1043</v>
      </c>
      <c r="AE404" s="51" t="s">
        <v>1043</v>
      </c>
      <c r="AF404" s="51" t="s">
        <v>1043</v>
      </c>
    </row>
    <row r="405" spans="1:32" x14ac:dyDescent="0.15">
      <c r="A405" s="43" t="s">
        <v>1225</v>
      </c>
      <c r="B405" s="57">
        <v>292</v>
      </c>
      <c r="C405" s="57" t="s">
        <v>1346</v>
      </c>
      <c r="D405" s="58" t="s">
        <v>1347</v>
      </c>
      <c r="E405" s="58" t="s">
        <v>1228</v>
      </c>
      <c r="F405" s="58">
        <v>3</v>
      </c>
      <c r="G405" s="46">
        <v>1</v>
      </c>
      <c r="H405" s="47" t="s">
        <v>1229</v>
      </c>
      <c r="I405" s="59" t="s">
        <v>1230</v>
      </c>
      <c r="J405" s="56">
        <v>41465</v>
      </c>
      <c r="K405" s="61"/>
      <c r="L405" s="61"/>
      <c r="M405" s="73" t="s">
        <v>1228</v>
      </c>
      <c r="N405" s="80">
        <f t="shared" ref="N405" si="947">(0.5*F405/5+0.25*(1-(G405-1)/10)+0.25*(IF(H405="AC",1,0)/G405))*10000</f>
        <v>8000</v>
      </c>
      <c r="O405" s="77">
        <f>AVERAGE($N$2:N405)</f>
        <v>6062.3281078107802</v>
      </c>
      <c r="P405" s="77">
        <f t="shared" ref="P405" si="948">O405-O404</f>
        <v>4.8081188391797696</v>
      </c>
      <c r="Q405" s="49">
        <f t="shared" ref="Q405" si="949">AVERAGE(F398:F405)</f>
        <v>2.375</v>
      </c>
      <c r="R405" s="49">
        <f t="shared" ref="R405" si="950">AVERAGE(G398:G405)</f>
        <v>1.125</v>
      </c>
      <c r="S405" s="50">
        <f t="shared" ref="S405" si="951">COUNTIF(H399:H405, "AC")/SUM(G399:G405)</f>
        <v>0.875</v>
      </c>
      <c r="T405" s="50">
        <f t="shared" ref="T405" si="952">(Q405/5*0.5+(1-(R405-1)/10)*0.25+S405*0.25)*10000</f>
        <v>7031.25</v>
      </c>
      <c r="U405" s="50">
        <f t="shared" ref="U405" si="953">T405-T404</f>
        <v>125</v>
      </c>
      <c r="V405" s="50">
        <f>IF(A405&lt;&gt;"",AVERAGE($F$2:F405),"")</f>
        <v>1.7240099009900991</v>
      </c>
      <c r="W405" s="50">
        <f>IF(A405&lt;&gt;"", AVERAGE($G$2:G405), "")</f>
        <v>1.608910891089109</v>
      </c>
      <c r="X405" s="50">
        <f>IF(A405&lt;&gt;"", COUNTIF($H$2:H405, "AC")/SUM($G$2:G405), "")</f>
        <v>0.60769230769230764</v>
      </c>
      <c r="Y405" s="50">
        <f t="shared" ref="Y405" si="954">IF(A405&lt;&gt;"", V405/5*0.5+(1-(W405-1)/10)*0.25+X405*0.25, "")*10000</f>
        <v>5591.0129474485911</v>
      </c>
      <c r="Z405" s="50">
        <f t="shared" ref="Z405" si="955">Y405-Y404</f>
        <v>5.055165482061966</v>
      </c>
      <c r="AA405" s="50">
        <f t="shared" si="535"/>
        <v>2.7222222222222217E-2</v>
      </c>
      <c r="AB405" s="75">
        <f t="shared" si="536"/>
        <v>4.5370370370370365E-3</v>
      </c>
      <c r="AC405" s="51">
        <v>4.5370370370370365E-3</v>
      </c>
      <c r="AD405" s="51" t="s">
        <v>1043</v>
      </c>
      <c r="AE405" s="51" t="s">
        <v>1043</v>
      </c>
      <c r="AF405" s="51" t="s">
        <v>1043</v>
      </c>
    </row>
    <row r="406" spans="1:32" x14ac:dyDescent="0.15">
      <c r="A406" s="43" t="s">
        <v>1225</v>
      </c>
      <c r="B406" s="57">
        <v>521</v>
      </c>
      <c r="C406" s="57" t="s">
        <v>1348</v>
      </c>
      <c r="D406" s="58" t="s">
        <v>1349</v>
      </c>
      <c r="E406" s="58" t="s">
        <v>1228</v>
      </c>
      <c r="F406" s="58">
        <v>2</v>
      </c>
      <c r="G406" s="46">
        <v>1</v>
      </c>
      <c r="H406" s="47" t="s">
        <v>1229</v>
      </c>
      <c r="I406" s="59" t="s">
        <v>1230</v>
      </c>
      <c r="J406" s="56">
        <v>41467</v>
      </c>
      <c r="K406" s="61"/>
      <c r="L406" s="61"/>
      <c r="M406" s="73" t="s">
        <v>1228</v>
      </c>
      <c r="N406" s="80">
        <f t="shared" ref="N406:N409" si="956">(0.5*F406/5+0.25*(1-(G406-1)/10)+0.25*(IF(H406="AC",1,0)/G406))*10000</f>
        <v>7000</v>
      </c>
      <c r="O406" s="77">
        <f>AVERAGE($N$2:N406)</f>
        <v>6064.6433470507536</v>
      </c>
      <c r="P406" s="77">
        <f t="shared" ref="P406:P409" si="957">O406-O405</f>
        <v>2.3152392399733799</v>
      </c>
      <c r="Q406" s="49">
        <f t="shared" ref="Q406:Q409" si="958">AVERAGE(F399:F406)</f>
        <v>2.25</v>
      </c>
      <c r="R406" s="49">
        <f t="shared" ref="R406:R409" si="959">AVERAGE(G399:G406)</f>
        <v>1.125</v>
      </c>
      <c r="S406" s="50">
        <f t="shared" ref="S406:S409" si="960">COUNTIF(H400:H406, "AC")/SUM(G400:G406)</f>
        <v>0.875</v>
      </c>
      <c r="T406" s="50">
        <f t="shared" ref="T406:T409" si="961">(Q406/5*0.5+(1-(R406-1)/10)*0.25+S406*0.25)*10000</f>
        <v>6906.25</v>
      </c>
      <c r="U406" s="50">
        <f t="shared" ref="U406:U409" si="962">T406-T405</f>
        <v>-125</v>
      </c>
      <c r="V406" s="50">
        <f>IF(A406&lt;&gt;"",AVERAGE($F$2:F406),"")</f>
        <v>1.7246913580246914</v>
      </c>
      <c r="W406" s="50">
        <f>IF(A406&lt;&gt;"", AVERAGE($G$2:G406), "")</f>
        <v>1.6074074074074074</v>
      </c>
      <c r="X406" s="50">
        <f>IF(A406&lt;&gt;"", COUNTIF($H$2:H406, "AC")/SUM($G$2:G406), "")</f>
        <v>0.60829493087557607</v>
      </c>
      <c r="Y406" s="50">
        <f t="shared" ref="Y406:Y409" si="963">IF(A406&lt;&gt;"", V406/5*0.5+(1-(W406-1)/10)*0.25+X406*0.25, "")*10000</f>
        <v>5593.5768333617798</v>
      </c>
      <c r="Z406" s="50">
        <f t="shared" ref="Z406:Z409" si="964">Y406-Y405</f>
        <v>2.563885913188642</v>
      </c>
      <c r="AA406" s="50">
        <f t="shared" si="535"/>
        <v>3.6597222222222212E-2</v>
      </c>
      <c r="AB406" s="75">
        <f t="shared" si="536"/>
        <v>6.0995370370370361E-3</v>
      </c>
      <c r="AC406" s="51">
        <v>6.0995370370370361E-3</v>
      </c>
      <c r="AD406" s="51" t="s">
        <v>1043</v>
      </c>
      <c r="AE406" s="51" t="s">
        <v>1043</v>
      </c>
      <c r="AF406" s="51" t="s">
        <v>1043</v>
      </c>
    </row>
    <row r="407" spans="1:32" x14ac:dyDescent="0.15">
      <c r="A407" s="43" t="s">
        <v>1225</v>
      </c>
      <c r="B407" s="57">
        <v>136</v>
      </c>
      <c r="C407" s="57" t="s">
        <v>1350</v>
      </c>
      <c r="D407" s="58" t="s">
        <v>12</v>
      </c>
      <c r="E407" s="58" t="s">
        <v>1228</v>
      </c>
      <c r="F407" s="58">
        <v>2</v>
      </c>
      <c r="G407" s="46">
        <v>1</v>
      </c>
      <c r="H407" s="47" t="s">
        <v>1229</v>
      </c>
      <c r="I407" s="59" t="s">
        <v>1230</v>
      </c>
      <c r="J407" s="56">
        <v>41467</v>
      </c>
      <c r="K407" s="61"/>
      <c r="L407" s="61"/>
      <c r="M407" s="73" t="s">
        <v>1228</v>
      </c>
      <c r="N407" s="80">
        <f t="shared" si="956"/>
        <v>7000</v>
      </c>
      <c r="O407" s="77">
        <f>AVERAGE($N$2:N407)</f>
        <v>6066.9471811713174</v>
      </c>
      <c r="P407" s="77">
        <f t="shared" si="957"/>
        <v>2.3038341205638062</v>
      </c>
      <c r="Q407" s="49">
        <f t="shared" si="958"/>
        <v>2.25</v>
      </c>
      <c r="R407" s="49">
        <f t="shared" si="959"/>
        <v>1.125</v>
      </c>
      <c r="S407" s="50">
        <f t="shared" si="960"/>
        <v>0.875</v>
      </c>
      <c r="T407" s="50">
        <f t="shared" si="961"/>
        <v>6906.25</v>
      </c>
      <c r="U407" s="50">
        <f t="shared" si="962"/>
        <v>0</v>
      </c>
      <c r="V407" s="50">
        <f>IF(A407&lt;&gt;"",AVERAGE($F$2:F407),"")</f>
        <v>1.7253694581280787</v>
      </c>
      <c r="W407" s="50">
        <f>IF(A407&lt;&gt;"", AVERAGE($G$2:G407), "")</f>
        <v>1.6059113300492611</v>
      </c>
      <c r="X407" s="50">
        <f>IF(A407&lt;&gt;"", COUNTIF($H$2:H407, "AC")/SUM($G$2:G407), "")</f>
        <v>0.60889570552147243</v>
      </c>
      <c r="Y407" s="50">
        <f t="shared" si="963"/>
        <v>5596.1308894194435</v>
      </c>
      <c r="Z407" s="50">
        <f t="shared" si="964"/>
        <v>2.554056057663729</v>
      </c>
      <c r="AA407" s="50">
        <f t="shared" ref="AA407" si="965">IF(ISERROR(MIN(86400*AB407/(4*3600), 1)), "NA", MIN(86400*AB407/(4*3600), 1))</f>
        <v>1.4305555555555556E-2</v>
      </c>
      <c r="AB407" s="75">
        <f t="shared" ref="AB407:AB454" si="966">IF(AC407="-","NA",SUM(AC407:AF407))</f>
        <v>2.3842592592592591E-3</v>
      </c>
      <c r="AC407" s="51">
        <v>2.3842592592592591E-3</v>
      </c>
      <c r="AD407" s="47" t="s">
        <v>987</v>
      </c>
      <c r="AE407" s="47" t="s">
        <v>987</v>
      </c>
      <c r="AF407" s="47" t="s">
        <v>987</v>
      </c>
    </row>
    <row r="408" spans="1:32" x14ac:dyDescent="0.15">
      <c r="A408" s="43" t="s">
        <v>1225</v>
      </c>
      <c r="B408" s="57">
        <v>520</v>
      </c>
      <c r="C408" s="57" t="s">
        <v>1351</v>
      </c>
      <c r="D408" s="58" t="s">
        <v>24</v>
      </c>
      <c r="E408" s="58" t="s">
        <v>1228</v>
      </c>
      <c r="F408" s="58">
        <v>2</v>
      </c>
      <c r="G408" s="46">
        <v>1</v>
      </c>
      <c r="H408" s="47" t="s">
        <v>1229</v>
      </c>
      <c r="I408" s="59" t="s">
        <v>1230</v>
      </c>
      <c r="J408" s="56">
        <v>41467</v>
      </c>
      <c r="K408" s="61"/>
      <c r="L408" s="61"/>
      <c r="M408" s="73" t="s">
        <v>1228</v>
      </c>
      <c r="N408" s="80">
        <f t="shared" si="956"/>
        <v>7000</v>
      </c>
      <c r="O408" s="77">
        <f>AVERAGE($N$2:N408)</f>
        <v>6069.2396942396927</v>
      </c>
      <c r="P408" s="77">
        <f t="shared" si="957"/>
        <v>2.2925130683752286</v>
      </c>
      <c r="Q408" s="49">
        <f t="shared" si="958"/>
        <v>2.25</v>
      </c>
      <c r="R408" s="49">
        <f t="shared" si="959"/>
        <v>1.125</v>
      </c>
      <c r="S408" s="50">
        <f t="shared" si="960"/>
        <v>1</v>
      </c>
      <c r="T408" s="50">
        <f t="shared" si="961"/>
        <v>7218.75</v>
      </c>
      <c r="U408" s="50">
        <f t="shared" si="962"/>
        <v>312.5</v>
      </c>
      <c r="V408" s="50">
        <f>IF(A408&lt;&gt;"",AVERAGE($F$2:F408),"")</f>
        <v>1.7260442260442261</v>
      </c>
      <c r="W408" s="50">
        <f>IF(A408&lt;&gt;"", AVERAGE($G$2:G408), "")</f>
        <v>1.6044226044226044</v>
      </c>
      <c r="X408" s="50">
        <f>IF(A408&lt;&gt;"", COUNTIF($H$2:H408, "AC")/SUM($G$2:G408), "")</f>
        <v>0.60949464012251153</v>
      </c>
      <c r="Y408" s="50">
        <f t="shared" si="963"/>
        <v>5598.6751752448536</v>
      </c>
      <c r="Z408" s="50">
        <f t="shared" si="964"/>
        <v>2.5442858254100429</v>
      </c>
      <c r="AA408" s="50">
        <f t="shared" ref="AA408:AA471" si="967">IF(ISERROR(MIN(86400*AB408/(4*3600), 1)), "NA", MIN(86400*AB408/(4*3600), 1))</f>
        <v>1.9166666666666665E-2</v>
      </c>
      <c r="AB408" s="75">
        <f t="shared" si="966"/>
        <v>3.1944444444444442E-3</v>
      </c>
      <c r="AC408" s="51">
        <v>3.1944444444444442E-3</v>
      </c>
      <c r="AD408" s="47" t="s">
        <v>987</v>
      </c>
      <c r="AE408" s="47" t="s">
        <v>987</v>
      </c>
      <c r="AF408" s="47" t="s">
        <v>987</v>
      </c>
    </row>
    <row r="409" spans="1:32" x14ac:dyDescent="0.15">
      <c r="A409" s="43" t="s">
        <v>1225</v>
      </c>
      <c r="B409" s="57">
        <v>538</v>
      </c>
      <c r="C409" s="57" t="s">
        <v>1352</v>
      </c>
      <c r="D409" s="58" t="s">
        <v>1353</v>
      </c>
      <c r="E409" s="58" t="s">
        <v>1228</v>
      </c>
      <c r="F409" s="58">
        <v>3</v>
      </c>
      <c r="G409" s="46">
        <v>1</v>
      </c>
      <c r="H409" s="47" t="s">
        <v>1229</v>
      </c>
      <c r="I409" s="59" t="s">
        <v>1230</v>
      </c>
      <c r="J409" s="56">
        <v>41467</v>
      </c>
      <c r="K409" s="61"/>
      <c r="L409" s="61" t="s">
        <v>1354</v>
      </c>
      <c r="M409" s="73" t="s">
        <v>1228</v>
      </c>
      <c r="N409" s="80">
        <f t="shared" si="956"/>
        <v>8000</v>
      </c>
      <c r="O409" s="77">
        <f>AVERAGE($N$2:N409)</f>
        <v>6073.9719498910663</v>
      </c>
      <c r="P409" s="77">
        <f t="shared" si="957"/>
        <v>4.7322556513736345</v>
      </c>
      <c r="Q409" s="49">
        <f t="shared" si="958"/>
        <v>2.375</v>
      </c>
      <c r="R409" s="49">
        <f t="shared" si="959"/>
        <v>1</v>
      </c>
      <c r="S409" s="50">
        <f t="shared" si="960"/>
        <v>1</v>
      </c>
      <c r="T409" s="50">
        <f t="shared" si="961"/>
        <v>7375</v>
      </c>
      <c r="U409" s="50">
        <f t="shared" si="962"/>
        <v>156.25</v>
      </c>
      <c r="V409" s="50">
        <f>IF(A409&lt;&gt;"",AVERAGE($F$2:F409),"")</f>
        <v>1.7291666666666667</v>
      </c>
      <c r="W409" s="50">
        <f>IF(A409&lt;&gt;"", AVERAGE($G$2:G409), "")</f>
        <v>1.6029411764705883</v>
      </c>
      <c r="X409" s="50">
        <f>IF(A409&lt;&gt;"", COUNTIF($H$2:H409, "AC")/SUM($G$2:G409), "")</f>
        <v>0.61009174311926606</v>
      </c>
      <c r="Y409" s="50">
        <f t="shared" si="963"/>
        <v>5603.6607303471837</v>
      </c>
      <c r="Z409" s="50">
        <f t="shared" si="964"/>
        <v>4.9855551023301814</v>
      </c>
      <c r="AA409" s="50">
        <f t="shared" si="967"/>
        <v>7.3055555555555568E-2</v>
      </c>
      <c r="AB409" s="75">
        <f t="shared" si="966"/>
        <v>1.2175925925925929E-2</v>
      </c>
      <c r="AC409" s="51">
        <v>1.2175925925925929E-2</v>
      </c>
      <c r="AD409" s="47" t="s">
        <v>987</v>
      </c>
      <c r="AE409" s="47" t="s">
        <v>987</v>
      </c>
      <c r="AF409" s="47" t="s">
        <v>987</v>
      </c>
    </row>
    <row r="410" spans="1:32" x14ac:dyDescent="0.15">
      <c r="A410" s="43" t="s">
        <v>1225</v>
      </c>
      <c r="B410" s="57">
        <v>389</v>
      </c>
      <c r="C410" s="57" t="s">
        <v>1355</v>
      </c>
      <c r="D410" s="58" t="s">
        <v>79</v>
      </c>
      <c r="E410" s="58" t="s">
        <v>1228</v>
      </c>
      <c r="F410" s="58">
        <v>3</v>
      </c>
      <c r="G410" s="46">
        <v>1</v>
      </c>
      <c r="H410" s="47" t="s">
        <v>1229</v>
      </c>
      <c r="I410" s="59" t="s">
        <v>1230</v>
      </c>
      <c r="J410" s="56">
        <v>41467</v>
      </c>
      <c r="K410" s="61"/>
      <c r="L410" s="61"/>
      <c r="M410" s="73" t="s">
        <v>1228</v>
      </c>
      <c r="N410" s="80">
        <f t="shared" ref="N410:N412" si="968">(0.5*F410/5+0.25*(1-(G410-1)/10)+0.25*(IF(H410="AC",1,0)/G410))*10000</f>
        <v>8000</v>
      </c>
      <c r="O410" s="77">
        <f>AVERAGE($N$2:N410)</f>
        <v>6078.6810649280078</v>
      </c>
      <c r="P410" s="77">
        <f t="shared" ref="P410:P412" si="969">O410-O409</f>
        <v>4.7091150369415118</v>
      </c>
      <c r="Q410" s="49">
        <f t="shared" ref="Q410:Q412" si="970">AVERAGE(F403:F410)</f>
        <v>2.5</v>
      </c>
      <c r="R410" s="49">
        <f t="shared" ref="R410:R412" si="971">AVERAGE(G403:G410)</f>
        <v>1</v>
      </c>
      <c r="S410" s="50">
        <f t="shared" ref="S410:S412" si="972">COUNTIF(H404:H410, "AC")/SUM(G404:G410)</f>
        <v>1</v>
      </c>
      <c r="T410" s="50">
        <f t="shared" ref="T410:T412" si="973">(Q410/5*0.5+(1-(R410-1)/10)*0.25+S410*0.25)*10000</f>
        <v>7500</v>
      </c>
      <c r="U410" s="50">
        <f t="shared" ref="U410:U412" si="974">T410-T409</f>
        <v>125</v>
      </c>
      <c r="V410" s="50">
        <f>IF(A410&lt;&gt;"",AVERAGE($F$2:F410),"")</f>
        <v>1.7322738386308068</v>
      </c>
      <c r="W410" s="50">
        <f>IF(A410&lt;&gt;"", AVERAGE($G$2:G410), "")</f>
        <v>1.6014669926650367</v>
      </c>
      <c r="X410" s="50">
        <f>IF(A410&lt;&gt;"", COUNTIF($H$2:H410, "AC")/SUM($G$2:G410), "")</f>
        <v>0.61068702290076338</v>
      </c>
      <c r="Y410" s="50">
        <f t="shared" ref="Y410:Y412" si="975">IF(A410&lt;&gt;"", V410/5*0.5+(1-(W410-1)/10)*0.25+X410*0.25, "")*10000</f>
        <v>5608.6246477164559</v>
      </c>
      <c r="Z410" s="50">
        <f t="shared" ref="Z410:Z412" si="976">Y410-Y409</f>
        <v>4.963917369272167</v>
      </c>
      <c r="AA410" s="50">
        <f t="shared" si="967"/>
        <v>3.4583333333333334E-2</v>
      </c>
      <c r="AB410" s="75">
        <f t="shared" si="966"/>
        <v>5.7638888888888887E-3</v>
      </c>
      <c r="AC410" s="51">
        <v>5.7638888888888887E-3</v>
      </c>
      <c r="AD410" s="47" t="s">
        <v>987</v>
      </c>
      <c r="AE410" s="47" t="s">
        <v>987</v>
      </c>
      <c r="AF410" s="47" t="s">
        <v>987</v>
      </c>
    </row>
    <row r="411" spans="1:32" x14ac:dyDescent="0.15">
      <c r="A411" s="43" t="s">
        <v>1225</v>
      </c>
      <c r="B411" s="57">
        <v>371</v>
      </c>
      <c r="C411" s="57" t="s">
        <v>1356</v>
      </c>
      <c r="D411" s="58" t="s">
        <v>1357</v>
      </c>
      <c r="E411" s="58">
        <v>1</v>
      </c>
      <c r="F411" s="58">
        <v>3</v>
      </c>
      <c r="G411" s="46">
        <v>1</v>
      </c>
      <c r="H411" s="47" t="s">
        <v>1229</v>
      </c>
      <c r="I411" s="59" t="s">
        <v>1230</v>
      </c>
      <c r="J411" s="56">
        <v>41467</v>
      </c>
      <c r="K411" s="61"/>
      <c r="L411" s="61" t="s">
        <v>1358</v>
      </c>
      <c r="M411" s="73" t="s">
        <v>1228</v>
      </c>
      <c r="N411" s="80">
        <f t="shared" si="968"/>
        <v>8000</v>
      </c>
      <c r="O411" s="77">
        <f>AVERAGE($N$2:N411)</f>
        <v>6083.3672086720853</v>
      </c>
      <c r="P411" s="77">
        <f t="shared" si="969"/>
        <v>4.6861437440775262</v>
      </c>
      <c r="Q411" s="49">
        <f t="shared" si="970"/>
        <v>2.625</v>
      </c>
      <c r="R411" s="49">
        <f t="shared" si="971"/>
        <v>1</v>
      </c>
      <c r="S411" s="50">
        <f t="shared" si="972"/>
        <v>1</v>
      </c>
      <c r="T411" s="50">
        <f t="shared" si="973"/>
        <v>7625</v>
      </c>
      <c r="U411" s="50">
        <f t="shared" si="974"/>
        <v>125</v>
      </c>
      <c r="V411" s="50">
        <f>IF(A411&lt;&gt;"",AVERAGE($F$2:F411),"")</f>
        <v>1.7353658536585366</v>
      </c>
      <c r="W411" s="50">
        <f>IF(A411&lt;&gt;"", AVERAGE($G$2:G411), "")</f>
        <v>1.6</v>
      </c>
      <c r="X411" s="50">
        <f>IF(A411&lt;&gt;"", COUNTIF($H$2:H411, "AC")/SUM($G$2:G411), "")</f>
        <v>0.61128048780487809</v>
      </c>
      <c r="Y411" s="50">
        <f t="shared" si="975"/>
        <v>5613.5670731707314</v>
      </c>
      <c r="Z411" s="50">
        <f t="shared" si="976"/>
        <v>4.9424254542755079</v>
      </c>
      <c r="AA411" s="50">
        <f t="shared" si="967"/>
        <v>1</v>
      </c>
      <c r="AB411" s="75">
        <f t="shared" si="966"/>
        <v>1E+100</v>
      </c>
      <c r="AC411" s="82">
        <v>1E+100</v>
      </c>
      <c r="AD411" s="47" t="s">
        <v>987</v>
      </c>
      <c r="AE411" s="47" t="s">
        <v>987</v>
      </c>
      <c r="AF411" s="47" t="s">
        <v>987</v>
      </c>
    </row>
    <row r="412" spans="1:32" x14ac:dyDescent="0.15">
      <c r="A412" s="43" t="s">
        <v>1225</v>
      </c>
      <c r="B412" s="57">
        <v>258</v>
      </c>
      <c r="C412" s="57" t="s">
        <v>1359</v>
      </c>
      <c r="D412" s="58" t="s">
        <v>120</v>
      </c>
      <c r="E412" s="58" t="s">
        <v>1228</v>
      </c>
      <c r="F412" s="58">
        <v>3</v>
      </c>
      <c r="G412" s="46">
        <v>1</v>
      </c>
      <c r="H412" s="47" t="s">
        <v>1229</v>
      </c>
      <c r="I412" s="59" t="s">
        <v>1230</v>
      </c>
      <c r="J412" s="56">
        <v>41467</v>
      </c>
      <c r="K412" s="61"/>
      <c r="L412" s="61" t="s">
        <v>1360</v>
      </c>
      <c r="M412" s="73" t="s">
        <v>1228</v>
      </c>
      <c r="N412" s="80">
        <f t="shared" si="968"/>
        <v>8000</v>
      </c>
      <c r="O412" s="77">
        <f>AVERAGE($N$2:N412)</f>
        <v>6088.0305487969708</v>
      </c>
      <c r="P412" s="77">
        <f t="shared" si="969"/>
        <v>4.663340124885508</v>
      </c>
      <c r="Q412" s="49">
        <f t="shared" si="970"/>
        <v>2.625</v>
      </c>
      <c r="R412" s="49">
        <f t="shared" si="971"/>
        <v>1</v>
      </c>
      <c r="S412" s="50">
        <f t="shared" si="972"/>
        <v>1</v>
      </c>
      <c r="T412" s="50">
        <f t="shared" si="973"/>
        <v>7625</v>
      </c>
      <c r="U412" s="50">
        <f t="shared" si="974"/>
        <v>0</v>
      </c>
      <c r="V412" s="50">
        <f>IF(A412&lt;&gt;"",AVERAGE($F$2:F412),"")</f>
        <v>1.7384428223844282</v>
      </c>
      <c r="W412" s="50">
        <f>IF(A412&lt;&gt;"", AVERAGE($G$2:G412), "")</f>
        <v>1.5985401459854014</v>
      </c>
      <c r="X412" s="50">
        <f>IF(A412&lt;&gt;"", COUNTIF($H$2:H412, "AC")/SUM($G$2:G412), "")</f>
        <v>0.61187214611872143</v>
      </c>
      <c r="Y412" s="50">
        <f t="shared" si="975"/>
        <v>5618.4881511848816</v>
      </c>
      <c r="Z412" s="50">
        <f t="shared" si="976"/>
        <v>4.9210780141502255</v>
      </c>
      <c r="AA412" s="50">
        <f t="shared" si="967"/>
        <v>7.1319444444444463E-2</v>
      </c>
      <c r="AB412" s="75">
        <f t="shared" si="966"/>
        <v>1.1886574074074075E-2</v>
      </c>
      <c r="AC412" s="51">
        <v>1.1886574074074075E-2</v>
      </c>
      <c r="AD412" s="47" t="s">
        <v>987</v>
      </c>
      <c r="AE412" s="47" t="s">
        <v>987</v>
      </c>
      <c r="AF412" s="47" t="s">
        <v>987</v>
      </c>
    </row>
    <row r="413" spans="1:32" x14ac:dyDescent="0.15">
      <c r="A413" s="43" t="s">
        <v>1225</v>
      </c>
      <c r="B413" s="57">
        <v>226</v>
      </c>
      <c r="C413" s="57" t="s">
        <v>1361</v>
      </c>
      <c r="D413" s="58" t="s">
        <v>1334</v>
      </c>
      <c r="E413" s="58" t="s">
        <v>1228</v>
      </c>
      <c r="F413" s="58">
        <v>3</v>
      </c>
      <c r="G413" s="46">
        <v>1</v>
      </c>
      <c r="H413" s="47" t="s">
        <v>1229</v>
      </c>
      <c r="I413" s="59" t="s">
        <v>1230</v>
      </c>
      <c r="J413" s="56">
        <v>41467</v>
      </c>
      <c r="K413" s="61"/>
      <c r="L413" s="61"/>
      <c r="M413" s="73" t="s">
        <v>1228</v>
      </c>
      <c r="N413" s="80">
        <f t="shared" ref="N413" si="977">(0.5*F413/5+0.25*(1-(G413-1)/10)+0.25*(IF(H413="AC",1,0)/G413))*10000</f>
        <v>8000</v>
      </c>
      <c r="O413" s="77">
        <f>AVERAGE($N$2:N413)</f>
        <v>6092.6712513484345</v>
      </c>
      <c r="P413" s="77">
        <f t="shared" ref="P413" si="978">O413-O412</f>
        <v>4.6407025514636189</v>
      </c>
      <c r="Q413" s="49">
        <f t="shared" ref="Q413" si="979">AVERAGE(F406:F413)</f>
        <v>2.625</v>
      </c>
      <c r="R413" s="49">
        <f t="shared" ref="R413" si="980">AVERAGE(G406:G413)</f>
        <v>1</v>
      </c>
      <c r="S413" s="50">
        <f t="shared" ref="S413" si="981">COUNTIF(H407:H413, "AC")/SUM(G407:G413)</f>
        <v>1</v>
      </c>
      <c r="T413" s="50">
        <f t="shared" ref="T413" si="982">(Q413/5*0.5+(1-(R413-1)/10)*0.25+S413*0.25)*10000</f>
        <v>7625</v>
      </c>
      <c r="U413" s="50">
        <f t="shared" ref="U413" si="983">T413-T412</f>
        <v>0</v>
      </c>
      <c r="V413" s="50">
        <f>IF(A413&lt;&gt;"",AVERAGE($F$2:F413),"")</f>
        <v>1.741504854368932</v>
      </c>
      <c r="W413" s="50">
        <f>IF(A413&lt;&gt;"", AVERAGE($G$2:G413), "")</f>
        <v>1.5970873786407767</v>
      </c>
      <c r="X413" s="50">
        <f>IF(A413&lt;&gt;"", COUNTIF($H$2:H413, "AC")/SUM($G$2:G413), "")</f>
        <v>0.61246200607902734</v>
      </c>
      <c r="Y413" s="50">
        <f t="shared" ref="Y413" si="984">IF(A413&lt;&gt;"", V413/5*0.5+(1-(W413-1)/10)*0.25+X413*0.25, "")*10000</f>
        <v>5623.3880249063059</v>
      </c>
      <c r="Z413" s="50">
        <f t="shared" ref="Z413" si="985">Y413-Y412</f>
        <v>4.8998737214242283</v>
      </c>
      <c r="AA413" s="50">
        <f t="shared" si="967"/>
        <v>3.8124999999999999E-2</v>
      </c>
      <c r="AB413" s="75">
        <f t="shared" si="966"/>
        <v>6.3541666666666668E-3</v>
      </c>
      <c r="AC413" s="51">
        <v>6.3541666666666668E-3</v>
      </c>
      <c r="AD413" s="47" t="s">
        <v>987</v>
      </c>
      <c r="AE413" s="47" t="s">
        <v>987</v>
      </c>
      <c r="AF413" s="47" t="s">
        <v>987</v>
      </c>
    </row>
    <row r="414" spans="1:32" x14ac:dyDescent="0.15">
      <c r="A414" s="43" t="s">
        <v>1225</v>
      </c>
      <c r="B414" s="57">
        <v>606</v>
      </c>
      <c r="C414" s="33" t="s">
        <v>1362</v>
      </c>
      <c r="D414" s="58" t="s">
        <v>1334</v>
      </c>
      <c r="E414" s="58" t="s">
        <v>1228</v>
      </c>
      <c r="F414" s="58">
        <v>3</v>
      </c>
      <c r="G414" s="46">
        <v>1</v>
      </c>
      <c r="H414" s="47" t="s">
        <v>1229</v>
      </c>
      <c r="I414" s="59" t="s">
        <v>1230</v>
      </c>
      <c r="J414" s="56">
        <v>41467</v>
      </c>
      <c r="K414" s="61"/>
      <c r="L414" s="61"/>
      <c r="M414" s="73" t="s">
        <v>1228</v>
      </c>
      <c r="N414" s="80">
        <f t="shared" ref="N414:N415" si="986">(0.5*F414/5+0.25*(1-(G414-1)/10)+0.25*(IF(H414="AC",1,0)/G414))*10000</f>
        <v>8000</v>
      </c>
      <c r="O414" s="77">
        <f>AVERAGE($N$2:N414)</f>
        <v>6097.289480764056</v>
      </c>
      <c r="P414" s="77">
        <f t="shared" ref="P414" si="987">O414-O413</f>
        <v>4.6182294156214994</v>
      </c>
      <c r="Q414" s="49">
        <f t="shared" ref="Q414" si="988">AVERAGE(F407:F414)</f>
        <v>2.75</v>
      </c>
      <c r="R414" s="49">
        <f t="shared" ref="R414" si="989">AVERAGE(G407:G414)</f>
        <v>1</v>
      </c>
      <c r="S414" s="50">
        <f t="shared" ref="S414" si="990">COUNTIF(H408:H414, "AC")/SUM(G408:G414)</f>
        <v>1</v>
      </c>
      <c r="T414" s="50">
        <f t="shared" ref="T414" si="991">(Q414/5*0.5+(1-(R414-1)/10)*0.25+S414*0.25)*10000</f>
        <v>7750</v>
      </c>
      <c r="U414" s="50">
        <f t="shared" ref="U414" si="992">T414-T413</f>
        <v>125</v>
      </c>
      <c r="V414" s="50">
        <f>IF(A414&lt;&gt;"",AVERAGE($F$2:F414),"")</f>
        <v>1.7445520581113803</v>
      </c>
      <c r="W414" s="50">
        <f>IF(A414&lt;&gt;"", AVERAGE($G$2:G414), "")</f>
        <v>1.5956416464891041</v>
      </c>
      <c r="X414" s="50">
        <f>IF(A414&lt;&gt;"", COUNTIF($H$2:H414, "AC")/SUM($G$2:G414), "")</f>
        <v>0.61305007587253413</v>
      </c>
      <c r="Y414" s="50">
        <f t="shared" ref="Y414" si="993">IF(A414&lt;&gt;"", V414/5*0.5+(1-(W414-1)/10)*0.25+X414*0.25, "")*10000</f>
        <v>5628.2668361704391</v>
      </c>
      <c r="Z414" s="50">
        <f t="shared" ref="Z414" si="994">Y414-Y413</f>
        <v>4.8788112641332191</v>
      </c>
      <c r="AA414" s="50">
        <f t="shared" si="967"/>
        <v>7.2777777777777775E-2</v>
      </c>
      <c r="AB414" s="75">
        <f t="shared" si="966"/>
        <v>1.2129629629629629E-2</v>
      </c>
      <c r="AC414" s="51">
        <v>1.2129629629629629E-2</v>
      </c>
      <c r="AD414" s="47" t="s">
        <v>987</v>
      </c>
      <c r="AE414" s="47" t="s">
        <v>987</v>
      </c>
      <c r="AF414" s="47" t="s">
        <v>987</v>
      </c>
    </row>
    <row r="415" spans="1:32" x14ac:dyDescent="0.15">
      <c r="A415" s="43" t="s">
        <v>1225</v>
      </c>
      <c r="B415" s="57">
        <v>492</v>
      </c>
      <c r="C415" s="57" t="s">
        <v>1363</v>
      </c>
      <c r="D415" s="58" t="s">
        <v>12</v>
      </c>
      <c r="E415" s="58" t="s">
        <v>1228</v>
      </c>
      <c r="F415" s="58">
        <v>2</v>
      </c>
      <c r="G415" s="46">
        <v>2</v>
      </c>
      <c r="H415" s="47" t="s">
        <v>1229</v>
      </c>
      <c r="I415" s="59" t="s">
        <v>1230</v>
      </c>
      <c r="J415" s="56">
        <v>41468</v>
      </c>
      <c r="K415" s="61"/>
      <c r="L415" s="61"/>
      <c r="M415" s="73" t="s">
        <v>1228</v>
      </c>
      <c r="N415" s="80">
        <f t="shared" ref="N415:N416" si="995">(0.5*F415/5+0.25*(1-(G415-1)/10)+0.25*(IF(H415="AC",1,0)/G415))*10000</f>
        <v>5500</v>
      </c>
      <c r="O415" s="77">
        <f>AVERAGE($N$2:N415)</f>
        <v>6095.8467525496499</v>
      </c>
      <c r="P415" s="77">
        <f t="shared" ref="P415:P416" si="996">O415-O414</f>
        <v>-1.4427282144060882</v>
      </c>
      <c r="Q415" s="49">
        <f t="shared" ref="Q415:Q416" si="997">AVERAGE(F408:F415)</f>
        <v>2.75</v>
      </c>
      <c r="R415" s="49">
        <f t="shared" ref="R415:R416" si="998">AVERAGE(G408:G415)</f>
        <v>1.125</v>
      </c>
      <c r="S415" s="50">
        <f t="shared" ref="S415:S416" si="999">COUNTIF(H409:H415, "AC")/SUM(G409:G415)</f>
        <v>0.875</v>
      </c>
      <c r="T415" s="50">
        <f t="shared" ref="T415:T416" si="1000">(Q415/5*0.5+(1-(R415-1)/10)*0.25+S415*0.25)*10000</f>
        <v>7406.2500000000009</v>
      </c>
      <c r="U415" s="50">
        <f t="shared" ref="U415:U416" si="1001">T415-T414</f>
        <v>-343.74999999999909</v>
      </c>
      <c r="V415" s="50">
        <f>IF(A415&lt;&gt;"",AVERAGE($F$2:F415),"")</f>
        <v>1.7451690821256038</v>
      </c>
      <c r="W415" s="50">
        <f>IF(A415&lt;&gt;"", AVERAGE($G$2:G415), "")</f>
        <v>1.5966183574879227</v>
      </c>
      <c r="X415" s="50">
        <f>IF(A415&lt;&gt;"", COUNTIF($H$2:H415, "AC")/SUM($G$2:G415), "")</f>
        <v>0.61270801815431164</v>
      </c>
      <c r="Y415" s="50">
        <f t="shared" ref="Y415:Y416" si="1002">IF(A415&lt;&gt;"", V415/5*0.5+(1-(W415-1)/10)*0.25+X415*0.25, "")*10000</f>
        <v>5627.7845381394018</v>
      </c>
      <c r="Z415" s="50">
        <f t="shared" ref="Z415:Z416" si="1003">Y415-Y414</f>
        <v>-0.48229803103731683</v>
      </c>
      <c r="AA415" s="50">
        <f t="shared" si="967"/>
        <v>5.9861111111111122E-2</v>
      </c>
      <c r="AB415" s="75">
        <f t="shared" si="966"/>
        <v>9.9768518518518531E-3</v>
      </c>
      <c r="AC415" s="51">
        <v>9.9768518518518531E-3</v>
      </c>
      <c r="AD415" s="47" t="s">
        <v>987</v>
      </c>
      <c r="AE415" s="47" t="s">
        <v>987</v>
      </c>
      <c r="AF415" s="47" t="s">
        <v>987</v>
      </c>
    </row>
    <row r="416" spans="1:32" x14ac:dyDescent="0.15">
      <c r="A416" s="43" t="s">
        <v>1225</v>
      </c>
      <c r="B416" s="57">
        <v>598</v>
      </c>
      <c r="C416" s="57" t="s">
        <v>1364</v>
      </c>
      <c r="D416" s="58" t="s">
        <v>12</v>
      </c>
      <c r="E416" s="58" t="s">
        <v>1228</v>
      </c>
      <c r="F416" s="58">
        <v>3</v>
      </c>
      <c r="G416" s="46">
        <v>2</v>
      </c>
      <c r="H416" s="47" t="s">
        <v>1229</v>
      </c>
      <c r="I416" s="59" t="s">
        <v>1230</v>
      </c>
      <c r="J416" s="56">
        <v>41468</v>
      </c>
      <c r="K416" s="61"/>
      <c r="L416" s="61" t="s">
        <v>1365</v>
      </c>
      <c r="M416" s="73" t="s">
        <v>1228</v>
      </c>
      <c r="N416" s="80">
        <f t="shared" si="995"/>
        <v>6500</v>
      </c>
      <c r="O416" s="77">
        <f>AVERAGE($N$2:N416)</f>
        <v>6096.8206157965178</v>
      </c>
      <c r="P416" s="77">
        <f t="shared" si="996"/>
        <v>0.97386324686794978</v>
      </c>
      <c r="Q416" s="49">
        <f t="shared" si="997"/>
        <v>2.875</v>
      </c>
      <c r="R416" s="49">
        <f t="shared" si="998"/>
        <v>1.25</v>
      </c>
      <c r="S416" s="50">
        <f t="shared" si="999"/>
        <v>0.77777777777777779</v>
      </c>
      <c r="T416" s="50">
        <f t="shared" si="1000"/>
        <v>7256.9444444444443</v>
      </c>
      <c r="U416" s="50">
        <f t="shared" si="1001"/>
        <v>-149.30555555555657</v>
      </c>
      <c r="V416" s="50">
        <f>IF(A416&lt;&gt;"",AVERAGE($F$2:F416),"")</f>
        <v>1.7481927710843375</v>
      </c>
      <c r="W416" s="50">
        <f>IF(A416&lt;&gt;"", AVERAGE($G$2:G416), "")</f>
        <v>1.5975903614457831</v>
      </c>
      <c r="X416" s="50">
        <f>IF(A416&lt;&gt;"", COUNTIF($H$2:H416, "AC")/SUM($G$2:G416), "")</f>
        <v>0.61236802413273006</v>
      </c>
      <c r="Y416" s="50">
        <f t="shared" si="1002"/>
        <v>5629.7152410547169</v>
      </c>
      <c r="Z416" s="50">
        <f t="shared" si="1003"/>
        <v>1.9307029153151234</v>
      </c>
      <c r="AA416" s="50">
        <f t="shared" si="967"/>
        <v>2.958333333333333E-2</v>
      </c>
      <c r="AB416" s="75">
        <f t="shared" si="966"/>
        <v>4.9305555555555552E-3</v>
      </c>
      <c r="AC416" s="51">
        <v>4.9305555555555552E-3</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967"/>
        <v>NA</v>
      </c>
      <c r="AB417" s="75" t="str">
        <f t="shared" si="966"/>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967"/>
        <v>NA</v>
      </c>
      <c r="AB418" s="75" t="str">
        <f t="shared" si="966"/>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967"/>
        <v>NA</v>
      </c>
      <c r="AB419" s="75" t="str">
        <f t="shared" si="966"/>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967"/>
        <v>NA</v>
      </c>
      <c r="AB420" s="75" t="str">
        <f t="shared" si="966"/>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967"/>
        <v>NA</v>
      </c>
      <c r="AB421" s="75" t="str">
        <f t="shared" si="966"/>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967"/>
        <v>NA</v>
      </c>
      <c r="AB422" s="75" t="str">
        <f t="shared" si="966"/>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967"/>
        <v>NA</v>
      </c>
      <c r="AB423" s="75" t="str">
        <f t="shared" si="966"/>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967"/>
        <v>NA</v>
      </c>
      <c r="AB424" s="75" t="str">
        <f t="shared" si="966"/>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967"/>
        <v>NA</v>
      </c>
      <c r="AB425" s="75" t="str">
        <f t="shared" si="966"/>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967"/>
        <v>NA</v>
      </c>
      <c r="AB426" s="75" t="str">
        <f t="shared" si="966"/>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967"/>
        <v>NA</v>
      </c>
      <c r="AB427" s="75" t="str">
        <f t="shared" si="966"/>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967"/>
        <v>NA</v>
      </c>
      <c r="AB428" s="75" t="str">
        <f t="shared" si="966"/>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967"/>
        <v>NA</v>
      </c>
      <c r="AB429" s="75" t="str">
        <f t="shared" si="966"/>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967"/>
        <v>NA</v>
      </c>
      <c r="AB430" s="75" t="str">
        <f t="shared" si="966"/>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967"/>
        <v>NA</v>
      </c>
      <c r="AB431" s="75" t="str">
        <f t="shared" si="966"/>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967"/>
        <v>NA</v>
      </c>
      <c r="AB432" s="75" t="str">
        <f t="shared" si="966"/>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967"/>
        <v>NA</v>
      </c>
      <c r="AB433" s="75" t="str">
        <f t="shared" si="966"/>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967"/>
        <v>NA</v>
      </c>
      <c r="AB434" s="75" t="str">
        <f t="shared" si="966"/>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967"/>
        <v>NA</v>
      </c>
      <c r="AB435" s="75" t="str">
        <f t="shared" si="966"/>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967"/>
        <v>NA</v>
      </c>
      <c r="AB436" s="75" t="str">
        <f t="shared" si="966"/>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967"/>
        <v>NA</v>
      </c>
      <c r="AB437" s="75" t="str">
        <f t="shared" si="966"/>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967"/>
        <v>NA</v>
      </c>
      <c r="AB438" s="75" t="str">
        <f t="shared" si="966"/>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967"/>
        <v>NA</v>
      </c>
      <c r="AB439" s="75" t="str">
        <f t="shared" si="966"/>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967"/>
        <v>NA</v>
      </c>
      <c r="AB440" s="75" t="str">
        <f t="shared" si="966"/>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967"/>
        <v>NA</v>
      </c>
      <c r="AB441" s="75" t="str">
        <f t="shared" si="966"/>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967"/>
        <v>NA</v>
      </c>
      <c r="AB442" s="75" t="str">
        <f t="shared" si="966"/>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967"/>
        <v>NA</v>
      </c>
      <c r="AB443" s="75" t="str">
        <f t="shared" si="966"/>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967"/>
        <v>NA</v>
      </c>
      <c r="AB444" s="75" t="str">
        <f t="shared" si="966"/>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967"/>
        <v>NA</v>
      </c>
      <c r="AB445" s="75" t="str">
        <f t="shared" si="966"/>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967"/>
        <v>NA</v>
      </c>
      <c r="AB446" s="75" t="str">
        <f t="shared" si="966"/>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967"/>
        <v>NA</v>
      </c>
      <c r="AB447" s="75" t="str">
        <f t="shared" si="966"/>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967"/>
        <v>NA</v>
      </c>
      <c r="AB448" s="75" t="str">
        <f t="shared" si="966"/>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967"/>
        <v>NA</v>
      </c>
      <c r="AB449" s="75" t="str">
        <f t="shared" si="966"/>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967"/>
        <v>NA</v>
      </c>
      <c r="AB450" s="75" t="str">
        <f t="shared" si="966"/>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967"/>
        <v>NA</v>
      </c>
      <c r="AB451" s="75" t="str">
        <f t="shared" si="966"/>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967"/>
        <v>NA</v>
      </c>
      <c r="AB452" s="75" t="str">
        <f t="shared" si="966"/>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967"/>
        <v>NA</v>
      </c>
      <c r="AB453" s="75" t="str">
        <f t="shared" si="966"/>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967"/>
        <v>NA</v>
      </c>
      <c r="AB454" s="75" t="str">
        <f t="shared" si="966"/>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967"/>
        <v>NA</v>
      </c>
      <c r="AB455" s="75" t="str">
        <f t="shared" ref="AB455:AB505" si="1004">IF(AC455="-","NA",SUM(AC455:AF455))</f>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967"/>
        <v>NA</v>
      </c>
      <c r="AB456" s="75" t="str">
        <f t="shared" si="1004"/>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967"/>
        <v>NA</v>
      </c>
      <c r="AB457" s="75" t="str">
        <f t="shared" si="1004"/>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967"/>
        <v>NA</v>
      </c>
      <c r="AB458" s="75" t="str">
        <f t="shared" si="1004"/>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967"/>
        <v>NA</v>
      </c>
      <c r="AB459" s="75" t="str">
        <f t="shared" si="1004"/>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967"/>
        <v>NA</v>
      </c>
      <c r="AB460" s="75" t="str">
        <f t="shared" si="1004"/>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967"/>
        <v>NA</v>
      </c>
      <c r="AB461" s="75" t="str">
        <f t="shared" si="1004"/>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967"/>
        <v>NA</v>
      </c>
      <c r="AB462" s="75" t="str">
        <f t="shared" si="1004"/>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967"/>
        <v>NA</v>
      </c>
      <c r="AB463" s="75" t="str">
        <f t="shared" si="1004"/>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967"/>
        <v>NA</v>
      </c>
      <c r="AB464" s="75" t="str">
        <f t="shared" si="1004"/>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967"/>
        <v>NA</v>
      </c>
      <c r="AB465" s="75" t="str">
        <f t="shared" si="1004"/>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967"/>
        <v>NA</v>
      </c>
      <c r="AB466" s="75" t="str">
        <f t="shared" si="1004"/>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967"/>
        <v>NA</v>
      </c>
      <c r="AB467" s="75" t="str">
        <f t="shared" si="1004"/>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967"/>
        <v>NA</v>
      </c>
      <c r="AB468" s="75" t="str">
        <f t="shared" si="1004"/>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967"/>
        <v>NA</v>
      </c>
      <c r="AB469" s="75" t="str">
        <f t="shared" si="1004"/>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967"/>
        <v>NA</v>
      </c>
      <c r="AB470" s="75" t="str">
        <f t="shared" si="1004"/>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967"/>
        <v>NA</v>
      </c>
      <c r="AB471" s="75" t="str">
        <f t="shared" si="1004"/>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ref="AA472:AA505" si="1005">IF(ISERROR(MIN(86400*AB472/(4*3600), 1)), "NA", MIN(86400*AB472/(4*3600), 1))</f>
        <v>NA</v>
      </c>
      <c r="AB472" s="75" t="str">
        <f t="shared" si="1004"/>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1005"/>
        <v>NA</v>
      </c>
      <c r="AB473" s="75" t="str">
        <f t="shared" si="1004"/>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1005"/>
        <v>NA</v>
      </c>
      <c r="AB474" s="75" t="str">
        <f t="shared" si="1004"/>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1005"/>
        <v>NA</v>
      </c>
      <c r="AB475" s="75" t="str">
        <f t="shared" si="1004"/>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1005"/>
        <v>NA</v>
      </c>
      <c r="AB476" s="75" t="str">
        <f t="shared" si="1004"/>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1005"/>
        <v>NA</v>
      </c>
      <c r="AB477" s="75" t="str">
        <f t="shared" si="1004"/>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1005"/>
        <v>NA</v>
      </c>
      <c r="AB478" s="75" t="str">
        <f t="shared" si="1004"/>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1005"/>
        <v>NA</v>
      </c>
      <c r="AB479" s="75" t="str">
        <f t="shared" si="1004"/>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1005"/>
        <v>NA</v>
      </c>
      <c r="AB480" s="75" t="str">
        <f t="shared" si="1004"/>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1005"/>
        <v>NA</v>
      </c>
      <c r="AB481" s="75" t="str">
        <f t="shared" si="1004"/>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1005"/>
        <v>NA</v>
      </c>
      <c r="AB482" s="75" t="str">
        <f t="shared" si="1004"/>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1005"/>
        <v>NA</v>
      </c>
      <c r="AB483" s="75" t="str">
        <f t="shared" si="1004"/>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1005"/>
        <v>NA</v>
      </c>
      <c r="AB484" s="75" t="str">
        <f t="shared" si="1004"/>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1005"/>
        <v>NA</v>
      </c>
      <c r="AB485" s="75" t="str">
        <f t="shared" si="1004"/>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1005"/>
        <v>NA</v>
      </c>
      <c r="AB486" s="75" t="str">
        <f t="shared" si="1004"/>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1005"/>
        <v>NA</v>
      </c>
      <c r="AB487" s="75" t="str">
        <f t="shared" si="1004"/>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1005"/>
        <v>NA</v>
      </c>
      <c r="AB488" s="75" t="str">
        <f t="shared" si="1004"/>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1005"/>
        <v>NA</v>
      </c>
      <c r="AB489" s="75" t="str">
        <f t="shared" si="1004"/>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1005"/>
        <v>NA</v>
      </c>
      <c r="AB490" s="75" t="str">
        <f t="shared" si="1004"/>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1005"/>
        <v>NA</v>
      </c>
      <c r="AB491" s="75" t="str">
        <f t="shared" si="1004"/>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1005"/>
        <v>NA</v>
      </c>
      <c r="AB492" s="75" t="str">
        <f t="shared" si="1004"/>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1005"/>
        <v>NA</v>
      </c>
      <c r="AB493" s="75" t="str">
        <f t="shared" si="1004"/>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1005"/>
        <v>NA</v>
      </c>
      <c r="AB494" s="75" t="str">
        <f t="shared" si="1004"/>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1005"/>
        <v>NA</v>
      </c>
      <c r="AB495" s="75" t="str">
        <f t="shared" si="1004"/>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1005"/>
        <v>NA</v>
      </c>
      <c r="AB496" s="75" t="str">
        <f t="shared" si="1004"/>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1005"/>
        <v>NA</v>
      </c>
      <c r="AB497" s="75" t="str">
        <f t="shared" si="1004"/>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1005"/>
        <v>NA</v>
      </c>
      <c r="AB498" s="75" t="str">
        <f t="shared" si="1004"/>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1005"/>
        <v>NA</v>
      </c>
      <c r="AB499" s="75" t="str">
        <f t="shared" si="1004"/>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1005"/>
        <v>NA</v>
      </c>
      <c r="AB500" s="75" t="str">
        <f t="shared" si="1004"/>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1005"/>
        <v>NA</v>
      </c>
      <c r="AB501" s="75" t="str">
        <f t="shared" si="1004"/>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1005"/>
        <v>NA</v>
      </c>
      <c r="AB502" s="75" t="str">
        <f t="shared" si="1004"/>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1005"/>
        <v>NA</v>
      </c>
      <c r="AB503" s="75" t="str">
        <f t="shared" si="1004"/>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1005"/>
        <v>NA</v>
      </c>
      <c r="AB504" s="75" t="str">
        <f t="shared" si="1004"/>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c r="AA505" s="50" t="str">
        <f t="shared" si="1005"/>
        <v>NA</v>
      </c>
      <c r="AB505" s="75" t="str">
        <f t="shared" si="1004"/>
        <v>NA</v>
      </c>
      <c r="AC505" s="47" t="s">
        <v>987</v>
      </c>
      <c r="AD505" s="47" t="s">
        <v>987</v>
      </c>
      <c r="AE505" s="47" t="s">
        <v>987</v>
      </c>
      <c r="AF505" s="47" t="s">
        <v>987</v>
      </c>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row r="1189" spans="1:26" x14ac:dyDescent="0.15">
      <c r="A1189" s="43"/>
      <c r="B1189" s="57"/>
      <c r="C1189" s="57"/>
      <c r="D1189" s="58"/>
      <c r="E1189" s="58"/>
      <c r="F1189" s="58"/>
      <c r="G1189" s="46"/>
      <c r="H1189" s="47"/>
      <c r="I1189" s="59"/>
      <c r="J1189" s="56"/>
      <c r="K1189" s="61"/>
      <c r="L1189" s="61"/>
      <c r="Q1189" s="49"/>
      <c r="R1189" s="49"/>
      <c r="S1189" s="50"/>
      <c r="T1189" s="50"/>
      <c r="U1189" s="50"/>
      <c r="V1189" s="50"/>
      <c r="W1189" s="50"/>
      <c r="X1189" s="50"/>
      <c r="Y1189" s="50"/>
      <c r="Z1189" s="50"/>
    </row>
  </sheetData>
  <autoFilter ref="A1:AF505"/>
  <sortState ref="A2:T501">
    <sortCondition ref="J2:J501"/>
  </sortState>
  <phoneticPr fontId="1" type="noConversion"/>
  <conditionalFormatting sqref="AB1:AB1048576">
    <cfRule type="colorScale" priority="105">
      <colorScale>
        <cfvo type="min"/>
        <cfvo type="percentile" val="50"/>
        <cfvo type="max"/>
        <color rgb="FF5A8AC6"/>
        <color rgb="FFFCFCFF"/>
        <color rgb="FFF8696B"/>
      </colorScale>
    </cfRule>
    <cfRule type="cellIs" dxfId="49" priority="108" operator="greaterThan">
      <formula>0.208333333333333</formula>
    </cfRule>
  </conditionalFormatting>
  <conditionalFormatting sqref="AB2:AB505">
    <cfRule type="cellIs" dxfId="48" priority="107" operator="greaterThan">
      <formula>0.208333333333333</formula>
    </cfRule>
  </conditionalFormatting>
  <conditionalFormatting sqref="H1:H10 H11:I273 H274:H374 H377:H388 H390:H391 H394 H398 H401:H403 H406 H408 H411:H413 H415 H417:H1048576">
    <cfRule type="containsText" dxfId="47" priority="93" operator="containsText" text="AC">
      <formula>NOT(ISERROR(SEARCH("AC",H1)))</formula>
    </cfRule>
  </conditionalFormatting>
  <conditionalFormatting sqref="H1:H374 H377:H388 H390:H391 H394 H398 H401:H403 H406 H408 H411:H413 H415 H417:H1048576">
    <cfRule type="notContainsText" dxfId="46" priority="92" operator="notContains" text="AC">
      <formula>ISERROR(SEARCH("AC",H1))</formula>
    </cfRule>
  </conditionalFormatting>
  <conditionalFormatting sqref="F1:F392 F394:F1048576">
    <cfRule type="colorScale" priority="67">
      <colorScale>
        <cfvo type="min"/>
        <cfvo type="percentile" val="50"/>
        <cfvo type="max"/>
        <color rgb="FFF8696B"/>
        <color rgb="FFFCFCFF"/>
        <color rgb="FF5A8AC6"/>
      </colorScale>
    </cfRule>
  </conditionalFormatting>
  <conditionalFormatting sqref="G1:G392 G394:G1048576">
    <cfRule type="colorScale" priority="65">
      <colorScale>
        <cfvo type="min"/>
        <cfvo type="percentile" val="50"/>
        <cfvo type="max"/>
        <color rgb="FF5A8AC6"/>
        <color rgb="FFFCFCFF"/>
        <color rgb="FFF8696B"/>
      </colorScale>
    </cfRule>
  </conditionalFormatting>
  <conditionalFormatting sqref="Q1:U1048576">
    <cfRule type="colorScale" priority="89">
      <colorScale>
        <cfvo type="min"/>
        <cfvo type="percentile" val="50"/>
        <cfvo type="max"/>
        <color rgb="FF5A8AC6"/>
        <color rgb="FFFCFCFF"/>
        <color rgb="FFF8696B"/>
      </colorScale>
    </cfRule>
  </conditionalFormatting>
  <conditionalFormatting sqref="A1:A392 A394:A1048576">
    <cfRule type="containsText" dxfId="45" priority="61" operator="containsText" text="LintCode">
      <formula>NOT(ISERROR(SEARCH("LintCode",A1)))</formula>
    </cfRule>
    <cfRule type="containsText" dxfId="44" priority="62" operator="containsText" text="LintCode">
      <formula>NOT(ISERROR(SEARCH("LintCode",A1)))</formula>
    </cfRule>
    <cfRule type="containsText" dxfId="43" priority="86" operator="containsText" text="LeetCode">
      <formula>NOT(ISERROR(SEARCH("LeetCode",A1)))</formula>
    </cfRule>
    <cfRule type="containsText" dxfId="42" priority="87" operator="containsText" text="UVa">
      <formula>NOT(ISERROR(SEARCH("UVa",A1)))</formula>
    </cfRule>
    <cfRule type="containsText" dxfId="41" priority="88" operator="containsText" text="CodeForces">
      <formula>NOT(ISERROR(SEARCH("CodeForces",A1)))</formula>
    </cfRule>
  </conditionalFormatting>
  <conditionalFormatting sqref="S1:S1048576">
    <cfRule type="colorScale" priority="84">
      <colorScale>
        <cfvo type="min"/>
        <cfvo type="percentile" val="50"/>
        <cfvo type="max"/>
        <color rgb="FFF8696B"/>
        <color rgb="FFFCFCFF"/>
        <color rgb="FF5A8AC6"/>
      </colorScale>
    </cfRule>
  </conditionalFormatting>
  <conditionalFormatting sqref="T1:U1048576">
    <cfRule type="colorScale" priority="75">
      <colorScale>
        <cfvo type="min"/>
        <cfvo type="percentile" val="50"/>
        <cfvo type="max"/>
        <color rgb="FFF8696B"/>
        <color rgb="FFFCFCFF"/>
        <color rgb="FF5A8AC6"/>
      </colorScale>
    </cfRule>
  </conditionalFormatting>
  <conditionalFormatting sqref="R1:R1048576">
    <cfRule type="colorScale" priority="77">
      <colorScale>
        <cfvo type="min"/>
        <cfvo type="percentile" val="50"/>
        <cfvo type="max"/>
        <color rgb="FF5A8AC6"/>
        <color rgb="FFFCFCFF"/>
        <color rgb="FFF8696B"/>
      </colorScale>
    </cfRule>
  </conditionalFormatting>
  <conditionalFormatting sqref="Q1:Q1048576">
    <cfRule type="colorScale" priority="78">
      <colorScale>
        <cfvo type="min"/>
        <cfvo type="percentile" val="50"/>
        <cfvo type="max"/>
        <color rgb="FFF8696B"/>
        <color rgb="FFFCFCFF"/>
        <color rgb="FF5A8AC6"/>
      </colorScale>
    </cfRule>
  </conditionalFormatting>
  <conditionalFormatting sqref="V1:V1048576">
    <cfRule type="colorScale" priority="73">
      <colorScale>
        <cfvo type="min"/>
        <cfvo type="percentile" val="50"/>
        <cfvo type="max"/>
        <color rgb="FFF8696B"/>
        <color rgb="FFFCFCFF"/>
        <color rgb="FF5A8AC6"/>
      </colorScale>
    </cfRule>
  </conditionalFormatting>
  <conditionalFormatting sqref="W1:W1048576">
    <cfRule type="colorScale" priority="72">
      <colorScale>
        <cfvo type="min"/>
        <cfvo type="percentile" val="50"/>
        <cfvo type="max"/>
        <color rgb="FF5A8AC6"/>
        <color rgb="FFFCFCFF"/>
        <color rgb="FFF8696B"/>
      </colorScale>
    </cfRule>
  </conditionalFormatting>
  <conditionalFormatting sqref="X1:X1048576">
    <cfRule type="colorScale" priority="71">
      <colorScale>
        <cfvo type="min"/>
        <cfvo type="percentile" val="50"/>
        <cfvo type="max"/>
        <color rgb="FFF8696B"/>
        <color rgb="FFFCFCFF"/>
        <color rgb="FF5A8AC6"/>
      </colorScale>
    </cfRule>
  </conditionalFormatting>
  <conditionalFormatting sqref="Y1:Z1048576">
    <cfRule type="colorScale" priority="70">
      <colorScale>
        <cfvo type="min"/>
        <cfvo type="percentile" val="50"/>
        <cfvo type="max"/>
        <color rgb="FFF8696B"/>
        <color rgb="FFFCFCFF"/>
        <color rgb="FF5A8AC6"/>
      </colorScale>
    </cfRule>
  </conditionalFormatting>
  <conditionalFormatting sqref="AA1:AA1048576">
    <cfRule type="dataBar" priority="68">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4">
      <colorScale>
        <cfvo type="min"/>
        <cfvo type="percentile" val="50"/>
        <cfvo type="max"/>
        <color rgb="FFF8696B"/>
        <color rgb="FFFCFCFF"/>
        <color rgb="FF5A8AC6"/>
      </colorScale>
    </cfRule>
  </conditionalFormatting>
  <conditionalFormatting sqref="Z1:Z1048576">
    <cfRule type="colorScale" priority="63">
      <colorScale>
        <cfvo type="min"/>
        <cfvo type="percentile" val="50"/>
        <cfvo type="max"/>
        <color rgb="FFF8696B"/>
        <color rgb="FFFCFCFF"/>
        <color rgb="FF5A8AC6"/>
      </colorScale>
    </cfRule>
  </conditionalFormatting>
  <conditionalFormatting sqref="N1:N1048576">
    <cfRule type="colorScale" priority="60">
      <colorScale>
        <cfvo type="min"/>
        <cfvo type="percentile" val="50"/>
        <cfvo type="max"/>
        <color rgb="FFF8696B"/>
        <color rgb="FFFCFCFF"/>
        <color rgb="FF5A8AC6"/>
      </colorScale>
    </cfRule>
  </conditionalFormatting>
  <conditionalFormatting sqref="O1:P1048576">
    <cfRule type="colorScale" priority="109">
      <colorScale>
        <cfvo type="min"/>
        <cfvo type="percentile" val="50"/>
        <cfvo type="max"/>
        <color rgb="FFF8696B"/>
        <color rgb="FFFCFCFF"/>
        <color rgb="FF5A8AC6"/>
      </colorScale>
    </cfRule>
  </conditionalFormatting>
  <conditionalFormatting sqref="H375">
    <cfRule type="containsText" dxfId="40" priority="58" operator="containsText" text="AC">
      <formula>NOT(ISERROR(SEARCH("AC",H375)))</formula>
    </cfRule>
  </conditionalFormatting>
  <conditionalFormatting sqref="H375">
    <cfRule type="notContainsText" dxfId="39" priority="57" operator="notContains" text="AC">
      <formula>ISERROR(SEARCH("AC",H375))</formula>
    </cfRule>
  </conditionalFormatting>
  <conditionalFormatting sqref="H376">
    <cfRule type="containsText" dxfId="38" priority="56" operator="containsText" text="AC">
      <formula>NOT(ISERROR(SEARCH("AC",H376)))</formula>
    </cfRule>
  </conditionalFormatting>
  <conditionalFormatting sqref="H376">
    <cfRule type="notContainsText" dxfId="37" priority="55" operator="notContains" text="AC">
      <formula>ISERROR(SEARCH("AC",H376))</formula>
    </cfRule>
  </conditionalFormatting>
  <conditionalFormatting sqref="H393">
    <cfRule type="containsText" dxfId="36" priority="50" operator="containsText" text="AC">
      <formula>NOT(ISERROR(SEARCH("AC",H393)))</formula>
    </cfRule>
  </conditionalFormatting>
  <conditionalFormatting sqref="H393">
    <cfRule type="notContainsText" dxfId="35" priority="49" operator="notContains" text="AC">
      <formula>ISERROR(SEARCH("AC",H393))</formula>
    </cfRule>
  </conditionalFormatting>
  <conditionalFormatting sqref="F393">
    <cfRule type="colorScale" priority="35">
      <colorScale>
        <cfvo type="min"/>
        <cfvo type="percentile" val="50"/>
        <cfvo type="max"/>
        <color rgb="FFF8696B"/>
        <color rgb="FFFCFCFF"/>
        <color rgb="FF5A8AC6"/>
      </colorScale>
    </cfRule>
  </conditionalFormatting>
  <conditionalFormatting sqref="G393">
    <cfRule type="colorScale" priority="34">
      <colorScale>
        <cfvo type="min"/>
        <cfvo type="percentile" val="50"/>
        <cfvo type="max"/>
        <color rgb="FF5A8AC6"/>
        <color rgb="FFFCFCFF"/>
        <color rgb="FFF8696B"/>
      </colorScale>
    </cfRule>
  </conditionalFormatting>
  <conditionalFormatting sqref="A393">
    <cfRule type="containsText" dxfId="34" priority="30" operator="containsText" text="LintCode">
      <formula>NOT(ISERROR(SEARCH("LintCode",A393)))</formula>
    </cfRule>
    <cfRule type="containsText" dxfId="33" priority="31" operator="containsText" text="LintCode">
      <formula>NOT(ISERROR(SEARCH("LintCode",A393)))</formula>
    </cfRule>
    <cfRule type="containsText" dxfId="32" priority="45" operator="containsText" text="LeetCode">
      <formula>NOT(ISERROR(SEARCH("LeetCode",A393)))</formula>
    </cfRule>
    <cfRule type="containsText" dxfId="31" priority="46" operator="containsText" text="UVa">
      <formula>NOT(ISERROR(SEARCH("UVa",A393)))</formula>
    </cfRule>
    <cfRule type="containsText" dxfId="30" priority="47" operator="containsText" text="CodeForces">
      <formula>NOT(ISERROR(SEARCH("CodeForces",A393)))</formula>
    </cfRule>
  </conditionalFormatting>
  <conditionalFormatting sqref="H389">
    <cfRule type="containsText" dxfId="29" priority="28" operator="containsText" text="AC">
      <formula>NOT(ISERROR(SEARCH("AC",H389)))</formula>
    </cfRule>
  </conditionalFormatting>
  <conditionalFormatting sqref="H389">
    <cfRule type="notContainsText" dxfId="28" priority="27" operator="notContains" text="AC">
      <formula>ISERROR(SEARCH("AC",H389))</formula>
    </cfRule>
  </conditionalFormatting>
  <conditionalFormatting sqref="H392">
    <cfRule type="containsText" dxfId="27" priority="26" operator="containsText" text="AC">
      <formula>NOT(ISERROR(SEARCH("AC",H392)))</formula>
    </cfRule>
  </conditionalFormatting>
  <conditionalFormatting sqref="H392">
    <cfRule type="notContainsText" dxfId="26" priority="25" operator="notContains" text="AC">
      <formula>ISERROR(SEARCH("AC",H392))</formula>
    </cfRule>
  </conditionalFormatting>
  <conditionalFormatting sqref="H395">
    <cfRule type="containsText" dxfId="25" priority="24" operator="containsText" text="AC">
      <formula>NOT(ISERROR(SEARCH("AC",H395)))</formula>
    </cfRule>
  </conditionalFormatting>
  <conditionalFormatting sqref="H395">
    <cfRule type="notContainsText" dxfId="24" priority="23" operator="notContains" text="AC">
      <formula>ISERROR(SEARCH("AC",H395))</formula>
    </cfRule>
  </conditionalFormatting>
  <conditionalFormatting sqref="H396">
    <cfRule type="containsText" dxfId="23" priority="22" operator="containsText" text="AC">
      <formula>NOT(ISERROR(SEARCH("AC",H396)))</formula>
    </cfRule>
  </conditionalFormatting>
  <conditionalFormatting sqref="H396">
    <cfRule type="notContainsText" dxfId="22" priority="21" operator="notContains" text="AC">
      <formula>ISERROR(SEARCH("AC",H396))</formula>
    </cfRule>
  </conditionalFormatting>
  <conditionalFormatting sqref="H397">
    <cfRule type="containsText" dxfId="21" priority="20" operator="containsText" text="AC">
      <formula>NOT(ISERROR(SEARCH("AC",H397)))</formula>
    </cfRule>
  </conditionalFormatting>
  <conditionalFormatting sqref="H397">
    <cfRule type="notContainsText" dxfId="20" priority="19" operator="notContains" text="AC">
      <formula>ISERROR(SEARCH("AC",H397))</formula>
    </cfRule>
  </conditionalFormatting>
  <conditionalFormatting sqref="H399">
    <cfRule type="containsText" dxfId="19" priority="18" operator="containsText" text="AC">
      <formula>NOT(ISERROR(SEARCH("AC",H399)))</formula>
    </cfRule>
  </conditionalFormatting>
  <conditionalFormatting sqref="H399">
    <cfRule type="notContainsText" dxfId="18" priority="17" operator="notContains" text="AC">
      <formula>ISERROR(SEARCH("AC",H399))</formula>
    </cfRule>
  </conditionalFormatting>
  <conditionalFormatting sqref="H400">
    <cfRule type="containsText" dxfId="17" priority="16" operator="containsText" text="AC">
      <formula>NOT(ISERROR(SEARCH("AC",H400)))</formula>
    </cfRule>
  </conditionalFormatting>
  <conditionalFormatting sqref="H400">
    <cfRule type="notContainsText" dxfId="16" priority="15" operator="notContains" text="AC">
      <formula>ISERROR(SEARCH("AC",H400))</formula>
    </cfRule>
  </conditionalFormatting>
  <conditionalFormatting sqref="H404">
    <cfRule type="containsText" dxfId="15" priority="14" operator="containsText" text="AC">
      <formula>NOT(ISERROR(SEARCH("AC",H404)))</formula>
    </cfRule>
  </conditionalFormatting>
  <conditionalFormatting sqref="H404">
    <cfRule type="notContainsText" dxfId="14" priority="13" operator="notContains" text="AC">
      <formula>ISERROR(SEARCH("AC",H404))</formula>
    </cfRule>
  </conditionalFormatting>
  <conditionalFormatting sqref="H405">
    <cfRule type="containsText" dxfId="13" priority="12" operator="containsText" text="AC">
      <formula>NOT(ISERROR(SEARCH("AC",H405)))</formula>
    </cfRule>
  </conditionalFormatting>
  <conditionalFormatting sqref="H405">
    <cfRule type="notContainsText" dxfId="12" priority="11" operator="notContains" text="AC">
      <formula>ISERROR(SEARCH("AC",H405))</formula>
    </cfRule>
  </conditionalFormatting>
  <conditionalFormatting sqref="H407">
    <cfRule type="containsText" dxfId="11" priority="10" operator="containsText" text="AC">
      <formula>NOT(ISERROR(SEARCH("AC",H407)))</formula>
    </cfRule>
  </conditionalFormatting>
  <conditionalFormatting sqref="H407">
    <cfRule type="notContainsText" dxfId="10" priority="9" operator="notContains" text="AC">
      <formula>ISERROR(SEARCH("AC",H407))</formula>
    </cfRule>
  </conditionalFormatting>
  <conditionalFormatting sqref="H409">
    <cfRule type="containsText" dxfId="9" priority="8" operator="containsText" text="AC">
      <formula>NOT(ISERROR(SEARCH("AC",H409)))</formula>
    </cfRule>
  </conditionalFormatting>
  <conditionalFormatting sqref="H409">
    <cfRule type="notContainsText" dxfId="8" priority="7" operator="notContains" text="AC">
      <formula>ISERROR(SEARCH("AC",H409))</formula>
    </cfRule>
  </conditionalFormatting>
  <conditionalFormatting sqref="H410">
    <cfRule type="containsText" dxfId="7" priority="6" operator="containsText" text="AC">
      <formula>NOT(ISERROR(SEARCH("AC",H410)))</formula>
    </cfRule>
  </conditionalFormatting>
  <conditionalFormatting sqref="H410">
    <cfRule type="notContainsText" dxfId="6" priority="5" operator="notContains" text="AC">
      <formula>ISERROR(SEARCH("AC",H410))</formula>
    </cfRule>
  </conditionalFormatting>
  <conditionalFormatting sqref="H414">
    <cfRule type="containsText" dxfId="5" priority="4" operator="containsText" text="AC">
      <formula>NOT(ISERROR(SEARCH("AC",H414)))</formula>
    </cfRule>
  </conditionalFormatting>
  <conditionalFormatting sqref="H414">
    <cfRule type="notContainsText" dxfId="4" priority="3" operator="notContains" text="AC">
      <formula>ISERROR(SEARCH("AC",H414))</formula>
    </cfRule>
  </conditionalFormatting>
  <conditionalFormatting sqref="H416">
    <cfRule type="containsText" dxfId="3" priority="2" operator="containsText" text="AC">
      <formula>NOT(ISERROR(SEARCH("AC",H416)))</formula>
    </cfRule>
  </conditionalFormatting>
  <conditionalFormatting sqref="H416">
    <cfRule type="notContainsText" dxfId="1" priority="1" operator="notContains" text="AC">
      <formula>ISERROR(SEARCH("AC",H416))</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2017-07-14T12:36:13Z</dcterms:modified>
</cp:coreProperties>
</file>