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8120" windowWidth="28800" windowHeight="16620" activeTab="1"/>
  </bookViews>
  <sheets>
    <sheet name="Dashboard" sheetId="5" r:id="rId1"/>
    <sheet name="Problems Set" sheetId="3" r:id="rId2"/>
    <sheet name="Skills Set" sheetId="4" r:id="rId3"/>
  </sheets>
  <definedNames>
    <definedName name="_xlnm._FilterDatabase" localSheetId="1" hidden="1">'Problems Set'!$A$1:$AF$504</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O371" i="3" l="1"/>
  <c r="P371" i="3"/>
  <c r="Q371" i="3"/>
  <c r="R371" i="3"/>
  <c r="S371" i="3"/>
  <c r="T371" i="3"/>
  <c r="U371" i="3"/>
  <c r="V371" i="3"/>
  <c r="W371" i="3"/>
  <c r="X371" i="3"/>
  <c r="Y371" i="3"/>
  <c r="Z371" i="3"/>
  <c r="N371" i="3"/>
  <c r="O370" i="3"/>
  <c r="P370" i="3"/>
  <c r="Q370" i="3"/>
  <c r="R370" i="3"/>
  <c r="S370" i="3"/>
  <c r="T370" i="3"/>
  <c r="U370" i="3"/>
  <c r="V370" i="3"/>
  <c r="W370" i="3"/>
  <c r="X370" i="3"/>
  <c r="Y370" i="3"/>
  <c r="Z370" i="3"/>
  <c r="N370" i="3"/>
  <c r="O369" i="3"/>
  <c r="P369" i="3"/>
  <c r="Q369" i="3"/>
  <c r="R369" i="3"/>
  <c r="S369" i="3"/>
  <c r="T369" i="3"/>
  <c r="U369" i="3"/>
  <c r="V369" i="3"/>
  <c r="W369" i="3"/>
  <c r="X369" i="3"/>
  <c r="Y369" i="3"/>
  <c r="Z369" i="3"/>
  <c r="N369" i="3"/>
  <c r="O368" i="3"/>
  <c r="P368" i="3"/>
  <c r="Q368" i="3"/>
  <c r="R368" i="3"/>
  <c r="S368" i="3"/>
  <c r="T368" i="3"/>
  <c r="U368" i="3"/>
  <c r="V368" i="3"/>
  <c r="W368" i="3"/>
  <c r="X368" i="3"/>
  <c r="Y368" i="3"/>
  <c r="Z368" i="3"/>
  <c r="N368" i="3"/>
  <c r="N367"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O367" i="3"/>
  <c r="O366" i="3"/>
  <c r="P367" i="3"/>
  <c r="Q367" i="3"/>
  <c r="R367" i="3"/>
  <c r="S367" i="3"/>
  <c r="T367" i="3"/>
  <c r="Q366" i="3"/>
  <c r="R366" i="3"/>
  <c r="S366" i="3"/>
  <c r="T366" i="3"/>
  <c r="U367" i="3"/>
  <c r="V367" i="3"/>
  <c r="W367" i="3"/>
  <c r="X367" i="3"/>
  <c r="Y367" i="3"/>
  <c r="V366" i="3"/>
  <c r="W366" i="3"/>
  <c r="X366" i="3"/>
  <c r="Y366" i="3"/>
  <c r="Z367" i="3"/>
  <c r="O365" i="3"/>
  <c r="P366" i="3"/>
  <c r="Q365" i="3"/>
  <c r="R365" i="3"/>
  <c r="S365" i="3"/>
  <c r="T365" i="3"/>
  <c r="U366" i="3"/>
  <c r="V365" i="3"/>
  <c r="W365" i="3"/>
  <c r="X365" i="3"/>
  <c r="Y365" i="3"/>
  <c r="Z366" i="3"/>
  <c r="O364" i="3"/>
  <c r="P365" i="3"/>
  <c r="Q364" i="3"/>
  <c r="R364" i="3"/>
  <c r="S364" i="3"/>
  <c r="T364" i="3"/>
  <c r="U365" i="3"/>
  <c r="V364" i="3"/>
  <c r="W364" i="3"/>
  <c r="X364" i="3"/>
  <c r="Y364" i="3"/>
  <c r="Z365" i="3"/>
  <c r="O363" i="3"/>
  <c r="P364" i="3"/>
  <c r="Q363" i="3"/>
  <c r="R363" i="3"/>
  <c r="S363" i="3"/>
  <c r="T363" i="3"/>
  <c r="U364" i="3"/>
  <c r="V363" i="3"/>
  <c r="W363" i="3"/>
  <c r="X363" i="3"/>
  <c r="Y363" i="3"/>
  <c r="Z364" i="3"/>
  <c r="O362" i="3"/>
  <c r="P363" i="3"/>
  <c r="Q362" i="3"/>
  <c r="R362" i="3"/>
  <c r="S362" i="3"/>
  <c r="T362" i="3"/>
  <c r="U363" i="3"/>
  <c r="V362" i="3"/>
  <c r="W362" i="3"/>
  <c r="X362" i="3"/>
  <c r="Y362" i="3"/>
  <c r="Z363" i="3"/>
  <c r="O361" i="3"/>
  <c r="P362" i="3"/>
  <c r="Q361" i="3"/>
  <c r="R361" i="3"/>
  <c r="S361" i="3"/>
  <c r="T361" i="3"/>
  <c r="U362" i="3"/>
  <c r="V361" i="3"/>
  <c r="W361" i="3"/>
  <c r="X361" i="3"/>
  <c r="Y361" i="3"/>
  <c r="Z362" i="3"/>
  <c r="O360" i="3"/>
  <c r="P361" i="3"/>
  <c r="Q360" i="3"/>
  <c r="R360" i="3"/>
  <c r="S360" i="3"/>
  <c r="T360" i="3"/>
  <c r="U361" i="3"/>
  <c r="V360" i="3"/>
  <c r="W360" i="3"/>
  <c r="X360" i="3"/>
  <c r="Y360" i="3"/>
  <c r="Z361" i="3"/>
  <c r="O359" i="3"/>
  <c r="P360" i="3"/>
  <c r="Q359" i="3"/>
  <c r="R359" i="3"/>
  <c r="S359" i="3"/>
  <c r="T359" i="3"/>
  <c r="U360" i="3"/>
  <c r="V359" i="3"/>
  <c r="W359" i="3"/>
  <c r="X359" i="3"/>
  <c r="Y359" i="3"/>
  <c r="Z360" i="3"/>
  <c r="O358" i="3"/>
  <c r="P359" i="3"/>
  <c r="Q358" i="3"/>
  <c r="R358" i="3"/>
  <c r="S358" i="3"/>
  <c r="T358" i="3"/>
  <c r="U359" i="3"/>
  <c r="V358" i="3"/>
  <c r="W358" i="3"/>
  <c r="X358" i="3"/>
  <c r="Y358" i="3"/>
  <c r="Z359" i="3"/>
  <c r="O357" i="3"/>
  <c r="O356" i="3"/>
  <c r="P357" i="3"/>
  <c r="Q357" i="3"/>
  <c r="R357" i="3"/>
  <c r="S357" i="3"/>
  <c r="T357" i="3"/>
  <c r="Q356" i="3"/>
  <c r="R356" i="3"/>
  <c r="S356" i="3"/>
  <c r="T356" i="3"/>
  <c r="U357" i="3"/>
  <c r="V357" i="3"/>
  <c r="W357" i="3"/>
  <c r="X357" i="3"/>
  <c r="Y357" i="3"/>
  <c r="V356" i="3"/>
  <c r="W356" i="3"/>
  <c r="X356" i="3"/>
  <c r="Y356" i="3"/>
  <c r="Z357" i="3"/>
  <c r="P358" i="3"/>
  <c r="U358" i="3"/>
  <c r="Z358" i="3"/>
  <c r="O355" i="3"/>
  <c r="P356" i="3"/>
  <c r="Q355" i="3"/>
  <c r="R355" i="3"/>
  <c r="S355" i="3"/>
  <c r="T355" i="3"/>
  <c r="U356" i="3"/>
  <c r="V355" i="3"/>
  <c r="W355" i="3"/>
  <c r="X355" i="3"/>
  <c r="Y355" i="3"/>
  <c r="Z356" i="3"/>
  <c r="O354" i="3"/>
  <c r="P355" i="3"/>
  <c r="Q354" i="3"/>
  <c r="R354" i="3"/>
  <c r="S354" i="3"/>
  <c r="T354" i="3"/>
  <c r="U355" i="3"/>
  <c r="V354" i="3"/>
  <c r="W354" i="3"/>
  <c r="X354" i="3"/>
  <c r="Y354" i="3"/>
  <c r="Z355" i="3"/>
  <c r="O353" i="3"/>
  <c r="P354" i="3"/>
  <c r="Q353" i="3"/>
  <c r="R353" i="3"/>
  <c r="S353" i="3"/>
  <c r="T353" i="3"/>
  <c r="U354" i="3"/>
  <c r="V353" i="3"/>
  <c r="W353" i="3"/>
  <c r="X353" i="3"/>
  <c r="Y353" i="3"/>
  <c r="Z354" i="3"/>
  <c r="O352" i="3"/>
  <c r="P353" i="3"/>
  <c r="Q352" i="3"/>
  <c r="R352" i="3"/>
  <c r="S352" i="3"/>
  <c r="T352" i="3"/>
  <c r="U353" i="3"/>
  <c r="V352" i="3"/>
  <c r="W352" i="3"/>
  <c r="X352" i="3"/>
  <c r="Y352" i="3"/>
  <c r="Z353" i="3"/>
  <c r="O351" i="3"/>
  <c r="P352" i="3"/>
  <c r="Q351" i="3"/>
  <c r="R351" i="3"/>
  <c r="S351" i="3"/>
  <c r="T351" i="3"/>
  <c r="U352" i="3"/>
  <c r="V351" i="3"/>
  <c r="W351" i="3"/>
  <c r="X351" i="3"/>
  <c r="Y351" i="3"/>
  <c r="Z352" i="3"/>
  <c r="O350" i="3"/>
  <c r="P351" i="3"/>
  <c r="Q350" i="3"/>
  <c r="R350" i="3"/>
  <c r="S350" i="3"/>
  <c r="T350" i="3"/>
  <c r="U351" i="3"/>
  <c r="V350" i="3"/>
  <c r="W350" i="3"/>
  <c r="X350" i="3"/>
  <c r="Y350" i="3"/>
  <c r="Z351" i="3"/>
  <c r="O349" i="3"/>
  <c r="P350" i="3"/>
  <c r="Q349" i="3"/>
  <c r="R349" i="3"/>
  <c r="S349" i="3"/>
  <c r="T349" i="3"/>
  <c r="U350" i="3"/>
  <c r="V349" i="3"/>
  <c r="W349" i="3"/>
  <c r="X349" i="3"/>
  <c r="Y349" i="3"/>
  <c r="Z350" i="3"/>
  <c r="O348" i="3"/>
  <c r="P349" i="3"/>
  <c r="Q348" i="3"/>
  <c r="R348" i="3"/>
  <c r="S348" i="3"/>
  <c r="T348" i="3"/>
  <c r="U349" i="3"/>
  <c r="V348" i="3"/>
  <c r="W348" i="3"/>
  <c r="X348" i="3"/>
  <c r="Y348" i="3"/>
  <c r="Z349" i="3"/>
  <c r="O347" i="3"/>
  <c r="P348" i="3"/>
  <c r="Q347" i="3"/>
  <c r="R347" i="3"/>
  <c r="S347" i="3"/>
  <c r="T347" i="3"/>
  <c r="U348" i="3"/>
  <c r="V347" i="3"/>
  <c r="W347" i="3"/>
  <c r="X347" i="3"/>
  <c r="Y347" i="3"/>
  <c r="Z348" i="3"/>
  <c r="O346" i="3"/>
  <c r="P347" i="3"/>
  <c r="Q346" i="3"/>
  <c r="R346" i="3"/>
  <c r="S346" i="3"/>
  <c r="T346" i="3"/>
  <c r="U347" i="3"/>
  <c r="V346" i="3"/>
  <c r="W346" i="3"/>
  <c r="X346" i="3"/>
  <c r="Y346" i="3"/>
  <c r="Z347" i="3"/>
  <c r="O345" i="3"/>
  <c r="P346" i="3"/>
  <c r="Q345" i="3"/>
  <c r="R345" i="3"/>
  <c r="S345" i="3"/>
  <c r="T345" i="3"/>
  <c r="U346" i="3"/>
  <c r="V345" i="3"/>
  <c r="W345" i="3"/>
  <c r="X345" i="3"/>
  <c r="Y345" i="3"/>
  <c r="Z346" i="3"/>
  <c r="O344" i="3"/>
  <c r="P345" i="3"/>
  <c r="Q344" i="3"/>
  <c r="R344" i="3"/>
  <c r="S344" i="3"/>
  <c r="T344" i="3"/>
  <c r="U345" i="3"/>
  <c r="V344" i="3"/>
  <c r="W344" i="3"/>
  <c r="X344" i="3"/>
  <c r="Y344" i="3"/>
  <c r="Z345" i="3"/>
  <c r="O343" i="3"/>
  <c r="P344" i="3"/>
  <c r="Q343" i="3"/>
  <c r="R343" i="3"/>
  <c r="S343" i="3"/>
  <c r="T343" i="3"/>
  <c r="U344" i="3"/>
  <c r="V343" i="3"/>
  <c r="W343" i="3"/>
  <c r="X343" i="3"/>
  <c r="Y343" i="3"/>
  <c r="Z344" i="3"/>
  <c r="O342" i="3"/>
  <c r="P343" i="3"/>
  <c r="Q342" i="3"/>
  <c r="R342" i="3"/>
  <c r="S342" i="3"/>
  <c r="T342" i="3"/>
  <c r="U343" i="3"/>
  <c r="V342" i="3"/>
  <c r="W342" i="3"/>
  <c r="X342" i="3"/>
  <c r="Y342" i="3"/>
  <c r="Z343" i="3"/>
  <c r="O341" i="3"/>
  <c r="P342" i="3"/>
  <c r="Q341" i="3"/>
  <c r="R341" i="3"/>
  <c r="S341" i="3"/>
  <c r="T341" i="3"/>
  <c r="U342" i="3"/>
  <c r="V341" i="3"/>
  <c r="W341" i="3"/>
  <c r="X341" i="3"/>
  <c r="Y341" i="3"/>
  <c r="Z342" i="3"/>
  <c r="O340" i="3"/>
  <c r="P341" i="3"/>
  <c r="Q340" i="3"/>
  <c r="R340" i="3"/>
  <c r="S340" i="3"/>
  <c r="T340" i="3"/>
  <c r="U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2" i="3"/>
  <c r="AA382" i="3"/>
  <c r="AB383" i="3"/>
  <c r="AA383" i="3"/>
  <c r="AB384" i="3"/>
  <c r="AA384" i="3"/>
  <c r="AB385" i="3"/>
  <c r="AA385" i="3"/>
  <c r="AB386" i="3"/>
  <c r="AA386" i="3"/>
  <c r="AB387" i="3"/>
  <c r="AA387" i="3"/>
  <c r="AB388" i="3"/>
  <c r="AA388" i="3"/>
  <c r="AB389" i="3"/>
  <c r="AA389" i="3"/>
  <c r="AB390" i="3"/>
  <c r="AA390" i="3"/>
  <c r="AB391" i="3"/>
  <c r="AA391" i="3"/>
  <c r="AB392" i="3"/>
  <c r="AA392" i="3"/>
  <c r="AB393" i="3"/>
  <c r="AA393"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6" i="3"/>
  <c r="AA406"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<sst xmlns="http://schemas.openxmlformats.org/spreadsheetml/2006/main" count="4904" uniqueCount="1293">
  <si>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</si>
  <si>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</si>
  <si>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</si>
  <si>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</si>
  <si>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</si>
  <si>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</si>
  <si>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</si>
  <si>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</si>
  <si>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</si>
  <si>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</si>
  <si>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</si>
  <si>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</si>
  <si>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</si>
  <si>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</si>
  <si>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</si>
  <si>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</si>
  <si>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</si>
  <si>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</si>
  <si>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</si>
  <si>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</si>
  <si>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</si>
  <si>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</si>
  <si>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</si>
  <si>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</si>
  <si>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</si>
  <si>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</si>
  <si>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</si>
  <si>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</si>
  <si>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</si>
  <si>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</si>
  <si>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</si>
  <si>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</si>
  <si>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</si>
  <si>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</si>
  <si>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</si>
  <si>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</si>
  <si>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</si>
  <si>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</si>
  <si>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</si>
  <si>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</si>
  <si>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</si>
  <si>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</si>
  <si>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</si>
  <si>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</si>
  <si>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</si>
  <si>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</si>
  <si>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</si>
  <si>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</si>
  <si>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</si>
  <si>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</si>
  <si>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</si>
  <si>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</si>
  <si>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</si>
  <si>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</si>
  <si>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</si>
  <si>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</si>
  <si>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</si>
  <si>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</si>
  <si>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</si>
  <si>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</si>
  <si>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</si>
  <si>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</si>
  <si>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</si>
  <si>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</si>
  <si>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</si>
  <si>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</si>
  <si>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</si>
  <si>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</si>
  <si>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</si>
  <si>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</si>
  <si>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</si>
  <si>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</si>
  <si>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</si>
  <si>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</si>
  <si>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</si>
  <si>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</si>
  <si>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</si>
  <si>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</si>
  <si>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</si>
  <si>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</si>
  <si>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</si>
  <si>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</si>
  <si>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</si>
  <si>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</si>
  <si>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</si>
  <si>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</si>
  <si>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</si>
  <si>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</si>
  <si>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</si>
  <si>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</si>
  <si>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</si>
  <si>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</si>
  <si>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</si>
  <si>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</si>
  <si>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</si>
  <si>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</si>
  <si>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</si>
  <si>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</si>
  <si>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</si>
  <si>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</si>
  <si>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</si>
  <si>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</si>
  <si>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</si>
  <si>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</si>
  <si>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</si>
  <si>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</si>
  <si>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</si>
  <si>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</si>
  <si>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</si>
  <si>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</si>
  <si>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</si>
  <si>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</si>
  <si>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</si>
  <si>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</si>
  <si>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</si>
  <si>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</si>
  <si>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</si>
  <si>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</si>
  <si>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</si>
  <si>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</si>
  <si>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</si>
  <si>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</si>
  <si>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</si>
  <si>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</si>
  <si>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</si>
  <si>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</si>
  <si>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</si>
  <si>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</si>
  <si>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</si>
  <si>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</si>
  <si>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</si>
  <si>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</si>
  <si>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</si>
  <si>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</si>
  <si>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</si>
  <si>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</si>
  <si>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</si>
  <si>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</si>
  <si>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</si>
  <si>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</si>
  <si>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</si>
  <si>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</si>
  <si>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</si>
  <si>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</si>
  <si>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</si>
  <si>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</si>
  <si>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</si>
  <si>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</si>
  <si>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</si>
  <si>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</si>
  <si>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</si>
  <si>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</si>
  <si>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</si>
  <si>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</si>
  <si>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</si>
  <si>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</si>
  <si>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</si>
  <si>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</si>
  <si>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</si>
  <si>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</si>
  <si>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</si>
  <si>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</si>
  <si>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</si>
  <si>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</si>
  <si>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</si>
  <si>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</si>
  <si>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</si>
  <si>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</si>
  <si>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</si>
  <si>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</si>
  <si>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</si>
  <si>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</si>
  <si>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</si>
  <si>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</si>
  <si>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</si>
  <si>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</si>
  <si>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</si>
  <si>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</si>
  <si>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</si>
  <si>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</si>
  <si>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</si>
  <si>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</si>
  <si>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</si>
  <si>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</si>
  <si>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</si>
  <si>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</si>
  <si>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</si>
  <si>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</si>
  <si>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</si>
  <si>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</si>
  <si>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</si>
  <si>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</si>
  <si>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</si>
  <si>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</si>
  <si>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</si>
  <si>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</si>
  <si>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</si>
  <si>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</si>
  <si>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</si>
  <si>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</si>
  <si>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</si>
  <si>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</si>
  <si>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</si>
  <si>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</si>
  <si>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</si>
  <si>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</si>
  <si>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</si>
  <si>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</si>
  <si>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</si>
  <si>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</si>
  <si>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</si>
  <si>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</si>
  <si>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</si>
  <si>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</si>
  <si>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</si>
  <si>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</si>
  <si>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</si>
  <si>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</si>
  <si>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</si>
  <si>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</si>
  <si>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</si>
  <si>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</si>
  <si>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</si>
  <si>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</si>
  <si>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</si>
  <si>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</si>
  <si>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</si>
  <si>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</si>
  <si>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</si>
  <si>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</si>
  <si>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</si>
  <si>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</si>
  <si>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</si>
  <si>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</si>
  <si>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</si>
  <si>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</si>
  <si>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</si>
  <si>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</si>
  <si>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</si>
  <si>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</si>
  <si>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</si>
  <si>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</si>
  <si>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</si>
  <si>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</si>
  <si>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</si>
  <si>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</si>
  <si>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</si>
  <si>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</si>
  <si>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</si>
  <si>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</si>
  <si>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</si>
  <si>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</si>
  <si>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</si>
  <si>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</si>
  <si>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</si>
  <si>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</si>
  <si>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</si>
  <si>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</si>
  <si>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</si>
  <si>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</si>
  <si>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</si>
  <si>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</si>
  <si>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</si>
  <si>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</si>
  <si>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</si>
  <si>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</si>
  <si>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</si>
  <si>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</si>
  <si>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</si>
  <si>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</si>
  <si>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</si>
  <si>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</si>
  <si>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</si>
  <si>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</si>
  <si>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</si>
  <si>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</si>
  <si>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</si>
  <si>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</si>
  <si>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</si>
  <si>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</si>
  <si>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</si>
  <si>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</si>
  <si>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</si>
  <si>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</si>
  <si>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</si>
  <si>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</si>
  <si>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</si>
  <si>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</si>
  <si>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</si>
  <si>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</si>
  <si>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</si>
  <si>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</si>
  <si>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</si>
  <si>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</si>
  <si>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</si>
  <si>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</si>
  <si>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</si>
  <si>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</si>
  <si>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</si>
  <si>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</si>
  <si>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</si>
  <si>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</si>
  <si>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</si>
  <si>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</si>
  <si>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</si>
  <si>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</si>
  <si>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</si>
  <si>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</si>
  <si>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</si>
  <si>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</si>
  <si>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</si>
  <si>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</si>
  <si>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</si>
  <si>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</si>
  <si>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</si>
  <si>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</si>
  <si>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</si>
  <si>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</si>
  <si>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</si>
  <si>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</si>
  <si>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</si>
  <si>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</si>
  <si>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</si>
  <si>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</si>
  <si>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</si>
  <si>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</si>
  <si>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</si>
  <si>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</si>
  <si>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</si>
  <si>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</si>
  <si>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</si>
  <si>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</si>
  <si>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</si>
  <si>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</si>
  <si>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</si>
  <si>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</si>
  <si>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</si>
  <si>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</si>
  <si>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</si>
  <si>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</si>
  <si>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</si>
  <si>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</si>
  <si>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</si>
  <si>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</si>
  <si>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</si>
  <si>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</si>
  <si>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</si>
  <si>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</si>
  <si>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</si>
  <si>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</si>
  <si>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</si>
  <si>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</si>
  <si>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</si>
  <si>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</si>
  <si>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</si>
  <si>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</si>
  <si>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</si>
  <si>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</si>
  <si>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</si>
  <si>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</si>
  <si>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</si>
  <si>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</si>
  <si>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</si>
  <si>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</si>
  <si>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</si>
  <si>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</si>
  <si>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</si>
  <si>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</si>
  <si>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</si>
  <si>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</si>
  <si>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</si>
  <si>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</si>
  <si>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</si>
  <si>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</si>
  <si>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</si>
  <si>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</si>
  <si>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</si>
  <si>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</si>
  <si>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</si>
  <si>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</si>
  <si>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</si>
  <si>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</si>
  <si>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</si>
  <si>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</si>
  <si>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</si>
  <si>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</si>
  <si>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</si>
  <si>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</si>
  <si>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</si>
  <si>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</si>
  <si>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</si>
  <si>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</si>
  <si>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</si>
  <si>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</si>
  <si>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</si>
  <si>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</si>
  <si>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</si>
  <si>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</si>
  <si>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</si>
  <si>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</si>
  <si>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</si>
  <si>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</si>
  <si>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</si>
  <si>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</si>
  <si>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</si>
  <si>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</si>
  <si>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</si>
  <si>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</si>
  <si>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</si>
  <si>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</si>
  <si>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</si>
  <si>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</si>
  <si>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</si>
  <si>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</si>
  <si>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</si>
  <si>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</si>
  <si>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</si>
  <si>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</si>
  <si>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</si>
  <si>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</si>
  <si>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</si>
  <si>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</si>
  <si>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</si>
  <si>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</si>
  <si>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</si>
  <si>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</si>
  <si>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</si>
  <si>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</si>
  <si>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</si>
  <si>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</si>
  <si>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</si>
  <si>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</si>
  <si>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</si>
  <si>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</si>
  <si>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</si>
  <si>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</si>
  <si>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</si>
  <si>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</si>
  <si>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</si>
  <si>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</si>
  <si>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</si>
  <si>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</si>
  <si>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</si>
  <si>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</si>
  <si>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</si>
  <si>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</si>
  <si>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</si>
  <si>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</si>
  <si>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</si>
  <si>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</si>
  <si>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</si>
  <si>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</si>
  <si>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</si>
  <si>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</si>
  <si>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</si>
  <si>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</si>
  <si>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</si>
  <si>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</si>
  <si>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</si>
  <si>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</si>
  <si>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</si>
  <si>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</si>
  <si>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</si>
  <si>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</si>
  <si>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</si>
  <si>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</si>
  <si>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</si>
  <si>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</si>
  <si>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</si>
  <si>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</si>
  <si>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</si>
  <si>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</si>
  <si>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</si>
  <si>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</si>
  <si>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</si>
  <si>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</si>
  <si>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</si>
  <si>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</si>
  <si>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</si>
  <si>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</si>
  <si>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</si>
  <si>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</si>
  <si>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</si>
  <si>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</si>
  <si>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</si>
  <si>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</si>
  <si>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</si>
  <si>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</si>
  <si>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</si>
  <si>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</si>
  <si>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</si>
  <si>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</si>
  <si>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</si>
  <si>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</si>
  <si>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</si>
  <si>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</si>
  <si>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</si>
  <si>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</si>
  <si>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</si>
  <si>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</si>
  <si>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</si>
  <si>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</si>
  <si>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</si>
  <si>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</si>
  <si>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</si>
  <si>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</si>
  <si>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</si>
  <si>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</si>
  <si>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</si>
  <si>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</si>
  <si>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</si>
  <si>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</si>
  <si>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</si>
  <si>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</si>
  <si>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</si>
  <si>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</si>
  <si>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</si>
  <si>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</si>
  <si>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</si>
  <si>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</si>
  <si>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</si>
  <si>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</si>
  <si>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</si>
  <si>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</si>
  <si>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</si>
  <si>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</si>
  <si>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</si>
  <si>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</si>
  <si>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</si>
  <si>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</si>
  <si>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</si>
  <si>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</si>
  <si>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</si>
  <si>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</si>
  <si>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</si>
  <si>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</si>
  <si>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</si>
  <si>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</si>
  <si>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</si>
  <si>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</si>
  <si>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</si>
  <si>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</si>
  <si>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</si>
  <si>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</si>
  <si>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</si>
  <si>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</si>
  <si>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</si>
  <si>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</si>
  <si>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</si>
  <si>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</si>
  <si>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</si>
  <si>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</si>
  <si>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</si>
  <si>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</si>
  <si>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</si>
  <si>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</si>
  <si>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</si>
  <si>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</si>
  <si>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</si>
  <si>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</si>
  <si>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</si>
  <si>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</si>
  <si>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</si>
  <si>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</si>
  <si>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</si>
  <si>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</si>
  <si>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</si>
  <si>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</si>
  <si>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</si>
  <si>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</si>
  <si>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</si>
  <si>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</si>
  <si>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</si>
  <si>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</si>
  <si>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</si>
  <si>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</si>
  <si>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</si>
  <si>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</si>
  <si>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</si>
  <si>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</si>
  <si>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</si>
  <si>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</si>
  <si>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</si>
  <si>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</si>
  <si>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</si>
  <si>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</si>
  <si>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</si>
  <si>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</si>
  <si>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</si>
  <si>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</si>
  <si>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</si>
  <si>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</si>
  <si>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</si>
  <si>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</si>
  <si>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</si>
  <si>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</si>
  <si>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</si>
  <si>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</si>
  <si>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</si>
  <si>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</si>
  <si>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</si>
  <si>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</si>
  <si>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</si>
  <si>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</si>
  <si>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</si>
  <si>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</si>
  <si>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</si>
  <si>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</si>
  <si>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</si>
  <si>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</si>
  <si>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</si>
  <si>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</si>
  <si>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</si>
  <si>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</si>
  <si>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</si>
  <si>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</si>
  <si>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</si>
  <si>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</si>
  <si>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</si>
  <si>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</si>
  <si>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</si>
  <si>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</si>
  <si>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</si>
  <si>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</si>
  <si>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</si>
  <si>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</si>
  <si>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</si>
  <si>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</si>
  <si>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</si>
  <si>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</si>
  <si>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</si>
  <si>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</si>
  <si>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</si>
  <si>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</si>
  <si>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</si>
  <si>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</si>
  <si>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</si>
  <si>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</si>
  <si>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</si>
  <si>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</si>
  <si>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</si>
  <si>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</si>
  <si>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</si>
  <si>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</si>
  <si>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</si>
  <si>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</si>
  <si>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</si>
  <si>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</si>
  <si>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</si>
  <si>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</si>
  <si>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</si>
  <si>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</si>
  <si>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</si>
  <si>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</si>
  <si>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</si>
  <si>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</si>
  <si>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</si>
  <si>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</si>
  <si>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</si>
  <si>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</si>
  <si>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</si>
  <si>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</si>
  <si>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</si>
  <si>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</si>
  <si>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</si>
  <si>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</si>
  <si>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</si>
  <si>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</si>
  <si>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</si>
  <si>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</si>
  <si>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</si>
  <si>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</si>
  <si>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</si>
  <si>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</si>
  <si>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</si>
  <si>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</si>
  <si>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</si>
  <si>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</si>
  <si>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</si>
  <si>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</si>
  <si>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</si>
  <si>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</si>
  <si>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</si>
  <si>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</si>
  <si>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</si>
  <si>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</si>
  <si>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</si>
  <si>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</si>
  <si>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</si>
  <si>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</si>
  <si>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</si>
  <si>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</si>
  <si>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</si>
  <si>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</si>
  <si>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</si>
  <si>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</si>
  <si>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</si>
  <si>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</si>
  <si>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</si>
  <si>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</si>
  <si>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</si>
  <si>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</si>
  <si>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</si>
  <si>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</si>
  <si>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</si>
  <si>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</si>
  <si>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</si>
  <si>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</si>
  <si>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</si>
  <si>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</si>
  <si>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</si>
  <si>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</si>
  <si>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</si>
  <si>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</si>
  <si>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</si>
  <si>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</si>
  <si>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</si>
  <si>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</si>
  <si>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</si>
  <si>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</si>
  <si>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</si>
  <si>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</si>
  <si>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</si>
  <si>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</si>
  <si>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</si>
  <si>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</si>
  <si>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</si>
  <si>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</si>
  <si>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</si>
  <si>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</si>
  <si>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</si>
  <si>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</si>
  <si>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</si>
  <si>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</si>
  <si>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</si>
  <si>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</si>
  <si>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</si>
  <si>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</si>
  <si>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</si>
  <si>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</si>
  <si>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</si>
  <si>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</si>
  <si>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</si>
  <si>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</si>
  <si>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</si>
  <si>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</si>
  <si>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</si>
  <si>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</si>
  <si>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</si>
  <si>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</si>
  <si>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</si>
  <si>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</si>
  <si>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</si>
  <si>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</si>
  <si>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</si>
  <si>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</si>
  <si>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</si>
  <si>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</si>
  <si>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</si>
  <si>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</si>
  <si>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</si>
  <si>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</si>
  <si>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</si>
  <si>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</si>
  <si>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</si>
  <si>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</si>
  <si>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</si>
  <si>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</si>
  <si>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</si>
  <si>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</si>
  <si>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</si>
  <si>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</si>
  <si>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</si>
  <si>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</si>
  <si>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</si>
  <si>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</si>
  <si>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</si>
  <si>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</si>
  <si>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</si>
  <si>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</si>
  <si>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</si>
  <si>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</si>
  <si>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</si>
  <si>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</si>
  <si>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</si>
  <si>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</si>
  <si>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</si>
  <si>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</si>
  <si>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</si>
  <si>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</si>
  <si>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</si>
  <si>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</si>
  <si>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</si>
  <si>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</si>
  <si>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</si>
  <si>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</si>
  <si>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</si>
  <si>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</si>
  <si>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</si>
  <si>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</si>
  <si>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</si>
  <si>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</si>
  <si>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</si>
  <si>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</si>
  <si>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</si>
  <si>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</si>
  <si>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</si>
  <si>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</si>
  <si>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</si>
  <si>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</si>
  <si>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</si>
  <si>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</si>
  <si>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</si>
  <si>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</si>
  <si>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</si>
  <si>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</si>
  <si>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</si>
  <si>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</si>
  <si>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</si>
  <si>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</si>
  <si>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</si>
  <si>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</si>
  <si>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</si>
  <si>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</si>
  <si>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</si>
  <si>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</si>
  <si>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</si>
  <si>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</si>
  <si>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</si>
  <si>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</si>
  <si>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</si>
  <si>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</si>
  <si>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</si>
  <si>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</si>
  <si>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</si>
  <si>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</si>
  <si>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</si>
  <si>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</si>
  <si>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</si>
  <si>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</si>
  <si>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</si>
  <si>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</si>
  <si>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</si>
  <si>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</si>
  <si>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</si>
  <si>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</si>
  <si>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</si>
  <si>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</si>
  <si>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</si>
  <si>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</si>
  <si>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</si>
  <si>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</si>
  <si>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</si>
  <si>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</si>
  <si>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</si>
  <si>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</si>
  <si>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</si>
  <si>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</si>
  <si>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</si>
  <si>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</si>
  <si>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</si>
  <si>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</si>
  <si>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</si>
  <si>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</si>
  <si>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</si>
  <si>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</si>
  <si>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</si>
  <si>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</si>
  <si>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</si>
  <si>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</si>
  <si>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</si>
  <si>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</si>
  <si>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</si>
  <si>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</si>
  <si>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</si>
  <si>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</si>
  <si>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</si>
  <si>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</si>
  <si>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</si>
  <si>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</si>
  <si>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</si>
  <si>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</si>
  <si>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</si>
  <si>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</si>
  <si>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</si>
  <si>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</si>
  <si>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</si>
  <si>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</si>
  <si>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</si>
  <si>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</si>
  <si>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</si>
  <si>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</si>
  <si>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</si>
  <si>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</si>
  <si>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</si>
  <si>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</si>
  <si>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</si>
  <si>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</si>
  <si>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</si>
  <si>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</si>
  <si>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</si>
  <si>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</si>
  <si>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</si>
  <si>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</si>
  <si>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</si>
  <si>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</si>
  <si>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</si>
  <si>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</si>
  <si>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</si>
  <si>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</si>
  <si>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</si>
  <si>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</si>
  <si>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</si>
  <si>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</si>
  <si>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</si>
  <si>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</si>
  <si>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</si>
  <si>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</si>
  <si>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</si>
  <si>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</si>
  <si>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</si>
  <si>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</si>
  <si>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</si>
  <si>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</si>
  <si>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</si>
  <si>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</si>
  <si>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</si>
  <si>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</si>
  <si>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</si>
  <si>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</si>
  <si>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</si>
  <si>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</si>
  <si>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</si>
  <si>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</si>
  <si>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</si>
  <si>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</si>
  <si>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</si>
  <si>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</si>
  <si>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</si>
  <si>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</si>
  <si>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</si>
  <si>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</si>
  <si>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</si>
  <si>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</si>
  <si>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</si>
  <si>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</si>
  <si>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</si>
  <si>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</si>
  <si>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</si>
  <si>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</si>
  <si>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</si>
  <si>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</si>
  <si>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</si>
  <si>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</si>
  <si>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</si>
  <si>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</si>
  <si>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</si>
  <si>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</si>
  <si>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</si>
  <si>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</si>
  <si>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</si>
  <si>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</si>
  <si>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</si>
  <si>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</si>
  <si>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</si>
  <si>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</si>
  <si>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</si>
  <si>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</si>
  <si>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</si>
  <si>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</si>
  <si>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</si>
  <si>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</si>
  <si>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</si>
  <si>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</si>
  <si>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</si>
  <si>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</si>
  <si>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</si>
  <si>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</si>
  <si>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</si>
  <si>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</si>
  <si>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</si>
  <si>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</si>
  <si>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</si>
  <si>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</si>
  <si>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</si>
  <si>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</si>
  <si>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</si>
  <si>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</si>
  <si>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</si>
  <si>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</si>
  <si>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</si>
  <si>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</si>
  <si>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</si>
  <si>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</si>
  <si>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</si>
  <si>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</si>
  <si>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</si>
  <si>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</si>
  <si>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</si>
  <si>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</si>
  <si>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</si>
  <si>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</si>
  <si>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</si>
  <si>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</si>
  <si>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</si>
  <si>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</si>
  <si>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</si>
  <si>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</si>
  <si>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</si>
  <si>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</si>
  <si>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</si>
  <si>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</si>
  <si>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</si>
  <si>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</si>
  <si>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</si>
  <si>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</si>
  <si>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</si>
  <si>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</si>
  <si>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</si>
  <si>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</si>
  <si>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</si>
  <si>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</si>
  <si>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</si>
  <si>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</si>
  <si>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</si>
  <si>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</si>
  <si>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</si>
  <si>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</si>
  <si>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</si>
  <si>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</si>
  <si>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</si>
  <si>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</si>
  <si>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</si>
  <si>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</si>
  <si>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</si>
  <si>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</si>
  <si>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</si>
  <si>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</si>
  <si>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</si>
  <si>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</si>
  <si>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</si>
  <si>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</si>
  <si>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</si>
  <si>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</si>
  <si>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</si>
  <si>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</si>
  <si>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</si>
  <si>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</si>
  <si>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</si>
  <si>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</si>
  <si>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</si>
  <si>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</si>
  <si>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</si>
  <si>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</si>
  <si>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</si>
  <si>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</si>
  <si>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</si>
  <si>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</si>
  <si>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</si>
  <si>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</si>
  <si>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</si>
  <si>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</si>
  <si>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</si>
  <si>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</si>
  <si>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</si>
  <si>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</si>
  <si>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</si>
  <si>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</si>
  <si>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</si>
  <si>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</si>
  <si>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</si>
  <si>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</si>
  <si>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</si>
  <si>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</si>
  <si>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</si>
  <si>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</si>
  <si>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</si>
  <si>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</si>
  <si>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</si>
  <si>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</si>
  <si>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</si>
  <si>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</si>
  <si>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</si>
  <si>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</si>
  <si>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</si>
  <si>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</si>
  <si>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</si>
  <si>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</si>
  <si>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</si>
  <si>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</si>
  <si>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</si>
  <si>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</si>
  <si>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</si>
  <si>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</si>
  <si>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</si>
  <si>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</si>
  <si>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</si>
  <si>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</si>
  <si>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</si>
  <si>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</si>
  <si>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</si>
  <si>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</si>
  <si>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</si>
  <si>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</si>
  <si>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</si>
  <si>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</si>
  <si>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</si>
  <si>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</si>
  <si>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</si>
  <si>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</si>
  <si>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</si>
  <si>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</si>
  <si>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</si>
  <si>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</si>
  <si>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</si>
  <si>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</si>
  <si>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</si>
  <si>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</si>
  <si>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</si>
  <si>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</si>
  <si>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</si>
  <si>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</si>
  <si>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</si>
  <si>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</si>
  <si>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</si>
  <si>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</si>
  <si>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</si>
  <si>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</si>
  <si>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</si>
  <si>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</si>
  <si>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</si>
  <si>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</si>
  <si>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</si>
  <si>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</si>
  <si>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</si>
  <si>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</si>
  <si>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</si>
  <si>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</si>
  <si>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</si>
  <si>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</si>
  <si>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</si>
  <si>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</si>
  <si>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</si>
  <si>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</si>
  <si>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</si>
  <si>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</si>
  <si>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</si>
  <si>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</si>
  <si>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</si>
  <si>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</si>
  <si>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</si>
  <si>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</si>
  <si>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</si>
  <si>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</si>
  <si>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</si>
  <si>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</si>
  <si>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</si>
  <si>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</si>
  <si>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</si>
  <si>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</si>
  <si>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</si>
  <si>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</si>
  <si>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</si>
  <si>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</si>
  <si>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</si>
  <si>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</si>
  <si>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</si>
  <si>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</si>
  <si>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</si>
  <si>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</si>
  <si>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</si>
  <si>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</si>
  <si>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</si>
  <si>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</si>
  <si>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</si>
  <si>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</si>
  <si>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</si>
  <si>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</si>
  <si>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</si>
  <si>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</si>
  <si>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</si>
  <si>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</si>
  <si>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</si>
  <si>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</si>
  <si>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</si>
  <si>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</si>
  <si>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</si>
  <si>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</si>
  <si>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</si>
  <si>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</si>
  <si>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</si>
  <si>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</si>
  <si>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</si>
  <si>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</si>
  <si>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</si>
  <si>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</si>
  <si>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</si>
  <si>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</si>
  <si>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</si>
  <si>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</si>
  <si>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</si>
  <si>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</si>
  <si>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</si>
  <si>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</si>
  <si>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</si>
  <si>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</si>
  <si>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</si>
  <si>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</si>
  <si>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</si>
  <si>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</si>
  <si>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</si>
  <si>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</si>
  <si>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</si>
  <si>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</si>
  <si>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</si>
  <si>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</si>
  <si>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</si>
  <si>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</si>
  <si>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</si>
  <si>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</si>
  <si>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</si>
  <si>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</si>
  <si>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</si>
  <si>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</si>
  <si>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</si>
  <si>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</si>
  <si>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</si>
  <si>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</si>
  <si>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</si>
  <si>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</si>
  <si>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</si>
  <si>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</si>
  <si>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</si>
  <si>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Rasy</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</si>
  <si>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</si>
  <si>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</si>
  <si>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</si>
  <si>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</si>
  <si>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</si>
  <si>
    <t>Max Consecutive Ones</t>
    <phoneticPr fontId="1" type="noConversion"/>
  </si>
  <si>
    <t>Easy</t>
    <phoneticPr fontId="1" type="noConversion"/>
  </si>
  <si>
    <t>Find All Duplicates in an Array</t>
    <phoneticPr fontId="1" type="noConversion"/>
  </si>
  <si>
    <t>将值与索引联系起来；类似问题287</t>
    <rPh sb="0" eb="1">
      <t>jiang</t>
    </rPh>
    <rPh sb="1" eb="2">
      <t>zhi</t>
    </rPh>
    <rPh sb="2" eb="3">
      <t>yu</t>
    </rPh>
    <rPh sb="3" eb="4">
      <t>suo'yin</t>
    </rPh>
    <rPh sb="5" eb="6">
      <t>lian'xi</t>
    </rPh>
    <rPh sb="7" eb="8">
      <t>qi'lai</t>
    </rPh>
    <rPh sb="10" eb="11">
      <t>lei'si</t>
    </rPh>
    <rPh sb="12" eb="13">
      <t>wen'ti</t>
    </rPh>
    <phoneticPr fontId="1" type="noConversion"/>
  </si>
  <si>
    <t>Find All Numbers Disappered in an Array</t>
    <phoneticPr fontId="1" type="noConversion"/>
  </si>
  <si>
    <t>排序 哈希 映射</t>
    <rPh sb="0" eb="1">
      <t>pai'xu</t>
    </rPh>
    <rPh sb="3" eb="4">
      <t>ha'xi</t>
    </rPh>
    <rPh sb="6" eb="7">
      <t>ying'she</t>
    </rPh>
    <phoneticPr fontId="1" type="noConversion"/>
  </si>
  <si>
    <t>映射</t>
    <rPh sb="0" eb="1">
      <t>ying'she</t>
    </rPh>
    <phoneticPr fontId="1" type="noConversion"/>
  </si>
  <si>
    <t>类似442</t>
    <rPh sb="0" eb="1">
      <t>lei'si</t>
    </rPh>
    <phoneticPr fontId="1" type="noConversion"/>
  </si>
  <si>
    <t>Teemo Attacking</t>
    <phoneticPr fontId="1" type="noConversion"/>
  </si>
  <si>
    <t>Move Zeroes</t>
    <phoneticPr fontId="1" type="noConversion"/>
  </si>
  <si>
    <t>Product of Array Except Self</t>
    <phoneticPr fontId="1" type="noConversion"/>
  </si>
  <si>
    <t>双指针 动规</t>
    <rPh sb="0" eb="1">
      <t>shuang'zhi'zhen</t>
    </rPh>
    <rPh sb="4" eb="5">
      <t>dong'gui</t>
    </rPh>
    <phoneticPr fontId="1" type="noConversion"/>
  </si>
  <si>
    <t>Constant Space Complexity还没做到</t>
    <rPh sb="25" eb="26">
      <t>hai'mei</t>
    </rPh>
    <rPh sb="27" eb="28">
      <t>zuo'dao</t>
    </rPh>
    <phoneticPr fontId="1" type="noConversion"/>
  </si>
  <si>
    <t>Best Time to Buy and Sell Stock II</t>
    <phoneticPr fontId="1" type="noConversion"/>
  </si>
  <si>
    <t>模拟 贪心</t>
    <rPh sb="0" eb="1">
      <t>mo'ni</t>
    </rPh>
    <rPh sb="3" eb="4">
      <t>tan'xin</t>
    </rPh>
    <phoneticPr fontId="1" type="noConversion"/>
  </si>
  <si>
    <t>Majority Element</t>
    <phoneticPr fontId="1" type="noConversion"/>
  </si>
  <si>
    <t>枚举</t>
    <rPh sb="0" eb="1">
      <t>mei'ju</t>
    </rPh>
    <phoneticPr fontId="1" type="noConversion"/>
  </si>
  <si>
    <t>Contains Duplicate</t>
    <phoneticPr fontId="1" type="noConversion"/>
  </si>
  <si>
    <t>Missing Number</t>
    <phoneticPr fontId="1" type="noConversion"/>
  </si>
  <si>
    <t>Combination Sum III</t>
    <phoneticPr fontId="1" type="noConversion"/>
  </si>
  <si>
    <t>数学 枚举</t>
    <rPh sb="0" eb="1">
      <t>shu'xue</t>
    </rPh>
    <rPh sb="3" eb="4">
      <t>mei'ju</t>
    </rPh>
    <phoneticPr fontId="1" type="noConversion"/>
  </si>
  <si>
    <t>组合数的生成</t>
    <rPh sb="0" eb="1">
      <t>zu'he'sh</t>
    </rPh>
    <rPh sb="3" eb="4">
      <t>d</t>
    </rPh>
    <rPh sb="4" eb="5">
      <t>sheng'c</t>
    </rPh>
    <phoneticPr fontId="1" type="noConversion"/>
  </si>
  <si>
    <t>Subarray Sum Equals K</t>
    <phoneticPr fontId="1" type="noConversion"/>
  </si>
  <si>
    <t>分治 Meet-in-the-Middle</t>
    <rPh sb="0" eb="1">
      <t>fen'zhi</t>
    </rPh>
    <phoneticPr fontId="1" type="noConversion"/>
  </si>
  <si>
    <t>思路很值得反思，看了题解之后才做出来O(N)的</t>
    <rPh sb="0" eb="1">
      <t>si'lu</t>
    </rPh>
    <rPh sb="2" eb="3">
      <t>hen'zhi'de</t>
    </rPh>
    <rPh sb="5" eb="6">
      <t>fan'si</t>
    </rPh>
    <rPh sb="8" eb="9">
      <t>kan'le</t>
    </rPh>
    <rPh sb="10" eb="11">
      <t>ti'jie</t>
    </rPh>
    <rPh sb="12" eb="13">
      <t>zhi'hou</t>
    </rPh>
    <rPh sb="14" eb="15">
      <t>cai'zuo</t>
    </rPh>
    <rPh sb="16" eb="17">
      <t>chu'lai</t>
    </rPh>
    <rPh sb="22" eb="23">
      <t>d</t>
    </rPh>
    <phoneticPr fontId="1" type="noConversion"/>
  </si>
  <si>
    <t>Subsets</t>
    <phoneticPr fontId="1" type="noConversion"/>
  </si>
  <si>
    <t>枚举 宽搜</t>
    <rPh sb="0" eb="1">
      <t>mei'ju</t>
    </rPh>
    <rPh sb="3" eb="4">
      <t>kuan'sou</t>
    </rPh>
    <phoneticPr fontId="1" type="noConversion"/>
  </si>
  <si>
    <t>还有一种位运算的方法，以及动规的方法</t>
    <rPh sb="0" eb="1">
      <t>hai'you'yi'zhong</t>
    </rPh>
    <rPh sb="4" eb="5">
      <t>wei'yun'suan</t>
    </rPh>
    <rPh sb="7" eb="8">
      <t>d</t>
    </rPh>
    <rPh sb="8" eb="9">
      <t>fang'fa</t>
    </rPh>
    <rPh sb="11" eb="12">
      <t>yi'ji</t>
    </rPh>
    <rPh sb="13" eb="14">
      <t>dong'gui</t>
    </rPh>
    <rPh sb="15" eb="16">
      <t>d</t>
    </rPh>
    <rPh sb="16" eb="17">
      <t>fang'fa</t>
    </rPh>
    <phoneticPr fontId="1" type="noConversion"/>
  </si>
  <si>
    <t>Unique Paths</t>
  </si>
  <si>
    <t>动规 数学</t>
  </si>
  <si>
    <t>Spiral Matrix II</t>
  </si>
  <si>
    <t>Array Nesting</t>
  </si>
  <si>
    <t>模拟 哈希 映射</t>
  </si>
  <si>
    <t>尽量不要在循环的时候改变循环体</t>
  </si>
  <si>
    <t>Insert Delete GetRandom O(1)</t>
  </si>
  <si>
    <t>数据结构</t>
  </si>
  <si>
    <t>Remove Element</t>
  </si>
  <si>
    <t>nums[~i] == nums[n-i-1]; list.reverse()</t>
  </si>
  <si>
    <t>Plus One</t>
  </si>
  <si>
    <t>Minimum Path Sum</t>
  </si>
  <si>
    <t>Medium</t>
  </si>
  <si>
    <t>注意边界条件不要重复定义了</t>
  </si>
  <si>
    <t>Pascal's Triangle</t>
  </si>
  <si>
    <t>Combination Sum</t>
  </si>
  <si>
    <t>深搜</t>
  </si>
  <si>
    <t>Sort Colors</t>
  </si>
  <si>
    <t>双指针</t>
  </si>
  <si>
    <t>Game of Life</t>
  </si>
  <si>
    <t>Container With Most Water</t>
  </si>
  <si>
    <t>注意指针更新的条件</t>
  </si>
  <si>
    <t>Pascal's Triangle II</t>
  </si>
  <si>
    <t>Set Matrix Zeroes</t>
  </si>
  <si>
    <t>标记 构造</t>
  </si>
  <si>
    <t>Remove Duplicates from Sorted Array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</si>
</sst>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_);[Red]\(0\)"/>
    <numFmt numFmtId="166" formatCode="0.0000_);[Red]\(0.0000\)"/>
    <numFmt numFmtId="167" formatCode="h:mm:ss;@"/>
  </numFmts>
  <fonts count="13"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2">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65"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66"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65"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66" fontId="7" fillId="7" borderId="9" xfId="0" applyNumberFormat="1" applyFont="1" applyFill="1" applyBorder="1" applyAlignment="1">
      <alignment horizontal="center" vertical="center"/>
    </xf>
    <xf numFmtId="166" fontId="7" fillId="6" borderId="9" xfId="0" applyNumberFormat="1" applyFont="1" applyFill="1" applyBorder="1" applyAlignment="1">
      <alignment horizontal="center" vertical="center" wrapText="1"/>
    </xf>
    <xf numFmtId="166"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65"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65"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64"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67" fontId="7" fillId="7" borderId="9" xfId="0" applyNumberFormat="1" applyFont="1" applyFill="1" applyBorder="1" applyAlignment="1">
      <alignment horizontal="center" vertical="center"/>
    </xf>
    <xf numFmtId="167" fontId="7" fillId="0" borderId="9" xfId="0" applyNumberFormat="1" applyFont="1" applyBorder="1" applyAlignment="1">
      <alignment horizontal="center" vertical="center" wrapText="1"/>
    </xf>
    <xf numFmtId="167" fontId="0" fillId="0" borderId="9" xfId="0" applyNumberFormat="1" applyFont="1" applyBorder="1" applyAlignment="1">
      <alignment horizontal="center" vertical="center" wrapText="1"/>
    </xf>
    <xf numFmtId="166" fontId="9" fillId="0" borderId="9" xfId="0" applyNumberFormat="1" applyFont="1" applyBorder="1" applyAlignment="1">
      <alignment horizontal="center" vertical="top"/>
    </xf>
    <xf numFmtId="166" fontId="9" fillId="0" borderId="9" xfId="0" applyNumberFormat="1" applyFont="1" applyBorder="1" applyAlignment="1">
      <alignment horizontal="left" vertical="top" wrapText="1"/>
    </xf>
    <xf numFmtId="166" fontId="7" fillId="8" borderId="9" xfId="0" applyNumberFormat="1" applyFont="1" applyFill="1" applyBorder="1" applyAlignment="1">
      <alignment horizontal="center" vertical="center"/>
    </xf>
    <xf numFmtId="166"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cellXfs>
  <cellStyles count="3">
    <cellStyle name="Followed Hyperlink" xfId="1" builtinId="9" hidden="1"/>
    <cellStyle name="Followed Hyperlink" xfId="2" builtinId="9" hidden="1"/>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numCache>
            </c:numRef>
          </c:cat>
          <c:val>
            <c:numRef>
              <c:f>'Problems Set'!$S$2:$S$503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pt idx="337">
                  <c:v>0.7</c:v>
                </c:pt>
                <c:pt idx="338">
                  <c:v>0.777777777777778</c:v>
                </c:pt>
                <c:pt idx="339">
                  <c:v>0.6</c:v>
                </c:pt>
                <c:pt idx="340">
                  <c:v>0.6</c:v>
                </c:pt>
                <c:pt idx="341">
                  <c:v>0.666666666666667</c:v>
                </c:pt>
                <c:pt idx="342">
                  <c:v>0.666666666666667</c:v>
                </c:pt>
                <c:pt idx="343">
                  <c:v>0.666666666666667</c:v>
                </c:pt>
                <c:pt idx="344">
                  <c:v>0.666666666666667</c:v>
                </c:pt>
                <c:pt idx="345">
                  <c:v>0.666666666666667</c:v>
                </c:pt>
                <c:pt idx="346">
                  <c:v>0.875</c:v>
                </c:pt>
                <c:pt idx="347">
                  <c:v>0.875</c:v>
                </c:pt>
                <c:pt idx="348">
                  <c:v>0.875</c:v>
                </c:pt>
                <c:pt idx="349">
                  <c:v>0.875</c:v>
                </c:pt>
                <c:pt idx="350">
                  <c:v>0.875</c:v>
                </c:pt>
                <c:pt idx="351">
                  <c:v>1.0</c:v>
                </c:pt>
                <c:pt idx="352">
                  <c:v>1.0</c:v>
                </c:pt>
                <c:pt idx="353">
                  <c:v>0.875</c:v>
                </c:pt>
                <c:pt idx="354">
                  <c:v>0.875</c:v>
                </c:pt>
                <c:pt idx="355">
                  <c:v>0.875</c:v>
                </c:pt>
                <c:pt idx="356">
                  <c:v>0.875</c:v>
                </c:pt>
                <c:pt idx="357">
                  <c:v>0.7</c:v>
                </c:pt>
                <c:pt idx="358">
                  <c:v>0.636363636363636</c:v>
                </c:pt>
                <c:pt idx="359">
                  <c:v>0.636363636363636</c:v>
                </c:pt>
                <c:pt idx="360">
                  <c:v>0.7</c:v>
                </c:pt>
                <c:pt idx="361">
                  <c:v>0.636363636363636</c:v>
                </c:pt>
                <c:pt idx="362">
                  <c:v>0.636363636363636</c:v>
                </c:pt>
                <c:pt idx="363">
                  <c:v>0.636363636363636</c:v>
                </c:pt>
                <c:pt idx="364">
                  <c:v>0.777777777777778</c:v>
                </c:pt>
                <c:pt idx="365">
                  <c:v>0.875</c:v>
                </c:pt>
                <c:pt idx="366">
                  <c:v>0.7</c:v>
                </c:pt>
                <c:pt idx="367">
                  <c:v>0.7</c:v>
                </c:pt>
                <c:pt idx="368">
                  <c:v>0.777777777777778</c:v>
                </c:pt>
                <c:pt idx="369">
                  <c:v>0.777777777777778</c:v>
                </c:pt>
              </c:numCache>
            </c:numRef>
          </c:val>
          <c:smooth val="0"/>
          <c:extLst xmlns:c16r2="http://schemas.microsoft.com/office/drawing/2015/06/char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pt idx="337">
                  <c:v>0.586145648312611</c:v>
                </c:pt>
                <c:pt idx="338">
                  <c:v>0.586879432624113</c:v>
                </c:pt>
                <c:pt idx="339">
                  <c:v>0.584805653710247</c:v>
                </c:pt>
                <c:pt idx="340">
                  <c:v>0.585537918871252</c:v>
                </c:pt>
                <c:pt idx="341">
                  <c:v>0.586267605633803</c:v>
                </c:pt>
                <c:pt idx="342">
                  <c:v>0.586994727592267</c:v>
                </c:pt>
                <c:pt idx="343">
                  <c:v>0.587719298245614</c:v>
                </c:pt>
                <c:pt idx="344">
                  <c:v>0.587412587412587</c:v>
                </c:pt>
                <c:pt idx="345">
                  <c:v>0.588132635253054</c:v>
                </c:pt>
                <c:pt idx="346">
                  <c:v>0.588850174216028</c:v>
                </c:pt>
                <c:pt idx="347">
                  <c:v>0.589565217391304</c:v>
                </c:pt>
                <c:pt idx="348">
                  <c:v>0.590277777777778</c:v>
                </c:pt>
                <c:pt idx="349">
                  <c:v>0.590987868284229</c:v>
                </c:pt>
                <c:pt idx="350">
                  <c:v>0.591695501730104</c:v>
                </c:pt>
                <c:pt idx="351">
                  <c:v>0.592400690846287</c:v>
                </c:pt>
                <c:pt idx="352">
                  <c:v>0.593103448275862</c:v>
                </c:pt>
                <c:pt idx="353">
                  <c:v>0.592783505154639</c:v>
                </c:pt>
                <c:pt idx="354">
                  <c:v>0.593481989708405</c:v>
                </c:pt>
                <c:pt idx="355">
                  <c:v>0.594178082191781</c:v>
                </c:pt>
                <c:pt idx="356">
                  <c:v>0.594871794871795</c:v>
                </c:pt>
                <c:pt idx="357">
                  <c:v>0.593537414965986</c:v>
                </c:pt>
                <c:pt idx="358">
                  <c:v>0.593220338983051</c:v>
                </c:pt>
                <c:pt idx="359">
                  <c:v>0.593908629441624</c:v>
                </c:pt>
                <c:pt idx="360">
                  <c:v>0.594594594594595</c:v>
                </c:pt>
                <c:pt idx="361">
                  <c:v>0.594276094276094</c:v>
                </c:pt>
                <c:pt idx="362">
                  <c:v>0.594957983193277</c:v>
                </c:pt>
                <c:pt idx="363">
                  <c:v>0.595637583892617</c:v>
                </c:pt>
                <c:pt idx="364">
                  <c:v>0.596314907872697</c:v>
                </c:pt>
                <c:pt idx="365">
                  <c:v>0.596989966555184</c:v>
                </c:pt>
                <c:pt idx="366">
                  <c:v>0.59567387687188</c:v>
                </c:pt>
                <c:pt idx="367">
                  <c:v>0.596345514950166</c:v>
                </c:pt>
                <c:pt idx="368">
                  <c:v>0.597014925373134</c:v>
                </c:pt>
                <c:pt idx="369">
                  <c:v>0.597682119205298</c:v>
                </c:pt>
              </c:numCache>
            </c:numRef>
          </c:val>
          <c:smooth val="0"/>
          <c:extLst xmlns:c16r2="http://schemas.microsoft.com/office/drawing/2015/06/char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1476294448"/>
        <c:axId val="1476296496"/>
      </c:lineChart>
      <c:catAx>
        <c:axId val="147629444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296496"/>
        <c:crosses val="autoZero"/>
        <c:auto val="0"/>
        <c:lblAlgn val="ctr"/>
        <c:lblOffset val="100"/>
        <c:tickLblSkip val="50"/>
        <c:noMultiLvlLbl val="1"/>
      </c:catAx>
      <c:valAx>
        <c:axId val="1476296496"/>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294448"/>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numCache>
            </c:numRef>
          </c:cat>
          <c:val>
            <c:numRef>
              <c:f>'Problems Set'!$Q$2:$Q$503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pt idx="337">
                  <c:v>3.0</c:v>
                </c:pt>
                <c:pt idx="338">
                  <c:v>2.75</c:v>
                </c:pt>
                <c:pt idx="339">
                  <c:v>2.625</c:v>
                </c:pt>
                <c:pt idx="340">
                  <c:v>2.625</c:v>
                </c:pt>
                <c:pt idx="341">
                  <c:v>2.5</c:v>
                </c:pt>
                <c:pt idx="342">
                  <c:v>2.25</c:v>
                </c:pt>
                <c:pt idx="343">
                  <c:v>2.375</c:v>
                </c:pt>
                <c:pt idx="344">
                  <c:v>2.375</c:v>
                </c:pt>
                <c:pt idx="345">
                  <c:v>2.125</c:v>
                </c:pt>
                <c:pt idx="346">
                  <c:v>2.25</c:v>
                </c:pt>
                <c:pt idx="347">
                  <c:v>2.25</c:v>
                </c:pt>
                <c:pt idx="348">
                  <c:v>2.25</c:v>
                </c:pt>
                <c:pt idx="349">
                  <c:v>2.25</c:v>
                </c:pt>
                <c:pt idx="350">
                  <c:v>2.375</c:v>
                </c:pt>
                <c:pt idx="351">
                  <c:v>2.375</c:v>
                </c:pt>
                <c:pt idx="352">
                  <c:v>2.375</c:v>
                </c:pt>
                <c:pt idx="353">
                  <c:v>2.625</c:v>
                </c:pt>
                <c:pt idx="354">
                  <c:v>2.75</c:v>
                </c:pt>
                <c:pt idx="355">
                  <c:v>2.75</c:v>
                </c:pt>
                <c:pt idx="356">
                  <c:v>2.875</c:v>
                </c:pt>
                <c:pt idx="357">
                  <c:v>3.0</c:v>
                </c:pt>
                <c:pt idx="358">
                  <c:v>3.125</c:v>
                </c:pt>
                <c:pt idx="359">
                  <c:v>3.0</c:v>
                </c:pt>
                <c:pt idx="360">
                  <c:v>2.875</c:v>
                </c:pt>
                <c:pt idx="361">
                  <c:v>2.75</c:v>
                </c:pt>
                <c:pt idx="362">
                  <c:v>2.625</c:v>
                </c:pt>
                <c:pt idx="363">
                  <c:v>2.625</c:v>
                </c:pt>
                <c:pt idx="364">
                  <c:v>2.625</c:v>
                </c:pt>
                <c:pt idx="365">
                  <c:v>2.625</c:v>
                </c:pt>
                <c:pt idx="366">
                  <c:v>2.625</c:v>
                </c:pt>
                <c:pt idx="367">
                  <c:v>2.625</c:v>
                </c:pt>
                <c:pt idx="368">
                  <c:v>2.75</c:v>
                </c:pt>
                <c:pt idx="369">
                  <c:v>2.625</c:v>
                </c:pt>
              </c:numCache>
            </c:numRef>
          </c:val>
          <c:smooth val="0"/>
          <c:extLst xmlns:c16r2="http://schemas.microsoft.com/office/drawing/2015/06/char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pt idx="337">
                  <c:v>1.568047337278107</c:v>
                </c:pt>
                <c:pt idx="338">
                  <c:v>1.566371681415929</c:v>
                </c:pt>
                <c:pt idx="339">
                  <c:v>1.570588235294118</c:v>
                </c:pt>
                <c:pt idx="340">
                  <c:v>1.571847507331378</c:v>
                </c:pt>
                <c:pt idx="341">
                  <c:v>1.573099415204678</c:v>
                </c:pt>
                <c:pt idx="342">
                  <c:v>1.571428571428571</c:v>
                </c:pt>
                <c:pt idx="343">
                  <c:v>1.575581395348837</c:v>
                </c:pt>
                <c:pt idx="344">
                  <c:v>1.579710144927536</c:v>
                </c:pt>
                <c:pt idx="345">
                  <c:v>1.58092485549133</c:v>
                </c:pt>
                <c:pt idx="346">
                  <c:v>1.582132564841499</c:v>
                </c:pt>
                <c:pt idx="347">
                  <c:v>1.586206896551724</c:v>
                </c:pt>
                <c:pt idx="348">
                  <c:v>1.587392550143266</c:v>
                </c:pt>
                <c:pt idx="349">
                  <c:v>1.588571428571429</c:v>
                </c:pt>
                <c:pt idx="350">
                  <c:v>1.58974358974359</c:v>
                </c:pt>
                <c:pt idx="351">
                  <c:v>1.59375</c:v>
                </c:pt>
                <c:pt idx="352">
                  <c:v>1.597733711048159</c:v>
                </c:pt>
                <c:pt idx="353">
                  <c:v>1.604519774011299</c:v>
                </c:pt>
                <c:pt idx="354">
                  <c:v>1.608450704225352</c:v>
                </c:pt>
                <c:pt idx="355">
                  <c:v>1.612359550561798</c:v>
                </c:pt>
                <c:pt idx="356">
                  <c:v>1.61624649859944</c:v>
                </c:pt>
                <c:pt idx="357">
                  <c:v>1.620111731843575</c:v>
                </c:pt>
                <c:pt idx="358">
                  <c:v>1.623955431754874</c:v>
                </c:pt>
                <c:pt idx="359">
                  <c:v>1.625</c:v>
                </c:pt>
                <c:pt idx="360">
                  <c:v>1.626038781163435</c:v>
                </c:pt>
                <c:pt idx="361">
                  <c:v>1.629834254143646</c:v>
                </c:pt>
                <c:pt idx="362">
                  <c:v>1.630853994490358</c:v>
                </c:pt>
                <c:pt idx="363">
                  <c:v>1.634615384615384</c:v>
                </c:pt>
                <c:pt idx="364">
                  <c:v>1.638356164383561</c:v>
                </c:pt>
                <c:pt idx="365">
                  <c:v>1.64207650273224</c:v>
                </c:pt>
                <c:pt idx="366">
                  <c:v>1.645776566757493</c:v>
                </c:pt>
                <c:pt idx="367">
                  <c:v>1.646739130434783</c:v>
                </c:pt>
                <c:pt idx="368">
                  <c:v>1.650406504065041</c:v>
                </c:pt>
                <c:pt idx="369">
                  <c:v>1.651351351351351</c:v>
                </c:pt>
              </c:numCache>
            </c:numRef>
          </c:val>
          <c:smooth val="0"/>
          <c:extLst xmlns:c16r2="http://schemas.microsoft.com/office/drawing/2015/06/char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1475451936"/>
        <c:axId val="1475455600"/>
      </c:lineChart>
      <c:catAx>
        <c:axId val="147545193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455600"/>
        <c:crosses val="autoZero"/>
        <c:auto val="0"/>
        <c:lblAlgn val="ctr"/>
        <c:lblOffset val="100"/>
        <c:tickLblSkip val="50"/>
        <c:noMultiLvlLbl val="1"/>
      </c:catAx>
      <c:valAx>
        <c:axId val="1475455600"/>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451936"/>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numCache>
            </c:numRef>
          </c:cat>
          <c:val>
            <c:numRef>
              <c:f>'Problems Set'!$R$2:$R$503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pt idx="342">
                  <c:v>1.25</c:v>
                </c:pt>
                <c:pt idx="343">
                  <c:v>1.25</c:v>
                </c:pt>
                <c:pt idx="344">
                  <c:v>1.375</c:v>
                </c:pt>
                <c:pt idx="345">
                  <c:v>1.25</c:v>
                </c:pt>
                <c:pt idx="346">
                  <c:v>1.25</c:v>
                </c:pt>
                <c:pt idx="347">
                  <c:v>1.125</c:v>
                </c:pt>
                <c:pt idx="348">
                  <c:v>1.125</c:v>
                </c:pt>
                <c:pt idx="349">
                  <c:v>1.125</c:v>
                </c:pt>
                <c:pt idx="350">
                  <c:v>1.125</c:v>
                </c:pt>
                <c:pt idx="351">
                  <c:v>1.125</c:v>
                </c:pt>
                <c:pt idx="352">
                  <c:v>1.0</c:v>
                </c:pt>
                <c:pt idx="353">
                  <c:v>1.125</c:v>
                </c:pt>
                <c:pt idx="354">
                  <c:v>1.125</c:v>
                </c:pt>
                <c:pt idx="355">
                  <c:v>1.125</c:v>
                </c:pt>
                <c:pt idx="356">
                  <c:v>1.125</c:v>
                </c:pt>
                <c:pt idx="357">
                  <c:v>1.375</c:v>
                </c:pt>
                <c:pt idx="358">
                  <c:v>1.5</c:v>
                </c:pt>
                <c:pt idx="359">
                  <c:v>1.5</c:v>
                </c:pt>
                <c:pt idx="360">
                  <c:v>1.5</c:v>
                </c:pt>
                <c:pt idx="361">
                  <c:v>1.5</c:v>
                </c:pt>
                <c:pt idx="362">
                  <c:v>1.5</c:v>
                </c:pt>
                <c:pt idx="363">
                  <c:v>1.5</c:v>
                </c:pt>
                <c:pt idx="364">
                  <c:v>1.5</c:v>
                </c:pt>
                <c:pt idx="365">
                  <c:v>1.25</c:v>
                </c:pt>
                <c:pt idx="366">
                  <c:v>1.375</c:v>
                </c:pt>
                <c:pt idx="367">
                  <c:v>1.375</c:v>
                </c:pt>
                <c:pt idx="368">
                  <c:v>1.375</c:v>
                </c:pt>
                <c:pt idx="369">
                  <c:v>1.25</c:v>
                </c:pt>
              </c:numCache>
            </c:numRef>
          </c:val>
          <c:smooth val="0"/>
          <c:extLst xmlns:c16r2="http://schemas.microsoft.com/office/drawing/2015/06/char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pt idx="337">
                  <c:v>1.665680473372781</c:v>
                </c:pt>
                <c:pt idx="338">
                  <c:v>1.663716814159292</c:v>
                </c:pt>
                <c:pt idx="339">
                  <c:v>1.664705882352941</c:v>
                </c:pt>
                <c:pt idx="340">
                  <c:v>1.662756598240469</c:v>
                </c:pt>
                <c:pt idx="341">
                  <c:v>1.660818713450292</c:v>
                </c:pt>
                <c:pt idx="342">
                  <c:v>1.658892128279883</c:v>
                </c:pt>
                <c:pt idx="343">
                  <c:v>1.656976744186046</c:v>
                </c:pt>
                <c:pt idx="344">
                  <c:v>1.657971014492753</c:v>
                </c:pt>
                <c:pt idx="345">
                  <c:v>1.65606936416185</c:v>
                </c:pt>
                <c:pt idx="346">
                  <c:v>1.654178674351585</c:v>
                </c:pt>
                <c:pt idx="347">
                  <c:v>1.652298850574713</c:v>
                </c:pt>
                <c:pt idx="348">
                  <c:v>1.650429799426934</c:v>
                </c:pt>
                <c:pt idx="349">
                  <c:v>1.648571428571428</c:v>
                </c:pt>
                <c:pt idx="350">
                  <c:v>1.646723646723647</c:v>
                </c:pt>
                <c:pt idx="351">
                  <c:v>1.644886363636363</c:v>
                </c:pt>
                <c:pt idx="352">
                  <c:v>1.643059490084986</c:v>
                </c:pt>
                <c:pt idx="353">
                  <c:v>1.644067796610169</c:v>
                </c:pt>
                <c:pt idx="354">
                  <c:v>1.64225352112676</c:v>
                </c:pt>
                <c:pt idx="355">
                  <c:v>1.640449438202247</c:v>
                </c:pt>
                <c:pt idx="356">
                  <c:v>1.638655462184874</c:v>
                </c:pt>
                <c:pt idx="357">
                  <c:v>1.64245810055866</c:v>
                </c:pt>
                <c:pt idx="358">
                  <c:v>1.643454038997214</c:v>
                </c:pt>
                <c:pt idx="359">
                  <c:v>1.641666666666667</c:v>
                </c:pt>
                <c:pt idx="360">
                  <c:v>1.6398891966759</c:v>
                </c:pt>
                <c:pt idx="361">
                  <c:v>1.640883977900552</c:v>
                </c:pt>
                <c:pt idx="362">
                  <c:v>1.639118457300275</c:v>
                </c:pt>
                <c:pt idx="363">
                  <c:v>1.637362637362637</c:v>
                </c:pt>
                <c:pt idx="364">
                  <c:v>1.635616438356164</c:v>
                </c:pt>
                <c:pt idx="365">
                  <c:v>1.633879781420765</c:v>
                </c:pt>
                <c:pt idx="366">
                  <c:v>1.637602179836512</c:v>
                </c:pt>
                <c:pt idx="367">
                  <c:v>1.635869565217391</c:v>
                </c:pt>
                <c:pt idx="368">
                  <c:v>1.634146341463414</c:v>
                </c:pt>
                <c:pt idx="369">
                  <c:v>1.632432432432432</c:v>
                </c:pt>
              </c:numCache>
            </c:numRef>
          </c:val>
          <c:smooth val="0"/>
          <c:extLst xmlns:c16r2="http://schemas.microsoft.com/office/drawing/2015/06/char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1430214208"/>
        <c:axId val="1430216256"/>
      </c:lineChart>
      <c:catAx>
        <c:axId val="143021420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16256"/>
        <c:crosses val="autoZero"/>
        <c:auto val="0"/>
        <c:lblAlgn val="ctr"/>
        <c:lblOffset val="100"/>
        <c:tickLblSkip val="50"/>
        <c:noMultiLvlLbl val="1"/>
      </c:catAx>
      <c:valAx>
        <c:axId val="1430216256"/>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14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84.0</c:v>
                </c:pt>
                <c:pt idx="2">
                  <c:v>6.0</c:v>
                </c:pt>
                <c:pt idx="3">
                  <c:v>0.0</c:v>
                </c:pt>
                <c:pt idx="4">
                  <c:v>1.0</c:v>
                </c:pt>
                <c:pt idx="5">
                  <c:v>11.0</c:v>
                </c:pt>
              </c:numCache>
            </c:numRef>
          </c:val>
          <c:extLst xmlns:c16r2="http://schemas.microsoft.com/office/drawing/2015/06/char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1476038160"/>
        <c:axId val="1476237232"/>
      </c:barChart>
      <c:catAx>
        <c:axId val="1476038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237232"/>
        <c:crosses val="autoZero"/>
        <c:auto val="1"/>
        <c:lblAlgn val="ctr"/>
        <c:lblOffset val="100"/>
        <c:noMultiLvlLbl val="0"/>
      </c:catAx>
      <c:valAx>
        <c:axId val="147623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0381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numCache>
            </c:numRef>
          </c:cat>
          <c:val>
            <c:numRef>
              <c:f>'Problems Set'!$T$2:$T$503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pt idx="337">
                  <c:v>7125</c:v>
                </c:pt>
                <c:pt idx="338">
                  <c:v>7100.694444444444</c:v>
                </c:pt>
                <c:pt idx="339">
                  <c:v>6531.250000000001</c:v>
                </c:pt>
                <c:pt idx="340">
                  <c:v>6531.250000000001</c:v>
                </c:pt>
                <c:pt idx="341">
                  <c:v>6572.916666666666</c:v>
                </c:pt>
                <c:pt idx="342">
                  <c:v>6354.166666666666</c:v>
                </c:pt>
                <c:pt idx="343">
                  <c:v>6479.166666666666</c:v>
                </c:pt>
                <c:pt idx="344">
                  <c:v>6447.916666666666</c:v>
                </c:pt>
                <c:pt idx="345">
                  <c:v>6229.166666666666</c:v>
                </c:pt>
                <c:pt idx="346">
                  <c:v>6875.0</c:v>
                </c:pt>
                <c:pt idx="347">
                  <c:v>6906.25</c:v>
                </c:pt>
                <c:pt idx="348">
                  <c:v>6906.25</c:v>
                </c:pt>
                <c:pt idx="349">
                  <c:v>6906.25</c:v>
                </c:pt>
                <c:pt idx="350">
                  <c:v>7031.25</c:v>
                </c:pt>
                <c:pt idx="351">
                  <c:v>7343.75</c:v>
                </c:pt>
                <c:pt idx="352">
                  <c:v>7375.0</c:v>
                </c:pt>
                <c:pt idx="353">
                  <c:v>7281.25</c:v>
                </c:pt>
                <c:pt idx="354">
                  <c:v>7406.250000000001</c:v>
                </c:pt>
                <c:pt idx="355">
                  <c:v>7406.250000000001</c:v>
                </c:pt>
                <c:pt idx="356">
                  <c:v>7531.25</c:v>
                </c:pt>
                <c:pt idx="357">
                  <c:v>7156.25</c:v>
                </c:pt>
                <c:pt idx="358">
                  <c:v>7090.909090909091</c:v>
                </c:pt>
                <c:pt idx="359">
                  <c:v>6965.90909090909</c:v>
                </c:pt>
                <c:pt idx="360">
                  <c:v>7000.0</c:v>
                </c:pt>
                <c:pt idx="361">
                  <c:v>6715.90909090909</c:v>
                </c:pt>
                <c:pt idx="362">
                  <c:v>6590.909090909091</c:v>
                </c:pt>
                <c:pt idx="363">
                  <c:v>6590.909090909091</c:v>
                </c:pt>
                <c:pt idx="364">
                  <c:v>6944.444444444444</c:v>
                </c:pt>
                <c:pt idx="365">
                  <c:v>7250.0</c:v>
                </c:pt>
                <c:pt idx="366">
                  <c:v>6781.250000000001</c:v>
                </c:pt>
                <c:pt idx="367">
                  <c:v>6781.250000000001</c:v>
                </c:pt>
                <c:pt idx="368">
                  <c:v>7100.694444444444</c:v>
                </c:pt>
                <c:pt idx="369">
                  <c:v>7006.944444444444</c:v>
                </c:pt>
              </c:numCache>
            </c:numRef>
          </c:val>
          <c:smooth val="0"/>
          <c:extLst xmlns:c16r2="http://schemas.microsoft.com/office/drawing/2015/06/char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numCache>
            </c:numRef>
          </c:cat>
          <c:val>
            <c:numRef>
              <c:f>'Problems Set'!$Y$2:$Y$503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pt idx="337">
                  <c:v>5366.991339716438</c:v>
                </c:pt>
                <c:pt idx="338">
                  <c:v>5367.64105943639</c:v>
                </c:pt>
                <c:pt idx="339">
                  <c:v>5366.425898981501</c:v>
                </c:pt>
                <c:pt idx="340">
                  <c:v>5370.003154949392</c:v>
                </c:pt>
                <c:pt idx="341">
                  <c:v>5373.563750926613</c:v>
                </c:pt>
                <c:pt idx="342">
                  <c:v>5374.192358339268</c:v>
                </c:pt>
                <c:pt idx="343">
                  <c:v>5380.635454916361</c:v>
                </c:pt>
                <c:pt idx="344">
                  <c:v>5383.748859835816</c:v>
                </c:pt>
                <c:pt idx="345">
                  <c:v>5387.239102583502</c:v>
                </c:pt>
                <c:pt idx="346">
                  <c:v>5390.713331793673</c:v>
                </c:pt>
                <c:pt idx="347">
                  <c:v>5397.045227386306</c:v>
                </c:pt>
                <c:pt idx="348">
                  <c:v>5400.479544730977</c:v>
                </c:pt>
                <c:pt idx="349">
                  <c:v>5403.898242139144</c:v>
                </c:pt>
                <c:pt idx="350">
                  <c:v>5407.301432387937</c:v>
                </c:pt>
                <c:pt idx="351">
                  <c:v>5413.530136206626</c:v>
                </c:pt>
                <c:pt idx="352">
                  <c:v>5419.727459216567</c:v>
                </c:pt>
                <c:pt idx="353">
                  <c:v>5425.461587745355</c:v>
                </c:pt>
                <c:pt idx="354">
                  <c:v>5431.592298214674</c:v>
                </c:pt>
                <c:pt idx="355">
                  <c:v>5437.692396490687</c:v>
                </c:pt>
                <c:pt idx="356">
                  <c:v>5443.76212023271</c:v>
                </c:pt>
                <c:pt idx="357">
                  <c:v>5443.340744118876</c:v>
                </c:pt>
                <c:pt idx="358">
                  <c:v>5446.142769463198</c:v>
                </c:pt>
                <c:pt idx="359">
                  <c:v>5449.354906937395</c:v>
                </c:pt>
                <c:pt idx="360">
                  <c:v>5452.552968480947</c:v>
                </c:pt>
                <c:pt idx="361">
                  <c:v>5455.303495358744</c:v>
                </c:pt>
                <c:pt idx="362">
                  <c:v>5458.469338148483</c:v>
                </c:pt>
                <c:pt idx="363">
                  <c:v>5464.368685006268</c:v>
                </c:pt>
                <c:pt idx="364">
                  <c:v>5470.239324476262</c:v>
                </c:pt>
                <c:pt idx="365">
                  <c:v>5476.081473765008</c:v>
                </c:pt>
                <c:pt idx="366">
                  <c:v>5475.560713978066</c:v>
                </c:pt>
                <c:pt idx="367">
                  <c:v>5478.63552650585</c:v>
                </c:pt>
                <c:pt idx="368">
                  <c:v>5484.407232132023</c:v>
                </c:pt>
                <c:pt idx="369">
                  <c:v>5487.448541256488</c:v>
                </c:pt>
              </c:numCache>
            </c:numRef>
          </c:val>
          <c:smooth val="0"/>
          <c:extLst xmlns:c16r2="http://schemas.microsoft.com/office/drawing/2015/06/char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Set'!$O$2:$O$503</c:f>
              <c:numCache>
                <c:formatCode>0.0000_);[Red]\(0.0000\)</c:formatCode>
                <c:ptCount val="502"/>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pt idx="337">
                  <c:v>5858.029257067716</c:v>
                </c:pt>
                <c:pt idx="338">
                  <c:v>5858.44804981973</c:v>
                </c:pt>
                <c:pt idx="339">
                  <c:v>5856.658496732024</c:v>
                </c:pt>
                <c:pt idx="340">
                  <c:v>5860.01140436624</c:v>
                </c:pt>
                <c:pt idx="341">
                  <c:v>5863.344704353474</c:v>
                </c:pt>
                <c:pt idx="342">
                  <c:v>5863.743116294134</c:v>
                </c:pt>
                <c:pt idx="343">
                  <c:v>5869.953165374674</c:v>
                </c:pt>
                <c:pt idx="344">
                  <c:v>5871.779388083733</c:v>
                </c:pt>
                <c:pt idx="345">
                  <c:v>5875.040141297364</c:v>
                </c:pt>
                <c:pt idx="346">
                  <c:v>5878.282100544346</c:v>
                </c:pt>
                <c:pt idx="347">
                  <c:v>5884.378991060024</c:v>
                </c:pt>
                <c:pt idx="348">
                  <c:v>5887.575612862143</c:v>
                </c:pt>
                <c:pt idx="349">
                  <c:v>5890.753968253965</c:v>
                </c:pt>
                <c:pt idx="350">
                  <c:v>5893.914213358656</c:v>
                </c:pt>
                <c:pt idx="351">
                  <c:v>5899.897411616159</c:v>
                </c:pt>
                <c:pt idx="352">
                  <c:v>5905.846710733394</c:v>
                </c:pt>
                <c:pt idx="353">
                  <c:v>5910.349968612677</c:v>
                </c:pt>
                <c:pt idx="354">
                  <c:v>5916.236306729262</c:v>
                </c:pt>
                <c:pt idx="355">
                  <c:v>5922.089575530585</c:v>
                </c:pt>
                <c:pt idx="356">
                  <c:v>5927.910052910051</c:v>
                </c:pt>
                <c:pt idx="357">
                  <c:v>5927.64587212911</c:v>
                </c:pt>
                <c:pt idx="358">
                  <c:v>5929.240173320952</c:v>
                </c:pt>
                <c:pt idx="359">
                  <c:v>5932.214506172837</c:v>
                </c:pt>
                <c:pt idx="360">
                  <c:v>5935.172360726376</c:v>
                </c:pt>
                <c:pt idx="361">
                  <c:v>5936.732658072435</c:v>
                </c:pt>
                <c:pt idx="362">
                  <c:v>5939.661769207222</c:v>
                </c:pt>
                <c:pt idx="363">
                  <c:v>5945.322039072037</c:v>
                </c:pt>
                <c:pt idx="364">
                  <c:v>5950.95129375951</c:v>
                </c:pt>
                <c:pt idx="365">
                  <c:v>5956.549787492409</c:v>
                </c:pt>
                <c:pt idx="366">
                  <c:v>5956.214047835299</c:v>
                </c:pt>
                <c:pt idx="367">
                  <c:v>5959.050422705312</c:v>
                </c:pt>
                <c:pt idx="368">
                  <c:v>5964.581451370068</c:v>
                </c:pt>
                <c:pt idx="369">
                  <c:v>5967.379879879878</c:v>
                </c:pt>
              </c:numCache>
            </c:numRef>
          </c:val>
          <c:smooth val="0"/>
          <c:extLst xmlns:c16r2="http://schemas.microsoft.com/office/drawing/2015/06/char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1475914400"/>
        <c:axId val="1475916720"/>
      </c:lineChart>
      <c:catAx>
        <c:axId val="147591440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916720"/>
        <c:crosses val="autoZero"/>
        <c:auto val="0"/>
        <c:lblAlgn val="ctr"/>
        <c:lblOffset val="100"/>
        <c:tickLblSkip val="50"/>
        <c:noMultiLvlLbl val="0"/>
      </c:catAx>
      <c:valAx>
        <c:axId val="1475916720"/>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914400"/>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219.0</c:v>
                </c:pt>
                <c:pt idx="1">
                  <c:v>81.0</c:v>
                </c:pt>
                <c:pt idx="2">
                  <c:v>56.0</c:v>
                </c:pt>
                <c:pt idx="3">
                  <c:v>8.0</c:v>
                </c:pt>
                <c:pt idx="4">
                  <c:v>6.0</c:v>
                </c:pt>
              </c:numCache>
            </c:numRef>
          </c:val>
          <c:extLst xmlns:c16r2="http://schemas.microsoft.com/office/drawing/2015/06/char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1429947728"/>
        <c:axId val="1475810896"/>
      </c:barChart>
      <c:valAx>
        <c:axId val="147581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947728"/>
        <c:crosses val="autoZero"/>
        <c:crossBetween val="between"/>
      </c:valAx>
      <c:catAx>
        <c:axId val="1429947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81089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248.0</c:v>
                </c:pt>
                <c:pt idx="1">
                  <c:v>71.0</c:v>
                </c:pt>
                <c:pt idx="2">
                  <c:v>27.0</c:v>
                </c:pt>
                <c:pt idx="3">
                  <c:v>13.0</c:v>
                </c:pt>
                <c:pt idx="4">
                  <c:v>3.0</c:v>
                </c:pt>
                <c:pt idx="5">
                  <c:v>2.0</c:v>
                </c:pt>
                <c:pt idx="6">
                  <c:v>0.0</c:v>
                </c:pt>
                <c:pt idx="7">
                  <c:v>2.0</c:v>
                </c:pt>
                <c:pt idx="8">
                  <c:v>2.0</c:v>
                </c:pt>
                <c:pt idx="9">
                  <c:v>2.0</c:v>
                </c:pt>
              </c:numCache>
            </c:numRef>
          </c:val>
          <c:extLst xmlns:c16r2="http://schemas.microsoft.com/office/drawing/2015/06/char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1475377392"/>
        <c:axId val="1430111488"/>
      </c:barChart>
      <c:catAx>
        <c:axId val="147537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11488"/>
        <c:crosses val="autoZero"/>
        <c:auto val="1"/>
        <c:lblAlgn val="ctr"/>
        <c:lblOffset val="100"/>
        <c:noMultiLvlLbl val="0"/>
      </c:catAx>
      <c:valAx>
        <c:axId val="143011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377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extLst xmlns:c16r2="http://schemas.microsoft.com/office/drawing/2015/06/char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1470554624"/>
        <c:axId val="1470556400"/>
      </c:barChart>
      <c:catAx>
        <c:axId val="1470554624"/>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470556400"/>
        <c:crosses val="autoZero"/>
        <c:auto val="1"/>
        <c:lblAlgn val="ctr"/>
        <c:lblOffset val="100"/>
        <c:noMultiLvlLbl val="0"/>
      </c:catAx>
      <c:valAx>
        <c:axId val="1470556400"/>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470554624"/>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en.wikipedia.org/wiki/Disjoint-set_data_structure"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topLeftCell="A103" zoomScale="92" workbookViewId="0">
      <selection activeCell="X22" sqref="X22"/>
    </sheetView>
  </sheetViews>
  <sheetFormatPr baseColWidth="10" defaultColWidth="10.83203125" defaultRowHeight="13" x14ac:dyDescent="0.15"/>
  <cols>
    <col min="1" max="16384" width="10.83203125" style="25"/>
  </cols>
  <sheetData>
    <row r="6" spans="24:25" x14ac:dyDescent="0.15">
      <c r="X6" s="25" t="s">
        <v>992</v>
      </c>
      <c r="Y6" s="25" t="s">
        <v>991</v>
      </c>
    </row>
    <row r="7" spans="24:25" x14ac:dyDescent="0.15">
      <c r="X7" s="25" t="s">
        <v>988</v>
      </c>
      <c r="Y7" s="25">
        <f>COUNTIF('Problems Set'!$A$2:$A$1003,"="&amp;X7)</f>
        <v>268</v>
      </c>
    </row>
    <row r="8" spans="24:25" x14ac:dyDescent="0.15">
      <c r="X8" s="25" t="s">
        <v>989</v>
      </c>
      <c r="Y8" s="25">
        <f>COUNTIF('Problems Set'!$A$2:$A$1003,"="&amp;X8)</f>
        <v>84</v>
      </c>
    </row>
    <row r="9" spans="24:25" x14ac:dyDescent="0.15">
      <c r="X9" s="25" t="s">
        <v>990</v>
      </c>
      <c r="Y9" s="25">
        <f>COUNTIF('Problems Set'!$A$2:$A$1003,"="&amp;X9)</f>
        <v>6</v>
      </c>
    </row>
    <row r="10" spans="24:25" x14ac:dyDescent="0.15">
      <c r="X10" s="25" t="s">
        <v>1041</v>
      </c>
      <c r="Y10" s="25">
        <f>COUNTIF('Problems Set'!$A$2:$A$1003,"="&amp;X10)</f>
        <v>0</v>
      </c>
    </row>
    <row r="11" spans="24:25" x14ac:dyDescent="0.15">
      <c r="X11" s="25" t="s">
        <v>1042</v>
      </c>
      <c r="Y11" s="25">
        <f>COUNTIF('Problems Set'!$A$2:$A$1003,"="&amp;X11)</f>
        <v>1</v>
      </c>
    </row>
    <row r="12" spans="24:25" x14ac:dyDescent="0.15">
      <c r="X12" s="25" t="s">
        <v>1163</v>
      </c>
      <c r="Y12" s="25">
        <f>COUNTIF('Problems Set'!$A$2:$A$1003,"="&amp;X12)</f>
        <v>11</v>
      </c>
    </row>
    <row r="38" spans="24:25" ht="26" x14ac:dyDescent="0.15">
      <c r="X38" s="25" t="s">
        <v>996</v>
      </c>
      <c r="Y38" s="25" t="s">
        <v>998</v>
      </c>
    </row>
    <row r="39" spans="24:25" x14ac:dyDescent="0.15">
      <c r="X39" s="25">
        <v>1</v>
      </c>
      <c r="Y39" s="25">
        <f>COUNTIF('Problems Set'!$F$2:$F$1003,"="&amp;X39)</f>
        <v>219</v>
      </c>
    </row>
    <row r="40" spans="24:25" x14ac:dyDescent="0.15">
      <c r="X40" s="25">
        <v>2</v>
      </c>
      <c r="Y40" s="25">
        <f>COUNTIF('Problems Set'!$F$2:$F$1003,"="&amp;X40)</f>
        <v>81</v>
      </c>
    </row>
    <row r="41" spans="24:25" x14ac:dyDescent="0.15">
      <c r="X41" s="25">
        <v>3</v>
      </c>
      <c r="Y41" s="25">
        <f>COUNTIF('Problems Set'!$F$2:$F$1003,"="&amp;X41)</f>
        <v>56</v>
      </c>
    </row>
    <row r="42" spans="24:25" x14ac:dyDescent="0.15">
      <c r="X42" s="25">
        <v>4</v>
      </c>
      <c r="Y42" s="25">
        <f>COUNTIF('Problems Set'!$F$2:$F$1003,"="&amp;X42)</f>
        <v>8</v>
      </c>
    </row>
    <row r="43" spans="24:25" x14ac:dyDescent="0.15">
      <c r="X43" s="25">
        <v>5</v>
      </c>
      <c r="Y43" s="25">
        <f>COUNTIF('Problems Set'!$F$2:$F$1003,"="&amp;X43)</f>
        <v>6</v>
      </c>
    </row>
    <row r="74" spans="24:25" x14ac:dyDescent="0.15">
      <c r="X74" s="25" t="s">
        <v>997</v>
      </c>
      <c r="Y74" s="25" t="s">
        <v>999</v>
      </c>
    </row>
    <row r="75" spans="24:25" x14ac:dyDescent="0.15">
      <c r="X75" s="25">
        <v>1</v>
      </c>
      <c r="Y75" s="25">
        <f>COUNTIF('Problems Set'!$G$2:$G$1003,"="&amp;Dashboard!X75)</f>
        <v>248</v>
      </c>
    </row>
    <row r="76" spans="24:25" x14ac:dyDescent="0.15">
      <c r="X76" s="25">
        <v>2</v>
      </c>
      <c r="Y76" s="25">
        <f>COUNTIF('Problems Set'!$G$2:$G$1003,"="&amp;Dashboard!X76)</f>
        <v>71</v>
      </c>
    </row>
    <row r="77" spans="24:25" x14ac:dyDescent="0.15">
      <c r="X77" s="25">
        <v>3</v>
      </c>
      <c r="Y77" s="25">
        <f>COUNTIF('Problems Set'!$G$2:$G$1003,"="&amp;Dashboard!X77)</f>
        <v>27</v>
      </c>
    </row>
    <row r="78" spans="24:25" x14ac:dyDescent="0.15">
      <c r="X78" s="25">
        <v>4</v>
      </c>
      <c r="Y78" s="25">
        <f>COUNTIF('Problems Set'!$G$2:$G$1003,"="&amp;Dashboard!X78)</f>
        <v>13</v>
      </c>
    </row>
    <row r="79" spans="24:25" x14ac:dyDescent="0.15">
      <c r="X79" s="25">
        <v>5</v>
      </c>
      <c r="Y79" s="25">
        <f>COUNTIF('Problems Set'!$G$2:$G$1003,"="&amp;Dashboard!X79)</f>
        <v>3</v>
      </c>
    </row>
    <row r="80" spans="24:25" x14ac:dyDescent="0.15">
      <c r="X80" s="25">
        <v>6</v>
      </c>
      <c r="Y80" s="25">
        <f>COUNTIF('Problems Set'!$G$2:$G$1003,"="&amp;Dashboard!X80)</f>
        <v>2</v>
      </c>
    </row>
    <row r="81" spans="24:25" x14ac:dyDescent="0.15">
      <c r="X81" s="25">
        <v>7</v>
      </c>
      <c r="Y81" s="25">
        <f>COUNTIF('Problems Set'!$G$2:$G$1003,"="&amp;Dashboard!X81)</f>
        <v>0</v>
      </c>
    </row>
    <row r="82" spans="24:25" x14ac:dyDescent="0.15">
      <c r="X82" s="25">
        <v>8</v>
      </c>
      <c r="Y82" s="25">
        <f>COUNTIF('Problems Set'!$G$2:$G$1003,"="&amp;Dashboard!X82)</f>
        <v>2</v>
      </c>
    </row>
    <row r="83" spans="24:25" x14ac:dyDescent="0.15">
      <c r="X83" s="25">
        <v>9</v>
      </c>
      <c r="Y83" s="25">
        <f>COUNTIF('Problems Set'!$G$2:$G$1003,"="&amp;Dashboard!X83)</f>
        <v>2</v>
      </c>
    </row>
    <row r="84" spans="24:25" x14ac:dyDescent="0.15">
      <c r="X84" s="25">
        <v>10</v>
      </c>
      <c r="Y84" s="25">
        <f>COUNTIF('Problems Set'!$G$2:$G$1003,"="&amp;Dashboard!X84)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8"/>
  <sheetViews>
    <sheetView tabSelected="1" zoomScale="90" workbookViewId="0">
      <pane xSplit="3" ySplit="1" topLeftCell="D360" activePane="bottomRight" state="frozenSplit"/>
      <selection pane="topRight" activeCell="Q1" sqref="Q1"/>
      <selection pane="bottomLeft" activeCell="A16" sqref="A16"/>
      <selection pane="bottomRight" activeCell="AC371" sqref="AC371"/>
    </sheetView>
  </sheetViews>
  <sheetFormatPr baseColWidth="10" defaultColWidth="10.83203125"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7.33203125" style="27" bestFit="1" customWidth="1"/>
    <col min="30"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66"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x14ac:dyDescent="0.15">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x14ac:dyDescent="0.15">
      <c r="A341" s="43" t="s">
        <v>1225</v>
      </c>
      <c r="B341" s="57">
        <v>475</v>
      </c>
      <c r="C341" s="57" t="s">
        <v>1231</v>
      </c>
      <c r="D341" s="58" t="s">
        <v>1227</v>
      </c>
      <c r="E341" s="58" t="s">
        <v>1228</v>
      </c>
      <c r="F341" s="58">
        <v>3</v>
      </c>
      <c r="G341" s="46">
        <v>2</v>
      </c>
      <c r="H341" s="47" t="s">
        <v>1232</v>
      </c>
      <c r="I341" s="59" t="s">
        <v>1233</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x14ac:dyDescent="0.15">
      <c r="A342" s="43" t="s">
        <v>989</v>
      </c>
      <c r="B342" s="57">
        <v>561</v>
      </c>
      <c r="C342" s="57" t="s">
        <v>1234</v>
      </c>
      <c r="D342" s="58" t="s">
        <v>1235</v>
      </c>
      <c r="E342" s="58" t="s">
        <v>969</v>
      </c>
      <c r="F342" s="58">
        <v>2</v>
      </c>
      <c r="G342" s="46">
        <v>1</v>
      </c>
      <c r="H342" s="47" t="s">
        <v>961</v>
      </c>
      <c r="I342" s="59" t="s">
        <v>950</v>
      </c>
      <c r="J342" s="56">
        <v>41402</v>
      </c>
      <c r="K342" s="61"/>
      <c r="L342" s="61" t="s">
        <v>1236</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x14ac:dyDescent="0.15">
      <c r="A343" s="43" t="s">
        <v>989</v>
      </c>
      <c r="B343" s="57">
        <v>566</v>
      </c>
      <c r="C343" s="57" t="s">
        <v>1237</v>
      </c>
      <c r="D343" s="58" t="s">
        <v>1238</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x14ac:dyDescent="0.15">
      <c r="A344" s="43" t="s">
        <v>989</v>
      </c>
      <c r="B344" s="57">
        <v>485</v>
      </c>
      <c r="C344" s="57" t="s">
        <v>1239</v>
      </c>
      <c r="D344" s="58" t="s">
        <v>1074</v>
      </c>
      <c r="E344" s="58" t="s">
        <v>970</v>
      </c>
      <c r="F344" s="58">
        <v>1</v>
      </c>
      <c r="G344" s="46">
        <v>1</v>
      </c>
      <c r="H344" s="47" t="s">
        <v>961</v>
      </c>
      <c r="I344" s="59" t="s">
        <v>1240</v>
      </c>
      <c r="J344" s="56">
        <v>41403</v>
      </c>
      <c r="K344" s="61"/>
      <c r="L344" s="61"/>
      <c r="M344" s="73" t="s">
        <v>970</v>
      </c>
      <c r="N344" s="80">
        <f t="shared" si="262"/>
        <v>6000</v>
      </c>
      <c r="O344" s="77">
        <f>AVERAGE($N$2:N344)</f>
        <v>5863.7431162941339</v>
      </c>
      <c r="P344" s="77">
        <f t="shared" ref="P344" si="503">O344-O343</f>
        <v>0.39841194065957097</v>
      </c>
      <c r="Q344" s="49">
        <f t="shared" ref="Q344" si="504">AVERAGE(F337:F344)</f>
        <v>2.25</v>
      </c>
      <c r="R344" s="49">
        <f t="shared" ref="R344" si="505">AVERAGE(G337:G344)</f>
        <v>1.25</v>
      </c>
      <c r="S344" s="50">
        <f t="shared" ref="S344" si="506">COUNTIF(H338:H344, "AC")/SUM(G338:G344)</f>
        <v>0.66666666666666663</v>
      </c>
      <c r="T344" s="50">
        <f t="shared" ref="T344" si="507">(Q344/5*0.5+(1-(R344-1)/10)*0.25+S344*0.25)*10000</f>
        <v>6354.1666666666661</v>
      </c>
      <c r="U344" s="50">
        <f t="shared" ref="U344" si="508">T344-T343</f>
        <v>-218.75</v>
      </c>
      <c r="V344" s="50">
        <f>IF(A344&lt;&gt;"",AVERAGE($F$2:F344),"")</f>
        <v>1.5714285714285714</v>
      </c>
      <c r="W344" s="50">
        <f>IF(A344&lt;&gt;"", AVERAGE($G$2:G344), "")</f>
        <v>1.6588921282798834</v>
      </c>
      <c r="X344" s="50">
        <f>IF(A344&lt;&gt;"", COUNTIF($H$2:H344, "AC")/SUM($G$2:G344), "")</f>
        <v>0.58699472759226712</v>
      </c>
      <c r="Y344" s="50">
        <f t="shared" ref="Y344" si="509">IF(A344&lt;&gt;"", V344/5*0.5+(1-(W344-1)/10)*0.25+X344*0.25, "")*10000</f>
        <v>5374.1923583392681</v>
      </c>
      <c r="Z344" s="50">
        <f t="shared" ref="Z344" si="510">Y344-Y343</f>
        <v>0.62860741265467368</v>
      </c>
      <c r="AA344" s="50">
        <f t="shared" si="64"/>
        <v>2.2152777777777778E-2</v>
      </c>
      <c r="AB344" s="75">
        <f t="shared" si="65"/>
        <v>3.6921296296296298E-3</v>
      </c>
      <c r="AC344" s="51">
        <v>3.6921296296296298E-3</v>
      </c>
      <c r="AD344" s="51" t="s">
        <v>1043</v>
      </c>
      <c r="AE344" s="51" t="s">
        <v>1043</v>
      </c>
      <c r="AF344" s="51" t="s">
        <v>1043</v>
      </c>
    </row>
    <row r="345" spans="1:32" x14ac:dyDescent="0.15">
      <c r="A345" s="43" t="s">
        <v>989</v>
      </c>
      <c r="B345" s="57">
        <v>442</v>
      </c>
      <c r="C345" s="57" t="s">
        <v>1241</v>
      </c>
      <c r="D345" s="58" t="s">
        <v>1244</v>
      </c>
      <c r="E345" s="58">
        <v>1</v>
      </c>
      <c r="F345" s="58">
        <v>3</v>
      </c>
      <c r="G345" s="46">
        <v>1</v>
      </c>
      <c r="H345" s="47" t="s">
        <v>961</v>
      </c>
      <c r="I345" s="59" t="s">
        <v>1008</v>
      </c>
      <c r="J345" s="56">
        <v>41403</v>
      </c>
      <c r="K345" s="61"/>
      <c r="L345" s="61" t="s">
        <v>1242</v>
      </c>
      <c r="M345" s="73" t="s">
        <v>970</v>
      </c>
      <c r="N345" s="80">
        <f t="shared" si="262"/>
        <v>8000</v>
      </c>
      <c r="O345" s="77">
        <f>AVERAGE($N$2:N345)</f>
        <v>5869.9531653746744</v>
      </c>
      <c r="P345" s="77">
        <f t="shared" ref="P345" si="511">O345-O344</f>
        <v>6.210049080540557</v>
      </c>
      <c r="Q345" s="49">
        <f t="shared" ref="Q345" si="512">AVERAGE(F338:F345)</f>
        <v>2.375</v>
      </c>
      <c r="R345" s="49">
        <f t="shared" ref="R345" si="513">AVERAGE(G338:G345)</f>
        <v>1.25</v>
      </c>
      <c r="S345" s="50">
        <f t="shared" ref="S345" si="514">COUNTIF(H339:H345, "AC")/SUM(G339:G345)</f>
        <v>0.66666666666666663</v>
      </c>
      <c r="T345" s="50">
        <f t="shared" ref="T345" si="515">(Q345/5*0.5+(1-(R345-1)/10)*0.25+S345*0.25)*10000</f>
        <v>6479.1666666666661</v>
      </c>
      <c r="U345" s="50">
        <f t="shared" ref="U345" si="516">T345-T344</f>
        <v>125</v>
      </c>
      <c r="V345" s="50">
        <f>IF(A345&lt;&gt;"",AVERAGE($F$2:F345),"")</f>
        <v>1.5755813953488371</v>
      </c>
      <c r="W345" s="50">
        <f>IF(A345&lt;&gt;"", AVERAGE($G$2:G345), "")</f>
        <v>1.6569767441860466</v>
      </c>
      <c r="X345" s="50">
        <f>IF(A345&lt;&gt;"", COUNTIF($H$2:H345, "AC")/SUM($G$2:G345), "")</f>
        <v>0.58771929824561409</v>
      </c>
      <c r="Y345" s="50">
        <f t="shared" ref="Y345" si="517">IF(A345&lt;&gt;"", V345/5*0.5+(1-(W345-1)/10)*0.25+X345*0.25, "")*10000</f>
        <v>5380.6354549163607</v>
      </c>
      <c r="Z345" s="50">
        <f t="shared" ref="Z345" si="518">Y345-Y344</f>
        <v>6.4430965770925468</v>
      </c>
      <c r="AA345" s="50">
        <f t="shared" si="64"/>
        <v>4.2013888888888892E-2</v>
      </c>
      <c r="AB345" s="75">
        <f t="shared" si="65"/>
        <v>7.0023148148148154E-3</v>
      </c>
      <c r="AC345" s="51">
        <v>7.0023148148148154E-3</v>
      </c>
      <c r="AD345" s="51" t="s">
        <v>1043</v>
      </c>
      <c r="AE345" s="51" t="s">
        <v>1043</v>
      </c>
      <c r="AF345" s="51" t="s">
        <v>1043</v>
      </c>
    </row>
    <row r="346" spans="1:32" x14ac:dyDescent="0.15">
      <c r="A346" s="43" t="s">
        <v>989</v>
      </c>
      <c r="B346" s="57">
        <v>448</v>
      </c>
      <c r="C346" s="57" t="s">
        <v>1243</v>
      </c>
      <c r="D346" s="58" t="s">
        <v>1245</v>
      </c>
      <c r="E346" s="58" t="s">
        <v>970</v>
      </c>
      <c r="F346" s="58">
        <v>3</v>
      </c>
      <c r="G346" s="46">
        <v>2</v>
      </c>
      <c r="H346" s="47" t="s">
        <v>961</v>
      </c>
      <c r="I346" s="59" t="s">
        <v>1240</v>
      </c>
      <c r="J346" s="56">
        <v>41403</v>
      </c>
      <c r="K346" s="61"/>
      <c r="L346" s="61" t="s">
        <v>1246</v>
      </c>
      <c r="M346" s="73" t="s">
        <v>970</v>
      </c>
      <c r="N346" s="80">
        <f t="shared" si="262"/>
        <v>6500</v>
      </c>
      <c r="O346" s="77">
        <f>AVERAGE($N$2:N346)</f>
        <v>5871.7793880837335</v>
      </c>
      <c r="P346" s="77">
        <f t="shared" ref="P346" si="519">O346-O345</f>
        <v>1.8262227090590386</v>
      </c>
      <c r="Q346" s="49">
        <f t="shared" ref="Q346" si="520">AVERAGE(F339:F346)</f>
        <v>2.375</v>
      </c>
      <c r="R346" s="49">
        <f t="shared" ref="R346" si="521">AVERAGE(G339:G346)</f>
        <v>1.375</v>
      </c>
      <c r="S346" s="50">
        <f t="shared" ref="S346" si="522">COUNTIF(H340:H346, "AC")/SUM(G340:G346)</f>
        <v>0.66666666666666663</v>
      </c>
      <c r="T346" s="50">
        <f t="shared" ref="T346" si="523">(Q346/5*0.5+(1-(R346-1)/10)*0.25+S346*0.25)*10000</f>
        <v>6447.916666666667</v>
      </c>
      <c r="U346" s="50">
        <f t="shared" ref="U346" si="524">T346-T345</f>
        <v>-31.249999999999091</v>
      </c>
      <c r="V346" s="50">
        <f>IF(A346&lt;&gt;"",AVERAGE($F$2:F346),"")</f>
        <v>1.5797101449275361</v>
      </c>
      <c r="W346" s="50">
        <f>IF(A346&lt;&gt;"", AVERAGE($G$2:G346), "")</f>
        <v>1.6579710144927535</v>
      </c>
      <c r="X346" s="50">
        <f>IF(A346&lt;&gt;"", COUNTIF($H$2:H346, "AC")/SUM($G$2:G346), "")</f>
        <v>0.58741258741258739</v>
      </c>
      <c r="Y346" s="50">
        <f t="shared" ref="Y346" si="525">IF(A346&lt;&gt;"", V346/5*0.5+(1-(W346-1)/10)*0.25+X346*0.25, "")*10000</f>
        <v>5383.7488598358159</v>
      </c>
      <c r="Z346" s="50">
        <f t="shared" ref="Z346" si="526">Y346-Y345</f>
        <v>3.1134049194552063</v>
      </c>
      <c r="AA346" s="50">
        <f t="shared" si="64"/>
        <v>7.2638888888888892E-2</v>
      </c>
      <c r="AB346" s="75">
        <f t="shared" si="65"/>
        <v>1.2106481481481482E-2</v>
      </c>
      <c r="AC346" s="51">
        <v>1.2106481481481482E-2</v>
      </c>
      <c r="AD346" s="51" t="s">
        <v>1043</v>
      </c>
      <c r="AE346" s="51" t="s">
        <v>1043</v>
      </c>
      <c r="AF346" s="51" t="s">
        <v>1043</v>
      </c>
    </row>
    <row r="347" spans="1:32" x14ac:dyDescent="0.15">
      <c r="A347" s="43" t="s">
        <v>1004</v>
      </c>
      <c r="B347" s="57">
        <v>495</v>
      </c>
      <c r="C347" s="57" t="s">
        <v>1247</v>
      </c>
      <c r="D347" s="58" t="s">
        <v>1074</v>
      </c>
      <c r="E347" s="58" t="s">
        <v>968</v>
      </c>
      <c r="F347" s="58">
        <v>2</v>
      </c>
      <c r="G347" s="46">
        <v>1</v>
      </c>
      <c r="H347" s="47" t="s">
        <v>961</v>
      </c>
      <c r="I347" s="59" t="s">
        <v>966</v>
      </c>
      <c r="J347" s="56">
        <v>41404</v>
      </c>
      <c r="K347" s="61"/>
      <c r="L347" s="61"/>
      <c r="M347" s="73" t="s">
        <v>968</v>
      </c>
      <c r="N347" s="80">
        <f t="shared" si="262"/>
        <v>7000</v>
      </c>
      <c r="O347" s="77">
        <f>AVERAGE($N$2:N347)</f>
        <v>5875.0401412973642</v>
      </c>
      <c r="P347" s="77">
        <f t="shared" ref="P347" si="527">O347-O346</f>
        <v>3.2607532136307782</v>
      </c>
      <c r="Q347" s="49">
        <f t="shared" ref="Q347" si="528">AVERAGE(F340:F347)</f>
        <v>2.125</v>
      </c>
      <c r="R347" s="49">
        <f t="shared" ref="R347" si="529">AVERAGE(G340:G347)</f>
        <v>1.25</v>
      </c>
      <c r="S347" s="50">
        <f t="shared" ref="S347" si="530">COUNTIF(H341:H347, "AC")/SUM(G341:G347)</f>
        <v>0.66666666666666663</v>
      </c>
      <c r="T347" s="50">
        <f t="shared" ref="T347" si="531">(Q347/5*0.5+(1-(R347-1)/10)*0.25+S347*0.25)*10000</f>
        <v>6229.166666666667</v>
      </c>
      <c r="U347" s="50">
        <f t="shared" ref="U347" si="532">T347-T346</f>
        <v>-218.75</v>
      </c>
      <c r="V347" s="50">
        <f>IF(A347&lt;&gt;"",AVERAGE($F$2:F347),"")</f>
        <v>1.5809248554913296</v>
      </c>
      <c r="W347" s="50">
        <f>IF(A347&lt;&gt;"", AVERAGE($G$2:G347), "")</f>
        <v>1.6560693641618498</v>
      </c>
      <c r="X347" s="50">
        <f>IF(A347&lt;&gt;"", COUNTIF($H$2:H347, "AC")/SUM($G$2:G347), "")</f>
        <v>0.58813263525305415</v>
      </c>
      <c r="Y347" s="50">
        <f t="shared" ref="Y347" si="533">IF(A347&lt;&gt;"", V347/5*0.5+(1-(W347-1)/10)*0.25+X347*0.25, "")*10000</f>
        <v>5387.2391025835022</v>
      </c>
      <c r="Z347" s="50">
        <f t="shared" ref="Z347" si="534">Y347-Y346</f>
        <v>3.4902427476863522</v>
      </c>
      <c r="AA347" s="50">
        <f t="shared" ref="AA347:AA405" si="535">IF(ISERROR(MIN(86400*AB347/(4*3600), 1)), "NA", MIN(86400*AB347/(4*3600), 1))</f>
        <v>8.819444444444445E-2</v>
      </c>
      <c r="AB347" s="75">
        <f t="shared" ref="AB347:AB405" si="536">IF(AC347="-","NA",SUM(AC347:AF347))</f>
        <v>1.4699074074074074E-2</v>
      </c>
      <c r="AC347" s="51">
        <v>1.4699074074074074E-2</v>
      </c>
      <c r="AD347" s="51" t="s">
        <v>1043</v>
      </c>
      <c r="AE347" s="51" t="s">
        <v>1043</v>
      </c>
      <c r="AF347" s="51" t="s">
        <v>1043</v>
      </c>
    </row>
    <row r="348" spans="1:32" x14ac:dyDescent="0.15">
      <c r="A348" s="43" t="s">
        <v>1004</v>
      </c>
      <c r="B348" s="57">
        <v>283</v>
      </c>
      <c r="C348" s="57" t="s">
        <v>1248</v>
      </c>
      <c r="D348" s="58" t="s">
        <v>1074</v>
      </c>
      <c r="E348" s="58" t="s">
        <v>968</v>
      </c>
      <c r="F348" s="58">
        <v>2</v>
      </c>
      <c r="G348" s="46">
        <v>1</v>
      </c>
      <c r="H348" s="47" t="s">
        <v>961</v>
      </c>
      <c r="I348" s="59" t="s">
        <v>950</v>
      </c>
      <c r="J348" s="56">
        <v>41404</v>
      </c>
      <c r="K348" s="61"/>
      <c r="L348" s="61"/>
      <c r="M348" s="73" t="s">
        <v>968</v>
      </c>
      <c r="N348" s="80">
        <f t="shared" si="262"/>
        <v>7000</v>
      </c>
      <c r="O348" s="77">
        <f>AVERAGE($N$2:N348)</f>
        <v>5878.2821005443457</v>
      </c>
      <c r="P348" s="77">
        <f t="shared" ref="P348" si="537">O348-O347</f>
        <v>3.2419592469814233</v>
      </c>
      <c r="Q348" s="49">
        <f t="shared" ref="Q348" si="538">AVERAGE(F341:F348)</f>
        <v>2.25</v>
      </c>
      <c r="R348" s="49">
        <f t="shared" ref="R348" si="539">AVERAGE(G341:G348)</f>
        <v>1.25</v>
      </c>
      <c r="S348" s="50">
        <f t="shared" ref="S348" si="540">COUNTIF(H342:H348, "AC")/SUM(G342:G348)</f>
        <v>0.875</v>
      </c>
      <c r="T348" s="50">
        <f t="shared" ref="T348" si="541">(Q348/5*0.5+(1-(R348-1)/10)*0.25+S348*0.25)*10000</f>
        <v>6875</v>
      </c>
      <c r="U348" s="50">
        <f t="shared" ref="U348" si="542">T348-T347</f>
        <v>645.83333333333303</v>
      </c>
      <c r="V348" s="50">
        <f>IF(A348&lt;&gt;"",AVERAGE($F$2:F348),"")</f>
        <v>1.5821325648414986</v>
      </c>
      <c r="W348" s="50">
        <f>IF(A348&lt;&gt;"", AVERAGE($G$2:G348), "")</f>
        <v>1.6541786743515849</v>
      </c>
      <c r="X348" s="50">
        <f>IF(A348&lt;&gt;"", COUNTIF($H$2:H348, "AC")/SUM($G$2:G348), "")</f>
        <v>0.58885017421602792</v>
      </c>
      <c r="Y348" s="50">
        <f t="shared" ref="Y348" si="543">IF(A348&lt;&gt;"", V348/5*0.5+(1-(W348-1)/10)*0.25+X348*0.25, "")*10000</f>
        <v>5390.7133317936732</v>
      </c>
      <c r="Z348" s="50">
        <f t="shared" ref="Z348" si="544">Y348-Y347</f>
        <v>3.4742292101709609</v>
      </c>
      <c r="AA348" s="50">
        <f t="shared" si="535"/>
        <v>7.048611111111111E-2</v>
      </c>
      <c r="AB348" s="75">
        <f t="shared" si="536"/>
        <v>1.1747685185185186E-2</v>
      </c>
      <c r="AC348" s="51">
        <v>1.1747685185185186E-2</v>
      </c>
      <c r="AD348" s="51" t="s">
        <v>1043</v>
      </c>
      <c r="AE348" s="51" t="s">
        <v>1043</v>
      </c>
      <c r="AF348" s="51" t="s">
        <v>1043</v>
      </c>
    </row>
    <row r="349" spans="1:32" x14ac:dyDescent="0.15">
      <c r="A349" s="43" t="s">
        <v>1004</v>
      </c>
      <c r="B349" s="57">
        <v>238</v>
      </c>
      <c r="C349" s="57" t="s">
        <v>1249</v>
      </c>
      <c r="D349" s="58" t="s">
        <v>1250</v>
      </c>
      <c r="E349" s="58">
        <v>1</v>
      </c>
      <c r="F349" s="58">
        <v>3</v>
      </c>
      <c r="G349" s="46">
        <v>1</v>
      </c>
      <c r="H349" s="47" t="s">
        <v>961</v>
      </c>
      <c r="I349" s="59" t="s">
        <v>966</v>
      </c>
      <c r="J349" s="56">
        <v>41404</v>
      </c>
      <c r="K349" s="61"/>
      <c r="L349" s="61" t="s">
        <v>1251</v>
      </c>
      <c r="M349" s="73" t="s">
        <v>968</v>
      </c>
      <c r="N349" s="80">
        <f t="shared" si="262"/>
        <v>8000</v>
      </c>
      <c r="O349" s="77">
        <f>AVERAGE($N$2:N349)</f>
        <v>5884.3789910600235</v>
      </c>
      <c r="P349" s="77">
        <f t="shared" ref="P349" si="545">O349-O348</f>
        <v>6.0968905156778419</v>
      </c>
      <c r="Q349" s="49">
        <f t="shared" ref="Q349" si="546">AVERAGE(F342:F349)</f>
        <v>2.25</v>
      </c>
      <c r="R349" s="49">
        <f t="shared" ref="R349" si="547">AVERAGE(G342:G349)</f>
        <v>1.125</v>
      </c>
      <c r="S349" s="50">
        <f t="shared" ref="S349" si="548">COUNTIF(H343:H349, "AC")/SUM(G343:G349)</f>
        <v>0.875</v>
      </c>
      <c r="T349" s="50">
        <f t="shared" ref="T349" si="549">(Q349/5*0.5+(1-(R349-1)/10)*0.25+S349*0.25)*10000</f>
        <v>6906.25</v>
      </c>
      <c r="U349" s="50">
        <f t="shared" ref="U349" si="550">T349-T348</f>
        <v>31.25</v>
      </c>
      <c r="V349" s="50">
        <f>IF(A349&lt;&gt;"",AVERAGE($F$2:F349),"")</f>
        <v>1.5862068965517242</v>
      </c>
      <c r="W349" s="50">
        <f>IF(A349&lt;&gt;"", AVERAGE($G$2:G349), "")</f>
        <v>1.6522988505747127</v>
      </c>
      <c r="X349" s="50">
        <f>IF(A349&lt;&gt;"", COUNTIF($H$2:H349, "AC")/SUM($G$2:G349), "")</f>
        <v>0.5895652173913043</v>
      </c>
      <c r="Y349" s="50">
        <f t="shared" ref="Y349" si="551">IF(A349&lt;&gt;"", V349/5*0.5+(1-(W349-1)/10)*0.25+X349*0.25, "")*10000</f>
        <v>5397.0452273863066</v>
      </c>
      <c r="Z349" s="50">
        <f t="shared" ref="Z349" si="552">Y349-Y348</f>
        <v>6.3318955926333729</v>
      </c>
      <c r="AA349" s="50">
        <f t="shared" si="535"/>
        <v>8.1736111111111093E-2</v>
      </c>
      <c r="AB349" s="75">
        <f t="shared" si="536"/>
        <v>1.3622685185185184E-2</v>
      </c>
      <c r="AC349" s="51">
        <v>1.3622685185185184E-2</v>
      </c>
      <c r="AD349" s="51" t="s">
        <v>1043</v>
      </c>
      <c r="AE349" s="51" t="s">
        <v>1043</v>
      </c>
      <c r="AF349" s="51" t="s">
        <v>1043</v>
      </c>
    </row>
    <row r="350" spans="1:32" x14ac:dyDescent="0.15">
      <c r="A350" s="43" t="s">
        <v>976</v>
      </c>
      <c r="B350" s="57">
        <v>122</v>
      </c>
      <c r="C350" s="57" t="s">
        <v>1252</v>
      </c>
      <c r="D350" s="58" t="s">
        <v>1253</v>
      </c>
      <c r="E350" s="58" t="s">
        <v>978</v>
      </c>
      <c r="F350" s="58">
        <v>2</v>
      </c>
      <c r="G350" s="46">
        <v>1</v>
      </c>
      <c r="H350" s="47" t="s">
        <v>965</v>
      </c>
      <c r="I350" s="59" t="s">
        <v>1093</v>
      </c>
      <c r="J350" s="56">
        <v>41417</v>
      </c>
      <c r="K350" s="61"/>
      <c r="L350" s="61"/>
      <c r="M350" s="73" t="s">
        <v>978</v>
      </c>
      <c r="N350" s="80">
        <f t="shared" si="262"/>
        <v>7000</v>
      </c>
      <c r="O350" s="77">
        <f>AVERAGE($N$2:N350)</f>
        <v>5887.5756128621433</v>
      </c>
      <c r="P350" s="77">
        <f t="shared" ref="P350" si="553">O350-O349</f>
        <v>3.1966218021198074</v>
      </c>
      <c r="Q350" s="49">
        <f t="shared" ref="Q350" si="554">AVERAGE(F343:F350)</f>
        <v>2.25</v>
      </c>
      <c r="R350" s="49">
        <f t="shared" ref="R350" si="555">AVERAGE(G343:G350)</f>
        <v>1.125</v>
      </c>
      <c r="S350" s="50">
        <f t="shared" ref="S350" si="556">COUNTIF(H344:H350, "AC")/SUM(G344:G350)</f>
        <v>0.875</v>
      </c>
      <c r="T350" s="50">
        <f t="shared" ref="T350" si="557">(Q350/5*0.5+(1-(R350-1)/10)*0.25+S350*0.25)*10000</f>
        <v>6906.25</v>
      </c>
      <c r="U350" s="50">
        <f t="shared" ref="U350" si="558">T350-T349</f>
        <v>0</v>
      </c>
      <c r="V350" s="50">
        <f>IF(A350&lt;&gt;"",AVERAGE($F$2:F350),"")</f>
        <v>1.5873925501432664</v>
      </c>
      <c r="W350" s="50">
        <f>IF(A350&lt;&gt;"", AVERAGE($G$2:G350), "")</f>
        <v>1.6504297994269341</v>
      </c>
      <c r="X350" s="50">
        <f>IF(A350&lt;&gt;"", COUNTIF($H$2:H350, "AC")/SUM($G$2:G350), "")</f>
        <v>0.59027777777777779</v>
      </c>
      <c r="Y350" s="50">
        <f t="shared" ref="Y350" si="559">IF(A350&lt;&gt;"", V350/5*0.5+(1-(W350-1)/10)*0.25+X350*0.25, "")*10000</f>
        <v>5400.4795447309771</v>
      </c>
      <c r="Z350" s="50">
        <f t="shared" ref="Z350" si="560">Y350-Y349</f>
        <v>3.4343173446704895</v>
      </c>
      <c r="AA350" s="50">
        <f t="shared" si="535"/>
        <v>4.6527777777777772E-2</v>
      </c>
      <c r="AB350" s="75">
        <f t="shared" si="536"/>
        <v>7.7546296296296287E-3</v>
      </c>
      <c r="AC350" s="51">
        <v>7.7546296296296287E-3</v>
      </c>
      <c r="AD350" s="51" t="s">
        <v>1043</v>
      </c>
      <c r="AE350" s="51" t="s">
        <v>1043</v>
      </c>
      <c r="AF350" s="51" t="s">
        <v>1043</v>
      </c>
    </row>
    <row r="351" spans="1:32" x14ac:dyDescent="0.15">
      <c r="A351" s="43" t="s">
        <v>976</v>
      </c>
      <c r="B351" s="57">
        <v>169</v>
      </c>
      <c r="C351" s="57" t="s">
        <v>1254</v>
      </c>
      <c r="D351" s="58" t="s">
        <v>1255</v>
      </c>
      <c r="E351" s="58" t="s">
        <v>978</v>
      </c>
      <c r="F351" s="58">
        <v>2</v>
      </c>
      <c r="G351" s="46">
        <v>1</v>
      </c>
      <c r="H351" s="47" t="s">
        <v>965</v>
      </c>
      <c r="I351" s="59" t="s">
        <v>1093</v>
      </c>
      <c r="J351" s="56">
        <v>41417</v>
      </c>
      <c r="K351" s="61"/>
      <c r="L351" s="61"/>
      <c r="M351" s="73" t="s">
        <v>978</v>
      </c>
      <c r="N351" s="80">
        <f t="shared" si="262"/>
        <v>7000</v>
      </c>
      <c r="O351" s="77">
        <f>AVERAGE($N$2:N351)</f>
        <v>5890.7539682539655</v>
      </c>
      <c r="P351" s="77">
        <f t="shared" ref="P351" si="561">O351-O350</f>
        <v>3.1783553918221514</v>
      </c>
      <c r="Q351" s="49">
        <f t="shared" ref="Q351" si="562">AVERAGE(F344:F351)</f>
        <v>2.25</v>
      </c>
      <c r="R351" s="49">
        <f t="shared" ref="R351" si="563">AVERAGE(G344:G351)</f>
        <v>1.125</v>
      </c>
      <c r="S351" s="50">
        <f t="shared" ref="S351" si="564">COUNTIF(H345:H351, "AC")/SUM(G345:G351)</f>
        <v>0.875</v>
      </c>
      <c r="T351" s="50">
        <f t="shared" ref="T351" si="565">(Q351/5*0.5+(1-(R351-1)/10)*0.25+S351*0.25)*10000</f>
        <v>6906.25</v>
      </c>
      <c r="U351" s="50">
        <f t="shared" ref="U351" si="566">T351-T350</f>
        <v>0</v>
      </c>
      <c r="V351" s="50">
        <f>IF(A351&lt;&gt;"",AVERAGE($F$2:F351),"")</f>
        <v>1.5885714285714285</v>
      </c>
      <c r="W351" s="50">
        <f>IF(A351&lt;&gt;"", AVERAGE($G$2:G351), "")</f>
        <v>1.6485714285714286</v>
      </c>
      <c r="X351" s="50">
        <f>IF(A351&lt;&gt;"", COUNTIF($H$2:H351, "AC")/SUM($G$2:G351), "")</f>
        <v>0.59098786828422878</v>
      </c>
      <c r="Y351" s="50">
        <f t="shared" ref="Y351" si="567">IF(A351&lt;&gt;"", V351/5*0.5+(1-(W351-1)/10)*0.25+X351*0.25, "")*10000</f>
        <v>5403.8982421391438</v>
      </c>
      <c r="Z351" s="50">
        <f t="shared" ref="Z351" si="568">Y351-Y350</f>
        <v>3.4186974081667358</v>
      </c>
      <c r="AA351" s="50">
        <f t="shared" si="535"/>
        <v>3.4444444444444451E-2</v>
      </c>
      <c r="AB351" s="75">
        <f t="shared" si="536"/>
        <v>5.7407407407407416E-3</v>
      </c>
      <c r="AC351" s="51">
        <v>5.7407407407407416E-3</v>
      </c>
      <c r="AD351" s="51" t="s">
        <v>1043</v>
      </c>
      <c r="AE351" s="51" t="s">
        <v>1043</v>
      </c>
      <c r="AF351" s="51" t="s">
        <v>1043</v>
      </c>
    </row>
    <row r="352" spans="1:32" x14ac:dyDescent="0.15">
      <c r="A352" s="43" t="s">
        <v>976</v>
      </c>
      <c r="B352" s="57">
        <v>217</v>
      </c>
      <c r="C352" s="57" t="s">
        <v>1256</v>
      </c>
      <c r="D352" s="58" t="s">
        <v>1255</v>
      </c>
      <c r="E352" s="58" t="s">
        <v>978</v>
      </c>
      <c r="F352" s="58">
        <v>2</v>
      </c>
      <c r="G352" s="46">
        <v>1</v>
      </c>
      <c r="H352" s="47" t="s">
        <v>965</v>
      </c>
      <c r="I352" s="59" t="s">
        <v>1093</v>
      </c>
      <c r="J352" s="56">
        <v>41417</v>
      </c>
      <c r="K352" s="61"/>
      <c r="L352" s="61"/>
      <c r="M352" s="73" t="s">
        <v>978</v>
      </c>
      <c r="N352" s="80">
        <f t="shared" si="262"/>
        <v>7000</v>
      </c>
      <c r="O352" s="77">
        <f>AVERAGE($N$2:N352)</f>
        <v>5893.9142133586556</v>
      </c>
      <c r="P352" s="77">
        <f t="shared" ref="P352" si="569">O352-O351</f>
        <v>3.1602451046901479</v>
      </c>
      <c r="Q352" s="49">
        <f t="shared" ref="Q352" si="570">AVERAGE(F345:F352)</f>
        <v>2.375</v>
      </c>
      <c r="R352" s="49">
        <f t="shared" ref="R352" si="571">AVERAGE(G345:G352)</f>
        <v>1.125</v>
      </c>
      <c r="S352" s="50">
        <f t="shared" ref="S352" si="572">COUNTIF(H346:H352, "AC")/SUM(G346:G352)</f>
        <v>0.875</v>
      </c>
      <c r="T352" s="50">
        <f t="shared" ref="T352" si="573">(Q352/5*0.5+(1-(R352-1)/10)*0.25+S352*0.25)*10000</f>
        <v>7031.25</v>
      </c>
      <c r="U352" s="50">
        <f t="shared" ref="U352" si="574">T352-T351</f>
        <v>125</v>
      </c>
      <c r="V352" s="50">
        <f>IF(A352&lt;&gt;"",AVERAGE($F$2:F352),"")</f>
        <v>1.5897435897435896</v>
      </c>
      <c r="W352" s="50">
        <f>IF(A352&lt;&gt;"", AVERAGE($G$2:G352), "")</f>
        <v>1.6467236467236468</v>
      </c>
      <c r="X352" s="50">
        <f>IF(A352&lt;&gt;"", COUNTIF($H$2:H352, "AC")/SUM($G$2:G352), "")</f>
        <v>0.59169550173010377</v>
      </c>
      <c r="Y352" s="50">
        <f t="shared" ref="Y352" si="575">IF(A352&lt;&gt;"", V352/5*0.5+(1-(W352-1)/10)*0.25+X352*0.25, "")*10000</f>
        <v>5407.3014323879379</v>
      </c>
      <c r="Z352" s="50">
        <f t="shared" ref="Z352" si="576">Y352-Y351</f>
        <v>3.4031902487940897</v>
      </c>
      <c r="AA352" s="50">
        <f t="shared" si="535"/>
        <v>1.638888888888889E-2</v>
      </c>
      <c r="AB352" s="75">
        <f t="shared" si="536"/>
        <v>2.7314814814814819E-3</v>
      </c>
      <c r="AC352" s="51">
        <v>2.7314814814814819E-3</v>
      </c>
      <c r="AD352" s="51" t="s">
        <v>1043</v>
      </c>
      <c r="AE352" s="51" t="s">
        <v>1043</v>
      </c>
      <c r="AF352" s="51" t="s">
        <v>1043</v>
      </c>
    </row>
    <row r="353" spans="1:32" x14ac:dyDescent="0.15">
      <c r="A353" s="43" t="s">
        <v>976</v>
      </c>
      <c r="B353" s="57">
        <v>268</v>
      </c>
      <c r="C353" s="57" t="s">
        <v>1257</v>
      </c>
      <c r="D353" s="58" t="s">
        <v>1245</v>
      </c>
      <c r="E353" s="58" t="s">
        <v>978</v>
      </c>
      <c r="F353" s="58">
        <v>3</v>
      </c>
      <c r="G353" s="46">
        <v>1</v>
      </c>
      <c r="H353" s="47" t="s">
        <v>965</v>
      </c>
      <c r="I353" s="59" t="s">
        <v>1093</v>
      </c>
      <c r="J353" s="56">
        <v>41417</v>
      </c>
      <c r="K353" s="61"/>
      <c r="L353" s="61"/>
      <c r="M353" s="73" t="s">
        <v>978</v>
      </c>
      <c r="N353" s="80">
        <f t="shared" si="262"/>
        <v>8000</v>
      </c>
      <c r="O353" s="77">
        <f>AVERAGE($N$2:N353)</f>
        <v>5899.8974116161589</v>
      </c>
      <c r="P353" s="77">
        <f t="shared" ref="P353" si="577">O353-O352</f>
        <v>5.983198257503318</v>
      </c>
      <c r="Q353" s="49">
        <f t="shared" ref="Q353" si="578">AVERAGE(F346:F353)</f>
        <v>2.375</v>
      </c>
      <c r="R353" s="49">
        <f t="shared" ref="R353" si="579">AVERAGE(G346:G353)</f>
        <v>1.125</v>
      </c>
      <c r="S353" s="50">
        <f t="shared" ref="S353" si="580">COUNTIF(H347:H353, "AC")/SUM(G347:G353)</f>
        <v>1</v>
      </c>
      <c r="T353" s="50">
        <f t="shared" ref="T353" si="581">(Q353/5*0.5+(1-(R353-1)/10)*0.25+S353*0.25)*10000</f>
        <v>7343.75</v>
      </c>
      <c r="U353" s="50">
        <f t="shared" ref="U353" si="582">T353-T352</f>
        <v>312.5</v>
      </c>
      <c r="V353" s="50">
        <f>IF(A353&lt;&gt;"",AVERAGE($F$2:F353),"")</f>
        <v>1.59375</v>
      </c>
      <c r="W353" s="50">
        <f>IF(A353&lt;&gt;"", AVERAGE($G$2:G353), "")</f>
        <v>1.6448863636363635</v>
      </c>
      <c r="X353" s="50">
        <f>IF(A353&lt;&gt;"", COUNTIF($H$2:H353, "AC")/SUM($G$2:G353), "")</f>
        <v>0.59240069084628666</v>
      </c>
      <c r="Y353" s="50">
        <f t="shared" ref="Y353" si="583">IF(A353&lt;&gt;"", V353/5*0.5+(1-(W353-1)/10)*0.25+X353*0.25, "")*10000</f>
        <v>5413.5301362066257</v>
      </c>
      <c r="Z353" s="50">
        <f t="shared" ref="Z353" si="584">Y353-Y352</f>
        <v>6.2287038186877908</v>
      </c>
      <c r="AA353" s="50">
        <f t="shared" si="535"/>
        <v>6.3611111111111118E-2</v>
      </c>
      <c r="AB353" s="75">
        <f t="shared" si="536"/>
        <v>1.0601851851851854E-2</v>
      </c>
      <c r="AC353" s="51">
        <v>1.0601851851851854E-2</v>
      </c>
      <c r="AD353" s="51" t="s">
        <v>1043</v>
      </c>
      <c r="AE353" s="51" t="s">
        <v>1043</v>
      </c>
      <c r="AF353" s="51" t="s">
        <v>1043</v>
      </c>
    </row>
    <row r="354" spans="1:32" x14ac:dyDescent="0.15">
      <c r="A354" s="43" t="s">
        <v>976</v>
      </c>
      <c r="B354" s="57">
        <v>216</v>
      </c>
      <c r="C354" s="57" t="s">
        <v>1258</v>
      </c>
      <c r="D354" s="58" t="s">
        <v>1259</v>
      </c>
      <c r="E354" s="58" t="s">
        <v>968</v>
      </c>
      <c r="F354" s="58">
        <v>3</v>
      </c>
      <c r="G354" s="46">
        <v>1</v>
      </c>
      <c r="H354" s="47" t="s">
        <v>961</v>
      </c>
      <c r="I354" s="59" t="s">
        <v>1008</v>
      </c>
      <c r="J354" s="56">
        <v>41418</v>
      </c>
      <c r="K354" s="61"/>
      <c r="L354" s="61" t="s">
        <v>1260</v>
      </c>
      <c r="M354" s="73" t="s">
        <v>968</v>
      </c>
      <c r="N354" s="80">
        <f t="shared" si="262"/>
        <v>8000</v>
      </c>
      <c r="O354" s="77">
        <f>AVERAGE($N$2:N354)</f>
        <v>5905.8467107333936</v>
      </c>
      <c r="P354" s="77">
        <f t="shared" ref="P354" si="585">O354-O353</f>
        <v>5.9492991172346592</v>
      </c>
      <c r="Q354" s="49">
        <f t="shared" ref="Q354" si="586">AVERAGE(F347:F354)</f>
        <v>2.375</v>
      </c>
      <c r="R354" s="49">
        <f t="shared" ref="R354" si="587">AVERAGE(G347:G354)</f>
        <v>1</v>
      </c>
      <c r="S354" s="50">
        <f t="shared" ref="S354" si="588">COUNTIF(H348:H354, "AC")/SUM(G348:G354)</f>
        <v>1</v>
      </c>
      <c r="T354" s="50">
        <f t="shared" ref="T354" si="589">(Q354/5*0.5+(1-(R354-1)/10)*0.25+S354*0.25)*10000</f>
        <v>7375</v>
      </c>
      <c r="U354" s="50">
        <f t="shared" ref="U354" si="590">T354-T353</f>
        <v>31.25</v>
      </c>
      <c r="V354" s="50">
        <f>IF(A354&lt;&gt;"",AVERAGE($F$2:F354),"")</f>
        <v>1.5977337110481586</v>
      </c>
      <c r="W354" s="50">
        <f>IF(A354&lt;&gt;"", AVERAGE($G$2:G354), "")</f>
        <v>1.6430594900849858</v>
      </c>
      <c r="X354" s="50">
        <f>IF(A354&lt;&gt;"", COUNTIF($H$2:H354, "AC")/SUM($G$2:G354), "")</f>
        <v>0.59310344827586203</v>
      </c>
      <c r="Y354" s="50">
        <f t="shared" ref="Y354" si="591">IF(A354&lt;&gt;"", V354/5*0.5+(1-(W354-1)/10)*0.25+X354*0.25, "")*10000</f>
        <v>5419.7274592165668</v>
      </c>
      <c r="Z354" s="50">
        <f t="shared" ref="Z354" si="592">Y354-Y353</f>
        <v>6.1973230099411012</v>
      </c>
      <c r="AA354" s="50">
        <f t="shared" si="535"/>
        <v>0.13020833333333334</v>
      </c>
      <c r="AB354" s="75">
        <f t="shared" si="536"/>
        <v>2.1701388888888892E-2</v>
      </c>
      <c r="AC354" s="51">
        <v>2.1701388888888892E-2</v>
      </c>
      <c r="AD354" s="51" t="s">
        <v>1043</v>
      </c>
      <c r="AE354" s="51" t="s">
        <v>1043</v>
      </c>
      <c r="AF354" s="51" t="s">
        <v>1043</v>
      </c>
    </row>
    <row r="355" spans="1:32" x14ac:dyDescent="0.15">
      <c r="A355" s="43" t="s">
        <v>976</v>
      </c>
      <c r="B355" s="57">
        <v>560</v>
      </c>
      <c r="C355" s="57" t="s">
        <v>1261</v>
      </c>
      <c r="D355" s="58" t="s">
        <v>1262</v>
      </c>
      <c r="E355" s="58">
        <v>1</v>
      </c>
      <c r="F355" s="58">
        <v>4</v>
      </c>
      <c r="G355" s="46">
        <v>2</v>
      </c>
      <c r="H355" s="47" t="s">
        <v>961</v>
      </c>
      <c r="I355" s="59" t="s">
        <v>1008</v>
      </c>
      <c r="J355" s="56">
        <v>41418</v>
      </c>
      <c r="K355" s="61"/>
      <c r="L355" s="61" t="s">
        <v>1263</v>
      </c>
      <c r="M355" s="73" t="s">
        <v>1037</v>
      </c>
      <c r="N355" s="80">
        <f t="shared" si="262"/>
        <v>7500</v>
      </c>
      <c r="O355" s="77">
        <f>AVERAGE($N$2:N355)</f>
        <v>5910.3499686126779</v>
      </c>
      <c r="P355" s="77">
        <f t="shared" ref="P355" si="593">O355-O354</f>
        <v>4.5032578792843196</v>
      </c>
      <c r="Q355" s="49">
        <f t="shared" ref="Q355" si="594">AVERAGE(F348:F355)</f>
        <v>2.625</v>
      </c>
      <c r="R355" s="49">
        <f t="shared" ref="R355" si="595">AVERAGE(G348:G355)</f>
        <v>1.125</v>
      </c>
      <c r="S355" s="50">
        <f t="shared" ref="S355" si="596">COUNTIF(H349:H355, "AC")/SUM(G349:G355)</f>
        <v>0.875</v>
      </c>
      <c r="T355" s="50">
        <f t="shared" ref="T355" si="597">(Q355/5*0.5+(1-(R355-1)/10)*0.25+S355*0.25)*10000</f>
        <v>7281.25</v>
      </c>
      <c r="U355" s="50">
        <f t="shared" ref="U355" si="598">T355-T354</f>
        <v>-93.75</v>
      </c>
      <c r="V355" s="50">
        <f>IF(A355&lt;&gt;"",AVERAGE($F$2:F355),"")</f>
        <v>1.6045197740112995</v>
      </c>
      <c r="W355" s="50">
        <f>IF(A355&lt;&gt;"", AVERAGE($G$2:G355), "")</f>
        <v>1.6440677966101696</v>
      </c>
      <c r="X355" s="50">
        <f>IF(A355&lt;&gt;"", COUNTIF($H$2:H355, "AC")/SUM($G$2:G355), "")</f>
        <v>0.59278350515463918</v>
      </c>
      <c r="Y355" s="50">
        <f t="shared" ref="Y355" si="599">IF(A355&lt;&gt;"", V355/5*0.5+(1-(W355-1)/10)*0.25+X355*0.25, "")*10000</f>
        <v>5425.4615877453552</v>
      </c>
      <c r="Z355" s="50">
        <f t="shared" ref="Z355" si="600">Y355-Y354</f>
        <v>5.7341285287884602</v>
      </c>
      <c r="AA355" s="50" t="str">
        <f t="shared" si="535"/>
        <v>NA</v>
      </c>
      <c r="AB355" s="75" t="str">
        <f t="shared" si="536"/>
        <v>NA</v>
      </c>
      <c r="AC355" s="51" t="s">
        <v>1043</v>
      </c>
      <c r="AD355" s="51" t="s">
        <v>1043</v>
      </c>
      <c r="AE355" s="51" t="s">
        <v>1043</v>
      </c>
      <c r="AF355" s="51" t="s">
        <v>1043</v>
      </c>
    </row>
    <row r="356" spans="1:32" x14ac:dyDescent="0.15">
      <c r="A356" s="43" t="s">
        <v>976</v>
      </c>
      <c r="B356" s="57">
        <v>78</v>
      </c>
      <c r="C356" s="57" t="s">
        <v>1264</v>
      </c>
      <c r="D356" s="58" t="s">
        <v>1265</v>
      </c>
      <c r="E356" s="58">
        <v>1</v>
      </c>
      <c r="F356" s="58">
        <v>3</v>
      </c>
      <c r="G356" s="46">
        <v>1</v>
      </c>
      <c r="H356" s="47" t="s">
        <v>961</v>
      </c>
      <c r="I356" s="59" t="s">
        <v>966</v>
      </c>
      <c r="J356" s="56">
        <v>41419</v>
      </c>
      <c r="K356" s="61"/>
      <c r="L356" s="61" t="s">
        <v>1266</v>
      </c>
      <c r="M356" s="73" t="s">
        <v>1037</v>
      </c>
      <c r="N356" s="80">
        <f t="shared" si="262"/>
        <v>8000</v>
      </c>
      <c r="O356" s="77">
        <f>AVERAGE($N$2:N356)</f>
        <v>5916.2363067292617</v>
      </c>
      <c r="P356" s="77">
        <f t="shared" ref="P356" si="601">O356-O355</f>
        <v>5.8863381165838291</v>
      </c>
      <c r="Q356" s="49">
        <f t="shared" ref="Q356" si="602">AVERAGE(F349:F356)</f>
        <v>2.75</v>
      </c>
      <c r="R356" s="49">
        <f t="shared" ref="R356" si="603">AVERAGE(G349:G356)</f>
        <v>1.125</v>
      </c>
      <c r="S356" s="50">
        <f t="shared" ref="S356" si="604">COUNTIF(H350:H356, "AC")/SUM(G350:G356)</f>
        <v>0.875</v>
      </c>
      <c r="T356" s="50">
        <f t="shared" ref="T356" si="605">(Q356/5*0.5+(1-(R356-1)/10)*0.25+S356*0.25)*10000</f>
        <v>7406.2500000000009</v>
      </c>
      <c r="U356" s="50">
        <f t="shared" ref="U356" si="606">T356-T355</f>
        <v>125.00000000000091</v>
      </c>
      <c r="V356" s="50">
        <f>IF(A356&lt;&gt;"",AVERAGE($F$2:F356),"")</f>
        <v>1.6084507042253522</v>
      </c>
      <c r="W356" s="50">
        <f>IF(A356&lt;&gt;"", AVERAGE($G$2:G356), "")</f>
        <v>1.6422535211267606</v>
      </c>
      <c r="X356" s="50">
        <f>IF(A356&lt;&gt;"", COUNTIF($H$2:H356, "AC")/SUM($G$2:G356), "")</f>
        <v>0.59348198970840482</v>
      </c>
      <c r="Y356" s="50">
        <f t="shared" ref="Y356" si="607">IF(A356&lt;&gt;"", V356/5*0.5+(1-(W356-1)/10)*0.25+X356*0.25, "")*10000</f>
        <v>5431.592298214674</v>
      </c>
      <c r="Z356" s="50">
        <f t="shared" ref="Z356" si="608">Y356-Y355</f>
        <v>6.1307104693187284</v>
      </c>
      <c r="AA356" s="50">
        <f t="shared" si="535"/>
        <v>6.5000000000000002E-2</v>
      </c>
      <c r="AB356" s="75">
        <f t="shared" si="536"/>
        <v>1.0833333333333334E-2</v>
      </c>
      <c r="AC356" s="51">
        <v>1.0833333333333334E-2</v>
      </c>
      <c r="AD356" s="51" t="s">
        <v>1043</v>
      </c>
      <c r="AE356" s="51" t="s">
        <v>1043</v>
      </c>
      <c r="AF356" s="51" t="s">
        <v>1043</v>
      </c>
    </row>
    <row r="357" spans="1:32" x14ac:dyDescent="0.15">
      <c r="A357" s="43" t="s">
        <v>1225</v>
      </c>
      <c r="B357" s="57">
        <v>62</v>
      </c>
      <c r="C357" s="57" t="s">
        <v>1267</v>
      </c>
      <c r="D357" s="58" t="s">
        <v>1268</v>
      </c>
      <c r="E357" s="58" t="s">
        <v>1228</v>
      </c>
      <c r="F357" s="58">
        <v>3</v>
      </c>
      <c r="G357" s="46">
        <v>1</v>
      </c>
      <c r="H357" s="47" t="s">
        <v>1229</v>
      </c>
      <c r="I357" s="59" t="s">
        <v>966</v>
      </c>
      <c r="J357" s="56">
        <v>41420</v>
      </c>
      <c r="K357" s="61"/>
      <c r="L357" s="61"/>
      <c r="M357" s="73" t="s">
        <v>1228</v>
      </c>
      <c r="N357" s="80">
        <f t="shared" si="262"/>
        <v>8000</v>
      </c>
      <c r="O357" s="77">
        <f>AVERAGE($N$2:N357)</f>
        <v>5922.0895755305846</v>
      </c>
      <c r="P357" s="77">
        <f t="shared" ref="P357:P358" si="609">O357-O356</f>
        <v>5.8532688013228835</v>
      </c>
      <c r="Q357" s="49">
        <f t="shared" ref="Q357:Q358" si="610">AVERAGE(F350:F357)</f>
        <v>2.75</v>
      </c>
      <c r="R357" s="49">
        <f t="shared" ref="R357:R358" si="611">AVERAGE(G350:G357)</f>
        <v>1.125</v>
      </c>
      <c r="S357" s="50">
        <f t="shared" ref="S357:S358" si="612">COUNTIF(H351:H357, "AC")/SUM(G351:G357)</f>
        <v>0.875</v>
      </c>
      <c r="T357" s="50">
        <f t="shared" ref="T357:T358" si="613">(Q357/5*0.5+(1-(R357-1)/10)*0.25+S357*0.25)*10000</f>
        <v>7406.2500000000009</v>
      </c>
      <c r="U357" s="50">
        <f t="shared" ref="U357:U358" si="614">T357-T356</f>
        <v>0</v>
      </c>
      <c r="V357" s="50">
        <f>IF(A357&lt;&gt;"",AVERAGE($F$2:F357),"")</f>
        <v>1.6123595505617978</v>
      </c>
      <c r="W357" s="50">
        <f>IF(A357&lt;&gt;"", AVERAGE($G$2:G357), "")</f>
        <v>1.6404494382022472</v>
      </c>
      <c r="X357" s="50">
        <f>IF(A357&lt;&gt;"", COUNTIF($H$2:H357, "AC")/SUM($G$2:G357), "")</f>
        <v>0.59417808219178081</v>
      </c>
      <c r="Y357" s="50">
        <f t="shared" ref="Y357:Y358" si="615">IF(A357&lt;&gt;"", V357/5*0.5+(1-(W357-1)/10)*0.25+X357*0.25, "")*10000</f>
        <v>5437.6923964906873</v>
      </c>
      <c r="Z357" s="50">
        <f t="shared" ref="Z357:Z358" si="616">Y357-Y356</f>
        <v>6.1000982760133411</v>
      </c>
      <c r="AA357" s="50" t="str">
        <f t="shared" si="535"/>
        <v>NA</v>
      </c>
      <c r="AB357" s="75" t="str">
        <f t="shared" si="536"/>
        <v>NA</v>
      </c>
      <c r="AC357" s="51" t="s">
        <v>1043</v>
      </c>
      <c r="AD357" s="51" t="s">
        <v>1043</v>
      </c>
      <c r="AE357" s="51" t="s">
        <v>1043</v>
      </c>
      <c r="AF357" s="51" t="s">
        <v>1043</v>
      </c>
    </row>
    <row r="358" spans="1:32" x14ac:dyDescent="0.15">
      <c r="A358" s="43" t="s">
        <v>1225</v>
      </c>
      <c r="B358" s="57">
        <v>59</v>
      </c>
      <c r="C358" s="57" t="s">
        <v>1269</v>
      </c>
      <c r="D358" s="58" t="s">
        <v>399</v>
      </c>
      <c r="E358" s="58" t="s">
        <v>1228</v>
      </c>
      <c r="F358" s="58">
        <v>3</v>
      </c>
      <c r="G358" s="46">
        <v>1</v>
      </c>
      <c r="H358" s="47" t="s">
        <v>1229</v>
      </c>
      <c r="I358" s="59" t="s">
        <v>966</v>
      </c>
      <c r="J358" s="56">
        <v>41421</v>
      </c>
      <c r="K358" s="61"/>
      <c r="L358" s="61"/>
      <c r="M358" s="73" t="s">
        <v>1228</v>
      </c>
      <c r="N358" s="80">
        <f t="shared" si="262"/>
        <v>8000</v>
      </c>
      <c r="O358" s="77">
        <f>AVERAGE($N$2:N358)</f>
        <v>5927.9100529100506</v>
      </c>
      <c r="P358" s="77">
        <f t="shared" si="609"/>
        <v>5.8204773794659559</v>
      </c>
      <c r="Q358" s="49">
        <f t="shared" si="610"/>
        <v>2.875</v>
      </c>
      <c r="R358" s="49">
        <f t="shared" si="611"/>
        <v>1.125</v>
      </c>
      <c r="S358" s="50">
        <f t="shared" si="612"/>
        <v>0.875</v>
      </c>
      <c r="T358" s="50">
        <f t="shared" si="613"/>
        <v>7531.25</v>
      </c>
      <c r="U358" s="50">
        <f t="shared" si="614"/>
        <v>124.99999999999909</v>
      </c>
      <c r="V358" s="50">
        <f>IF(A358&lt;&gt;"",AVERAGE($F$2:F358),"")</f>
        <v>1.6162464985994398</v>
      </c>
      <c r="W358" s="50">
        <f>IF(A358&lt;&gt;"", AVERAGE($G$2:G358), "")</f>
        <v>1.6386554621848739</v>
      </c>
      <c r="X358" s="50">
        <f>IF(A358&lt;&gt;"", COUNTIF($H$2:H358, "AC")/SUM($G$2:G358), "")</f>
        <v>0.59487179487179487</v>
      </c>
      <c r="Y358" s="50">
        <f t="shared" si="615"/>
        <v>5443.7621202327091</v>
      </c>
      <c r="Z358" s="50">
        <f t="shared" si="616"/>
        <v>6.0697237420217789</v>
      </c>
      <c r="AA358" s="50">
        <f t="shared" si="535"/>
        <v>0.11201388888888889</v>
      </c>
      <c r="AB358" s="75">
        <f t="shared" si="536"/>
        <v>1.8668981481481481E-2</v>
      </c>
      <c r="AC358" s="51">
        <v>1.8668981481481481E-2</v>
      </c>
      <c r="AD358" s="51" t="s">
        <v>1043</v>
      </c>
      <c r="AE358" s="51" t="s">
        <v>1043</v>
      </c>
      <c r="AF358" s="51" t="s">
        <v>1043</v>
      </c>
    </row>
    <row r="359" spans="1:32" x14ac:dyDescent="0.15">
      <c r="A359" s="43" t="s">
        <v>1225</v>
      </c>
      <c r="B359" s="57">
        <v>565</v>
      </c>
      <c r="C359" s="57" t="s">
        <v>1270</v>
      </c>
      <c r="D359" s="58" t="s">
        <v>1271</v>
      </c>
      <c r="E359" s="58" t="s">
        <v>1228</v>
      </c>
      <c r="F359" s="58">
        <v>3</v>
      </c>
      <c r="G359" s="46">
        <v>3</v>
      </c>
      <c r="H359" s="47" t="s">
        <v>1229</v>
      </c>
      <c r="I359" s="59" t="s">
        <v>966</v>
      </c>
      <c r="J359" s="56">
        <v>41422</v>
      </c>
      <c r="K359" s="61"/>
      <c r="L359" s="61" t="s">
        <v>1272</v>
      </c>
      <c r="M359" s="73" t="s">
        <v>1228</v>
      </c>
      <c r="N359" s="80">
        <f t="shared" si="262"/>
        <v>5833.3333333333339</v>
      </c>
      <c r="O359" s="77">
        <f>AVERAGE($N$2:N359)</f>
        <v>5927.6458721291101</v>
      </c>
      <c r="P359" s="77">
        <f t="shared" ref="P359" si="617">O359-O358</f>
        <v>-0.26418078094047814</v>
      </c>
      <c r="Q359" s="49">
        <f t="shared" ref="Q359" si="618">AVERAGE(F352:F359)</f>
        <v>3</v>
      </c>
      <c r="R359" s="49">
        <f t="shared" ref="R359" si="619">AVERAGE(G352:G359)</f>
        <v>1.375</v>
      </c>
      <c r="S359" s="50">
        <f t="shared" ref="S359" si="620">COUNTIF(H353:H359, "AC")/SUM(G353:G359)</f>
        <v>0.7</v>
      </c>
      <c r="T359" s="50">
        <f t="shared" ref="T359" si="621">(Q359/5*0.5+(1-(R359-1)/10)*0.25+S359*0.25)*10000</f>
        <v>7156.25</v>
      </c>
      <c r="U359" s="50">
        <f t="shared" ref="U359" si="622">T359-T358</f>
        <v>-375</v>
      </c>
      <c r="V359" s="50">
        <f>IF(A359&lt;&gt;"",AVERAGE($F$2:F359),"")</f>
        <v>1.6201117318435754</v>
      </c>
      <c r="W359" s="50">
        <f>IF(A359&lt;&gt;"", AVERAGE($G$2:G359), "")</f>
        <v>1.6424581005586592</v>
      </c>
      <c r="X359" s="50">
        <f>IF(A359&lt;&gt;"", COUNTIF($H$2:H359, "AC")/SUM($G$2:G359), "")</f>
        <v>0.59353741496598644</v>
      </c>
      <c r="Y359" s="50">
        <f t="shared" ref="Y359" si="623">IF(A359&lt;&gt;"", V359/5*0.5+(1-(W359-1)/10)*0.25+X359*0.25, "")*10000</f>
        <v>5443.3407441188765</v>
      </c>
      <c r="Z359" s="50">
        <f t="shared" ref="Z359" si="624">Y359-Y358</f>
        <v>-0.42137611383259355</v>
      </c>
      <c r="AA359" s="50">
        <f t="shared" si="535"/>
        <v>0.10034722222222221</v>
      </c>
      <c r="AB359" s="75">
        <f t="shared" si="536"/>
        <v>1.6724537037037034E-2</v>
      </c>
      <c r="AC359" s="51">
        <v>1.6724537037037034E-2</v>
      </c>
      <c r="AD359" s="51" t="s">
        <v>1043</v>
      </c>
      <c r="AE359" s="51" t="s">
        <v>1043</v>
      </c>
      <c r="AF359" s="51" t="s">
        <v>1043</v>
      </c>
    </row>
    <row r="360" spans="1:32" x14ac:dyDescent="0.15">
      <c r="A360" s="43" t="s">
        <v>1225</v>
      </c>
      <c r="B360" s="57">
        <v>380</v>
      </c>
      <c r="C360" s="57" t="s">
        <v>1273</v>
      </c>
      <c r="D360" s="58" t="s">
        <v>1274</v>
      </c>
      <c r="E360" s="58" t="s">
        <v>1228</v>
      </c>
      <c r="F360" s="58">
        <v>3</v>
      </c>
      <c r="G360" s="46">
        <v>2</v>
      </c>
      <c r="H360" s="47" t="s">
        <v>1229</v>
      </c>
      <c r="I360" s="59" t="s">
        <v>966</v>
      </c>
      <c r="J360" s="56">
        <v>41422</v>
      </c>
      <c r="K360" s="61"/>
      <c r="L360" s="61"/>
      <c r="M360" s="73" t="s">
        <v>1228</v>
      </c>
      <c r="N360" s="80">
        <f t="shared" si="262"/>
        <v>6500</v>
      </c>
      <c r="O360" s="77">
        <f>AVERAGE($N$2:N360)</f>
        <v>5929.2401733209517</v>
      </c>
      <c r="P360" s="77">
        <f t="shared" ref="P360" si="625">O360-O359</f>
        <v>1.5943011918416232</v>
      </c>
      <c r="Q360" s="49">
        <f t="shared" ref="Q360" si="626">AVERAGE(F353:F360)</f>
        <v>3.125</v>
      </c>
      <c r="R360" s="49">
        <f t="shared" ref="R360" si="627">AVERAGE(G353:G360)</f>
        <v>1.5</v>
      </c>
      <c r="S360" s="50">
        <f t="shared" ref="S360" si="628">COUNTIF(H354:H360, "AC")/SUM(G354:G360)</f>
        <v>0.63636363636363635</v>
      </c>
      <c r="T360" s="50">
        <f t="shared" ref="T360" si="629">(Q360/5*0.5+(1-(R360-1)/10)*0.25+S360*0.25)*10000</f>
        <v>7090.909090909091</v>
      </c>
      <c r="U360" s="50">
        <f t="shared" ref="U360" si="630">T360-T359</f>
        <v>-65.340909090909008</v>
      </c>
      <c r="V360" s="50">
        <f>IF(A360&lt;&gt;"",AVERAGE($F$2:F360),"")</f>
        <v>1.6239554317548746</v>
      </c>
      <c r="W360" s="50">
        <f>IF(A360&lt;&gt;"", AVERAGE($G$2:G360), "")</f>
        <v>1.6434540389972145</v>
      </c>
      <c r="X360" s="50">
        <f>IF(A360&lt;&gt;"", COUNTIF($H$2:H360, "AC")/SUM($G$2:G360), "")</f>
        <v>0.59322033898305082</v>
      </c>
      <c r="Y360" s="50">
        <f t="shared" ref="Y360" si="631">IF(A360&lt;&gt;"", V360/5*0.5+(1-(W360-1)/10)*0.25+X360*0.25, "")*10000</f>
        <v>5446.1427694631984</v>
      </c>
      <c r="Z360" s="50">
        <f t="shared" ref="Z360" si="632">Y360-Y359</f>
        <v>2.802025344321919</v>
      </c>
      <c r="AA360" s="50">
        <f t="shared" si="535"/>
        <v>7.9027777777777766E-2</v>
      </c>
      <c r="AB360" s="75">
        <f t="shared" si="536"/>
        <v>1.3171296296296294E-2</v>
      </c>
      <c r="AC360" s="51">
        <v>1.3171296296296294E-2</v>
      </c>
      <c r="AD360" s="51" t="s">
        <v>1043</v>
      </c>
      <c r="AE360" s="51" t="s">
        <v>1043</v>
      </c>
      <c r="AF360" s="51" t="s">
        <v>1043</v>
      </c>
    </row>
    <row r="361" spans="1:32" x14ac:dyDescent="0.15">
      <c r="A361" s="43" t="s">
        <v>1225</v>
      </c>
      <c r="B361" s="57">
        <v>27</v>
      </c>
      <c r="C361" s="57" t="s">
        <v>1275</v>
      </c>
      <c r="D361" s="58" t="s">
        <v>141</v>
      </c>
      <c r="E361" s="58" t="s">
        <v>1228</v>
      </c>
      <c r="F361" s="58">
        <v>2</v>
      </c>
      <c r="G361" s="46">
        <v>1</v>
      </c>
      <c r="H361" s="47" t="s">
        <v>1229</v>
      </c>
      <c r="I361" s="59" t="s">
        <v>966</v>
      </c>
      <c r="J361" s="56">
        <v>41422</v>
      </c>
      <c r="K361" s="61"/>
      <c r="L361" s="61" t="s">
        <v>1276</v>
      </c>
      <c r="M361" s="73" t="s">
        <v>1228</v>
      </c>
      <c r="N361" s="80">
        <f t="shared" si="262"/>
        <v>7000</v>
      </c>
      <c r="O361" s="77">
        <f>AVERAGE($N$2:N361)</f>
        <v>5932.2145061728379</v>
      </c>
      <c r="P361" s="77">
        <f t="shared" ref="P361" si="633">O361-O360</f>
        <v>2.9743328518861745</v>
      </c>
      <c r="Q361" s="49">
        <f t="shared" ref="Q361" si="634">AVERAGE(F354:F361)</f>
        <v>3</v>
      </c>
      <c r="R361" s="49">
        <f t="shared" ref="R361" si="635">AVERAGE(G354:G361)</f>
        <v>1.5</v>
      </c>
      <c r="S361" s="50">
        <f t="shared" ref="S361" si="636">COUNTIF(H355:H361, "AC")/SUM(G355:G361)</f>
        <v>0.63636363636363635</v>
      </c>
      <c r="T361" s="50">
        <f t="shared" ref="T361" si="637">(Q361/5*0.5+(1-(R361-1)/10)*0.25+S361*0.25)*10000</f>
        <v>6965.9090909090901</v>
      </c>
      <c r="U361" s="50">
        <f t="shared" ref="U361" si="638">T361-T360</f>
        <v>-125.00000000000091</v>
      </c>
      <c r="V361" s="50">
        <f>IF(A361&lt;&gt;"",AVERAGE($F$2:F361),"")</f>
        <v>1.625</v>
      </c>
      <c r="W361" s="50">
        <f>IF(A361&lt;&gt;"", AVERAGE($G$2:G361), "")</f>
        <v>1.6416666666666666</v>
      </c>
      <c r="X361" s="50">
        <f>IF(A361&lt;&gt;"", COUNTIF($H$2:H361, "AC")/SUM($G$2:G361), "")</f>
        <v>0.59390862944162437</v>
      </c>
      <c r="Y361" s="50">
        <f t="shared" ref="Y361" si="639">IF(A361&lt;&gt;"", V361/5*0.5+(1-(W361-1)/10)*0.25+X361*0.25, "")*10000</f>
        <v>5449.3549069373948</v>
      </c>
      <c r="Z361" s="50">
        <f t="shared" ref="Z361" si="640">Y361-Y360</f>
        <v>3.2121374741964246</v>
      </c>
      <c r="AA361" s="50">
        <f t="shared" si="535"/>
        <v>3.3125000000000002E-2</v>
      </c>
      <c r="AB361" s="75">
        <f t="shared" si="536"/>
        <v>5.5208333333333333E-3</v>
      </c>
      <c r="AC361" s="51">
        <v>5.5208333333333333E-3</v>
      </c>
      <c r="AD361" s="51" t="s">
        <v>1043</v>
      </c>
      <c r="AE361" s="51" t="s">
        <v>1043</v>
      </c>
      <c r="AF361" s="51" t="s">
        <v>1043</v>
      </c>
    </row>
    <row r="362" spans="1:32" x14ac:dyDescent="0.15">
      <c r="A362" s="43" t="s">
        <v>1225</v>
      </c>
      <c r="B362" s="57">
        <v>66</v>
      </c>
      <c r="C362" s="57" t="s">
        <v>1277</v>
      </c>
      <c r="D362" s="58" t="s">
        <v>20</v>
      </c>
      <c r="E362" s="58" t="s">
        <v>1228</v>
      </c>
      <c r="F362" s="58">
        <v>2</v>
      </c>
      <c r="G362" s="46">
        <v>1</v>
      </c>
      <c r="H362" s="47" t="s">
        <v>1229</v>
      </c>
      <c r="I362" s="59" t="s">
        <v>1230</v>
      </c>
      <c r="J362" s="56">
        <v>41422</v>
      </c>
      <c r="K362" s="61"/>
      <c r="L362" s="61"/>
      <c r="M362" s="73" t="s">
        <v>1228</v>
      </c>
      <c r="N362" s="80">
        <f t="shared" si="262"/>
        <v>7000</v>
      </c>
      <c r="O362" s="77">
        <f>AVERAGE($N$2:N362)</f>
        <v>5935.1723607263757</v>
      </c>
      <c r="P362" s="77">
        <f t="shared" ref="P362" si="641">O362-O361</f>
        <v>2.9578545535377998</v>
      </c>
      <c r="Q362" s="49">
        <f t="shared" ref="Q362" si="642">AVERAGE(F355:F362)</f>
        <v>2.875</v>
      </c>
      <c r="R362" s="49">
        <f t="shared" ref="R362" si="643">AVERAGE(G355:G362)</f>
        <v>1.5</v>
      </c>
      <c r="S362" s="50">
        <f t="shared" ref="S362" si="644">COUNTIF(H356:H362, "AC")/SUM(G356:G362)</f>
        <v>0.7</v>
      </c>
      <c r="T362" s="50">
        <f t="shared" ref="T362" si="645">(Q362/5*0.5+(1-(R362-1)/10)*0.25+S362*0.25)*10000</f>
        <v>7000</v>
      </c>
      <c r="U362" s="50">
        <f t="shared" ref="U362" si="646">T362-T361</f>
        <v>34.090909090909918</v>
      </c>
      <c r="V362" s="50">
        <f>IF(A362&lt;&gt;"",AVERAGE($F$2:F362),"")</f>
        <v>1.6260387811634349</v>
      </c>
      <c r="W362" s="50">
        <f>IF(A362&lt;&gt;"", AVERAGE($G$2:G362), "")</f>
        <v>1.6398891966759004</v>
      </c>
      <c r="X362" s="50">
        <f>IF(A362&lt;&gt;"", COUNTIF($H$2:H362, "AC")/SUM($G$2:G362), "")</f>
        <v>0.59459459459459463</v>
      </c>
      <c r="Y362" s="50">
        <f t="shared" ref="Y362" si="647">IF(A362&lt;&gt;"", V362/5*0.5+(1-(W362-1)/10)*0.25+X362*0.25, "")*10000</f>
        <v>5452.5529684809471</v>
      </c>
      <c r="Z362" s="50">
        <f t="shared" ref="Z362" si="648">Y362-Y361</f>
        <v>3.198061543552285</v>
      </c>
      <c r="AA362" s="50">
        <f t="shared" si="535"/>
        <v>3.2222222222222222E-2</v>
      </c>
      <c r="AB362" s="75">
        <f t="shared" si="536"/>
        <v>5.37037037037037E-3</v>
      </c>
      <c r="AC362" s="51">
        <v>5.37037037037037E-3</v>
      </c>
      <c r="AD362" s="51" t="s">
        <v>1043</v>
      </c>
      <c r="AE362" s="51" t="s">
        <v>1043</v>
      </c>
      <c r="AF362" s="51" t="s">
        <v>1043</v>
      </c>
    </row>
    <row r="363" spans="1:32" x14ac:dyDescent="0.15">
      <c r="A363" s="43" t="s">
        <v>1225</v>
      </c>
      <c r="B363" s="57">
        <v>64</v>
      </c>
      <c r="C363" s="57" t="s">
        <v>1278</v>
      </c>
      <c r="D363" s="58" t="s">
        <v>435</v>
      </c>
      <c r="E363" s="58" t="s">
        <v>1228</v>
      </c>
      <c r="F363" s="58">
        <v>3</v>
      </c>
      <c r="G363" s="46">
        <v>2</v>
      </c>
      <c r="H363" s="47" t="s">
        <v>1229</v>
      </c>
      <c r="I363" s="59" t="s">
        <v>1279</v>
      </c>
      <c r="J363" s="56">
        <v>41423</v>
      </c>
      <c r="K363" s="61"/>
      <c r="L363" s="61" t="s">
        <v>1280</v>
      </c>
      <c r="M363" s="73" t="s">
        <v>1228</v>
      </c>
      <c r="N363" s="80">
        <f t="shared" si="262"/>
        <v>6500</v>
      </c>
      <c r="O363" s="77">
        <f>AVERAGE($N$2:N363)</f>
        <v>5936.7326580724348</v>
      </c>
      <c r="P363" s="77">
        <f t="shared" ref="P363" si="649">O363-O362</f>
        <v>1.5602973460590874</v>
      </c>
      <c r="Q363" s="49">
        <f t="shared" ref="Q363" si="650">AVERAGE(F356:F363)</f>
        <v>2.75</v>
      </c>
      <c r="R363" s="49">
        <f t="shared" ref="R363" si="651">AVERAGE(G356:G363)</f>
        <v>1.5</v>
      </c>
      <c r="S363" s="50">
        <f t="shared" ref="S363" si="652">COUNTIF(H357:H363, "AC")/SUM(G357:G363)</f>
        <v>0.63636363636363635</v>
      </c>
      <c r="T363" s="50">
        <f t="shared" ref="T363" si="653">(Q363/5*0.5+(1-(R363-1)/10)*0.25+S363*0.25)*10000</f>
        <v>6715.9090909090901</v>
      </c>
      <c r="U363" s="50">
        <f t="shared" ref="U363" si="654">T363-T362</f>
        <v>-284.09090909090992</v>
      </c>
      <c r="V363" s="50">
        <f>IF(A363&lt;&gt;"",AVERAGE($F$2:F363),"")</f>
        <v>1.6298342541436464</v>
      </c>
      <c r="W363" s="50">
        <f>IF(A363&lt;&gt;"", AVERAGE($G$2:G363), "")</f>
        <v>1.6408839779005524</v>
      </c>
      <c r="X363" s="50">
        <f>IF(A363&lt;&gt;"", COUNTIF($H$2:H363, "AC")/SUM($G$2:G363), "")</f>
        <v>0.59427609427609429</v>
      </c>
      <c r="Y363" s="50">
        <f t="shared" ref="Y363" si="655">IF(A363&lt;&gt;"", V363/5*0.5+(1-(W363-1)/10)*0.25+X363*0.25, "")*10000</f>
        <v>5455.3034953587439</v>
      </c>
      <c r="Z363" s="50">
        <f t="shared" ref="Z363" si="656">Y363-Y362</f>
        <v>2.7505268777968013</v>
      </c>
      <c r="AA363" s="50">
        <f t="shared" si="535"/>
        <v>5.9583333333333335E-2</v>
      </c>
      <c r="AB363" s="75">
        <f t="shared" si="536"/>
        <v>9.9305555555555553E-3</v>
      </c>
      <c r="AC363" s="51">
        <v>9.9305555555555553E-3</v>
      </c>
      <c r="AD363" s="51" t="s">
        <v>1043</v>
      </c>
      <c r="AE363" s="51" t="s">
        <v>1043</v>
      </c>
      <c r="AF363" s="51" t="s">
        <v>1043</v>
      </c>
    </row>
    <row r="364" spans="1:32" x14ac:dyDescent="0.15">
      <c r="A364" s="43" t="s">
        <v>1225</v>
      </c>
      <c r="B364" s="57">
        <v>118</v>
      </c>
      <c r="C364" s="57" t="s">
        <v>1281</v>
      </c>
      <c r="D364" s="58" t="s">
        <v>399</v>
      </c>
      <c r="E364" s="58" t="s">
        <v>1228</v>
      </c>
      <c r="F364" s="58">
        <v>2</v>
      </c>
      <c r="G364" s="46">
        <v>1</v>
      </c>
      <c r="H364" s="47" t="s">
        <v>1229</v>
      </c>
      <c r="I364" s="59" t="s">
        <v>1230</v>
      </c>
      <c r="J364" s="56">
        <v>41423</v>
      </c>
      <c r="K364" s="61"/>
      <c r="L364" s="61"/>
      <c r="M364" s="73" t="s">
        <v>1228</v>
      </c>
      <c r="N364" s="80">
        <f t="shared" si="262"/>
        <v>7000</v>
      </c>
      <c r="O364" s="77">
        <f>AVERAGE($N$2:N364)</f>
        <v>5939.6617692072223</v>
      </c>
      <c r="P364" s="77">
        <f t="shared" ref="P364" si="657">O364-O363</f>
        <v>2.9291111347874903</v>
      </c>
      <c r="Q364" s="49">
        <f t="shared" ref="Q364" si="658">AVERAGE(F357:F364)</f>
        <v>2.625</v>
      </c>
      <c r="R364" s="49">
        <f t="shared" ref="R364" si="659">AVERAGE(G357:G364)</f>
        <v>1.5</v>
      </c>
      <c r="S364" s="50">
        <f t="shared" ref="S364" si="660">COUNTIF(H358:H364, "AC")/SUM(G358:G364)</f>
        <v>0.63636363636363635</v>
      </c>
      <c r="T364" s="50">
        <f t="shared" ref="T364" si="661">(Q364/5*0.5+(1-(R364-1)/10)*0.25+S364*0.25)*10000</f>
        <v>6590.909090909091</v>
      </c>
      <c r="U364" s="50">
        <f t="shared" ref="U364" si="662">T364-T363</f>
        <v>-124.99999999999909</v>
      </c>
      <c r="V364" s="50">
        <f>IF(A364&lt;&gt;"",AVERAGE($F$2:F364),"")</f>
        <v>1.6308539944903582</v>
      </c>
      <c r="W364" s="50">
        <f>IF(A364&lt;&gt;"", AVERAGE($G$2:G364), "")</f>
        <v>1.6391184573002755</v>
      </c>
      <c r="X364" s="50">
        <f>IF(A364&lt;&gt;"", COUNTIF($H$2:H364, "AC")/SUM($G$2:G364), "")</f>
        <v>0.59495798319327731</v>
      </c>
      <c r="Y364" s="50">
        <f t="shared" ref="Y364" si="663">IF(A364&lt;&gt;"", V364/5*0.5+(1-(W364-1)/10)*0.25+X364*0.25, "")*10000</f>
        <v>5458.4693381484831</v>
      </c>
      <c r="Z364" s="50">
        <f t="shared" ref="Z364" si="664">Y364-Y363</f>
        <v>3.1658427897391448</v>
      </c>
      <c r="AA364" s="50">
        <f t="shared" si="535"/>
        <v>3.7152777777777778E-2</v>
      </c>
      <c r="AB364" s="75">
        <f t="shared" si="536"/>
        <v>6.1921296296296299E-3</v>
      </c>
      <c r="AC364" s="51">
        <v>6.1921296296296299E-3</v>
      </c>
      <c r="AD364" s="51" t="s">
        <v>1043</v>
      </c>
      <c r="AE364" s="51" t="s">
        <v>1043</v>
      </c>
      <c r="AF364" s="51" t="s">
        <v>1043</v>
      </c>
    </row>
    <row r="365" spans="1:32" x14ac:dyDescent="0.15">
      <c r="A365" s="43" t="s">
        <v>1225</v>
      </c>
      <c r="B365" s="57">
        <v>39</v>
      </c>
      <c r="C365" s="57" t="s">
        <v>1282</v>
      </c>
      <c r="D365" s="58" t="s">
        <v>1283</v>
      </c>
      <c r="E365" s="58" t="s">
        <v>1228</v>
      </c>
      <c r="F365" s="58">
        <v>3</v>
      </c>
      <c r="G365" s="46">
        <v>1</v>
      </c>
      <c r="H365" s="47" t="s">
        <v>1229</v>
      </c>
      <c r="I365" s="59" t="s">
        <v>1279</v>
      </c>
      <c r="J365" s="56">
        <v>41423</v>
      </c>
      <c r="K365" s="61"/>
      <c r="L365" s="61"/>
      <c r="M365" s="73" t="s">
        <v>1228</v>
      </c>
      <c r="N365" s="80">
        <f t="shared" si="262"/>
        <v>8000</v>
      </c>
      <c r="O365" s="77">
        <f>AVERAGE($N$2:N365)</f>
        <v>5945.3220390720371</v>
      </c>
      <c r="P365" s="77">
        <f t="shared" ref="P365" si="665">O365-O364</f>
        <v>5.6602698648148362</v>
      </c>
      <c r="Q365" s="49">
        <f t="shared" ref="Q365" si="666">AVERAGE(F358:F365)</f>
        <v>2.625</v>
      </c>
      <c r="R365" s="49">
        <f t="shared" ref="R365" si="667">AVERAGE(G358:G365)</f>
        <v>1.5</v>
      </c>
      <c r="S365" s="50">
        <f t="shared" ref="S365" si="668">COUNTIF(H359:H365, "AC")/SUM(G359:G365)</f>
        <v>0.63636363636363635</v>
      </c>
      <c r="T365" s="50">
        <f t="shared" ref="T365" si="669">(Q365/5*0.5+(1-(R365-1)/10)*0.25+S365*0.25)*10000</f>
        <v>6590.909090909091</v>
      </c>
      <c r="U365" s="50">
        <f t="shared" ref="U365" si="670">T365-T364</f>
        <v>0</v>
      </c>
      <c r="V365" s="50">
        <f>IF(A365&lt;&gt;"",AVERAGE($F$2:F365),"")</f>
        <v>1.6346153846153846</v>
      </c>
      <c r="W365" s="50">
        <f>IF(A365&lt;&gt;"", AVERAGE($G$2:G365), "")</f>
        <v>1.6373626373626373</v>
      </c>
      <c r="X365" s="50">
        <f>IF(A365&lt;&gt;"", COUNTIF($H$2:H365, "AC")/SUM($G$2:G365), "")</f>
        <v>0.59563758389261745</v>
      </c>
      <c r="Y365" s="50">
        <f t="shared" ref="Y365" si="671">IF(A365&lt;&gt;"", V365/5*0.5+(1-(W365-1)/10)*0.25+X365*0.25, "")*10000</f>
        <v>5464.3686850062686</v>
      </c>
      <c r="Z365" s="50">
        <f t="shared" ref="Z365" si="672">Y365-Y364</f>
        <v>5.899346857785531</v>
      </c>
      <c r="AA365" s="50">
        <f t="shared" si="535"/>
        <v>6.368055555555556E-2</v>
      </c>
      <c r="AB365" s="75">
        <f t="shared" si="536"/>
        <v>1.0613425925925927E-2</v>
      </c>
      <c r="AC365" s="51">
        <v>1.0613425925925927E-2</v>
      </c>
      <c r="AD365" s="51" t="s">
        <v>1043</v>
      </c>
      <c r="AE365" s="51" t="s">
        <v>1043</v>
      </c>
      <c r="AF365" s="51" t="s">
        <v>1043</v>
      </c>
    </row>
    <row r="366" spans="1:32" x14ac:dyDescent="0.15">
      <c r="A366" s="43" t="s">
        <v>1225</v>
      </c>
      <c r="B366" s="57">
        <v>75</v>
      </c>
      <c r="C366" s="57" t="s">
        <v>1284</v>
      </c>
      <c r="D366" s="58" t="s">
        <v>1285</v>
      </c>
      <c r="E366" s="58" t="s">
        <v>1228</v>
      </c>
      <c r="F366" s="58">
        <v>3</v>
      </c>
      <c r="G366" s="46">
        <v>1</v>
      </c>
      <c r="H366" s="47" t="s">
        <v>1229</v>
      </c>
      <c r="I366" s="59" t="s">
        <v>1279</v>
      </c>
      <c r="J366" s="56">
        <v>41423</v>
      </c>
      <c r="K366" s="61"/>
      <c r="L366" s="61"/>
      <c r="M366" s="73" t="s">
        <v>1228</v>
      </c>
      <c r="N366" s="80">
        <f t="shared" si="262"/>
        <v>8000</v>
      </c>
      <c r="O366" s="77">
        <f>AVERAGE($N$2:N366)</f>
        <v>5950.9512937595109</v>
      </c>
      <c r="P366" s="77">
        <f t="shared" ref="P366" si="673">O366-O365</f>
        <v>5.6292546874738036</v>
      </c>
      <c r="Q366" s="49">
        <f t="shared" ref="Q366" si="674">AVERAGE(F359:F366)</f>
        <v>2.625</v>
      </c>
      <c r="R366" s="49">
        <f t="shared" ref="R366" si="675">AVERAGE(G359:G366)</f>
        <v>1.5</v>
      </c>
      <c r="S366" s="50">
        <f t="shared" ref="S366" si="676">COUNTIF(H360:H366, "AC")/SUM(G360:G366)</f>
        <v>0.77777777777777779</v>
      </c>
      <c r="T366" s="50">
        <f t="shared" ref="T366" si="677">(Q366/5*0.5+(1-(R366-1)/10)*0.25+S366*0.25)*10000</f>
        <v>6944.4444444444443</v>
      </c>
      <c r="U366" s="50">
        <f t="shared" ref="U366" si="678">T366-T365</f>
        <v>353.53535353535335</v>
      </c>
      <c r="V366" s="50">
        <f>IF(A366&lt;&gt;"",AVERAGE($F$2:F366),"")</f>
        <v>1.6383561643835616</v>
      </c>
      <c r="W366" s="50">
        <f>IF(A366&lt;&gt;"", AVERAGE($G$2:G366), "")</f>
        <v>1.6356164383561644</v>
      </c>
      <c r="X366" s="50">
        <f>IF(A366&lt;&gt;"", COUNTIF($H$2:H366, "AC")/SUM($G$2:G366), "")</f>
        <v>0.59631490787269681</v>
      </c>
      <c r="Y366" s="50">
        <f t="shared" ref="Y366" si="679">IF(A366&lt;&gt;"", V366/5*0.5+(1-(W366-1)/10)*0.25+X366*0.25, "")*10000</f>
        <v>5470.2393244762625</v>
      </c>
      <c r="Z366" s="50">
        <f t="shared" ref="Z366" si="680">Y366-Y365</f>
        <v>5.8706394699938755</v>
      </c>
      <c r="AA366" s="50">
        <f t="shared" si="535"/>
        <v>0.11041666666666666</v>
      </c>
      <c r="AB366" s="75">
        <f t="shared" si="536"/>
        <v>1.8402777777777778E-2</v>
      </c>
      <c r="AC366" s="51">
        <v>1.8402777777777778E-2</v>
      </c>
      <c r="AD366" s="51" t="s">
        <v>1043</v>
      </c>
      <c r="AE366" s="51" t="s">
        <v>1043</v>
      </c>
      <c r="AF366" s="51" t="s">
        <v>1043</v>
      </c>
    </row>
    <row r="367" spans="1:32" x14ac:dyDescent="0.15">
      <c r="A367" s="43" t="s">
        <v>1225</v>
      </c>
      <c r="B367" s="57">
        <v>289</v>
      </c>
      <c r="C367" s="57" t="s">
        <v>1286</v>
      </c>
      <c r="D367" s="58" t="s">
        <v>20</v>
      </c>
      <c r="E367" s="58" t="s">
        <v>1228</v>
      </c>
      <c r="F367" s="58">
        <v>3</v>
      </c>
      <c r="G367" s="46">
        <v>1</v>
      </c>
      <c r="H367" s="47" t="s">
        <v>1229</v>
      </c>
      <c r="I367" s="59" t="s">
        <v>1279</v>
      </c>
      <c r="J367" s="56">
        <v>41425</v>
      </c>
      <c r="K367" s="61"/>
      <c r="L367" s="61"/>
      <c r="M367" s="73" t="s">
        <v>1228</v>
      </c>
      <c r="N367" s="80">
        <f t="shared" ref="N367:N371" si="681">(0.5*F367/5+0.25*(1-(G367-1)/10)+0.25*(IF(H367="AC",1,0)/G367))*10000</f>
        <v>8000</v>
      </c>
      <c r="O367" s="77">
        <f>AVERAGE($N$2:N367)</f>
        <v>5956.5497874924085</v>
      </c>
      <c r="P367" s="77">
        <f t="shared" ref="P367" si="682">O367-O366</f>
        <v>5.598493732897623</v>
      </c>
      <c r="Q367" s="49">
        <f t="shared" ref="Q367" si="683">AVERAGE(F360:F367)</f>
        <v>2.625</v>
      </c>
      <c r="R367" s="49">
        <f t="shared" ref="R367" si="684">AVERAGE(G360:G367)</f>
        <v>1.25</v>
      </c>
      <c r="S367" s="50">
        <f t="shared" ref="S367" si="685">COUNTIF(H361:H367, "AC")/SUM(G361:G367)</f>
        <v>0.875</v>
      </c>
      <c r="T367" s="50">
        <f t="shared" ref="T367" si="686">(Q367/5*0.5+(1-(R367-1)/10)*0.25+S367*0.25)*10000</f>
        <v>7250</v>
      </c>
      <c r="U367" s="50">
        <f t="shared" ref="U367" si="687">T367-T366</f>
        <v>305.55555555555566</v>
      </c>
      <c r="V367" s="50">
        <f>IF(A367&lt;&gt;"",AVERAGE($F$2:F367),"")</f>
        <v>1.6420765027322404</v>
      </c>
      <c r="W367" s="50">
        <f>IF(A367&lt;&gt;"", AVERAGE($G$2:G367), "")</f>
        <v>1.6338797814207651</v>
      </c>
      <c r="X367" s="50">
        <f>IF(A367&lt;&gt;"", COUNTIF($H$2:H367, "AC")/SUM($G$2:G367), "")</f>
        <v>0.59698996655518399</v>
      </c>
      <c r="Y367" s="50">
        <f t="shared" ref="Y367" si="688">IF(A367&lt;&gt;"", V367/5*0.5+(1-(W367-1)/10)*0.25+X367*0.25, "")*10000</f>
        <v>5476.0814737650089</v>
      </c>
      <c r="Z367" s="50">
        <f t="shared" ref="Z367" si="689">Y367-Y366</f>
        <v>5.842149288746441</v>
      </c>
      <c r="AA367" s="50">
        <f t="shared" si="535"/>
        <v>7.1458333333333332E-2</v>
      </c>
      <c r="AB367" s="75">
        <f t="shared" si="536"/>
        <v>1.1909722222222223E-2</v>
      </c>
      <c r="AC367" s="51">
        <v>1.1909722222222223E-2</v>
      </c>
      <c r="AD367" s="51" t="s">
        <v>1043</v>
      </c>
      <c r="AE367" s="51" t="s">
        <v>1043</v>
      </c>
      <c r="AF367" s="51" t="s">
        <v>1043</v>
      </c>
    </row>
    <row r="368" spans="1:32" x14ac:dyDescent="0.15">
      <c r="A368" s="43" t="s">
        <v>1225</v>
      </c>
      <c r="B368" s="57">
        <v>10</v>
      </c>
      <c r="C368" s="57" t="s">
        <v>1287</v>
      </c>
      <c r="D368" s="58" t="s">
        <v>1285</v>
      </c>
      <c r="E368" s="58" t="s">
        <v>1228</v>
      </c>
      <c r="F368" s="58">
        <v>3</v>
      </c>
      <c r="G368" s="46">
        <v>3</v>
      </c>
      <c r="H368" s="47" t="s">
        <v>1229</v>
      </c>
      <c r="I368" s="59" t="s">
        <v>1279</v>
      </c>
      <c r="J368" s="56">
        <v>41432</v>
      </c>
      <c r="K368" s="61"/>
      <c r="L368" s="61" t="s">
        <v>1288</v>
      </c>
      <c r="M368" s="73" t="s">
        <v>1228</v>
      </c>
      <c r="N368" s="80">
        <f t="shared" si="681"/>
        <v>5833.3333333333339</v>
      </c>
      <c r="O368" s="77">
        <f>AVERAGE($N$2:N368)</f>
        <v>5956.2140478352994</v>
      </c>
      <c r="P368" s="77">
        <f t="shared" ref="P368" si="690">O368-O367</f>
        <v>-0.3357396571091158</v>
      </c>
      <c r="Q368" s="49">
        <f t="shared" ref="Q368" si="691">AVERAGE(F361:F368)</f>
        <v>2.625</v>
      </c>
      <c r="R368" s="49">
        <f t="shared" ref="R368" si="692">AVERAGE(G361:G368)</f>
        <v>1.375</v>
      </c>
      <c r="S368" s="50">
        <f t="shared" ref="S368" si="693">COUNTIF(H362:H368, "AC")/SUM(G362:G368)</f>
        <v>0.7</v>
      </c>
      <c r="T368" s="50">
        <f t="shared" ref="T368" si="694">(Q368/5*0.5+(1-(R368-1)/10)*0.25+S368*0.25)*10000</f>
        <v>6781.2500000000009</v>
      </c>
      <c r="U368" s="50">
        <f t="shared" ref="U368" si="695">T368-T367</f>
        <v>-468.74999999999909</v>
      </c>
      <c r="V368" s="50">
        <f>IF(A368&lt;&gt;"",AVERAGE($F$2:F368),"")</f>
        <v>1.6457765667574933</v>
      </c>
      <c r="W368" s="50">
        <f>IF(A368&lt;&gt;"", AVERAGE($G$2:G368), "")</f>
        <v>1.6376021798365124</v>
      </c>
      <c r="X368" s="50">
        <f>IF(A368&lt;&gt;"", COUNTIF($H$2:H368, "AC")/SUM($G$2:G368), "")</f>
        <v>0.59567387687188023</v>
      </c>
      <c r="Y368" s="50">
        <f t="shared" ref="Y368" si="696">IF(A368&lt;&gt;"", V368/5*0.5+(1-(W368-1)/10)*0.25+X368*0.25, "")*10000</f>
        <v>5475.5607139780659</v>
      </c>
      <c r="Z368" s="50">
        <f t="shared" ref="Z368" si="697">Y368-Y367</f>
        <v>-0.52075978694301739</v>
      </c>
      <c r="AA368" s="50">
        <f t="shared" si="535"/>
        <v>0.14395833333333333</v>
      </c>
      <c r="AB368" s="75">
        <f t="shared" si="536"/>
        <v>2.3993055555555556E-2</v>
      </c>
      <c r="AC368" s="51">
        <v>2.3993055555555556E-2</v>
      </c>
      <c r="AD368" s="51" t="s">
        <v>1043</v>
      </c>
      <c r="AE368" s="51" t="s">
        <v>1043</v>
      </c>
      <c r="AF368" s="51" t="s">
        <v>1043</v>
      </c>
    </row>
    <row r="369" spans="1:32" x14ac:dyDescent="0.15">
      <c r="A369" s="43" t="s">
        <v>1225</v>
      </c>
      <c r="B369" s="57">
        <v>119</v>
      </c>
      <c r="C369" s="57" t="s">
        <v>1289</v>
      </c>
      <c r="D369" s="58" t="s">
        <v>12</v>
      </c>
      <c r="E369" s="58" t="s">
        <v>1228</v>
      </c>
      <c r="F369" s="58">
        <v>2</v>
      </c>
      <c r="G369" s="46">
        <v>1</v>
      </c>
      <c r="H369" s="47" t="s">
        <v>1229</v>
      </c>
      <c r="I369" s="59" t="s">
        <v>1230</v>
      </c>
      <c r="J369" s="56">
        <v>41432</v>
      </c>
      <c r="K369" s="61"/>
      <c r="L369" s="61"/>
      <c r="M369" s="73" t="s">
        <v>1228</v>
      </c>
      <c r="N369" s="80">
        <f t="shared" si="681"/>
        <v>7000</v>
      </c>
      <c r="O369" s="77">
        <f>AVERAGE($N$2:N369)</f>
        <v>5959.0504227053125</v>
      </c>
      <c r="P369" s="77">
        <f t="shared" ref="P369:P370" si="698">O369-O368</f>
        <v>2.83637487001306</v>
      </c>
      <c r="Q369" s="49">
        <f t="shared" ref="Q369:Q370" si="699">AVERAGE(F362:F369)</f>
        <v>2.625</v>
      </c>
      <c r="R369" s="49">
        <f t="shared" ref="R369:R370" si="700">AVERAGE(G362:G369)</f>
        <v>1.375</v>
      </c>
      <c r="S369" s="50">
        <f t="shared" ref="S369:S370" si="701">COUNTIF(H363:H369, "AC")/SUM(G363:G369)</f>
        <v>0.7</v>
      </c>
      <c r="T369" s="50">
        <f t="shared" ref="T369:T370" si="702">(Q369/5*0.5+(1-(R369-1)/10)*0.25+S369*0.25)*10000</f>
        <v>6781.2500000000009</v>
      </c>
      <c r="U369" s="50">
        <f t="shared" ref="U369:U370" si="703">T369-T368</f>
        <v>0</v>
      </c>
      <c r="V369" s="50">
        <f>IF(A369&lt;&gt;"",AVERAGE($F$2:F369),"")</f>
        <v>1.6467391304347827</v>
      </c>
      <c r="W369" s="50">
        <f>IF(A369&lt;&gt;"", AVERAGE($G$2:G369), "")</f>
        <v>1.6358695652173914</v>
      </c>
      <c r="X369" s="50">
        <f>IF(A369&lt;&gt;"", COUNTIF($H$2:H369, "AC")/SUM($G$2:G369), "")</f>
        <v>0.59634551495016608</v>
      </c>
      <c r="Y369" s="50">
        <f t="shared" ref="Y369:Y370" si="704">IF(A369&lt;&gt;"", V369/5*0.5+(1-(W369-1)/10)*0.25+X369*0.25, "")*10000</f>
        <v>5478.6355265058492</v>
      </c>
      <c r="Z369" s="50">
        <f t="shared" ref="Z369:Z370" si="705">Y369-Y368</f>
        <v>3.0748125277832514</v>
      </c>
      <c r="AA369" s="50">
        <f t="shared" si="535"/>
        <v>4.8541666666666664E-2</v>
      </c>
      <c r="AB369" s="75">
        <f t="shared" si="536"/>
        <v>8.0902777777777778E-3</v>
      </c>
      <c r="AC369" s="51">
        <v>8.0902777777777778E-3</v>
      </c>
      <c r="AD369" s="51" t="s">
        <v>1043</v>
      </c>
      <c r="AE369" s="51" t="s">
        <v>1043</v>
      </c>
      <c r="AF369" s="51" t="s">
        <v>1043</v>
      </c>
    </row>
    <row r="370" spans="1:32" x14ac:dyDescent="0.15">
      <c r="A370" s="43" t="s">
        <v>1225</v>
      </c>
      <c r="B370" s="57">
        <v>73</v>
      </c>
      <c r="C370" s="57" t="s">
        <v>1290</v>
      </c>
      <c r="D370" s="58" t="s">
        <v>1291</v>
      </c>
      <c r="E370" s="58" t="s">
        <v>1228</v>
      </c>
      <c r="F370" s="58">
        <v>3</v>
      </c>
      <c r="G370" s="46">
        <v>1</v>
      </c>
      <c r="H370" s="47" t="s">
        <v>1229</v>
      </c>
      <c r="I370" s="59" t="s">
        <v>1279</v>
      </c>
      <c r="J370" s="56">
        <v>41432</v>
      </c>
      <c r="K370" s="61"/>
      <c r="L370" s="61"/>
      <c r="M370" s="73" t="s">
        <v>1228</v>
      </c>
      <c r="N370" s="80">
        <f t="shared" si="681"/>
        <v>8000</v>
      </c>
      <c r="O370" s="77">
        <f>AVERAGE($N$2:N370)</f>
        <v>5964.581451370068</v>
      </c>
      <c r="P370" s="77">
        <f t="shared" ref="P370" si="706">O370-O369</f>
        <v>5.5310286647554676</v>
      </c>
      <c r="Q370" s="49">
        <f t="shared" ref="Q370" si="707">AVERAGE(F363:F370)</f>
        <v>2.75</v>
      </c>
      <c r="R370" s="49">
        <f t="shared" ref="R370" si="708">AVERAGE(G363:G370)</f>
        <v>1.375</v>
      </c>
      <c r="S370" s="50">
        <f t="shared" ref="S370" si="709">COUNTIF(H364:H370, "AC")/SUM(G364:G370)</f>
        <v>0.77777777777777779</v>
      </c>
      <c r="T370" s="50">
        <f t="shared" ref="T370" si="710">(Q370/5*0.5+(1-(R370-1)/10)*0.25+S370*0.25)*10000</f>
        <v>7100.6944444444443</v>
      </c>
      <c r="U370" s="50">
        <f t="shared" ref="U370" si="711">T370-T369</f>
        <v>319.44444444444343</v>
      </c>
      <c r="V370" s="50">
        <f>IF(A370&lt;&gt;"",AVERAGE($F$2:F370),"")</f>
        <v>1.6504065040650406</v>
      </c>
      <c r="W370" s="50">
        <f>IF(A370&lt;&gt;"", AVERAGE($G$2:G370), "")</f>
        <v>1.6341463414634145</v>
      </c>
      <c r="X370" s="50">
        <f>IF(A370&lt;&gt;"", COUNTIF($H$2:H370, "AC")/SUM($G$2:G370), "")</f>
        <v>0.59701492537313428</v>
      </c>
      <c r="Y370" s="50">
        <f t="shared" ref="Y370" si="712">IF(A370&lt;&gt;"", V370/5*0.5+(1-(W370-1)/10)*0.25+X370*0.25, "")*10000</f>
        <v>5484.4072321320227</v>
      </c>
      <c r="Z370" s="50">
        <f t="shared" ref="Z370" si="713">Y370-Y369</f>
        <v>5.7717056261735706</v>
      </c>
      <c r="AA370" s="50">
        <f t="shared" si="535"/>
        <v>5.3958333333333323E-2</v>
      </c>
      <c r="AB370" s="75">
        <f t="shared" si="536"/>
        <v>8.9930555555555545E-3</v>
      </c>
      <c r="AC370" s="51">
        <v>8.9930555555555545E-3</v>
      </c>
      <c r="AD370" s="51" t="s">
        <v>1043</v>
      </c>
      <c r="AE370" s="51" t="s">
        <v>1043</v>
      </c>
      <c r="AF370" s="51" t="s">
        <v>1043</v>
      </c>
    </row>
    <row r="371" spans="1:32" x14ac:dyDescent="0.15">
      <c r="A371" s="43" t="s">
        <v>1225</v>
      </c>
      <c r="B371" s="57">
        <v>26</v>
      </c>
      <c r="C371" s="57" t="s">
        <v>1292</v>
      </c>
      <c r="D371" s="58" t="s">
        <v>141</v>
      </c>
      <c r="E371" s="58" t="s">
        <v>1228</v>
      </c>
      <c r="F371" s="58">
        <v>2</v>
      </c>
      <c r="G371" s="46">
        <v>1</v>
      </c>
      <c r="H371" s="47" t="s">
        <v>1229</v>
      </c>
      <c r="I371" s="59" t="s">
        <v>1230</v>
      </c>
      <c r="J371" s="56">
        <v>41432</v>
      </c>
      <c r="K371" s="61"/>
      <c r="L371" s="61"/>
      <c r="M371" s="73" t="s">
        <v>1228</v>
      </c>
      <c r="N371" s="80">
        <f t="shared" si="681"/>
        <v>7000</v>
      </c>
      <c r="O371" s="77">
        <f>AVERAGE($N$2:N371)</f>
        <v>5967.3798798798789</v>
      </c>
      <c r="P371" s="77">
        <f t="shared" ref="P371" si="714">O371-O370</f>
        <v>2.7984285098109467</v>
      </c>
      <c r="Q371" s="49">
        <f t="shared" ref="Q371" si="715">AVERAGE(F364:F371)</f>
        <v>2.625</v>
      </c>
      <c r="R371" s="49">
        <f t="shared" ref="R371" si="716">AVERAGE(G364:G371)</f>
        <v>1.25</v>
      </c>
      <c r="S371" s="50">
        <f t="shared" ref="S371" si="717">COUNTIF(H365:H371, "AC")/SUM(G365:G371)</f>
        <v>0.77777777777777779</v>
      </c>
      <c r="T371" s="50">
        <f t="shared" ref="T371" si="718">(Q371/5*0.5+(1-(R371-1)/10)*0.25+S371*0.25)*10000</f>
        <v>7006.9444444444443</v>
      </c>
      <c r="U371" s="50">
        <f t="shared" ref="U371" si="719">T371-T370</f>
        <v>-93.75</v>
      </c>
      <c r="V371" s="50">
        <f>IF(A371&lt;&gt;"",AVERAGE($F$2:F371),"")</f>
        <v>1.6513513513513514</v>
      </c>
      <c r="W371" s="50">
        <f>IF(A371&lt;&gt;"", AVERAGE($G$2:G371), "")</f>
        <v>1.6324324324324324</v>
      </c>
      <c r="X371" s="50">
        <f>IF(A371&lt;&gt;"", COUNTIF($H$2:H371, "AC")/SUM($G$2:G371), "")</f>
        <v>0.59768211920529801</v>
      </c>
      <c r="Y371" s="50">
        <f t="shared" ref="Y371" si="720">IF(A371&lt;&gt;"", V371/5*0.5+(1-(W371-1)/10)*0.25+X371*0.25, "")*10000</f>
        <v>5487.4485412564882</v>
      </c>
      <c r="Z371" s="50">
        <f t="shared" ref="Z371" si="721">Y371-Y370</f>
        <v>3.0413091244654424</v>
      </c>
      <c r="AA371" s="50">
        <f t="shared" si="535"/>
        <v>3.3194444444444443E-2</v>
      </c>
      <c r="AB371" s="75">
        <f t="shared" si="536"/>
        <v>5.5324074074074069E-3</v>
      </c>
      <c r="AC371" s="51">
        <v>5.5324074074074069E-3</v>
      </c>
      <c r="AD371" s="51" t="s">
        <v>1043</v>
      </c>
      <c r="AE371" s="51" t="s">
        <v>1043</v>
      </c>
      <c r="AF371" s="51" t="s">
        <v>1043</v>
      </c>
    </row>
    <row r="372" spans="1:32" x14ac:dyDescent="0.15">
      <c r="A372" s="43"/>
      <c r="B372" s="57"/>
      <c r="C372" s="57"/>
      <c r="D372" s="58"/>
      <c r="E372" s="58"/>
      <c r="F372" s="58"/>
      <c r="G372" s="46"/>
      <c r="H372" s="47"/>
      <c r="I372" s="59"/>
      <c r="J372" s="56"/>
      <c r="K372" s="61"/>
      <c r="L372" s="61"/>
      <c r="Q372" s="49"/>
      <c r="R372" s="49"/>
      <c r="S372" s="50"/>
      <c r="T372" s="50"/>
      <c r="U372" s="50"/>
      <c r="V372" s="50"/>
      <c r="W372" s="50"/>
      <c r="X372" s="50"/>
      <c r="Y372" s="50"/>
      <c r="Z372" s="50"/>
      <c r="AA372" s="50" t="str">
        <f t="shared" si="535"/>
        <v>NA</v>
      </c>
      <c r="AB372" s="75" t="str">
        <f t="shared" si="536"/>
        <v>NA</v>
      </c>
      <c r="AC372" s="51" t="s">
        <v>1043</v>
      </c>
      <c r="AD372" s="51" t="s">
        <v>1043</v>
      </c>
      <c r="AE372" s="51" t="s">
        <v>1043</v>
      </c>
      <c r="AF372" s="51" t="s">
        <v>1043</v>
      </c>
    </row>
    <row r="373" spans="1:32" x14ac:dyDescent="0.15">
      <c r="A373" s="43"/>
      <c r="B373" s="57"/>
      <c r="C373" s="57"/>
      <c r="D373" s="58"/>
      <c r="E373" s="58"/>
      <c r="F373" s="58"/>
      <c r="G373" s="46"/>
      <c r="H373" s="47"/>
      <c r="I373" s="59"/>
      <c r="J373" s="56"/>
      <c r="K373" s="61"/>
      <c r="L373" s="61"/>
      <c r="Q373" s="49"/>
      <c r="R373" s="49"/>
      <c r="S373" s="50"/>
      <c r="T373" s="50"/>
      <c r="U373" s="50"/>
      <c r="V373" s="50"/>
      <c r="W373" s="50"/>
      <c r="X373" s="50"/>
      <c r="Y373" s="50"/>
      <c r="Z373" s="50"/>
      <c r="AA373" s="50" t="str">
        <f t="shared" si="535"/>
        <v>NA</v>
      </c>
      <c r="AB373" s="75" t="str">
        <f t="shared" si="536"/>
        <v>NA</v>
      </c>
      <c r="AC373" s="51" t="s">
        <v>1043</v>
      </c>
      <c r="AD373" s="51" t="s">
        <v>1043</v>
      </c>
      <c r="AE373" s="51" t="s">
        <v>1043</v>
      </c>
      <c r="AF373" s="51" t="s">
        <v>1043</v>
      </c>
    </row>
    <row r="374" spans="1:32" x14ac:dyDescent="0.15">
      <c r="A374" s="43"/>
      <c r="B374" s="57"/>
      <c r="C374" s="57"/>
      <c r="D374" s="58"/>
      <c r="E374" s="58"/>
      <c r="F374" s="58"/>
      <c r="G374" s="46"/>
      <c r="H374" s="47"/>
      <c r="I374" s="59"/>
      <c r="J374" s="56"/>
      <c r="K374" s="61"/>
      <c r="L374" s="61"/>
      <c r="Q374" s="49"/>
      <c r="R374" s="49"/>
      <c r="S374" s="50"/>
      <c r="T374" s="50"/>
      <c r="U374" s="50"/>
      <c r="V374" s="50"/>
      <c r="W374" s="50"/>
      <c r="X374" s="50"/>
      <c r="Y374" s="50"/>
      <c r="Z374" s="50"/>
      <c r="AA374" s="50" t="str">
        <f t="shared" si="535"/>
        <v>NA</v>
      </c>
      <c r="AB374" s="75" t="str">
        <f t="shared" si="536"/>
        <v>NA</v>
      </c>
      <c r="AC374" s="51" t="s">
        <v>1043</v>
      </c>
      <c r="AD374" s="51" t="s">
        <v>1043</v>
      </c>
      <c r="AE374" s="51" t="s">
        <v>1043</v>
      </c>
      <c r="AF374" s="51" t="s">
        <v>1043</v>
      </c>
    </row>
    <row r="375" spans="1:32" x14ac:dyDescent="0.15">
      <c r="A375" s="43"/>
      <c r="B375" s="57"/>
      <c r="C375" s="57"/>
      <c r="D375" s="58"/>
      <c r="E375" s="58"/>
      <c r="F375" s="58"/>
      <c r="G375" s="46"/>
      <c r="H375" s="47"/>
      <c r="I375" s="59"/>
      <c r="J375" s="56"/>
      <c r="K375" s="61"/>
      <c r="L375" s="61"/>
      <c r="Q375" s="49"/>
      <c r="R375" s="49"/>
      <c r="S375" s="50"/>
      <c r="T375" s="50"/>
      <c r="U375" s="50"/>
      <c r="V375" s="50"/>
      <c r="W375" s="50"/>
      <c r="X375" s="50"/>
      <c r="Y375" s="50"/>
      <c r="Z375" s="50"/>
      <c r="AA375" s="50" t="str">
        <f t="shared" si="535"/>
        <v>NA</v>
      </c>
      <c r="AB375" s="75" t="str">
        <f t="shared" si="536"/>
        <v>NA</v>
      </c>
      <c r="AC375" s="51" t="s">
        <v>1043</v>
      </c>
      <c r="AD375" s="51" t="s">
        <v>1043</v>
      </c>
      <c r="AE375" s="51" t="s">
        <v>1043</v>
      </c>
      <c r="AF375" s="51" t="s">
        <v>1043</v>
      </c>
    </row>
    <row r="376" spans="1:32" x14ac:dyDescent="0.15">
      <c r="A376" s="43"/>
      <c r="B376" s="57"/>
      <c r="C376" s="57"/>
      <c r="D376" s="58"/>
      <c r="E376" s="58"/>
      <c r="F376" s="58"/>
      <c r="G376" s="46"/>
      <c r="H376" s="47"/>
      <c r="I376" s="59"/>
      <c r="J376" s="56"/>
      <c r="K376" s="61"/>
      <c r="L376" s="61"/>
      <c r="Q376" s="49"/>
      <c r="R376" s="49"/>
      <c r="S376" s="50"/>
      <c r="T376" s="50"/>
      <c r="U376" s="50"/>
      <c r="V376" s="50"/>
      <c r="W376" s="50"/>
      <c r="X376" s="50"/>
      <c r="Y376" s="50"/>
      <c r="Z376" s="50"/>
      <c r="AA376" s="50" t="str">
        <f t="shared" si="535"/>
        <v>NA</v>
      </c>
      <c r="AB376" s="75" t="str">
        <f t="shared" si="536"/>
        <v>NA</v>
      </c>
      <c r="AC376" s="51" t="s">
        <v>1043</v>
      </c>
      <c r="AD376" s="51" t="s">
        <v>1043</v>
      </c>
      <c r="AE376" s="51" t="s">
        <v>1043</v>
      </c>
      <c r="AF376" s="51" t="s">
        <v>1043</v>
      </c>
    </row>
    <row r="377" spans="1:32" x14ac:dyDescent="0.15">
      <c r="A377" s="43"/>
      <c r="B377" s="57"/>
      <c r="C377" s="57"/>
      <c r="D377" s="58"/>
      <c r="E377" s="58"/>
      <c r="F377" s="58"/>
      <c r="G377" s="46"/>
      <c r="H377" s="47"/>
      <c r="I377" s="59"/>
      <c r="J377" s="56"/>
      <c r="K377" s="61"/>
      <c r="L377" s="61"/>
      <c r="Q377" s="49"/>
      <c r="R377" s="49"/>
      <c r="S377" s="50"/>
      <c r="T377" s="50"/>
      <c r="U377" s="50"/>
      <c r="V377" s="50"/>
      <c r="W377" s="50"/>
      <c r="X377" s="50"/>
      <c r="Y377" s="50"/>
      <c r="Z377" s="50"/>
      <c r="AA377" s="50" t="str">
        <f t="shared" si="535"/>
        <v>NA</v>
      </c>
      <c r="AB377" s="75" t="str">
        <f t="shared" si="536"/>
        <v>NA</v>
      </c>
      <c r="AC377" s="51" t="s">
        <v>1043</v>
      </c>
      <c r="AD377" s="51" t="s">
        <v>1043</v>
      </c>
      <c r="AE377" s="51" t="s">
        <v>1043</v>
      </c>
      <c r="AF377" s="51" t="s">
        <v>1043</v>
      </c>
    </row>
    <row r="378" spans="1:32" x14ac:dyDescent="0.15">
      <c r="A378" s="43"/>
      <c r="B378" s="57"/>
      <c r="C378" s="57"/>
      <c r="D378" s="58"/>
      <c r="E378" s="58"/>
      <c r="F378" s="58"/>
      <c r="G378" s="46"/>
      <c r="H378" s="47"/>
      <c r="I378" s="59"/>
      <c r="J378" s="56"/>
      <c r="K378" s="61"/>
      <c r="L378" s="61"/>
      <c r="Q378" s="49"/>
      <c r="R378" s="49"/>
      <c r="S378" s="50"/>
      <c r="T378" s="50"/>
      <c r="U378" s="50"/>
      <c r="V378" s="50"/>
      <c r="W378" s="50"/>
      <c r="X378" s="50"/>
      <c r="Y378" s="50"/>
      <c r="Z378" s="50"/>
      <c r="AA378" s="50" t="str">
        <f t="shared" si="535"/>
        <v>NA</v>
      </c>
      <c r="AB378" s="75" t="str">
        <f t="shared" si="536"/>
        <v>NA</v>
      </c>
      <c r="AC378" s="51" t="s">
        <v>1043</v>
      </c>
      <c r="AD378" s="51" t="s">
        <v>1043</v>
      </c>
      <c r="AE378" s="51" t="s">
        <v>1043</v>
      </c>
      <c r="AF378" s="51" t="s">
        <v>1043</v>
      </c>
    </row>
    <row r="379" spans="1:32" x14ac:dyDescent="0.15">
      <c r="A379" s="43"/>
      <c r="B379" s="57"/>
      <c r="C379" s="57"/>
      <c r="D379" s="58"/>
      <c r="E379" s="58"/>
      <c r="F379" s="58"/>
      <c r="G379" s="46"/>
      <c r="H379" s="47"/>
      <c r="I379" s="59"/>
      <c r="J379" s="56"/>
      <c r="K379" s="61"/>
      <c r="L379" s="61"/>
      <c r="Q379" s="49"/>
      <c r="R379" s="49"/>
      <c r="S379" s="50"/>
      <c r="T379" s="50"/>
      <c r="U379" s="50"/>
      <c r="V379" s="50"/>
      <c r="W379" s="50"/>
      <c r="X379" s="50"/>
      <c r="Y379" s="50"/>
      <c r="Z379" s="50"/>
      <c r="AA379" s="50" t="str">
        <f t="shared" si="535"/>
        <v>NA</v>
      </c>
      <c r="AB379" s="75" t="str">
        <f t="shared" si="536"/>
        <v>NA</v>
      </c>
      <c r="AC379" s="51" t="s">
        <v>1043</v>
      </c>
      <c r="AD379" s="51" t="s">
        <v>1043</v>
      </c>
      <c r="AE379" s="51" t="s">
        <v>1043</v>
      </c>
      <c r="AF379" s="51" t="s">
        <v>1043</v>
      </c>
    </row>
    <row r="380" spans="1:32" x14ac:dyDescent="0.15">
      <c r="A380" s="43"/>
      <c r="B380" s="57"/>
      <c r="C380" s="57"/>
      <c r="D380" s="58"/>
      <c r="E380" s="58"/>
      <c r="F380" s="58"/>
      <c r="G380" s="46"/>
      <c r="H380" s="47"/>
      <c r="I380" s="59"/>
      <c r="J380" s="56"/>
      <c r="K380" s="61"/>
      <c r="L380" s="61"/>
      <c r="Q380" s="49"/>
      <c r="R380" s="49"/>
      <c r="S380" s="50"/>
      <c r="T380" s="50"/>
      <c r="U380" s="50"/>
      <c r="V380" s="50"/>
      <c r="W380" s="50"/>
      <c r="X380" s="50"/>
      <c r="Y380" s="50"/>
      <c r="Z380" s="50"/>
      <c r="AA380" s="50" t="str">
        <f t="shared" si="535"/>
        <v>NA</v>
      </c>
      <c r="AB380" s="75" t="str">
        <f t="shared" si="536"/>
        <v>NA</v>
      </c>
      <c r="AC380" s="51" t="s">
        <v>1043</v>
      </c>
      <c r="AD380" s="51" t="s">
        <v>1043</v>
      </c>
      <c r="AE380" s="51" t="s">
        <v>1043</v>
      </c>
      <c r="AF380" s="51" t="s">
        <v>1043</v>
      </c>
    </row>
    <row r="381" spans="1:32" x14ac:dyDescent="0.15">
      <c r="A381" s="43"/>
      <c r="B381" s="57"/>
      <c r="C381" s="57"/>
      <c r="D381" s="58"/>
      <c r="E381" s="58"/>
      <c r="F381" s="58"/>
      <c r="G381" s="46"/>
      <c r="H381" s="47"/>
      <c r="I381" s="59"/>
      <c r="J381" s="56"/>
      <c r="K381" s="61"/>
      <c r="L381" s="61"/>
      <c r="Q381" s="49"/>
      <c r="R381" s="49"/>
      <c r="S381" s="50"/>
      <c r="T381" s="50"/>
      <c r="U381" s="50"/>
      <c r="V381" s="50"/>
      <c r="W381" s="50"/>
      <c r="X381" s="50"/>
      <c r="Y381" s="50"/>
      <c r="Z381" s="50"/>
      <c r="AA381" s="50" t="str">
        <f t="shared" si="535"/>
        <v>NA</v>
      </c>
      <c r="AB381" s="75" t="str">
        <f t="shared" si="536"/>
        <v>NA</v>
      </c>
      <c r="AC381" s="51" t="s">
        <v>1043</v>
      </c>
      <c r="AD381" s="51" t="s">
        <v>1043</v>
      </c>
      <c r="AE381" s="51" t="s">
        <v>1043</v>
      </c>
      <c r="AF381" s="51" t="s">
        <v>1043</v>
      </c>
    </row>
    <row r="382" spans="1:32" x14ac:dyDescent="0.15">
      <c r="A382" s="43"/>
      <c r="B382" s="57"/>
      <c r="C382" s="57"/>
      <c r="D382" s="58"/>
      <c r="E382" s="58"/>
      <c r="F382" s="58"/>
      <c r="G382" s="46"/>
      <c r="H382" s="47"/>
      <c r="I382" s="59"/>
      <c r="J382" s="56"/>
      <c r="K382" s="61"/>
      <c r="L382" s="61"/>
      <c r="Q382" s="49"/>
      <c r="R382" s="49"/>
      <c r="S382" s="50"/>
      <c r="T382" s="50"/>
      <c r="U382" s="50"/>
      <c r="V382" s="50"/>
      <c r="W382" s="50"/>
      <c r="X382" s="50"/>
      <c r="Y382" s="50"/>
      <c r="Z382" s="50"/>
      <c r="AA382" s="50" t="str">
        <f t="shared" si="535"/>
        <v>NA</v>
      </c>
      <c r="AB382" s="75" t="str">
        <f t="shared" si="536"/>
        <v>NA</v>
      </c>
      <c r="AC382" s="51" t="s">
        <v>1043</v>
      </c>
      <c r="AD382" s="51" t="s">
        <v>1043</v>
      </c>
      <c r="AE382" s="51" t="s">
        <v>1043</v>
      </c>
      <c r="AF382" s="51" t="s">
        <v>1043</v>
      </c>
    </row>
    <row r="383" spans="1:32" x14ac:dyDescent="0.15">
      <c r="A383" s="43"/>
      <c r="B383" s="57"/>
      <c r="C383" s="57"/>
      <c r="D383" s="58"/>
      <c r="E383" s="58"/>
      <c r="F383" s="58"/>
      <c r="G383" s="46"/>
      <c r="H383" s="47"/>
      <c r="I383" s="59"/>
      <c r="J383" s="56"/>
      <c r="K383" s="61"/>
      <c r="L383" s="61"/>
      <c r="Q383" s="49"/>
      <c r="R383" s="49"/>
      <c r="S383" s="50"/>
      <c r="T383" s="50"/>
      <c r="U383" s="50"/>
      <c r="V383" s="50"/>
      <c r="W383" s="50"/>
      <c r="X383" s="50"/>
      <c r="Y383" s="50"/>
      <c r="Z383" s="50"/>
      <c r="AA383" s="50" t="str">
        <f t="shared" si="535"/>
        <v>NA</v>
      </c>
      <c r="AB383" s="75" t="str">
        <f t="shared" si="536"/>
        <v>NA</v>
      </c>
      <c r="AC383" s="51" t="s">
        <v>1043</v>
      </c>
      <c r="AD383" s="51" t="s">
        <v>1043</v>
      </c>
      <c r="AE383" s="51" t="s">
        <v>1043</v>
      </c>
      <c r="AF383" s="51" t="s">
        <v>1043</v>
      </c>
    </row>
    <row r="384" spans="1:32" x14ac:dyDescent="0.15">
      <c r="A384" s="43"/>
      <c r="B384" s="57"/>
      <c r="C384" s="57"/>
      <c r="D384" s="58"/>
      <c r="E384" s="58"/>
      <c r="F384" s="58"/>
      <c r="G384" s="46"/>
      <c r="H384" s="47"/>
      <c r="I384" s="59"/>
      <c r="J384" s="56"/>
      <c r="K384" s="61"/>
      <c r="L384" s="61"/>
      <c r="Q384" s="49"/>
      <c r="R384" s="49"/>
      <c r="S384" s="50"/>
      <c r="T384" s="50"/>
      <c r="U384" s="50"/>
      <c r="V384" s="50"/>
      <c r="W384" s="50"/>
      <c r="X384" s="50"/>
      <c r="Y384" s="50"/>
      <c r="Z384" s="50"/>
      <c r="AA384" s="50" t="str">
        <f t="shared" si="535"/>
        <v>NA</v>
      </c>
      <c r="AB384" s="75" t="str">
        <f t="shared" si="536"/>
        <v>NA</v>
      </c>
      <c r="AC384" s="51" t="s">
        <v>1043</v>
      </c>
      <c r="AD384" s="51" t="s">
        <v>1043</v>
      </c>
      <c r="AE384" s="51" t="s">
        <v>1043</v>
      </c>
      <c r="AF384" s="51" t="s">
        <v>1043</v>
      </c>
    </row>
    <row r="385" spans="1:32" x14ac:dyDescent="0.15">
      <c r="A385" s="43"/>
      <c r="B385" s="57"/>
      <c r="C385" s="57"/>
      <c r="D385" s="58"/>
      <c r="E385" s="58"/>
      <c r="F385" s="58"/>
      <c r="G385" s="46"/>
      <c r="H385" s="47"/>
      <c r="I385" s="59"/>
      <c r="J385" s="56"/>
      <c r="K385" s="61"/>
      <c r="L385" s="61"/>
      <c r="Q385" s="49"/>
      <c r="R385" s="49"/>
      <c r="S385" s="50"/>
      <c r="T385" s="50"/>
      <c r="U385" s="50"/>
      <c r="V385" s="50"/>
      <c r="W385" s="50"/>
      <c r="X385" s="50"/>
      <c r="Y385" s="50"/>
      <c r="Z385" s="50"/>
      <c r="AA385" s="50" t="str">
        <f t="shared" si="535"/>
        <v>NA</v>
      </c>
      <c r="AB385" s="75" t="str">
        <f t="shared" si="536"/>
        <v>NA</v>
      </c>
      <c r="AC385" s="51" t="s">
        <v>1043</v>
      </c>
      <c r="AD385" s="51" t="s">
        <v>1043</v>
      </c>
      <c r="AE385" s="51" t="s">
        <v>1043</v>
      </c>
      <c r="AF385" s="51" t="s">
        <v>1043</v>
      </c>
    </row>
    <row r="386" spans="1:32" x14ac:dyDescent="0.15">
      <c r="A386" s="43"/>
      <c r="B386" s="57"/>
      <c r="C386" s="57"/>
      <c r="D386" s="58"/>
      <c r="E386" s="58"/>
      <c r="F386" s="58"/>
      <c r="G386" s="46"/>
      <c r="H386" s="47"/>
      <c r="I386" s="59"/>
      <c r="J386" s="56"/>
      <c r="K386" s="61"/>
      <c r="L386" s="61"/>
      <c r="Q386" s="49"/>
      <c r="R386" s="49"/>
      <c r="S386" s="50"/>
      <c r="T386" s="50"/>
      <c r="U386" s="50"/>
      <c r="V386" s="50"/>
      <c r="W386" s="50"/>
      <c r="X386" s="50"/>
      <c r="Y386" s="50"/>
      <c r="Z386" s="50"/>
      <c r="AA386" s="50" t="str">
        <f t="shared" si="535"/>
        <v>NA</v>
      </c>
      <c r="AB386" s="75" t="str">
        <f t="shared" si="536"/>
        <v>NA</v>
      </c>
      <c r="AC386" s="51" t="s">
        <v>1043</v>
      </c>
      <c r="AD386" s="51" t="s">
        <v>1043</v>
      </c>
      <c r="AE386" s="51" t="s">
        <v>1043</v>
      </c>
      <c r="AF386" s="51" t="s">
        <v>1043</v>
      </c>
    </row>
    <row r="387" spans="1:32" x14ac:dyDescent="0.15">
      <c r="A387" s="43"/>
      <c r="B387" s="57"/>
      <c r="C387" s="57"/>
      <c r="D387" s="58"/>
      <c r="E387" s="58"/>
      <c r="F387" s="58"/>
      <c r="G387" s="46"/>
      <c r="H387" s="47"/>
      <c r="I387" s="59"/>
      <c r="J387" s="56"/>
      <c r="K387" s="61"/>
      <c r="L387" s="61"/>
      <c r="Q387" s="49"/>
      <c r="R387" s="49"/>
      <c r="S387" s="50"/>
      <c r="T387" s="50"/>
      <c r="U387" s="50"/>
      <c r="V387" s="50"/>
      <c r="W387" s="50"/>
      <c r="X387" s="50"/>
      <c r="Y387" s="50"/>
      <c r="Z387" s="50"/>
      <c r="AA387" s="50" t="str">
        <f t="shared" si="535"/>
        <v>NA</v>
      </c>
      <c r="AB387" s="75" t="str">
        <f t="shared" si="536"/>
        <v>NA</v>
      </c>
      <c r="AC387" s="51" t="s">
        <v>1043</v>
      </c>
      <c r="AD387" s="51" t="s">
        <v>1043</v>
      </c>
      <c r="AE387" s="51" t="s">
        <v>1043</v>
      </c>
      <c r="AF387" s="51" t="s">
        <v>1043</v>
      </c>
    </row>
    <row r="388" spans="1:32" x14ac:dyDescent="0.15">
      <c r="A388" s="43"/>
      <c r="B388" s="57"/>
      <c r="C388" s="57"/>
      <c r="D388" s="58"/>
      <c r="E388" s="58"/>
      <c r="F388" s="58"/>
      <c r="G388" s="46"/>
      <c r="H388" s="47"/>
      <c r="I388" s="59"/>
      <c r="J388" s="56"/>
      <c r="K388" s="61"/>
      <c r="L388" s="61"/>
      <c r="Q388" s="49"/>
      <c r="R388" s="49"/>
      <c r="S388" s="50"/>
      <c r="T388" s="50"/>
      <c r="U388" s="50"/>
      <c r="V388" s="50"/>
      <c r="W388" s="50"/>
      <c r="X388" s="50"/>
      <c r="Y388" s="50"/>
      <c r="Z388" s="50"/>
      <c r="AA388" s="50" t="str">
        <f t="shared" si="535"/>
        <v>NA</v>
      </c>
      <c r="AB388" s="75" t="str">
        <f t="shared" si="536"/>
        <v>NA</v>
      </c>
      <c r="AC388" s="51" t="s">
        <v>1043</v>
      </c>
      <c r="AD388" s="51" t="s">
        <v>1043</v>
      </c>
      <c r="AE388" s="51" t="s">
        <v>1043</v>
      </c>
      <c r="AF388" s="51" t="s">
        <v>1043</v>
      </c>
    </row>
    <row r="389" spans="1:32" x14ac:dyDescent="0.15">
      <c r="A389" s="43"/>
      <c r="B389" s="57"/>
      <c r="C389" s="57"/>
      <c r="D389" s="58"/>
      <c r="E389" s="58"/>
      <c r="F389" s="58"/>
      <c r="G389" s="46"/>
      <c r="H389" s="47"/>
      <c r="I389" s="59"/>
      <c r="J389" s="56"/>
      <c r="K389" s="61"/>
      <c r="L389" s="61"/>
      <c r="Q389" s="49"/>
      <c r="R389" s="49"/>
      <c r="S389" s="50"/>
      <c r="T389" s="50"/>
      <c r="U389" s="50"/>
      <c r="V389" s="50"/>
      <c r="W389" s="50"/>
      <c r="X389" s="50"/>
      <c r="Y389" s="50"/>
      <c r="Z389" s="50"/>
      <c r="AA389" s="50" t="str">
        <f t="shared" si="535"/>
        <v>NA</v>
      </c>
      <c r="AB389" s="75" t="str">
        <f t="shared" si="536"/>
        <v>NA</v>
      </c>
      <c r="AC389" s="51" t="s">
        <v>1043</v>
      </c>
      <c r="AD389" s="51" t="s">
        <v>1043</v>
      </c>
      <c r="AE389" s="51" t="s">
        <v>1043</v>
      </c>
      <c r="AF389" s="51" t="s">
        <v>1043</v>
      </c>
    </row>
    <row r="390" spans="1:32" x14ac:dyDescent="0.15">
      <c r="A390" s="43"/>
      <c r="B390" s="57"/>
      <c r="C390" s="57"/>
      <c r="D390" s="58"/>
      <c r="E390" s="58"/>
      <c r="F390" s="58"/>
      <c r="G390" s="46"/>
      <c r="H390" s="47"/>
      <c r="I390" s="59"/>
      <c r="J390" s="56"/>
      <c r="K390" s="61"/>
      <c r="L390" s="61"/>
      <c r="Q390" s="49"/>
      <c r="R390" s="49"/>
      <c r="S390" s="50"/>
      <c r="T390" s="50"/>
      <c r="U390" s="50"/>
      <c r="V390" s="50"/>
      <c r="W390" s="50"/>
      <c r="X390" s="50"/>
      <c r="Y390" s="50"/>
      <c r="Z390" s="50"/>
      <c r="AA390" s="50" t="str">
        <f t="shared" si="535"/>
        <v>NA</v>
      </c>
      <c r="AB390" s="75" t="str">
        <f t="shared" si="536"/>
        <v>NA</v>
      </c>
      <c r="AC390" s="51" t="s">
        <v>1043</v>
      </c>
      <c r="AD390" s="51" t="s">
        <v>1043</v>
      </c>
      <c r="AE390" s="51" t="s">
        <v>1043</v>
      </c>
      <c r="AF390" s="51" t="s">
        <v>1043</v>
      </c>
    </row>
    <row r="391" spans="1:32" x14ac:dyDescent="0.15">
      <c r="A391" s="43"/>
      <c r="B391" s="57"/>
      <c r="C391" s="57"/>
      <c r="D391" s="58"/>
      <c r="E391" s="58"/>
      <c r="F391" s="58"/>
      <c r="G391" s="46"/>
      <c r="H391" s="47"/>
      <c r="I391" s="59"/>
      <c r="J391" s="56"/>
      <c r="K391" s="61"/>
      <c r="L391" s="61"/>
      <c r="Q391" s="49"/>
      <c r="R391" s="49"/>
      <c r="S391" s="50"/>
      <c r="T391" s="50"/>
      <c r="U391" s="50"/>
      <c r="V391" s="50"/>
      <c r="W391" s="50"/>
      <c r="X391" s="50"/>
      <c r="Y391" s="50"/>
      <c r="Z391" s="50"/>
      <c r="AA391" s="50" t="str">
        <f t="shared" si="535"/>
        <v>NA</v>
      </c>
      <c r="AB391" s="75" t="str">
        <f t="shared" si="536"/>
        <v>NA</v>
      </c>
      <c r="AC391" s="51" t="s">
        <v>1043</v>
      </c>
      <c r="AD391" s="51" t="s">
        <v>1043</v>
      </c>
      <c r="AE391" s="51" t="s">
        <v>1043</v>
      </c>
      <c r="AF391" s="51" t="s">
        <v>1043</v>
      </c>
    </row>
    <row r="392" spans="1:32" x14ac:dyDescent="0.15">
      <c r="A392" s="43"/>
      <c r="B392" s="57"/>
      <c r="C392" s="57"/>
      <c r="D392" s="58"/>
      <c r="E392" s="58"/>
      <c r="F392" s="58"/>
      <c r="G392" s="46"/>
      <c r="H392" s="47"/>
      <c r="I392" s="59"/>
      <c r="J392" s="56"/>
      <c r="K392" s="61"/>
      <c r="L392" s="61"/>
      <c r="Q392" s="49"/>
      <c r="R392" s="49"/>
      <c r="S392" s="50"/>
      <c r="T392" s="50"/>
      <c r="U392" s="50"/>
      <c r="V392" s="50"/>
      <c r="W392" s="50"/>
      <c r="X392" s="50"/>
      <c r="Y392" s="50"/>
      <c r="Z392" s="50"/>
      <c r="AA392" s="50" t="str">
        <f t="shared" si="535"/>
        <v>NA</v>
      </c>
      <c r="AB392" s="75" t="str">
        <f t="shared" si="536"/>
        <v>NA</v>
      </c>
      <c r="AC392" s="51" t="s">
        <v>1043</v>
      </c>
      <c r="AD392" s="51" t="s">
        <v>1043</v>
      </c>
      <c r="AE392" s="51" t="s">
        <v>1043</v>
      </c>
      <c r="AF392" s="51" t="s">
        <v>1043</v>
      </c>
    </row>
    <row r="393" spans="1:32" x14ac:dyDescent="0.15">
      <c r="A393" s="43"/>
      <c r="B393" s="57"/>
      <c r="C393" s="57"/>
      <c r="D393" s="58"/>
      <c r="E393" s="58"/>
      <c r="F393" s="58"/>
      <c r="G393" s="46"/>
      <c r="H393" s="47"/>
      <c r="I393" s="59"/>
      <c r="J393" s="56"/>
      <c r="K393" s="61"/>
      <c r="L393" s="61"/>
      <c r="Q393" s="49"/>
      <c r="R393" s="49"/>
      <c r="S393" s="50"/>
      <c r="T393" s="50"/>
      <c r="U393" s="50"/>
      <c r="V393" s="50"/>
      <c r="W393" s="50"/>
      <c r="X393" s="50"/>
      <c r="Y393" s="50"/>
      <c r="Z393" s="50"/>
      <c r="AA393" s="50" t="str">
        <f t="shared" si="535"/>
        <v>NA</v>
      </c>
      <c r="AB393" s="75" t="str">
        <f t="shared" si="536"/>
        <v>NA</v>
      </c>
      <c r="AC393" s="51" t="s">
        <v>1043</v>
      </c>
      <c r="AD393" s="51" t="s">
        <v>1043</v>
      </c>
      <c r="AE393" s="51" t="s">
        <v>1043</v>
      </c>
      <c r="AF393" s="51" t="s">
        <v>1043</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535"/>
        <v>NA</v>
      </c>
      <c r="AB394" s="75" t="str">
        <f t="shared" si="536"/>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535"/>
        <v>NA</v>
      </c>
      <c r="AB395" s="75" t="str">
        <f t="shared" si="536"/>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535"/>
        <v>NA</v>
      </c>
      <c r="AB396" s="75" t="str">
        <f t="shared" si="536"/>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535"/>
        <v>NA</v>
      </c>
      <c r="AB397" s="75" t="str">
        <f t="shared" si="536"/>
        <v>NA</v>
      </c>
      <c r="AC397" s="51" t="s">
        <v>1043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535"/>
        <v>NA</v>
      </c>
      <c r="AB398" s="75" t="str">
        <f t="shared" si="536"/>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535"/>
        <v>NA</v>
      </c>
      <c r="AB399" s="75" t="str">
        <f t="shared" si="536"/>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535"/>
        <v>NA</v>
      </c>
      <c r="AB400" s="75" t="str">
        <f t="shared" si="536"/>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535"/>
        <v>NA</v>
      </c>
      <c r="AB401" s="75" t="str">
        <f t="shared" si="536"/>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535"/>
        <v>NA</v>
      </c>
      <c r="AB402" s="75" t="str">
        <f t="shared" si="536"/>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535"/>
        <v>NA</v>
      </c>
      <c r="AB403" s="75" t="str">
        <f t="shared" si="536"/>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si="535"/>
        <v>NA</v>
      </c>
      <c r="AB404" s="75" t="str">
        <f t="shared" si="536"/>
        <v>NA</v>
      </c>
      <c r="AC404" s="51" t="s">
        <v>1043</v>
      </c>
      <c r="AD404" s="51" t="s">
        <v>1043</v>
      </c>
      <c r="AE404" s="51" t="s">
        <v>1043</v>
      </c>
      <c r="AF404" s="51" t="s">
        <v>1043</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si="535"/>
        <v>NA</v>
      </c>
      <c r="AB405" s="75" t="str">
        <f t="shared" si="536"/>
        <v>NA</v>
      </c>
      <c r="AC405" s="51" t="s">
        <v>1043</v>
      </c>
      <c r="AD405" s="51" t="s">
        <v>1043</v>
      </c>
      <c r="AE405" s="51" t="s">
        <v>1043</v>
      </c>
      <c r="AF405" s="51" t="s">
        <v>1043</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ref="AA406" si="722">IF(ISERROR(MIN(86400*AB406/(4*3600), 1)), "NA", MIN(86400*AB406/(4*3600), 1))</f>
        <v>NA</v>
      </c>
      <c r="AB406" s="75" t="str">
        <f t="shared" ref="AB406:AB453" si="723">IF(AC406="-","NA",SUM(AC406:AF406))</f>
        <v>NA</v>
      </c>
      <c r="AC406" s="47" t="s">
        <v>987</v>
      </c>
      <c r="AD406" s="47" t="s">
        <v>987</v>
      </c>
      <c r="AE406" s="47" t="s">
        <v>987</v>
      </c>
      <c r="AF406" s="47" t="s">
        <v>987</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ref="AA407:AA470" si="724">IF(ISERROR(MIN(86400*AB407/(4*3600), 1)), "NA", MIN(86400*AB407/(4*3600), 1))</f>
        <v>NA</v>
      </c>
      <c r="AB407" s="75" t="str">
        <f t="shared" si="723"/>
        <v>NA</v>
      </c>
      <c r="AC407" s="47" t="s">
        <v>987</v>
      </c>
      <c r="AD407" s="47" t="s">
        <v>987</v>
      </c>
      <c r="AE407" s="47" t="s">
        <v>987</v>
      </c>
      <c r="AF407" s="47" t="s">
        <v>987</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si="724"/>
        <v>NA</v>
      </c>
      <c r="AB408" s="75" t="str">
        <f t="shared" si="723"/>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si="724"/>
        <v>NA</v>
      </c>
      <c r="AB409" s="75" t="str">
        <f t="shared" si="723"/>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724"/>
        <v>NA</v>
      </c>
      <c r="AB410" s="75" t="str">
        <f t="shared" si="723"/>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724"/>
        <v>NA</v>
      </c>
      <c r="AB411" s="75" t="str">
        <f t="shared" si="723"/>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724"/>
        <v>NA</v>
      </c>
      <c r="AB412" s="75" t="str">
        <f t="shared" si="723"/>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724"/>
        <v>NA</v>
      </c>
      <c r="AB413" s="75" t="str">
        <f t="shared" si="723"/>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724"/>
        <v>NA</v>
      </c>
      <c r="AB414" s="75" t="str">
        <f t="shared" si="723"/>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724"/>
        <v>NA</v>
      </c>
      <c r="AB415" s="75" t="str">
        <f t="shared" si="723"/>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724"/>
        <v>NA</v>
      </c>
      <c r="AB416" s="75" t="str">
        <f t="shared" si="723"/>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724"/>
        <v>NA</v>
      </c>
      <c r="AB417" s="75" t="str">
        <f t="shared" si="723"/>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724"/>
        <v>NA</v>
      </c>
      <c r="AB418" s="75" t="str">
        <f t="shared" si="723"/>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724"/>
        <v>NA</v>
      </c>
      <c r="AB419" s="75" t="str">
        <f t="shared" si="723"/>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724"/>
        <v>NA</v>
      </c>
      <c r="AB420" s="75" t="str">
        <f t="shared" si="723"/>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724"/>
        <v>NA</v>
      </c>
      <c r="AB421" s="75" t="str">
        <f t="shared" si="723"/>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724"/>
        <v>NA</v>
      </c>
      <c r="AB422" s="75" t="str">
        <f t="shared" si="723"/>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724"/>
        <v>NA</v>
      </c>
      <c r="AB423" s="75" t="str">
        <f t="shared" si="723"/>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724"/>
        <v>NA</v>
      </c>
      <c r="AB424" s="75" t="str">
        <f t="shared" si="723"/>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724"/>
        <v>NA</v>
      </c>
      <c r="AB425" s="75" t="str">
        <f t="shared" si="723"/>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724"/>
        <v>NA</v>
      </c>
      <c r="AB426" s="75" t="str">
        <f t="shared" si="723"/>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724"/>
        <v>NA</v>
      </c>
      <c r="AB427" s="75" t="str">
        <f t="shared" si="723"/>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724"/>
        <v>NA</v>
      </c>
      <c r="AB428" s="75" t="str">
        <f t="shared" si="723"/>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724"/>
        <v>NA</v>
      </c>
      <c r="AB429" s="75" t="str">
        <f t="shared" si="723"/>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724"/>
        <v>NA</v>
      </c>
      <c r="AB430" s="75" t="str">
        <f t="shared" si="723"/>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724"/>
        <v>NA</v>
      </c>
      <c r="AB431" s="75" t="str">
        <f t="shared" si="723"/>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724"/>
        <v>NA</v>
      </c>
      <c r="AB432" s="75" t="str">
        <f t="shared" si="723"/>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724"/>
        <v>NA</v>
      </c>
      <c r="AB433" s="75" t="str">
        <f t="shared" si="723"/>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724"/>
        <v>NA</v>
      </c>
      <c r="AB434" s="75" t="str">
        <f t="shared" si="723"/>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724"/>
        <v>NA</v>
      </c>
      <c r="AB435" s="75" t="str">
        <f t="shared" si="723"/>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724"/>
        <v>NA</v>
      </c>
      <c r="AB436" s="75" t="str">
        <f t="shared" si="723"/>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724"/>
        <v>NA</v>
      </c>
      <c r="AB437" s="75" t="str">
        <f t="shared" si="723"/>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724"/>
        <v>NA</v>
      </c>
      <c r="AB438" s="75" t="str">
        <f t="shared" si="723"/>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724"/>
        <v>NA</v>
      </c>
      <c r="AB439" s="75" t="str">
        <f t="shared" si="723"/>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724"/>
        <v>NA</v>
      </c>
      <c r="AB440" s="75" t="str">
        <f t="shared" si="723"/>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724"/>
        <v>NA</v>
      </c>
      <c r="AB441" s="75" t="str">
        <f t="shared" si="723"/>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724"/>
        <v>NA</v>
      </c>
      <c r="AB442" s="75" t="str">
        <f t="shared" si="723"/>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724"/>
        <v>NA</v>
      </c>
      <c r="AB443" s="75" t="str">
        <f t="shared" si="723"/>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724"/>
        <v>NA</v>
      </c>
      <c r="AB444" s="75" t="str">
        <f t="shared" si="723"/>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724"/>
        <v>NA</v>
      </c>
      <c r="AB445" s="75" t="str">
        <f t="shared" si="723"/>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724"/>
        <v>NA</v>
      </c>
      <c r="AB446" s="75" t="str">
        <f t="shared" si="723"/>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724"/>
        <v>NA</v>
      </c>
      <c r="AB447" s="75" t="str">
        <f t="shared" si="723"/>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724"/>
        <v>NA</v>
      </c>
      <c r="AB448" s="75" t="str">
        <f t="shared" si="723"/>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724"/>
        <v>NA</v>
      </c>
      <c r="AB449" s="75" t="str">
        <f t="shared" si="723"/>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724"/>
        <v>NA</v>
      </c>
      <c r="AB450" s="75" t="str">
        <f t="shared" si="723"/>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724"/>
        <v>NA</v>
      </c>
      <c r="AB451" s="75" t="str">
        <f t="shared" si="723"/>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724"/>
        <v>NA</v>
      </c>
      <c r="AB452" s="75" t="str">
        <f t="shared" si="723"/>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724"/>
        <v>NA</v>
      </c>
      <c r="AB453" s="75" t="str">
        <f t="shared" si="723"/>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724"/>
        <v>NA</v>
      </c>
      <c r="AB454" s="75" t="str">
        <f t="shared" ref="AB454:AB504" si="725">IF(AC454="-","NA",SUM(AC454:AF454))</f>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724"/>
        <v>NA</v>
      </c>
      <c r="AB455" s="75" t="str">
        <f t="shared" si="725"/>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724"/>
        <v>NA</v>
      </c>
      <c r="AB456" s="75" t="str">
        <f t="shared" si="725"/>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724"/>
        <v>NA</v>
      </c>
      <c r="AB457" s="75" t="str">
        <f t="shared" si="725"/>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724"/>
        <v>NA</v>
      </c>
      <c r="AB458" s="75" t="str">
        <f t="shared" si="725"/>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724"/>
        <v>NA</v>
      </c>
      <c r="AB459" s="75" t="str">
        <f t="shared" si="725"/>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724"/>
        <v>NA</v>
      </c>
      <c r="AB460" s="75" t="str">
        <f t="shared" si="725"/>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724"/>
        <v>NA</v>
      </c>
      <c r="AB461" s="75" t="str">
        <f t="shared" si="725"/>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724"/>
        <v>NA</v>
      </c>
      <c r="AB462" s="75" t="str">
        <f t="shared" si="725"/>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724"/>
        <v>NA</v>
      </c>
      <c r="AB463" s="75" t="str">
        <f t="shared" si="725"/>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724"/>
        <v>NA</v>
      </c>
      <c r="AB464" s="75" t="str">
        <f t="shared" si="725"/>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724"/>
        <v>NA</v>
      </c>
      <c r="AB465" s="75" t="str">
        <f t="shared" si="725"/>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724"/>
        <v>NA</v>
      </c>
      <c r="AB466" s="75" t="str">
        <f t="shared" si="725"/>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724"/>
        <v>NA</v>
      </c>
      <c r="AB467" s="75" t="str">
        <f t="shared" si="725"/>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724"/>
        <v>NA</v>
      </c>
      <c r="AB468" s="75" t="str">
        <f t="shared" si="725"/>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724"/>
        <v>NA</v>
      </c>
      <c r="AB469" s="75" t="str">
        <f t="shared" si="725"/>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724"/>
        <v>NA</v>
      </c>
      <c r="AB470" s="75" t="str">
        <f t="shared" si="725"/>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ref="AA471:AA504" si="726">IF(ISERROR(MIN(86400*AB471/(4*3600), 1)), "NA", MIN(86400*AB471/(4*3600), 1))</f>
        <v>NA</v>
      </c>
      <c r="AB471" s="75" t="str">
        <f t="shared" si="725"/>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726"/>
        <v>NA</v>
      </c>
      <c r="AB472" s="75" t="str">
        <f t="shared" si="725"/>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726"/>
        <v>NA</v>
      </c>
      <c r="AB473" s="75" t="str">
        <f t="shared" si="725"/>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726"/>
        <v>NA</v>
      </c>
      <c r="AB474" s="75" t="str">
        <f t="shared" si="725"/>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726"/>
        <v>NA</v>
      </c>
      <c r="AB475" s="75" t="str">
        <f t="shared" si="725"/>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726"/>
        <v>NA</v>
      </c>
      <c r="AB476" s="75" t="str">
        <f t="shared" si="725"/>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726"/>
        <v>NA</v>
      </c>
      <c r="AB477" s="75" t="str">
        <f t="shared" si="725"/>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726"/>
        <v>NA</v>
      </c>
      <c r="AB478" s="75" t="str">
        <f t="shared" si="725"/>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726"/>
        <v>NA</v>
      </c>
      <c r="AB479" s="75" t="str">
        <f t="shared" si="725"/>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726"/>
        <v>NA</v>
      </c>
      <c r="AB480" s="75" t="str">
        <f t="shared" si="725"/>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726"/>
        <v>NA</v>
      </c>
      <c r="AB481" s="75" t="str">
        <f t="shared" si="725"/>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726"/>
        <v>NA</v>
      </c>
      <c r="AB482" s="75" t="str">
        <f t="shared" si="725"/>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726"/>
        <v>NA</v>
      </c>
      <c r="AB483" s="75" t="str">
        <f t="shared" si="725"/>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726"/>
        <v>NA</v>
      </c>
      <c r="AB484" s="75" t="str">
        <f t="shared" si="725"/>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726"/>
        <v>NA</v>
      </c>
      <c r="AB485" s="75" t="str">
        <f t="shared" si="725"/>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726"/>
        <v>NA</v>
      </c>
      <c r="AB486" s="75" t="str">
        <f t="shared" si="725"/>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726"/>
        <v>NA</v>
      </c>
      <c r="AB487" s="75" t="str">
        <f t="shared" si="725"/>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726"/>
        <v>NA</v>
      </c>
      <c r="AB488" s="75" t="str">
        <f t="shared" si="725"/>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726"/>
        <v>NA</v>
      </c>
      <c r="AB489" s="75" t="str">
        <f t="shared" si="725"/>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726"/>
        <v>NA</v>
      </c>
      <c r="AB490" s="75" t="str">
        <f t="shared" si="725"/>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726"/>
        <v>NA</v>
      </c>
      <c r="AB491" s="75" t="str">
        <f t="shared" si="725"/>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726"/>
        <v>NA</v>
      </c>
      <c r="AB492" s="75" t="str">
        <f t="shared" si="725"/>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726"/>
        <v>NA</v>
      </c>
      <c r="AB493" s="75" t="str">
        <f t="shared" si="725"/>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726"/>
        <v>NA</v>
      </c>
      <c r="AB494" s="75" t="str">
        <f t="shared" si="725"/>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726"/>
        <v>NA</v>
      </c>
      <c r="AB495" s="75" t="str">
        <f t="shared" si="725"/>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726"/>
        <v>NA</v>
      </c>
      <c r="AB496" s="75" t="str">
        <f t="shared" si="725"/>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726"/>
        <v>NA</v>
      </c>
      <c r="AB497" s="75" t="str">
        <f t="shared" si="725"/>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726"/>
        <v>NA</v>
      </c>
      <c r="AB498" s="75" t="str">
        <f t="shared" si="725"/>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726"/>
        <v>NA</v>
      </c>
      <c r="AB499" s="75" t="str">
        <f t="shared" si="725"/>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726"/>
        <v>NA</v>
      </c>
      <c r="AB500" s="75" t="str">
        <f t="shared" si="725"/>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726"/>
        <v>NA</v>
      </c>
      <c r="AB501" s="75" t="str">
        <f t="shared" si="725"/>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726"/>
        <v>NA</v>
      </c>
      <c r="AB502" s="75" t="str">
        <f t="shared" si="725"/>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726"/>
        <v>NA</v>
      </c>
      <c r="AB503" s="75" t="str">
        <f t="shared" si="725"/>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726"/>
        <v>NA</v>
      </c>
      <c r="AB504" s="75" t="str">
        <f t="shared" si="725"/>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sheetData>
  <autoFilter ref="A1:AF504"/>
  <sortState ref="A2:T501">
    <sortCondition ref="J2:J501"/>
  </sortState>
  <phoneticPr fontId="1" type="noConversion"/>
  <conditionalFormatting sqref="AB1:AB1048576">
    <cfRule type="colorScale" priority="47">
      <colorScale>
        <cfvo type="min"/>
        <cfvo type="percentile" val="50"/>
        <cfvo type="max"/>
        <color rgb="FF5A8AC6"/>
        <color rgb="FFFCFCFF"/>
        <color rgb="FFF8696B"/>
      </colorScale>
    </cfRule>
    <cfRule type="cellIs" dxfId="8" priority="50" operator="greaterThan">
      <formula>0.208333333333333</formula>
    </cfRule>
  </conditionalFormatting>
  <conditionalFormatting sqref="AB2:AB504">
    <cfRule type="cellIs" dxfId="7" priority="49" operator="greaterThan">
      <formula>0.208333333333333</formula>
    </cfRule>
  </conditionalFormatting>
  <conditionalFormatting sqref="H1:H10 H11:I273 H274:H1048576">
    <cfRule type="containsText" dxfId="6" priority="35" operator="containsText" text="AC">
      <formula>NOT(ISERROR(SEARCH("AC",H1)))</formula>
    </cfRule>
  </conditionalFormatting>
  <conditionalFormatting sqref="H1:H1048576">
    <cfRule type="notContainsText" dxfId="5" priority="34" operator="notContains" text="AC">
      <formula>ISERROR(SEARCH("AC",H1))</formula>
    </cfRule>
  </conditionalFormatting>
  <conditionalFormatting sqref="F1:F1048576">
    <cfRule type="colorScale" priority="9">
      <colorScale>
        <cfvo type="min"/>
        <cfvo type="percentile" val="50"/>
        <cfvo type="max"/>
        <color rgb="FFF8696B"/>
        <color rgb="FFFCFCFF"/>
        <color rgb="FF5A8AC6"/>
      </colorScale>
    </cfRule>
  </conditionalFormatting>
  <conditionalFormatting sqref="G1:G1048576">
    <cfRule type="colorScale" priority="7">
      <colorScale>
        <cfvo type="min"/>
        <cfvo type="percentile" val="50"/>
        <cfvo type="max"/>
        <color rgb="FF5A8AC6"/>
        <color rgb="FFFCFCFF"/>
        <color rgb="FFF8696B"/>
      </colorScale>
    </cfRule>
  </conditionalFormatting>
  <conditionalFormatting sqref="Q1:U1048576">
    <cfRule type="colorScale" priority="31">
      <colorScale>
        <cfvo type="min"/>
        <cfvo type="percentile" val="50"/>
        <cfvo type="max"/>
        <color rgb="FF5A8AC6"/>
        <color rgb="FFFCFCFF"/>
        <color rgb="FFF8696B"/>
      </colorScale>
    </cfRule>
  </conditionalFormatting>
  <conditionalFormatting sqref="A1:A1048576">
    <cfRule type="containsText" dxfId="4" priority="3" operator="containsText" text="LintCode">
      <formula>NOT(ISERROR(SEARCH("LintCode",A1)))</formula>
    </cfRule>
    <cfRule type="containsText" dxfId="3" priority="4" operator="containsText" text="LintCode">
      <formula>NOT(ISERROR(SEARCH("LintCode",A1)))</formula>
    </cfRule>
    <cfRule type="containsText" dxfId="2" priority="28" operator="containsText" text="LeetCode">
      <formula>NOT(ISERROR(SEARCH("LeetCode",A1)))</formula>
    </cfRule>
    <cfRule type="containsText" dxfId="1" priority="29" operator="containsText" text="UVa">
      <formula>NOT(ISERROR(SEARCH("UVa",A1)))</formula>
    </cfRule>
    <cfRule type="containsText" dxfId="0" priority="30" operator="containsText" text="CodeForces">
      <formula>NOT(ISERROR(SEARCH("CodeForces",A1)))</formula>
    </cfRule>
  </conditionalFormatting>
  <conditionalFormatting sqref="S1:S1048576">
    <cfRule type="colorScale" priority="26">
      <colorScale>
        <cfvo type="min"/>
        <cfvo type="percentile" val="50"/>
        <cfvo type="max"/>
        <color rgb="FFF8696B"/>
        <color rgb="FFFCFCFF"/>
        <color rgb="FF5A8AC6"/>
      </colorScale>
    </cfRule>
  </conditionalFormatting>
  <conditionalFormatting sqref="T1:U1048576">
    <cfRule type="colorScale" priority="17">
      <colorScale>
        <cfvo type="min"/>
        <cfvo type="percentile" val="50"/>
        <cfvo type="max"/>
        <color rgb="FFF8696B"/>
        <color rgb="FFFCFCFF"/>
        <color rgb="FF5A8AC6"/>
      </colorScale>
    </cfRule>
  </conditionalFormatting>
  <conditionalFormatting sqref="R1:R1048576">
    <cfRule type="colorScale" priority="19">
      <colorScale>
        <cfvo type="min"/>
        <cfvo type="percentile" val="50"/>
        <cfvo type="max"/>
        <color rgb="FF5A8AC6"/>
        <color rgb="FFFCFCFF"/>
        <color rgb="FFF8696B"/>
      </colorScale>
    </cfRule>
  </conditionalFormatting>
  <conditionalFormatting sqref="Q1:Q1048576">
    <cfRule type="colorScale" priority="20">
      <colorScale>
        <cfvo type="min"/>
        <cfvo type="percentile" val="50"/>
        <cfvo type="max"/>
        <color rgb="FFF8696B"/>
        <color rgb="FFFCFCFF"/>
        <color rgb="FF5A8AC6"/>
      </colorScale>
    </cfRule>
  </conditionalFormatting>
  <conditionalFormatting sqref="V1:V1048576">
    <cfRule type="colorScale" priority="15">
      <colorScale>
        <cfvo type="min"/>
        <cfvo type="percentile" val="50"/>
        <cfvo type="max"/>
        <color rgb="FFF8696B"/>
        <color rgb="FFFCFCFF"/>
        <color rgb="FF5A8AC6"/>
      </colorScale>
    </cfRule>
  </conditionalFormatting>
  <conditionalFormatting sqref="W1:W1048576">
    <cfRule type="colorScale" priority="14">
      <colorScale>
        <cfvo type="min"/>
        <cfvo type="percentile" val="50"/>
        <cfvo type="max"/>
        <color rgb="FF5A8AC6"/>
        <color rgb="FFFCFCFF"/>
        <color rgb="FFF8696B"/>
      </colorScale>
    </cfRule>
  </conditionalFormatting>
  <conditionalFormatting sqref="X1:X1048576">
    <cfRule type="colorScale" priority="13">
      <colorScale>
        <cfvo type="min"/>
        <cfvo type="percentile" val="50"/>
        <cfvo type="max"/>
        <color rgb="FFF8696B"/>
        <color rgb="FFFCFCFF"/>
        <color rgb="FF5A8AC6"/>
      </colorScale>
    </cfRule>
  </conditionalFormatting>
  <conditionalFormatting sqref="Y1:Z1048576">
    <cfRule type="colorScale" priority="12">
      <colorScale>
        <cfvo type="min"/>
        <cfvo type="percentile" val="50"/>
        <cfvo type="max"/>
        <color rgb="FFF8696B"/>
        <color rgb="FFFCFCFF"/>
        <color rgb="FF5A8AC6"/>
      </colorScale>
    </cfRule>
  </conditionalFormatting>
  <conditionalFormatting sqref="AA1:AA1048576">
    <cfRule type="dataBar" priority="10">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6">
      <colorScale>
        <cfvo type="min"/>
        <cfvo type="percentile" val="50"/>
        <cfvo type="max"/>
        <color rgb="FFF8696B"/>
        <color rgb="FFFCFCFF"/>
        <color rgb="FF5A8AC6"/>
      </colorScale>
    </cfRule>
  </conditionalFormatting>
  <conditionalFormatting sqref="Z1:Z1048576">
    <cfRule type="colorScale" priority="5">
      <colorScale>
        <cfvo type="min"/>
        <cfvo type="percentile" val="50"/>
        <cfvo type="max"/>
        <color rgb="FFF8696B"/>
        <color rgb="FFFCFCFF"/>
        <color rgb="FF5A8AC6"/>
      </colorScale>
    </cfRule>
  </conditionalFormatting>
  <conditionalFormatting sqref="N1:N1048576">
    <cfRule type="colorScale" priority="2">
      <colorScale>
        <cfvo type="min"/>
        <cfvo type="percentile" val="50"/>
        <cfvo type="max"/>
        <color rgb="FFF8696B"/>
        <color rgb="FFFCFCFF"/>
        <color rgb="FF5A8AC6"/>
      </colorScale>
    </cfRule>
  </conditionalFormatting>
  <conditionalFormatting sqref="O1:P1048576">
    <cfRule type="colorScale" priority="51">
      <colorScale>
        <cfvo type="min"/>
        <cfvo type="percentile" val="50"/>
        <cfvo type="max"/>
        <color rgb="FFF8696B"/>
        <color rgb="FFFCFCFF"/>
        <color rgb="FF5A8AC6"/>
      </colorScale>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2017-06-08T12:47:48Z</dcterms:modified>
</cp:coreProperties>
</file>