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480" windowWidth="28800" windowHeight="16620" activeTab="1"/>
  </bookViews>
  <sheets>
    <sheet name="Dashboard" sheetId="5" r:id="rId1"/>
    <sheet name="Problems Set" sheetId="3" r:id="rId2"/>
    <sheet name="Skills Set" sheetId="4" r:id="rId3"/>
  </sheets>
  <definedNames>
    <definedName name="_xlnm._FilterDatabase" localSheetId="1" hidden="1">'Problems Set'!$A$1:$AF$504</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N367" i="3" l="1"/>
  <c r="O367" i="3"/>
  <c r="P367" i="3"/>
  <c r="Q367" i="3"/>
  <c r="R367" i="3"/>
  <c r="S367" i="3"/>
  <c r="T367" i="3"/>
  <c r="U367" i="3"/>
  <c r="V367" i="3"/>
  <c r="W367" i="3"/>
  <c r="X367" i="3"/>
  <c r="Y367" i="3"/>
  <c r="Z367"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O366" i="3"/>
  <c r="O365" i="3"/>
  <c r="P366" i="3"/>
  <c r="Q366" i="3"/>
  <c r="R366" i="3"/>
  <c r="S366" i="3"/>
  <c r="T366" i="3"/>
  <c r="Q365" i="3"/>
  <c r="R365" i="3"/>
  <c r="S365" i="3"/>
  <c r="T365" i="3"/>
  <c r="U366" i="3"/>
  <c r="V366" i="3"/>
  <c r="W366" i="3"/>
  <c r="X366" i="3"/>
  <c r="Y366" i="3"/>
  <c r="V365" i="3"/>
  <c r="W365" i="3"/>
  <c r="X365" i="3"/>
  <c r="Y365" i="3"/>
  <c r="Z366" i="3"/>
  <c r="O364" i="3"/>
  <c r="P365" i="3"/>
  <c r="Q364" i="3"/>
  <c r="R364" i="3"/>
  <c r="S364" i="3"/>
  <c r="T364" i="3"/>
  <c r="U365" i="3"/>
  <c r="V364" i="3"/>
  <c r="W364" i="3"/>
  <c r="X364" i="3"/>
  <c r="Y364" i="3"/>
  <c r="Z365" i="3"/>
  <c r="O363" i="3"/>
  <c r="P364" i="3"/>
  <c r="Q363" i="3"/>
  <c r="R363" i="3"/>
  <c r="S363" i="3"/>
  <c r="T363" i="3"/>
  <c r="U364" i="3"/>
  <c r="V363" i="3"/>
  <c r="W363" i="3"/>
  <c r="X363" i="3"/>
  <c r="Y363" i="3"/>
  <c r="Z364" i="3"/>
  <c r="O362" i="3"/>
  <c r="P363" i="3"/>
  <c r="Q362" i="3"/>
  <c r="R362" i="3"/>
  <c r="S362" i="3"/>
  <c r="T362" i="3"/>
  <c r="U363" i="3"/>
  <c r="V362" i="3"/>
  <c r="W362" i="3"/>
  <c r="X362" i="3"/>
  <c r="Y362" i="3"/>
  <c r="Z363" i="3"/>
  <c r="O361" i="3"/>
  <c r="P362" i="3"/>
  <c r="Q361" i="3"/>
  <c r="R361" i="3"/>
  <c r="S361" i="3"/>
  <c r="T361" i="3"/>
  <c r="U362" i="3"/>
  <c r="V361" i="3"/>
  <c r="W361" i="3"/>
  <c r="X361" i="3"/>
  <c r="Y361" i="3"/>
  <c r="Z362" i="3"/>
  <c r="O360" i="3"/>
  <c r="P361" i="3"/>
  <c r="Q360" i="3"/>
  <c r="R360" i="3"/>
  <c r="S360" i="3"/>
  <c r="T360" i="3"/>
  <c r="U361" i="3"/>
  <c r="V360" i="3"/>
  <c r="W360" i="3"/>
  <c r="X360" i="3"/>
  <c r="Y360" i="3"/>
  <c r="Z361" i="3"/>
  <c r="O359" i="3"/>
  <c r="P360" i="3"/>
  <c r="Q359" i="3"/>
  <c r="R359" i="3"/>
  <c r="S359" i="3"/>
  <c r="T359" i="3"/>
  <c r="U360" i="3"/>
  <c r="V359" i="3"/>
  <c r="W359" i="3"/>
  <c r="X359" i="3"/>
  <c r="Y359" i="3"/>
  <c r="Z360" i="3"/>
  <c r="O358" i="3"/>
  <c r="P359" i="3"/>
  <c r="Q358" i="3"/>
  <c r="R358" i="3"/>
  <c r="S358" i="3"/>
  <c r="T358" i="3"/>
  <c r="U359" i="3"/>
  <c r="V358" i="3"/>
  <c r="W358" i="3"/>
  <c r="X358" i="3"/>
  <c r="Y358" i="3"/>
  <c r="Z359" i="3"/>
  <c r="O357" i="3"/>
  <c r="O356" i="3"/>
  <c r="P357" i="3"/>
  <c r="Q357" i="3"/>
  <c r="R357" i="3"/>
  <c r="S357" i="3"/>
  <c r="T357" i="3"/>
  <c r="Q356" i="3"/>
  <c r="R356" i="3"/>
  <c r="S356" i="3"/>
  <c r="T356" i="3"/>
  <c r="U357" i="3"/>
  <c r="V357" i="3"/>
  <c r="W357" i="3"/>
  <c r="X357" i="3"/>
  <c r="Y357" i="3"/>
  <c r="V356" i="3"/>
  <c r="W356" i="3"/>
  <c r="X356" i="3"/>
  <c r="Y356" i="3"/>
  <c r="Z357" i="3"/>
  <c r="P358" i="3"/>
  <c r="U358" i="3"/>
  <c r="Z358" i="3"/>
  <c r="O355" i="3"/>
  <c r="P356" i="3"/>
  <c r="Q355" i="3"/>
  <c r="R355" i="3"/>
  <c r="S355" i="3"/>
  <c r="T355" i="3"/>
  <c r="U356" i="3"/>
  <c r="V355" i="3"/>
  <c r="W355" i="3"/>
  <c r="X355" i="3"/>
  <c r="Y355" i="3"/>
  <c r="Z356" i="3"/>
  <c r="O354" i="3"/>
  <c r="P355" i="3"/>
  <c r="Q354" i="3"/>
  <c r="R354" i="3"/>
  <c r="S354" i="3"/>
  <c r="T354" i="3"/>
  <c r="U355" i="3"/>
  <c r="V354" i="3"/>
  <c r="W354" i="3"/>
  <c r="X354" i="3"/>
  <c r="Y354" i="3"/>
  <c r="Z355" i="3"/>
  <c r="O353" i="3"/>
  <c r="P354" i="3"/>
  <c r="Q353" i="3"/>
  <c r="R353" i="3"/>
  <c r="S353" i="3"/>
  <c r="T353" i="3"/>
  <c r="U354" i="3"/>
  <c r="V353" i="3"/>
  <c r="W353" i="3"/>
  <c r="X353" i="3"/>
  <c r="Y353" i="3"/>
  <c r="Z354" i="3"/>
  <c r="O352" i="3"/>
  <c r="P353" i="3"/>
  <c r="Q352" i="3"/>
  <c r="R352" i="3"/>
  <c r="S352" i="3"/>
  <c r="T352" i="3"/>
  <c r="U353" i="3"/>
  <c r="V352" i="3"/>
  <c r="W352" i="3"/>
  <c r="X352" i="3"/>
  <c r="Y352" i="3"/>
  <c r="Z353" i="3"/>
  <c r="O351" i="3"/>
  <c r="P352" i="3"/>
  <c r="Q351" i="3"/>
  <c r="R351" i="3"/>
  <c r="S351" i="3"/>
  <c r="T351" i="3"/>
  <c r="U352" i="3"/>
  <c r="V351" i="3"/>
  <c r="W351" i="3"/>
  <c r="X351" i="3"/>
  <c r="Y351" i="3"/>
  <c r="Z352" i="3"/>
  <c r="O350" i="3"/>
  <c r="P351" i="3"/>
  <c r="Q350" i="3"/>
  <c r="R350" i="3"/>
  <c r="S350" i="3"/>
  <c r="T350" i="3"/>
  <c r="U351" i="3"/>
  <c r="V350" i="3"/>
  <c r="W350" i="3"/>
  <c r="X350" i="3"/>
  <c r="Y350" i="3"/>
  <c r="Z351" i="3"/>
  <c r="O349" i="3"/>
  <c r="P350" i="3"/>
  <c r="Q349" i="3"/>
  <c r="R349" i="3"/>
  <c r="S349" i="3"/>
  <c r="T349" i="3"/>
  <c r="U350" i="3"/>
  <c r="V349" i="3"/>
  <c r="W349" i="3"/>
  <c r="X349" i="3"/>
  <c r="Y349" i="3"/>
  <c r="Z350" i="3"/>
  <c r="O348" i="3"/>
  <c r="P349" i="3"/>
  <c r="Q348" i="3"/>
  <c r="R348" i="3"/>
  <c r="S348" i="3"/>
  <c r="T348" i="3"/>
  <c r="U349" i="3"/>
  <c r="V348" i="3"/>
  <c r="W348" i="3"/>
  <c r="X348" i="3"/>
  <c r="Y348" i="3"/>
  <c r="Z349" i="3"/>
  <c r="O347" i="3"/>
  <c r="P348" i="3"/>
  <c r="Q347" i="3"/>
  <c r="R347" i="3"/>
  <c r="S347" i="3"/>
  <c r="T347" i="3"/>
  <c r="U348" i="3"/>
  <c r="V347" i="3"/>
  <c r="W347" i="3"/>
  <c r="X347" i="3"/>
  <c r="Y347" i="3"/>
  <c r="Z348" i="3"/>
  <c r="O346" i="3"/>
  <c r="P347" i="3"/>
  <c r="Q346" i="3"/>
  <c r="R346" i="3"/>
  <c r="S346" i="3"/>
  <c r="T346" i="3"/>
  <c r="U347" i="3"/>
  <c r="V346" i="3"/>
  <c r="W346" i="3"/>
  <c r="X346" i="3"/>
  <c r="Y346" i="3"/>
  <c r="Z347" i="3"/>
  <c r="O345" i="3"/>
  <c r="P346" i="3"/>
  <c r="Q345" i="3"/>
  <c r="R345" i="3"/>
  <c r="S345" i="3"/>
  <c r="T345" i="3"/>
  <c r="U346" i="3"/>
  <c r="V345" i="3"/>
  <c r="W345" i="3"/>
  <c r="X345" i="3"/>
  <c r="Y345" i="3"/>
  <c r="Z346" i="3"/>
  <c r="O344" i="3"/>
  <c r="P345" i="3"/>
  <c r="Q344" i="3"/>
  <c r="R344" i="3"/>
  <c r="S344" i="3"/>
  <c r="T344" i="3"/>
  <c r="U345" i="3"/>
  <c r="V344" i="3"/>
  <c r="W344" i="3"/>
  <c r="X344" i="3"/>
  <c r="Y344" i="3"/>
  <c r="Z345" i="3"/>
  <c r="O343" i="3"/>
  <c r="P344" i="3"/>
  <c r="Q343" i="3"/>
  <c r="R343" i="3"/>
  <c r="S343" i="3"/>
  <c r="T343" i="3"/>
  <c r="U344" i="3"/>
  <c r="V343" i="3"/>
  <c r="W343" i="3"/>
  <c r="X343" i="3"/>
  <c r="Y343" i="3"/>
  <c r="Z344" i="3"/>
  <c r="O342" i="3"/>
  <c r="P343" i="3"/>
  <c r="Q342" i="3"/>
  <c r="R342" i="3"/>
  <c r="S342" i="3"/>
  <c r="T342" i="3"/>
  <c r="U343" i="3"/>
  <c r="V342" i="3"/>
  <c r="W342" i="3"/>
  <c r="X342" i="3"/>
  <c r="Y342" i="3"/>
  <c r="Z343" i="3"/>
  <c r="O341" i="3"/>
  <c r="P342" i="3"/>
  <c r="Q341" i="3"/>
  <c r="R341" i="3"/>
  <c r="S341" i="3"/>
  <c r="T341" i="3"/>
  <c r="U342" i="3"/>
  <c r="V341" i="3"/>
  <c r="W341" i="3"/>
  <c r="X341" i="3"/>
  <c r="Y341" i="3"/>
  <c r="Z342" i="3"/>
  <c r="O340" i="3"/>
  <c r="P341" i="3"/>
  <c r="Q340" i="3"/>
  <c r="R340" i="3"/>
  <c r="S340" i="3"/>
  <c r="T340" i="3"/>
  <c r="U341" i="3"/>
  <c r="V340" i="3"/>
  <c r="W340" i="3"/>
  <c r="X340" i="3"/>
  <c r="Y340" i="3"/>
  <c r="Z341" i="3"/>
  <c r="O339" i="3"/>
  <c r="P340" i="3"/>
  <c r="Q339" i="3"/>
  <c r="R339" i="3"/>
  <c r="S339" i="3"/>
  <c r="T339" i="3"/>
  <c r="U340" i="3"/>
  <c r="V339" i="3"/>
  <c r="W339" i="3"/>
  <c r="X339" i="3"/>
  <c r="Y339" i="3"/>
  <c r="Z340" i="3"/>
  <c r="O338" i="3"/>
  <c r="P339" i="3"/>
  <c r="Q338" i="3"/>
  <c r="R338" i="3"/>
  <c r="S338" i="3"/>
  <c r="T338" i="3"/>
  <c r="U339" i="3"/>
  <c r="V338" i="3"/>
  <c r="W338" i="3"/>
  <c r="X338" i="3"/>
  <c r="Y338" i="3"/>
  <c r="Z339" i="3"/>
  <c r="O337" i="3"/>
  <c r="P338" i="3"/>
  <c r="Q337" i="3"/>
  <c r="R337" i="3"/>
  <c r="S337" i="3"/>
  <c r="T337" i="3"/>
  <c r="U338" i="3"/>
  <c r="V337" i="3"/>
  <c r="W337" i="3"/>
  <c r="X337" i="3"/>
  <c r="Y337" i="3"/>
  <c r="Z338" i="3"/>
  <c r="O336" i="3"/>
  <c r="P337" i="3"/>
  <c r="Q336" i="3"/>
  <c r="R336" i="3"/>
  <c r="S336" i="3"/>
  <c r="T336" i="3"/>
  <c r="U337" i="3"/>
  <c r="V336" i="3"/>
  <c r="W336" i="3"/>
  <c r="X336" i="3"/>
  <c r="Y336" i="3"/>
  <c r="Z337" i="3"/>
  <c r="O335" i="3"/>
  <c r="P336" i="3"/>
  <c r="Q335" i="3"/>
  <c r="R335" i="3"/>
  <c r="S335" i="3"/>
  <c r="T335" i="3"/>
  <c r="U336" i="3"/>
  <c r="V335" i="3"/>
  <c r="W335" i="3"/>
  <c r="X335" i="3"/>
  <c r="Y335" i="3"/>
  <c r="Z336" i="3"/>
  <c r="O334" i="3"/>
  <c r="P335" i="3"/>
  <c r="Q334" i="3"/>
  <c r="R334" i="3"/>
  <c r="S334" i="3"/>
  <c r="T334" i="3"/>
  <c r="U335" i="3"/>
  <c r="V334" i="3"/>
  <c r="W334" i="3"/>
  <c r="X334" i="3"/>
  <c r="Y334" i="3"/>
  <c r="Z335" i="3"/>
  <c r="O333" i="3"/>
  <c r="P334" i="3"/>
  <c r="Q333" i="3"/>
  <c r="R333" i="3"/>
  <c r="S333" i="3"/>
  <c r="T333" i="3"/>
  <c r="U334" i="3"/>
  <c r="V333" i="3"/>
  <c r="W333" i="3"/>
  <c r="X333" i="3"/>
  <c r="Y333" i="3"/>
  <c r="Z334" i="3"/>
  <c r="O332" i="3"/>
  <c r="P333" i="3"/>
  <c r="Q332" i="3"/>
  <c r="R332" i="3"/>
  <c r="S332" i="3"/>
  <c r="T332" i="3"/>
  <c r="U333" i="3"/>
  <c r="V332" i="3"/>
  <c r="W332" i="3"/>
  <c r="X332" i="3"/>
  <c r="Y332" i="3"/>
  <c r="Z333" i="3"/>
  <c r="O331" i="3"/>
  <c r="P332" i="3"/>
  <c r="Q331" i="3"/>
  <c r="R331" i="3"/>
  <c r="S331" i="3"/>
  <c r="T331" i="3"/>
  <c r="U332" i="3"/>
  <c r="V331" i="3"/>
  <c r="W331" i="3"/>
  <c r="X331" i="3"/>
  <c r="Y331" i="3"/>
  <c r="Z332" i="3"/>
  <c r="O330" i="3"/>
  <c r="P331" i="3"/>
  <c r="Q330" i="3"/>
  <c r="R330" i="3"/>
  <c r="S330" i="3"/>
  <c r="T330" i="3"/>
  <c r="U331" i="3"/>
  <c r="V330" i="3"/>
  <c r="W330" i="3"/>
  <c r="X330" i="3"/>
  <c r="Y330" i="3"/>
  <c r="Z331" i="3"/>
  <c r="O329" i="3"/>
  <c r="P330" i="3"/>
  <c r="Q329" i="3"/>
  <c r="R329" i="3"/>
  <c r="S329" i="3"/>
  <c r="T329" i="3"/>
  <c r="U330" i="3"/>
  <c r="V329" i="3"/>
  <c r="W329" i="3"/>
  <c r="X329" i="3"/>
  <c r="Y329" i="3"/>
  <c r="Z330" i="3"/>
  <c r="O328" i="3"/>
  <c r="P329" i="3"/>
  <c r="Q328" i="3"/>
  <c r="R328" i="3"/>
  <c r="S328" i="3"/>
  <c r="T328" i="3"/>
  <c r="U329" i="3"/>
  <c r="V328" i="3"/>
  <c r="W328" i="3"/>
  <c r="X328" i="3"/>
  <c r="Y328" i="3"/>
  <c r="Z329" i="3"/>
  <c r="O327" i="3"/>
  <c r="P328" i="3"/>
  <c r="Q327" i="3"/>
  <c r="R327" i="3"/>
  <c r="S327" i="3"/>
  <c r="T327" i="3"/>
  <c r="U328" i="3"/>
  <c r="V327" i="3"/>
  <c r="W327" i="3"/>
  <c r="X327" i="3"/>
  <c r="Y327" i="3"/>
  <c r="Z328" i="3"/>
  <c r="O326" i="3"/>
  <c r="P327" i="3"/>
  <c r="Q326" i="3"/>
  <c r="R326" i="3"/>
  <c r="S326" i="3"/>
  <c r="T326" i="3"/>
  <c r="U327" i="3"/>
  <c r="V326" i="3"/>
  <c r="W326" i="3"/>
  <c r="X326" i="3"/>
  <c r="Y326" i="3"/>
  <c r="Z327" i="3"/>
  <c r="O325" i="3"/>
  <c r="P326" i="3"/>
  <c r="Q325" i="3"/>
  <c r="R325" i="3"/>
  <c r="S325" i="3"/>
  <c r="T325" i="3"/>
  <c r="U326" i="3"/>
  <c r="V325" i="3"/>
  <c r="W325" i="3"/>
  <c r="X325" i="3"/>
  <c r="Y325" i="3"/>
  <c r="Z326" i="3"/>
  <c r="O324" i="3"/>
  <c r="P325" i="3"/>
  <c r="Q324" i="3"/>
  <c r="R324" i="3"/>
  <c r="S324" i="3"/>
  <c r="T324" i="3"/>
  <c r="U325" i="3"/>
  <c r="V324" i="3"/>
  <c r="W324" i="3"/>
  <c r="X324" i="3"/>
  <c r="Y324" i="3"/>
  <c r="Z325" i="3"/>
  <c r="O323" i="3"/>
  <c r="P324" i="3"/>
  <c r="Q323" i="3"/>
  <c r="R323" i="3"/>
  <c r="S323" i="3"/>
  <c r="T323" i="3"/>
  <c r="U324" i="3"/>
  <c r="V323" i="3"/>
  <c r="W323" i="3"/>
  <c r="X323" i="3"/>
  <c r="Y323" i="3"/>
  <c r="Z324" i="3"/>
  <c r="O322" i="3"/>
  <c r="P323" i="3"/>
  <c r="Q322" i="3"/>
  <c r="R322" i="3"/>
  <c r="S322" i="3"/>
  <c r="T322" i="3"/>
  <c r="U323" i="3"/>
  <c r="V322" i="3"/>
  <c r="W322" i="3"/>
  <c r="X322" i="3"/>
  <c r="Y322" i="3"/>
  <c r="Z323" i="3"/>
  <c r="O321" i="3"/>
  <c r="P322" i="3"/>
  <c r="Q321" i="3"/>
  <c r="R321" i="3"/>
  <c r="S321" i="3"/>
  <c r="T321" i="3"/>
  <c r="U322" i="3"/>
  <c r="V321" i="3"/>
  <c r="W321" i="3"/>
  <c r="X321" i="3"/>
  <c r="Y321" i="3"/>
  <c r="Z322" i="3"/>
  <c r="O320" i="3"/>
  <c r="P321" i="3"/>
  <c r="Q320" i="3"/>
  <c r="R320" i="3"/>
  <c r="S320" i="3"/>
  <c r="T320" i="3"/>
  <c r="U321" i="3"/>
  <c r="V320" i="3"/>
  <c r="W320" i="3"/>
  <c r="X320" i="3"/>
  <c r="Y320" i="3"/>
  <c r="Z321" i="3"/>
  <c r="O319" i="3"/>
  <c r="P320" i="3"/>
  <c r="Q319" i="3"/>
  <c r="R319" i="3"/>
  <c r="S319" i="3"/>
  <c r="T319" i="3"/>
  <c r="U320" i="3"/>
  <c r="V319" i="3"/>
  <c r="W319" i="3"/>
  <c r="X319" i="3"/>
  <c r="Y319" i="3"/>
  <c r="Z320" i="3"/>
  <c r="O318" i="3"/>
  <c r="P319" i="3"/>
  <c r="Q318" i="3"/>
  <c r="R318" i="3"/>
  <c r="S318" i="3"/>
  <c r="T318" i="3"/>
  <c r="U319" i="3"/>
  <c r="V318" i="3"/>
  <c r="W318" i="3"/>
  <c r="X318" i="3"/>
  <c r="Y318" i="3"/>
  <c r="Z319" i="3"/>
  <c r="O317" i="3"/>
  <c r="P318" i="3"/>
  <c r="Q317" i="3"/>
  <c r="R317" i="3"/>
  <c r="S317" i="3"/>
  <c r="T317" i="3"/>
  <c r="U318" i="3"/>
  <c r="V317" i="3"/>
  <c r="W317" i="3"/>
  <c r="X317" i="3"/>
  <c r="Y317" i="3"/>
  <c r="Z318" i="3"/>
  <c r="O316" i="3"/>
  <c r="P317" i="3"/>
  <c r="Q316" i="3"/>
  <c r="R316" i="3"/>
  <c r="S316" i="3"/>
  <c r="T316" i="3"/>
  <c r="U317" i="3"/>
  <c r="V316" i="3"/>
  <c r="W316" i="3"/>
  <c r="X316" i="3"/>
  <c r="Y316" i="3"/>
  <c r="Z317" i="3"/>
  <c r="O315" i="3"/>
  <c r="P316" i="3"/>
  <c r="Q315" i="3"/>
  <c r="R315" i="3"/>
  <c r="S315" i="3"/>
  <c r="T315" i="3"/>
  <c r="U316" i="3"/>
  <c r="V315" i="3"/>
  <c r="W315" i="3"/>
  <c r="X315" i="3"/>
  <c r="Y315" i="3"/>
  <c r="Z316" i="3"/>
  <c r="Y12" i="5"/>
  <c r="O313" i="3"/>
  <c r="O312" i="3"/>
  <c r="P313" i="3"/>
  <c r="Q313" i="3"/>
  <c r="R313" i="3"/>
  <c r="S313" i="3"/>
  <c r="T313" i="3"/>
  <c r="Q312" i="3"/>
  <c r="R312" i="3"/>
  <c r="S312" i="3"/>
  <c r="T312" i="3"/>
  <c r="U313" i="3"/>
  <c r="V313" i="3"/>
  <c r="W313" i="3"/>
  <c r="X313" i="3"/>
  <c r="Y313" i="3"/>
  <c r="V312" i="3"/>
  <c r="W312" i="3"/>
  <c r="X312" i="3"/>
  <c r="Y312" i="3"/>
  <c r="Z313" i="3"/>
  <c r="O314" i="3"/>
  <c r="P314" i="3"/>
  <c r="Q314" i="3"/>
  <c r="R314" i="3"/>
  <c r="S314" i="3"/>
  <c r="T314" i="3"/>
  <c r="U314" i="3"/>
  <c r="V314" i="3"/>
  <c r="W314" i="3"/>
  <c r="X314" i="3"/>
  <c r="Y314" i="3"/>
  <c r="Z314" i="3"/>
  <c r="P315" i="3"/>
  <c r="U315" i="3"/>
  <c r="Z315" i="3"/>
  <c r="O311" i="3"/>
  <c r="P312" i="3"/>
  <c r="Q311" i="3"/>
  <c r="R311" i="3"/>
  <c r="S311" i="3"/>
  <c r="T311" i="3"/>
  <c r="U312" i="3"/>
  <c r="V311" i="3"/>
  <c r="W311" i="3"/>
  <c r="X311" i="3"/>
  <c r="Y311" i="3"/>
  <c r="Z312" i="3"/>
  <c r="O310" i="3"/>
  <c r="P311" i="3"/>
  <c r="Q310" i="3"/>
  <c r="R310" i="3"/>
  <c r="S310" i="3"/>
  <c r="T310" i="3"/>
  <c r="U311" i="3"/>
  <c r="V310" i="3"/>
  <c r="W310" i="3"/>
  <c r="X310" i="3"/>
  <c r="Y310" i="3"/>
  <c r="Z311" i="3"/>
  <c r="O309" i="3"/>
  <c r="P310" i="3"/>
  <c r="Q309" i="3"/>
  <c r="R309" i="3"/>
  <c r="S309" i="3"/>
  <c r="T309" i="3"/>
  <c r="U310" i="3"/>
  <c r="V309" i="3"/>
  <c r="W309" i="3"/>
  <c r="X309" i="3"/>
  <c r="Y309" i="3"/>
  <c r="Z310" i="3"/>
  <c r="O308" i="3"/>
  <c r="P309" i="3"/>
  <c r="Q308" i="3"/>
  <c r="R308" i="3"/>
  <c r="S308" i="3"/>
  <c r="T308" i="3"/>
  <c r="U309" i="3"/>
  <c r="V308" i="3"/>
  <c r="W308" i="3"/>
  <c r="X308" i="3"/>
  <c r="Y308" i="3"/>
  <c r="Z309" i="3"/>
  <c r="O307" i="3"/>
  <c r="P308" i="3"/>
  <c r="Q307" i="3"/>
  <c r="R307" i="3"/>
  <c r="S307" i="3"/>
  <c r="T307" i="3"/>
  <c r="U308" i="3"/>
  <c r="V307" i="3"/>
  <c r="W307" i="3"/>
  <c r="X307" i="3"/>
  <c r="Y307" i="3"/>
  <c r="Z308" i="3"/>
  <c r="O306" i="3"/>
  <c r="P307" i="3"/>
  <c r="Q306" i="3"/>
  <c r="R306" i="3"/>
  <c r="S306" i="3"/>
  <c r="T306" i="3"/>
  <c r="U307" i="3"/>
  <c r="V306" i="3"/>
  <c r="W306" i="3"/>
  <c r="X306" i="3"/>
  <c r="Y306" i="3"/>
  <c r="Z307" i="3"/>
  <c r="O305" i="3"/>
  <c r="P306" i="3"/>
  <c r="Q305" i="3"/>
  <c r="R305" i="3"/>
  <c r="S305" i="3"/>
  <c r="T305" i="3"/>
  <c r="U306" i="3"/>
  <c r="V305" i="3"/>
  <c r="W305" i="3"/>
  <c r="X305" i="3"/>
  <c r="Y305" i="3"/>
  <c r="Z306" i="3"/>
  <c r="V304" i="3"/>
  <c r="W304" i="3"/>
  <c r="X304" i="3"/>
  <c r="Y304" i="3"/>
  <c r="Z305" i="3"/>
  <c r="O304" i="3"/>
  <c r="P305" i="3"/>
  <c r="Q304" i="3"/>
  <c r="R304" i="3"/>
  <c r="S304" i="3"/>
  <c r="T304" i="3"/>
  <c r="U305" i="3"/>
  <c r="O303" i="3"/>
  <c r="P304" i="3"/>
  <c r="Q303" i="3"/>
  <c r="R303" i="3"/>
  <c r="S303" i="3"/>
  <c r="T303" i="3"/>
  <c r="U304" i="3"/>
  <c r="V303" i="3"/>
  <c r="W303" i="3"/>
  <c r="X303" i="3"/>
  <c r="Y303" i="3"/>
  <c r="Z304" i="3"/>
  <c r="O302" i="3"/>
  <c r="P303" i="3"/>
  <c r="Q302" i="3"/>
  <c r="R302" i="3"/>
  <c r="S302" i="3"/>
  <c r="T302" i="3"/>
  <c r="U303" i="3"/>
  <c r="V302" i="3"/>
  <c r="W302" i="3"/>
  <c r="X302" i="3"/>
  <c r="Y302" i="3"/>
  <c r="Z303" i="3"/>
  <c r="AB303" i="3"/>
  <c r="AB304" i="3"/>
  <c r="AB302" i="3"/>
  <c r="AA302" i="3"/>
  <c r="AA303" i="3"/>
  <c r="AA304" i="3"/>
  <c r="O301" i="3"/>
  <c r="P302" i="3"/>
  <c r="Q301" i="3"/>
  <c r="R301" i="3"/>
  <c r="S301" i="3"/>
  <c r="T301" i="3"/>
  <c r="U302" i="3"/>
  <c r="V301" i="3"/>
  <c r="W301" i="3"/>
  <c r="X301" i="3"/>
  <c r="Y301" i="3"/>
  <c r="Z302" i="3"/>
  <c r="O300" i="3"/>
  <c r="P301" i="3"/>
  <c r="Q300" i="3"/>
  <c r="R300" i="3"/>
  <c r="S300" i="3"/>
  <c r="T300" i="3"/>
  <c r="U301" i="3"/>
  <c r="V300" i="3"/>
  <c r="W300" i="3"/>
  <c r="X300" i="3"/>
  <c r="Y300" i="3"/>
  <c r="Z301" i="3"/>
  <c r="O299" i="3"/>
  <c r="P300" i="3"/>
  <c r="Q299" i="3"/>
  <c r="R299" i="3"/>
  <c r="S299" i="3"/>
  <c r="T299" i="3"/>
  <c r="U300" i="3"/>
  <c r="V299" i="3"/>
  <c r="W299" i="3"/>
  <c r="X299" i="3"/>
  <c r="Y299" i="3"/>
  <c r="Z300" i="3"/>
  <c r="O298" i="3"/>
  <c r="P299" i="3"/>
  <c r="Q298" i="3"/>
  <c r="R298" i="3"/>
  <c r="S298" i="3"/>
  <c r="T298" i="3"/>
  <c r="U299" i="3"/>
  <c r="V298" i="3"/>
  <c r="W298" i="3"/>
  <c r="X298" i="3"/>
  <c r="Y298" i="3"/>
  <c r="Z299" i="3"/>
  <c r="O297" i="3"/>
  <c r="P298" i="3"/>
  <c r="Q297" i="3"/>
  <c r="R297" i="3"/>
  <c r="S297" i="3"/>
  <c r="T297" i="3"/>
  <c r="U298" i="3"/>
  <c r="V297" i="3"/>
  <c r="W297" i="3"/>
  <c r="X297" i="3"/>
  <c r="Y297" i="3"/>
  <c r="Z298" i="3"/>
  <c r="O296" i="3"/>
  <c r="P297" i="3"/>
  <c r="Q296" i="3"/>
  <c r="R296" i="3"/>
  <c r="S296" i="3"/>
  <c r="T296" i="3"/>
  <c r="U297" i="3"/>
  <c r="V296" i="3"/>
  <c r="W296" i="3"/>
  <c r="X296" i="3"/>
  <c r="Y296" i="3"/>
  <c r="Z297" i="3"/>
  <c r="O295" i="3"/>
  <c r="P296" i="3"/>
  <c r="Q295" i="3"/>
  <c r="R295" i="3"/>
  <c r="S295" i="3"/>
  <c r="T295" i="3"/>
  <c r="U296" i="3"/>
  <c r="V295" i="3"/>
  <c r="W295" i="3"/>
  <c r="X295" i="3"/>
  <c r="Y295" i="3"/>
  <c r="Z296" i="3"/>
  <c r="O294" i="3"/>
  <c r="P295" i="3"/>
  <c r="Q294" i="3"/>
  <c r="R294" i="3"/>
  <c r="S294" i="3"/>
  <c r="T294" i="3"/>
  <c r="U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Q283" i="3"/>
  <c r="R283" i="3"/>
  <c r="S283" i="3"/>
  <c r="T283" i="3"/>
  <c r="V283" i="3"/>
  <c r="W283" i="3"/>
  <c r="X283" i="3"/>
  <c r="Y283"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6" i="3"/>
  <c r="AA306" i="3"/>
  <c r="AB301" i="3"/>
  <c r="AA301"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A300" i="3"/>
  <c r="AA305"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A323"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2" i="3"/>
  <c r="AA382" i="3"/>
  <c r="AB383" i="3"/>
  <c r="AA383" i="3"/>
  <c r="AB384" i="3"/>
  <c r="AA384" i="3"/>
  <c r="AB385" i="3"/>
  <c r="AA385" i="3"/>
  <c r="AB386" i="3"/>
  <c r="AA386" i="3"/>
  <c r="AB387" i="3"/>
  <c r="AA387" i="3"/>
  <c r="AB388" i="3"/>
  <c r="AA388" i="3"/>
  <c r="AB389" i="3"/>
  <c r="AA389" i="3"/>
  <c r="AB390" i="3"/>
  <c r="AA390" i="3"/>
  <c r="AB391" i="3"/>
  <c r="AA391" i="3"/>
  <c r="AB392" i="3"/>
  <c r="AA392" i="3"/>
  <c r="AB393" i="3"/>
  <c r="AA393"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6" i="3"/>
  <c r="AA406"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AB504" i="3"/>
  <c r="AA504"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<sst xmlns="http://schemas.openxmlformats.org/spreadsheetml/2006/main" count="4879" uniqueCount="1287">
  <si>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</si>
  <si>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</si>
  <si>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</si>
  <si>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</si>
  <si>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</si>
  <si>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</si>
  <si>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</si>
  <si>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</si>
  <si>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</si>
  <si>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</si>
  <si>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</si>
  <si>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</si>
  <si>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</si>
  <si>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</si>
  <si>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</si>
  <si>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</si>
  <si>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</si>
  <si>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</si>
  <si>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</si>
  <si>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</si>
  <si>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</si>
  <si>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</si>
  <si>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</si>
  <si>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</si>
  <si>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</si>
  <si>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</si>
  <si>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</si>
  <si>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</si>
  <si>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</si>
  <si>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</si>
  <si>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</si>
  <si>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</si>
  <si>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</si>
  <si>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</si>
  <si>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</si>
  <si>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</si>
  <si>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</si>
  <si>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</si>
  <si>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</si>
  <si>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</si>
  <si>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</si>
  <si>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</si>
  <si>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</si>
  <si>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</si>
  <si>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</si>
  <si>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</si>
  <si>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</si>
  <si>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</si>
  <si>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</si>
  <si>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</si>
  <si>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</si>
  <si>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</si>
  <si>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</si>
  <si>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</si>
  <si>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</si>
  <si>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</si>
  <si>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</si>
  <si>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</si>
  <si>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</si>
  <si>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</si>
  <si>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</si>
  <si>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</si>
  <si>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</si>
  <si>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</si>
  <si>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</si>
  <si>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</si>
  <si>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</si>
  <si>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</si>
  <si>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</si>
  <si>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</si>
  <si>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</si>
  <si>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</si>
  <si>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</si>
  <si>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</si>
  <si>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</si>
  <si>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</si>
  <si>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</si>
  <si>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</si>
  <si>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</si>
  <si>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</si>
  <si>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</si>
  <si>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</si>
  <si>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</si>
  <si>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</si>
  <si>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</si>
  <si>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</si>
  <si>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</si>
  <si>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</si>
  <si>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</si>
  <si>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</si>
  <si>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</si>
  <si>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</si>
  <si>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</si>
  <si>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</si>
  <si>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</si>
  <si>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</si>
  <si>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</si>
  <si>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</si>
  <si>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</si>
  <si>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</si>
  <si>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</si>
  <si>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</si>
  <si>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</si>
  <si>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</si>
  <si>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</si>
  <si>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</si>
  <si>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</si>
  <si>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</si>
  <si>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</si>
  <si>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</si>
  <si>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</si>
  <si>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</si>
  <si>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</si>
  <si>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</si>
  <si>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</si>
  <si>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</si>
  <si>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</si>
  <si>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</si>
  <si>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</si>
  <si>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</si>
  <si>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</si>
  <si>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</si>
  <si>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</si>
  <si>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</si>
  <si>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</si>
  <si>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</si>
  <si>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</si>
  <si>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</si>
  <si>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</si>
  <si>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</si>
  <si>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</si>
  <si>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</si>
  <si>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</si>
  <si>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</si>
  <si>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</si>
  <si>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</si>
  <si>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</si>
  <si>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</si>
  <si>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</si>
  <si>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</si>
  <si>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</si>
  <si>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</si>
  <si>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</si>
  <si>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</si>
  <si>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</si>
  <si>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</si>
  <si>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</si>
  <si>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</si>
  <si>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</si>
  <si>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</si>
  <si>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</si>
  <si>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</si>
  <si>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</si>
  <si>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</si>
  <si>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</si>
  <si>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</si>
  <si>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</si>
  <si>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</si>
  <si>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</si>
  <si>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</si>
  <si>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</si>
  <si>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</si>
  <si>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</si>
  <si>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</si>
  <si>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</si>
  <si>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</si>
  <si>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</si>
  <si>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</si>
  <si>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</si>
  <si>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</si>
  <si>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</si>
  <si>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</si>
  <si>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</si>
  <si>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</si>
  <si>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</si>
  <si>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</si>
  <si>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</si>
  <si>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</si>
  <si>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</si>
  <si>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</si>
  <si>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</si>
  <si>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</si>
  <si>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</si>
  <si>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</si>
  <si>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</si>
  <si>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</si>
  <si>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</si>
  <si>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</si>
  <si>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</si>
  <si>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</si>
  <si>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</si>
  <si>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</si>
  <si>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</si>
  <si>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</si>
  <si>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</si>
  <si>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</si>
  <si>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</si>
  <si>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</si>
  <si>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</si>
  <si>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</si>
  <si>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</si>
  <si>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</si>
  <si>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</si>
  <si>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</si>
  <si>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</si>
  <si>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</si>
  <si>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</si>
  <si>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</si>
  <si>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</si>
  <si>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</si>
  <si>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</si>
  <si>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</si>
  <si>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</si>
  <si>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</si>
  <si>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</si>
  <si>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</si>
  <si>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</si>
  <si>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</si>
  <si>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</si>
  <si>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</si>
  <si>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</si>
  <si>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</si>
  <si>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</si>
  <si>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</si>
  <si>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</si>
  <si>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</si>
  <si>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</si>
  <si>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</si>
  <si>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</si>
  <si>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</si>
  <si>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</si>
  <si>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</si>
  <si>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</si>
  <si>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</si>
  <si>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</si>
  <si>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</si>
  <si>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</si>
  <si>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</si>
  <si>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</si>
  <si>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</si>
  <si>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</si>
  <si>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</si>
  <si>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</si>
  <si>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</si>
  <si>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</si>
  <si>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</si>
  <si>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</si>
  <si>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</si>
  <si>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</si>
  <si>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</si>
  <si>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</si>
  <si>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</si>
  <si>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</si>
  <si>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</si>
  <si>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</si>
  <si>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</si>
  <si>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</si>
  <si>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</si>
  <si>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</si>
  <si>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</si>
  <si>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</si>
  <si>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</si>
  <si>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</si>
  <si>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</si>
  <si>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</si>
  <si>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</si>
  <si>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</si>
  <si>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</si>
  <si>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</si>
  <si>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</si>
  <si>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</si>
  <si>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</si>
  <si>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</si>
  <si>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</si>
  <si>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</si>
  <si>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</si>
  <si>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</si>
  <si>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</si>
  <si>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</si>
  <si>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</si>
  <si>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</si>
  <si>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</si>
  <si>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</si>
  <si>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</si>
  <si>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</si>
  <si>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</si>
  <si>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</si>
  <si>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</si>
  <si>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</si>
  <si>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</si>
  <si>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</si>
  <si>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</si>
  <si>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</si>
  <si>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</si>
  <si>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</si>
  <si>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</si>
  <si>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</si>
  <si>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</si>
  <si>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</si>
  <si>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</si>
  <si>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</si>
  <si>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</si>
  <si>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</si>
  <si>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</si>
  <si>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</si>
  <si>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</si>
  <si>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</si>
  <si>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</si>
  <si>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</si>
  <si>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</si>
  <si>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</si>
  <si>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</si>
  <si>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</si>
  <si>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</si>
  <si>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</si>
  <si>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</si>
  <si>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</si>
  <si>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</si>
  <si>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</si>
  <si>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</si>
  <si>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</si>
  <si>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</si>
  <si>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</si>
  <si>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</si>
  <si>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</si>
  <si>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</si>
  <si>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</si>
  <si>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</si>
  <si>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</si>
  <si>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</si>
  <si>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</si>
  <si>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</si>
  <si>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</si>
  <si>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</si>
  <si>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</si>
  <si>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</si>
  <si>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</si>
  <si>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</si>
  <si>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</si>
  <si>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</si>
  <si>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</si>
  <si>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</si>
  <si>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</si>
  <si>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</si>
  <si>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</si>
  <si>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</si>
  <si>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</si>
  <si>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</si>
  <si>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</si>
  <si>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</si>
  <si>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</si>
  <si>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</si>
  <si>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</si>
  <si>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</si>
  <si>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</si>
  <si>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</si>
  <si>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</si>
  <si>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</si>
  <si>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</si>
  <si>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</si>
  <si>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</si>
  <si>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</si>
  <si>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</si>
  <si>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</si>
  <si>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</si>
  <si>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</si>
  <si>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</si>
  <si>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</si>
  <si>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</si>
  <si>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</si>
  <si>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</si>
  <si>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</si>
  <si>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</si>
  <si>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</si>
  <si>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</si>
  <si>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</si>
  <si>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</si>
  <si>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</si>
  <si>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</si>
  <si>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</si>
  <si>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</si>
  <si>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</si>
  <si>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</si>
  <si>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</si>
  <si>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</si>
  <si>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</si>
  <si>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</si>
  <si>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</si>
  <si>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</si>
  <si>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</si>
  <si>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</si>
  <si>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</si>
  <si>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</si>
  <si>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</si>
  <si>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</si>
  <si>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</si>
  <si>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</si>
  <si>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</si>
  <si>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</si>
  <si>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</si>
  <si>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</si>
  <si>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</si>
  <si>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</si>
  <si>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</si>
  <si>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</si>
  <si>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</si>
  <si>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</si>
  <si>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</si>
  <si>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</si>
  <si>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</si>
  <si>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</si>
  <si>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</si>
  <si>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</si>
  <si>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</si>
  <si>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</si>
  <si>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</si>
  <si>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</si>
  <si>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</si>
  <si>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</si>
  <si>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</si>
  <si>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</si>
  <si>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</si>
  <si>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</si>
  <si>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</si>
  <si>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</si>
  <si>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</si>
  <si>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</si>
  <si>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</si>
  <si>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</si>
  <si>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</si>
  <si>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</si>
  <si>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</si>
  <si>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</si>
  <si>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</si>
  <si>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</si>
  <si>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</si>
  <si>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</si>
  <si>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</si>
  <si>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</si>
  <si>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</si>
  <si>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</si>
  <si>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</si>
  <si>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</si>
  <si>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</si>
  <si>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</si>
  <si>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</si>
  <si>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</si>
  <si>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</si>
  <si>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</si>
  <si>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</si>
  <si>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</si>
  <si>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</si>
  <si>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</si>
  <si>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</si>
  <si>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</si>
  <si>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</si>
  <si>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</si>
  <si>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</si>
  <si>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</si>
  <si>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</si>
  <si>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</si>
  <si>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</si>
  <si>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</si>
  <si>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</si>
  <si>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</si>
  <si>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</si>
  <si>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</si>
  <si>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</si>
  <si>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</si>
  <si>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</si>
  <si>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</si>
  <si>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</si>
  <si>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</si>
  <si>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</si>
  <si>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</si>
  <si>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</si>
  <si>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</si>
  <si>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</si>
  <si>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</si>
  <si>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</si>
  <si>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</si>
  <si>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</si>
  <si>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</si>
  <si>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</si>
  <si>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</si>
  <si>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</si>
  <si>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</si>
  <si>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</si>
  <si>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</si>
  <si>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</si>
  <si>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</si>
  <si>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</si>
  <si>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</si>
  <si>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</si>
  <si>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</si>
  <si>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</si>
  <si>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</si>
  <si>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</si>
  <si>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</si>
  <si>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</si>
  <si>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</si>
  <si>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</si>
  <si>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</si>
  <si>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</si>
  <si>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</si>
  <si>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</si>
  <si>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</si>
  <si>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</si>
  <si>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</si>
  <si>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</si>
  <si>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</si>
  <si>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</si>
  <si>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</si>
  <si>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</si>
  <si>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</si>
  <si>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</si>
  <si>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</si>
  <si>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</si>
  <si>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</si>
  <si>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</si>
  <si>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</si>
  <si>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</si>
  <si>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</si>
  <si>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</si>
  <si>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</si>
  <si>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</si>
  <si>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</si>
  <si>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</si>
  <si>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</si>
  <si>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</si>
  <si>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</si>
  <si>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</si>
  <si>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</si>
  <si>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</si>
  <si>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</si>
  <si>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</si>
  <si>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</si>
  <si>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</si>
  <si>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</si>
  <si>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</si>
  <si>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</si>
  <si>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</si>
  <si>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</si>
  <si>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</si>
  <si>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</si>
  <si>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</si>
  <si>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</si>
  <si>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</si>
  <si>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</si>
  <si>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</si>
  <si>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</si>
  <si>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</si>
  <si>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</si>
  <si>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</si>
  <si>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</si>
  <si>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</si>
  <si>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</si>
  <si>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</si>
  <si>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</si>
  <si>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</si>
  <si>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</si>
  <si>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</si>
  <si>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</si>
  <si>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</si>
  <si>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</si>
  <si>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</si>
  <si>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</si>
  <si>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</si>
  <si>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</si>
  <si>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</si>
  <si>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</si>
  <si>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</si>
  <si>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</si>
  <si>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</si>
  <si>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</si>
  <si>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</si>
  <si>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</si>
  <si>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</si>
  <si>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</si>
  <si>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</si>
  <si>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</si>
  <si>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</si>
  <si>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</si>
  <si>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</si>
  <si>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</si>
  <si>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</si>
  <si>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</si>
  <si>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</si>
  <si>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</si>
  <si>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</si>
  <si>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</si>
  <si>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</si>
  <si>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</si>
  <si>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</si>
  <si>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</si>
  <si>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</si>
  <si>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</si>
  <si>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</si>
  <si>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</si>
  <si>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</si>
  <si>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</si>
  <si>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</si>
  <si>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</si>
  <si>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</si>
  <si>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</si>
  <si>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</si>
  <si>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</si>
  <si>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</si>
  <si>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</si>
  <si>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</si>
  <si>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</si>
  <si>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</si>
  <si>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</si>
  <si>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</si>
  <si>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</si>
  <si>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</si>
  <si>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</si>
  <si>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</si>
  <si>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</si>
  <si>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</si>
  <si>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</si>
  <si>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</si>
  <si>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</si>
  <si>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</si>
  <si>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</si>
  <si>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</si>
  <si>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</si>
  <si>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</si>
  <si>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</si>
  <si>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</si>
  <si>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</si>
  <si>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</si>
  <si>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</si>
  <si>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</si>
  <si>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</si>
  <si>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</si>
  <si>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</si>
  <si>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</si>
  <si>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</si>
  <si>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</si>
  <si>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</si>
  <si>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</si>
  <si>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</si>
  <si>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</si>
  <si>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</si>
  <si>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</si>
  <si>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</si>
  <si>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</si>
  <si>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</si>
  <si>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</si>
  <si>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</si>
  <si>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</si>
  <si>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</si>
  <si>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</si>
  <si>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</si>
  <si>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</si>
  <si>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</si>
  <si>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</si>
  <si>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</si>
  <si>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</si>
  <si>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</si>
  <si>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</si>
  <si>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</si>
  <si>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</si>
  <si>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</si>
  <si>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</si>
  <si>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</si>
  <si>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</si>
  <si>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</si>
  <si>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</si>
  <si>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</si>
  <si>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</si>
  <si>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</si>
  <si>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</si>
  <si>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</si>
  <si>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</si>
  <si>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</si>
  <si>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</si>
  <si>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</si>
  <si>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</si>
  <si>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</si>
  <si>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</si>
  <si>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</si>
  <si>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</si>
  <si>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</si>
  <si>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</si>
  <si>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</si>
  <si>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</si>
  <si>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</si>
  <si>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</si>
  <si>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</si>
  <si>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</si>
  <si>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</si>
  <si>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</si>
  <si>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</si>
  <si>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</si>
  <si>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</si>
  <si>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</si>
  <si>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</si>
  <si>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</si>
  <si>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</si>
  <si>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</si>
  <si>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</si>
  <si>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</si>
  <si>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</si>
  <si>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</si>
  <si>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</si>
  <si>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</si>
  <si>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</si>
  <si>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</si>
  <si>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</si>
  <si>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</si>
  <si>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</si>
  <si>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</si>
  <si>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</si>
  <si>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</si>
  <si>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</si>
  <si>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</si>
  <si>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</si>
  <si>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</si>
  <si>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</si>
  <si>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</si>
  <si>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</si>
  <si>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</si>
  <si>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</si>
  <si>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</si>
  <si>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</si>
  <si>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</si>
  <si>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</si>
  <si>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</si>
  <si>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</si>
  <si>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</si>
  <si>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</si>
  <si>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</si>
  <si>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</si>
  <si>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</si>
  <si>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</si>
  <si>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</si>
  <si>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</si>
  <si>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</si>
  <si>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</si>
  <si>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</si>
  <si>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</si>
  <si>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</si>
  <si>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</si>
  <si>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</si>
  <si>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</si>
  <si>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</si>
  <si>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</si>
  <si>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</si>
  <si>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</si>
  <si>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</si>
  <si>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</si>
  <si>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</si>
  <si>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</si>
  <si>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</si>
  <si>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</si>
  <si>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</si>
  <si>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</si>
  <si>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</si>
  <si>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</si>
  <si>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</si>
  <si>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</si>
  <si>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</si>
  <si>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</si>
  <si>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</si>
  <si>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</si>
  <si>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</si>
  <si>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</si>
  <si>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</si>
  <si>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</si>
  <si>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</si>
  <si>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</si>
  <si>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</si>
  <si>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</si>
  <si>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</si>
  <si>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</si>
  <si>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</si>
  <si>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</si>
  <si>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</si>
  <si>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</si>
  <si>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</si>
  <si>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</si>
  <si>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</si>
  <si>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</si>
  <si>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</si>
  <si>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</si>
  <si>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</si>
  <si>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</si>
  <si>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</si>
  <si>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</si>
  <si>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</si>
  <si>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</si>
  <si>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</si>
  <si>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</si>
  <si>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</si>
  <si>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</si>
  <si>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</si>
  <si>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</si>
  <si>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</si>
  <si>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</si>
  <si>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</si>
  <si>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</si>
  <si>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</si>
  <si>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</si>
  <si>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</si>
  <si>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</si>
  <si>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</si>
  <si>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</si>
  <si>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</si>
  <si>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</si>
  <si>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</si>
  <si>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</si>
  <si>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</si>
  <si>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</si>
  <si>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</si>
  <si>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</si>
  <si>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</si>
  <si>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</si>
  <si>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</si>
  <si>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</si>
  <si>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</si>
  <si>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</si>
  <si>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</si>
  <si>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</si>
  <si>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</si>
  <si>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</si>
  <si>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</si>
  <si>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</si>
  <si>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</si>
  <si>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</si>
  <si>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</si>
  <si>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</si>
  <si>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</si>
  <si>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</si>
  <si>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</si>
  <si>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</si>
  <si>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</si>
  <si>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</si>
  <si>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</si>
  <si>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</si>
  <si>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</si>
  <si>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</si>
  <si>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</si>
  <si>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</si>
  <si>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</si>
  <si>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</si>
  <si>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</si>
  <si>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</si>
  <si>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</si>
  <si>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</si>
  <si>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</si>
  <si>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</si>
  <si>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</si>
  <si>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</si>
  <si>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</si>
  <si>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</si>
  <si>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</si>
  <si>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</si>
  <si>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</si>
  <si>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</si>
  <si>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</si>
  <si>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</si>
  <si>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</si>
  <si>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</si>
  <si>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</si>
  <si>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</si>
  <si>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</si>
  <si>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</si>
  <si>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</si>
  <si>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</si>
  <si>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</si>
  <si>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</si>
  <si>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</si>
  <si>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</si>
  <si>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</si>
  <si>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</si>
  <si>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</si>
  <si>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</si>
  <si>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</si>
  <si>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</si>
  <si>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</si>
  <si>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</si>
  <si>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</si>
  <si>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</si>
  <si>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</si>
  <si>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</si>
  <si>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</si>
  <si>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</si>
  <si>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</si>
  <si>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</si>
  <si>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</si>
  <si>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</si>
  <si>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</si>
  <si>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</si>
  <si>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</si>
  <si>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</si>
  <si>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</si>
  <si>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</si>
  <si>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</si>
  <si>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</si>
  <si>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</si>
  <si>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</si>
  <si>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</si>
  <si>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</si>
  <si>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</si>
  <si>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</si>
  <si>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</si>
  <si>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</si>
  <si>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</si>
  <si>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</si>
  <si>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</si>
  <si>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</si>
  <si>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</si>
  <si>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</si>
  <si>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</si>
  <si>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</si>
  <si>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</si>
  <si>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</si>
  <si>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</si>
  <si>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</si>
  <si>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</si>
  <si>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</si>
  <si>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</si>
  <si>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</si>
  <si>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</si>
  <si>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</si>
  <si>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</si>
  <si>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</si>
  <si>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</si>
  <si>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</si>
  <si>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</si>
  <si>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</si>
  <si>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</si>
  <si>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</si>
  <si>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</si>
  <si>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</si>
  <si>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</si>
  <si>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</si>
  <si>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</si>
  <si>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</si>
  <si>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</si>
  <si>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</si>
  <si>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</si>
  <si>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</si>
  <si>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</si>
  <si>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</si>
  <si>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</si>
  <si>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</si>
  <si>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</si>
  <si>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</si>
  <si>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</si>
  <si>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</si>
  <si>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</si>
  <si>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</si>
  <si>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</si>
  <si>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</si>
  <si>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</si>
  <si>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</si>
  <si>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</si>
  <si>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</si>
  <si>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</si>
  <si>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</si>
  <si>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</si>
  <si>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</si>
  <si>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</si>
  <si>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</si>
  <si>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</si>
  <si>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</si>
  <si>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</si>
  <si>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</si>
  <si>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</si>
  <si>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</si>
  <si>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</si>
  <si>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</si>
  <si>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</si>
  <si>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</si>
  <si>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</si>
  <si>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</si>
  <si>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</si>
  <si>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</si>
  <si>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</si>
  <si>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</si>
  <si>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</si>
  <si>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</si>
  <si>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</si>
  <si>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</si>
  <si>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</si>
  <si>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</si>
  <si>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</si>
  <si>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</si>
  <si>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</si>
  <si>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</si>
  <si>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</si>
  <si>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</si>
  <si>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</si>
  <si>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</si>
  <si>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</si>
  <si>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</si>
  <si>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</si>
  <si>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</si>
  <si>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</si>
  <si>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</si>
  <si>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</si>
  <si>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</si>
  <si>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</si>
  <si>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</si>
  <si>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</si>
  <si>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</si>
  <si>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</si>
  <si>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</si>
  <si>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</si>
  <si>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</si>
  <si>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</si>
  <si>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</si>
  <si>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</si>
  <si>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</si>
  <si>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</si>
  <si>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</si>
  <si>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</si>
  <si>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</si>
  <si>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</si>
  <si>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</si>
  <si>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</si>
  <si>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</si>
  <si>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</si>
  <si>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</si>
  <si>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</si>
  <si>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</si>
  <si>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</si>
  <si>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</si>
  <si>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</si>
  <si>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</si>
  <si>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</si>
  <si>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</si>
  <si>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</si>
  <si>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</si>
  <si>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</si>
  <si>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</si>
  <si>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</si>
  <si>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</si>
  <si>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</si>
  <si>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</si>
  <si>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</si>
  <si>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</si>
  <si>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</si>
  <si>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</si>
  <si>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</si>
  <si>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</si>
  <si>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</si>
  <si>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</si>
  <si>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</si>
  <si>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</si>
  <si>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</si>
  <si>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</si>
  <si>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</si>
  <si>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</si>
  <si>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</si>
  <si>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</si>
  <si>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</si>
  <si>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</si>
  <si>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</si>
  <si>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</si>
  <si>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</si>
  <si>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</si>
  <si>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</si>
  <si>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</si>
  <si>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</si>
  <si>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</si>
  <si>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</si>
  <si>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</si>
  <si>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</si>
  <si>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</si>
  <si>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</si>
  <si>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</si>
  <si>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</si>
  <si>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</si>
  <si>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</si>
  <si>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</si>
  <si>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</si>
  <si>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</si>
  <si>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</si>
  <si>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</si>
  <si>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</si>
  <si>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</si>
  <si>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</si>
  <si>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</si>
  <si>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</si>
  <si>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</si>
  <si>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</si>
  <si>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</si>
  <si>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</si>
  <si>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</si>
  <si>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</si>
  <si>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</si>
  <si>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</si>
  <si>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</si>
  <si>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</si>
  <si>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</si>
  <si>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</si>
  <si>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</si>
  <si>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</si>
  <si>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</si>
  <si>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</si>
  <si>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</si>
  <si>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</si>
  <si>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</si>
  <si>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</si>
  <si>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</si>
  <si>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</si>
  <si>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</si>
  <si>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</si>
  <si>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</si>
  <si>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</si>
  <si>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</si>
  <si>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</si>
  <si>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</si>
  <si>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</si>
  <si>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</si>
  <si>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</si>
  <si>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</si>
  <si>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</si>
  <si>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</si>
  <si>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</si>
  <si>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</si>
  <si>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</si>
  <si>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</si>
  <si>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</si>
  <si>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</si>
  <si>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</si>
  <si>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</si>
  <si>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</si>
  <si>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</si>
  <si>
    <t>Find Minimum in Rotated Sorted Array II</t>
    <phoneticPr fontId="1" type="noConversion"/>
  </si>
  <si>
    <t>虽然存在多个peak，看似无序，但好在有边界限制并且只要找到任意一个就行，爬山要往高处走</t>
    <rPh sb="0" eb="1">
      <t>sui'ran</t>
    </rPh>
    <rPh sb="2" eb="3">
      <t>cun'zai'duo'ge</t>
    </rPh>
    <rPh sb="11" eb="12">
      <t>kan'si'wu'xu</t>
    </rPh>
    <rPh sb="14" eb="15">
      <t>xu</t>
    </rPh>
    <rPh sb="16" eb="17">
      <t>dan'hao'zai</t>
    </rPh>
    <rPh sb="19" eb="20">
      <t>you'bian'jie'xian'zhi</t>
    </rPh>
    <rPh sb="24" eb="25">
      <t>bing'qie</t>
    </rPh>
    <rPh sb="26" eb="27">
      <t>zhi'yao'zhao'dao</t>
    </rPh>
    <rPh sb="30" eb="31">
      <t>ren'yi'yi'ge</t>
    </rPh>
    <rPh sb="34" eb="35">
      <t>jiu'xing</t>
    </rPh>
    <rPh sb="37" eb="38">
      <t>pa'shan</t>
    </rPh>
    <rPh sb="39" eb="40">
      <t>yao'wang'gao'chu'zou</t>
    </rPh>
    <rPh sb="40" eb="41">
      <t>wang</t>
    </rPh>
    <phoneticPr fontId="1" type="noConversion"/>
  </si>
  <si>
    <t>Arranging Coins</t>
    <phoneticPr fontId="1" type="noConversion"/>
  </si>
  <si>
    <t>Guess Number Higher or Lower</t>
    <phoneticPr fontId="1" type="noConversion"/>
  </si>
  <si>
    <t>H-Index</t>
    <phoneticPr fontId="1" type="noConversion"/>
  </si>
  <si>
    <t>排序</t>
    <rPh sb="0" eb="1">
      <t>pai'xu</t>
    </rPh>
    <phoneticPr fontId="1" type="noConversion"/>
  </si>
  <si>
    <t>有点绕来绕去的，别弄错了关系，感觉自己的逻辑好差啊，特别这种同一个符号h代表了两个含义的时候</t>
    <rPh sb="0" eb="1">
      <t>you'dian'rao'lai'rao'qu'de</t>
    </rPh>
    <rPh sb="8" eb="9">
      <t>bie'nong'cuo'le'guan'xi</t>
    </rPh>
    <rPh sb="15" eb="16">
      <t>gan'jue</t>
    </rPh>
    <rPh sb="17" eb="18">
      <t>zi'ji</t>
    </rPh>
    <rPh sb="19" eb="20">
      <t>d</t>
    </rPh>
    <rPh sb="20" eb="21">
      <t>luo'ji</t>
    </rPh>
    <rPh sb="22" eb="23">
      <t>hao'cha'a</t>
    </rPh>
    <rPh sb="26" eb="27">
      <t>te'bie</t>
    </rPh>
    <rPh sb="28" eb="29">
      <t>zhe'zhong</t>
    </rPh>
    <rPh sb="30" eb="31">
      <t>tong'yi'ge'fu'hao</t>
    </rPh>
    <rPh sb="36" eb="37">
      <t>dai'biao'le</t>
    </rPh>
    <rPh sb="39" eb="40">
      <t>liang'ge</t>
    </rPh>
    <rPh sb="41" eb="42">
      <t>han'yi'de'shi'hou</t>
    </rPh>
    <phoneticPr fontId="1" type="noConversion"/>
  </si>
  <si>
    <t>H-Index II</t>
    <phoneticPr fontId="1" type="noConversion"/>
  </si>
  <si>
    <t>实在太烦躁了！这种题简直是我的短板，问题不清楚描述，感觉我就很难去做</t>
    <rPh sb="0" eb="1">
      <t>shi'zai</t>
    </rPh>
    <rPh sb="2" eb="3">
      <t>tai'fan'zao'le</t>
    </rPh>
    <rPh sb="7" eb="8">
      <t>zhe'zhong'ti</t>
    </rPh>
    <rPh sb="9" eb="10">
      <t>ti</t>
    </rPh>
    <rPh sb="10" eb="11">
      <t>jian'zhi</t>
    </rPh>
    <rPh sb="12" eb="13">
      <t>shi'wo'de</t>
    </rPh>
    <rPh sb="15" eb="16">
      <t>duan'ban</t>
    </rPh>
    <rPh sb="18" eb="19">
      <t>wen'ti'mei'miao'shu</t>
    </rPh>
    <rPh sb="20" eb="21">
      <t>bu</t>
    </rPh>
    <rPh sb="21" eb="22">
      <t>qing'chu</t>
    </rPh>
    <rPh sb="23" eb="24">
      <t>miao'shu</t>
    </rPh>
    <rPh sb="26" eb="27">
      <t>gan'jue</t>
    </rPh>
    <rPh sb="28" eb="29">
      <t>wo'jiu'hen'nan'qu'zuo</t>
    </rPh>
    <phoneticPr fontId="1" type="noConversion"/>
  </si>
  <si>
    <t>动规 二分</t>
    <rPh sb="0" eb="1">
      <t>dong'gui</t>
    </rPh>
    <rPh sb="3" eb="4">
      <t>er'fen</t>
    </rPh>
    <phoneticPr fontId="1" type="noConversion"/>
  </si>
  <si>
    <t>Search in Rotated Sorted Array</t>
    <phoneticPr fontId="1" type="noConversion"/>
  </si>
  <si>
    <t>Search in Rotated Sorted Array II</t>
    <phoneticPr fontId="1" type="noConversion"/>
  </si>
  <si>
    <t>Intersection of Two Arrays</t>
    <phoneticPr fontId="1" type="noConversion"/>
  </si>
  <si>
    <t>Google</t>
    <phoneticPr fontId="1" type="noConversion"/>
  </si>
  <si>
    <t>Lazy Spelling Bee</t>
    <phoneticPr fontId="1" type="noConversion"/>
  </si>
  <si>
    <t>数论 枚举</t>
    <rPh sb="0" eb="1">
      <t>shu'lun</t>
    </rPh>
    <rPh sb="3" eb="4">
      <t>mei'ju</t>
    </rPh>
    <phoneticPr fontId="1" type="noConversion"/>
  </si>
  <si>
    <t>超大数的取模问题</t>
    <rPh sb="3" eb="4">
      <t>d</t>
    </rPh>
    <rPh sb="4" eb="5">
      <t>qu'mo</t>
    </rPh>
    <rPh sb="6" eb="7">
      <t>wen'ti</t>
    </rPh>
    <phoneticPr fontId="1" type="noConversion"/>
  </si>
  <si>
    <t>第一次用这个平台，包括大小数据的分别处理以及文件读写都还是有些不太适应</t>
    <rPh sb="0" eb="1">
      <t>di'yi'ci</t>
    </rPh>
    <rPh sb="3" eb="4">
      <t>yong'zhe'ge</t>
    </rPh>
    <rPh sb="6" eb="7">
      <t>ping'tai</t>
    </rPh>
    <rPh sb="9" eb="10">
      <t>bao'kuo</t>
    </rPh>
    <rPh sb="11" eb="12">
      <t>da'xiao'shu'ju</t>
    </rPh>
    <rPh sb="15" eb="16">
      <t>d</t>
    </rPh>
    <rPh sb="16" eb="17">
      <t>fen'bie'chu'li</t>
    </rPh>
    <rPh sb="20" eb="21">
      <t>yi'ji</t>
    </rPh>
    <rPh sb="22" eb="23">
      <t>wen'jian</t>
    </rPh>
    <rPh sb="24" eb="25">
      <t>du'xie</t>
    </rPh>
    <rPh sb="26" eb="27">
      <t>dou</t>
    </rPh>
    <rPh sb="27" eb="28">
      <t>hai'shi</t>
    </rPh>
    <rPh sb="29" eb="30">
      <t>you'xie</t>
    </rPh>
    <rPh sb="31" eb="32">
      <t>bu'tai</t>
    </rPh>
    <rPh sb="33" eb="34">
      <t>shi'ying</t>
    </rPh>
    <phoneticPr fontId="1" type="noConversion"/>
  </si>
  <si>
    <t>Robot Rock Band</t>
    <phoneticPr fontId="1" type="noConversion"/>
  </si>
  <si>
    <t>异或运算的结合律以及逆运算</t>
    <rPh sb="0" eb="1">
      <t>yi'huo'yun'suan</t>
    </rPh>
    <rPh sb="4" eb="5">
      <t>d</t>
    </rPh>
    <rPh sb="5" eb="6">
      <t>jie'he'lv</t>
    </rPh>
    <rPh sb="8" eb="9">
      <t>yi'ji</t>
    </rPh>
    <rPh sb="10" eb="11">
      <t>ni'yun'suan</t>
    </rPh>
    <phoneticPr fontId="1" type="noConversion"/>
  </si>
  <si>
    <t>枚举 分解</t>
    <rPh sb="0" eb="1">
      <t>mei'ju</t>
    </rPh>
    <rPh sb="3" eb="4">
      <t>fen'jie</t>
    </rPh>
    <phoneticPr fontId="1" type="noConversion"/>
  </si>
  <si>
    <t>Google</t>
    <phoneticPr fontId="1" type="noConversion"/>
  </si>
  <si>
    <t>Not So Random</t>
    <phoneticPr fontId="1" type="noConversion"/>
  </si>
  <si>
    <t>递归 位运算 数学</t>
    <rPh sb="0" eb="1">
      <t>di'gui</t>
    </rPh>
    <rPh sb="3" eb="4">
      <t>wei'yun'suan</t>
    </rPh>
    <rPh sb="7" eb="8">
      <t>shu'xue</t>
    </rPh>
    <phoneticPr fontId="1" type="noConversion"/>
  </si>
  <si>
    <t>有时候问题规模大小并没有那么显然，比如这道题是按位运算，所以可以把位的多少作为问题规模</t>
    <rPh sb="0" eb="1">
      <t>you'shi'hou</t>
    </rPh>
    <rPh sb="3" eb="4">
      <t>wen'ti</t>
    </rPh>
    <rPh sb="5" eb="6">
      <t>gui'mo</t>
    </rPh>
    <rPh sb="7" eb="8">
      <t>da'xiao</t>
    </rPh>
    <rPh sb="9" eb="10">
      <t>bing'mei'you</t>
    </rPh>
    <rPh sb="12" eb="13">
      <t>na'me'xian'ran</t>
    </rPh>
    <rPh sb="17" eb="18">
      <t>bi'ru</t>
    </rPh>
    <rPh sb="19" eb="20">
      <t>zhe'dao'ti</t>
    </rPh>
    <rPh sb="22" eb="23">
      <t>shi</t>
    </rPh>
    <rPh sb="23" eb="24">
      <t>an'wei'yun'suan</t>
    </rPh>
    <rPh sb="33" eb="34">
      <t>wei</t>
    </rPh>
    <rPh sb="34" eb="35">
      <t>d</t>
    </rPh>
    <rPh sb="35" eb="36">
      <t>duo'shao</t>
    </rPh>
    <rPh sb="37" eb="38">
      <t>zuo'wei</t>
    </rPh>
    <rPh sb="39" eb="40">
      <t>wen'ti'gui'mo</t>
    </rPh>
    <phoneticPr fontId="1" type="noConversion"/>
  </si>
  <si>
    <t>这道题还不错</t>
    <rPh sb="0" eb="1">
      <t>zhe'dao'ti</t>
    </rPh>
    <rPh sb="3" eb="4">
      <t>hai'bu'cuo</t>
    </rPh>
    <phoneticPr fontId="1" type="noConversion"/>
  </si>
  <si>
    <t>Sums of Sums</t>
    <phoneticPr fontId="1" type="noConversion"/>
  </si>
  <si>
    <t>二分 缓存</t>
    <rPh sb="0" eb="1">
      <t>er'fen</t>
    </rPh>
    <rPh sb="3" eb="4">
      <t>huan'cun</t>
    </rPh>
    <phoneticPr fontId="1" type="noConversion"/>
  </si>
  <si>
    <t>TLE</t>
    <phoneticPr fontId="1" type="noConversion"/>
  </si>
  <si>
    <t>large sample不知道怎么解更快</t>
    <rPh sb="12" eb="13">
      <t>bu'zhi'dao</t>
    </rPh>
    <phoneticPr fontId="1" type="noConversion"/>
  </si>
  <si>
    <t>Google</t>
    <phoneticPr fontId="1" type="noConversion"/>
  </si>
  <si>
    <t>Country Leader</t>
    <phoneticPr fontId="1" type="noConversion"/>
  </si>
  <si>
    <t>排序 枚举</t>
    <rPh sb="0" eb="1">
      <t>pai'xu</t>
    </rPh>
    <rPh sb="3" eb="4">
      <t>mei'ju</t>
    </rPh>
    <phoneticPr fontId="1" type="noConversion"/>
  </si>
  <si>
    <t>看清题，只计算26个大写英文字母，空格不算在内的</t>
    <rPh sb="0" eb="1">
      <t>kan'qing'ti</t>
    </rPh>
    <rPh sb="4" eb="5">
      <t>zhi'ji'suan</t>
    </rPh>
    <rPh sb="9" eb="10">
      <t>ge</t>
    </rPh>
    <rPh sb="10" eb="11">
      <t>da'xie</t>
    </rPh>
    <rPh sb="12" eb="13">
      <t>ying'wen'zi'mu</t>
    </rPh>
    <rPh sb="17" eb="18">
      <t>kong'ge</t>
    </rPh>
    <rPh sb="19" eb="20">
      <t>bu'suan'zai'nei'de</t>
    </rPh>
    <phoneticPr fontId="1" type="noConversion"/>
  </si>
  <si>
    <t>Vote</t>
    <phoneticPr fontId="1" type="noConversion"/>
  </si>
  <si>
    <t>数学 动规 递归</t>
    <rPh sb="0" eb="1">
      <t>shu'xue</t>
    </rPh>
    <rPh sb="3" eb="4">
      <t>dong'gui</t>
    </rPh>
    <rPh sb="6" eb="7">
      <t>di'gui</t>
    </rPh>
    <phoneticPr fontId="1" type="noConversion"/>
  </si>
  <si>
    <t>Sherlock and Parentheses</t>
    <phoneticPr fontId="1" type="noConversion"/>
  </si>
  <si>
    <t>数学 贪心</t>
    <rPh sb="0" eb="1">
      <t>shu'xue</t>
    </rPh>
    <rPh sb="3" eb="4">
      <t>tan'xin</t>
    </rPh>
    <phoneticPr fontId="1" type="noConversion"/>
  </si>
  <si>
    <t>应该按照题目分值来判断难易</t>
    <rPh sb="0" eb="1">
      <t>ying'gai</t>
    </rPh>
    <rPh sb="2" eb="3">
      <t>an'zhao</t>
    </rPh>
    <rPh sb="4" eb="5">
      <t>ti'mu</t>
    </rPh>
    <rPh sb="6" eb="7">
      <t>fen'zhi</t>
    </rPh>
    <rPh sb="8" eb="9">
      <t>lai</t>
    </rPh>
    <rPh sb="9" eb="10">
      <t>pan'duan</t>
    </rPh>
    <rPh sb="11" eb="12">
      <t>nan'yi</t>
    </rPh>
    <phoneticPr fontId="1" type="noConversion"/>
  </si>
  <si>
    <t>我的排列递推公式还有些问题，得再看看；另外需要了解如何用尾递归把递归改成递推。排列写不了递推公式，只能用组合的思路来写递推；首先python不支持尾递归优化，其次这个问题的递归似乎不能转换成尾递归。</t>
    <rPh sb="0" eb="1">
      <t>wo'de</t>
    </rPh>
    <rPh sb="2" eb="3">
      <t>pai'lie</t>
    </rPh>
    <rPh sb="4" eb="5">
      <t>di'tui'gong'shi</t>
    </rPh>
    <rPh sb="8" eb="9">
      <t>hai'you'xie'wen'ti</t>
    </rPh>
    <rPh sb="14" eb="15">
      <t>dei</t>
    </rPh>
    <rPh sb="15" eb="16">
      <t>zai'kan'kan</t>
    </rPh>
    <rPh sb="19" eb="20">
      <t>ling'wai</t>
    </rPh>
    <rPh sb="21" eb="22">
      <t>xu'yao</t>
    </rPh>
    <rPh sb="23" eb="24">
      <t>liao'jie</t>
    </rPh>
    <rPh sb="25" eb="26">
      <t>ru'he</t>
    </rPh>
    <rPh sb="27" eb="28">
      <t>yong</t>
    </rPh>
    <rPh sb="28" eb="29">
      <t>wei'di'gui</t>
    </rPh>
    <rPh sb="31" eb="32">
      <t>ba</t>
    </rPh>
    <rPh sb="32" eb="33">
      <t>di'gui</t>
    </rPh>
    <rPh sb="34" eb="35">
      <t>gai'cheng</t>
    </rPh>
    <rPh sb="36" eb="37">
      <t>di'tui</t>
    </rPh>
    <rPh sb="39" eb="40">
      <t>pai'lie</t>
    </rPh>
    <rPh sb="41" eb="42">
      <t>xie'bu'liao</t>
    </rPh>
    <rPh sb="44" eb="45">
      <t>di'tui</t>
    </rPh>
    <rPh sb="46" eb="47">
      <t>gong'shi</t>
    </rPh>
    <rPh sb="49" eb="50">
      <t>zhi'neng'yong</t>
    </rPh>
    <rPh sb="52" eb="53">
      <t>zu'he</t>
    </rPh>
    <rPh sb="54" eb="55">
      <t>d</t>
    </rPh>
    <rPh sb="55" eb="56">
      <t>si'lu</t>
    </rPh>
    <rPh sb="57" eb="58">
      <t>lai</t>
    </rPh>
    <rPh sb="58" eb="59">
      <t>xie</t>
    </rPh>
    <rPh sb="59" eb="60">
      <t>di'tui</t>
    </rPh>
    <rPh sb="62" eb="63">
      <t>shou'xian</t>
    </rPh>
    <rPh sb="70" eb="71">
      <t>bu'zhi'chi</t>
    </rPh>
    <rPh sb="73" eb="74">
      <t>wei'di'gui</t>
    </rPh>
    <rPh sb="76" eb="77">
      <t>you'hua</t>
    </rPh>
    <rPh sb="79" eb="80">
      <t>qi'ci</t>
    </rPh>
    <rPh sb="81" eb="82">
      <t>zhe'ge'wen'ti</t>
    </rPh>
    <rPh sb="83" eb="84">
      <t>wen'ti</t>
    </rPh>
    <rPh sb="85" eb="86">
      <t>d</t>
    </rPh>
    <rPh sb="86" eb="87">
      <t>di'gui</t>
    </rPh>
    <rPh sb="88" eb="89">
      <t>si'hu</t>
    </rPh>
    <rPh sb="90" eb="91">
      <t>bu'neng</t>
    </rPh>
    <rPh sb="92" eb="93">
      <t>zhuan'huan'cheng</t>
    </rPh>
    <rPh sb="95" eb="96">
      <t>wei'di'gui</t>
    </rPh>
    <phoneticPr fontId="1" type="noConversion"/>
  </si>
  <si>
    <t>APAC 2017 Practice Round - A</t>
    <phoneticPr fontId="1" type="noConversion"/>
  </si>
  <si>
    <t>APAC 2017 Practice Round - B</t>
    <phoneticPr fontId="1" type="noConversion"/>
  </si>
  <si>
    <t>APAC 2017 Practice Round - C</t>
    <phoneticPr fontId="1" type="noConversion"/>
  </si>
  <si>
    <t>APAC 2017 Practice Round - D</t>
    <phoneticPr fontId="1" type="noConversion"/>
  </si>
  <si>
    <t>Kickstart 2017 Practice Round - A</t>
    <phoneticPr fontId="1" type="noConversion"/>
  </si>
  <si>
    <t>Kickstart 2017 Practice Round - B</t>
    <phoneticPr fontId="1" type="noConversion"/>
  </si>
  <si>
    <t>Kickstart 2017 Practice Round - C</t>
    <phoneticPr fontId="1" type="noConversion"/>
  </si>
  <si>
    <t>APAC 2017 Round A - C</t>
    <phoneticPr fontId="1" type="noConversion"/>
  </si>
  <si>
    <t>Jane's Flower Shop</t>
    <phoneticPr fontId="1" type="noConversion"/>
  </si>
  <si>
    <t>注意审题，题目的约束让这道题变得没那么复杂</t>
    <rPh sb="0" eb="1">
      <t>zhu'yi</t>
    </rPh>
    <rPh sb="2" eb="3">
      <t>shen'ti</t>
    </rPh>
    <rPh sb="5" eb="6">
      <t>ti'mu</t>
    </rPh>
    <rPh sb="7" eb="8">
      <t>d</t>
    </rPh>
    <rPh sb="8" eb="9">
      <t>yue'shu</t>
    </rPh>
    <rPh sb="10" eb="11">
      <t>rang'zhe'dao'ti</t>
    </rPh>
    <rPh sb="14" eb="15">
      <t>bian'de</t>
    </rPh>
    <rPh sb="16" eb="17">
      <t>mei'na'me</t>
    </rPh>
    <rPh sb="19" eb="20">
      <t>fu'za</t>
    </rPh>
    <phoneticPr fontId="1" type="noConversion"/>
  </si>
  <si>
    <t>APAC 2017 Round A - B</t>
    <phoneticPr fontId="1" type="noConversion"/>
  </si>
  <si>
    <t>Rain</t>
    <phoneticPr fontId="1" type="noConversion"/>
  </si>
  <si>
    <t>深搜 宽搜</t>
    <rPh sb="0" eb="1">
      <t>shen'sou</t>
    </rPh>
    <rPh sb="3" eb="4">
      <t>kuan'sou</t>
    </rPh>
    <phoneticPr fontId="1" type="noConversion"/>
  </si>
  <si>
    <t>这道题一开始想的就是用DFS，但后来发现得要多次DFS。貌似BFS的思路会更清晰简单些，而且Dijkstra似乎也能解决这道题。</t>
    <rPh sb="0" eb="1">
      <t>zhe'dao'ti</t>
    </rPh>
    <rPh sb="3" eb="4">
      <t>yi'kai'shi</t>
    </rPh>
    <rPh sb="6" eb="7">
      <t>xiang'de</t>
    </rPh>
    <rPh sb="7" eb="8">
      <t>de</t>
    </rPh>
    <rPh sb="8" eb="9">
      <t>jiu'shi'yong</t>
    </rPh>
    <rPh sb="15" eb="16">
      <t>dan'hou'lai</t>
    </rPh>
    <rPh sb="18" eb="19">
      <t>fa'xian</t>
    </rPh>
    <rPh sb="20" eb="21">
      <t>dei'yao</t>
    </rPh>
    <rPh sb="22" eb="23">
      <t>duo'ci</t>
    </rPh>
    <rPh sb="28" eb="29">
      <t>mao'si</t>
    </rPh>
    <rPh sb="33" eb="34">
      <t>d</t>
    </rPh>
    <rPh sb="34" eb="35">
      <t>si'lu</t>
    </rPh>
    <rPh sb="36" eb="37">
      <t>hui</t>
    </rPh>
    <rPh sb="37" eb="38">
      <t>geng'qing'xi</t>
    </rPh>
    <rPh sb="40" eb="41">
      <t>jian'dan'xie</t>
    </rPh>
    <rPh sb="44" eb="45">
      <t>er'qie</t>
    </rPh>
    <rPh sb="54" eb="55">
      <t>si'hu</t>
    </rPh>
    <rPh sb="56" eb="57">
      <t>ye'neng</t>
    </rPh>
    <rPh sb="58" eb="59">
      <t>jie'jue</t>
    </rPh>
    <rPh sb="60" eb="61">
      <t>zhe'dao'ti</t>
    </rPh>
    <phoneticPr fontId="1" type="noConversion"/>
  </si>
  <si>
    <t>APAC 2017 Round A - D</t>
    <phoneticPr fontId="1" type="noConversion"/>
  </si>
  <si>
    <t>Clash Royale</t>
    <phoneticPr fontId="1" type="noConversion"/>
  </si>
  <si>
    <t>动规 枚举 分治</t>
    <rPh sb="0" eb="1">
      <t>dong'gui</t>
    </rPh>
    <rPh sb="3" eb="4">
      <t>mei'ju</t>
    </rPh>
    <rPh sb="6" eb="7">
      <t>fen'zhi</t>
    </rPh>
    <phoneticPr fontId="1" type="noConversion"/>
  </si>
  <si>
    <t>1.分组背包 2.meet in the middle</t>
    <rPh sb="2" eb="3">
      <t>fen'zu'bei'bao</t>
    </rPh>
    <phoneticPr fontId="1" type="noConversion"/>
  </si>
  <si>
    <t>依据问题规模，选择最适合的算法</t>
    <rPh sb="0" eb="1">
      <t>yi'ju</t>
    </rPh>
    <rPh sb="2" eb="3">
      <t>wen'ti</t>
    </rPh>
    <rPh sb="4" eb="5">
      <t>gui'mo</t>
    </rPh>
    <rPh sb="7" eb="8">
      <t>xuan'ze</t>
    </rPh>
    <rPh sb="9" eb="10">
      <t>zui'shi'he</t>
    </rPh>
    <rPh sb="12" eb="13">
      <t>d</t>
    </rPh>
    <rPh sb="13" eb="14">
      <t>suan'fa</t>
    </rPh>
    <phoneticPr fontId="1" type="noConversion"/>
  </si>
  <si>
    <t>Find Bottom Left Tree Value</t>
    <phoneticPr fontId="1" type="noConversion"/>
  </si>
  <si>
    <t>宽搜</t>
    <rPh sb="0" eb="1">
      <t>kuan'sou</t>
    </rPh>
    <phoneticPr fontId="1" type="noConversion"/>
  </si>
  <si>
    <t>Find Largest Value in Each Tree Row</t>
    <phoneticPr fontId="1" type="noConversion"/>
  </si>
  <si>
    <t>注意空输入</t>
    <rPh sb="0" eb="1">
      <t>zhu'yi</t>
    </rPh>
    <rPh sb="2" eb="3">
      <t>kong</t>
    </rPh>
    <rPh sb="3" eb="4">
      <t>shu'ru</t>
    </rPh>
    <phoneticPr fontId="1" type="noConversion"/>
  </si>
  <si>
    <t>Minesweeper</t>
    <phoneticPr fontId="1" type="noConversion"/>
  </si>
  <si>
    <t>尽量用空间来换时间，用哈希表记录是否被访问过</t>
    <rPh sb="0" eb="1">
      <t>jin'liang</t>
    </rPh>
    <rPh sb="2" eb="3">
      <t>yong</t>
    </rPh>
    <rPh sb="3" eb="4">
      <t>kong'jian</t>
    </rPh>
    <rPh sb="5" eb="6">
      <t>lai</t>
    </rPh>
    <rPh sb="6" eb="7">
      <t>huan'shi'jian</t>
    </rPh>
    <rPh sb="10" eb="11">
      <t>yong</t>
    </rPh>
    <rPh sb="11" eb="12">
      <t>ha'xi'biao</t>
    </rPh>
    <rPh sb="14" eb="15">
      <t>ji'lu</t>
    </rPh>
    <rPh sb="16" eb="17">
      <t>shi'fou</t>
    </rPh>
    <rPh sb="18" eb="19">
      <t>bei</t>
    </rPh>
    <rPh sb="19" eb="20">
      <t>fang'wen'guo</t>
    </rPh>
    <phoneticPr fontId="1" type="noConversion"/>
  </si>
  <si>
    <t>Binary Tree Right Side View</t>
    <phoneticPr fontId="1" type="noConversion"/>
  </si>
  <si>
    <t>Binary Tree Level Order Traversal</t>
    <phoneticPr fontId="1" type="noConversion"/>
  </si>
  <si>
    <t>Binary Tree Level Order Traversal II</t>
    <phoneticPr fontId="1" type="noConversion"/>
  </si>
  <si>
    <t>Symmetric Tree</t>
    <phoneticPr fontId="1" type="noConversion"/>
  </si>
  <si>
    <t>减少重复计算，注意边界条件</t>
    <rPh sb="0" eb="1">
      <t>jian'shao'chong'fu'ji'suan</t>
    </rPh>
    <rPh sb="7" eb="8">
      <t>zhu'yi</t>
    </rPh>
    <rPh sb="9" eb="10">
      <t>bian'jie'tiao'jian</t>
    </rPh>
    <phoneticPr fontId="1" type="noConversion"/>
  </si>
  <si>
    <t>Minimum Depth of Binary Tree</t>
    <phoneticPr fontId="1" type="noConversion"/>
  </si>
  <si>
    <t>Perfect Squares</t>
    <phoneticPr fontId="1" type="noConversion"/>
  </si>
  <si>
    <t>就是完全背包问题，另外用BFS的话尽量用set防止重复</t>
    <rPh sb="0" eb="1">
      <t>jiu'shi</t>
    </rPh>
    <rPh sb="2" eb="3">
      <t>wan'quan</t>
    </rPh>
    <rPh sb="4" eb="5">
      <t>bei'bao'wen'ti</t>
    </rPh>
    <rPh sb="9" eb="10">
      <t>ling'wai</t>
    </rPh>
    <rPh sb="11" eb="12">
      <t>yong</t>
    </rPh>
    <rPh sb="15" eb="16">
      <t>d</t>
    </rPh>
    <rPh sb="16" eb="17">
      <t>hua</t>
    </rPh>
    <rPh sb="17" eb="18">
      <t>jin'liang</t>
    </rPh>
    <rPh sb="19" eb="20">
      <t>yong</t>
    </rPh>
    <rPh sb="23" eb="24">
      <t>fang'zhi</t>
    </rPh>
    <rPh sb="25" eb="26">
      <t>chong'fu</t>
    </rPh>
    <phoneticPr fontId="1" type="noConversion"/>
  </si>
  <si>
    <t>Maximum Depth of Binary Tree</t>
    <phoneticPr fontId="1" type="noConversion"/>
  </si>
  <si>
    <t>动规 宽搜</t>
    <rPh sb="0" eb="1">
      <t>dong'gui</t>
    </rPh>
    <rPh sb="3" eb="4">
      <t>kuan'sou</t>
    </rPh>
    <phoneticPr fontId="1" type="noConversion"/>
  </si>
  <si>
    <t>Same Tree</t>
    <phoneticPr fontId="1" type="noConversion"/>
  </si>
  <si>
    <t>注意理解清楚题目</t>
    <rPh sb="0" eb="1">
      <t>zhu'yi</t>
    </rPh>
    <rPh sb="2" eb="3">
      <t>li'jie'qing'chu</t>
    </rPh>
    <rPh sb="6" eb="7">
      <t>ti'mu</t>
    </rPh>
    <phoneticPr fontId="1" type="noConversion"/>
  </si>
  <si>
    <t>Convert Sorted Array to Binary Search Tree</t>
    <phoneticPr fontId="1" type="noConversion"/>
  </si>
  <si>
    <t>递归 深搜</t>
    <rPh sb="0" eb="1">
      <t>di'gui</t>
    </rPh>
    <rPh sb="3" eb="4">
      <t>shen'sou</t>
    </rPh>
    <phoneticPr fontId="1" type="noConversion"/>
  </si>
  <si>
    <t>Binary Tree Paths</t>
    <phoneticPr fontId="1" type="noConversion"/>
  </si>
  <si>
    <t>Path Sum</t>
    <phoneticPr fontId="1" type="noConversion"/>
  </si>
  <si>
    <t>Balanced Binary Tree</t>
    <phoneticPr fontId="1" type="noConversion"/>
  </si>
  <si>
    <t>Range Sum Query - Immutable</t>
    <phoneticPr fontId="1" type="noConversion"/>
  </si>
  <si>
    <t>House Robber</t>
    <phoneticPr fontId="1" type="noConversion"/>
  </si>
  <si>
    <t>这个dp是非递减的，所以不需要二维状态</t>
    <rPh sb="0" eb="1">
      <t>zhe'ge</t>
    </rPh>
    <rPh sb="4" eb="5">
      <t>shi</t>
    </rPh>
    <rPh sb="8" eb="9">
      <t>d</t>
    </rPh>
    <rPh sb="10" eb="11">
      <t>suo'yi</t>
    </rPh>
    <rPh sb="12" eb="13">
      <t>bu'xu'yao</t>
    </rPh>
    <rPh sb="15" eb="16">
      <t>er'wei</t>
    </rPh>
    <rPh sb="17" eb="18">
      <t>zhuang'tai</t>
    </rPh>
    <phoneticPr fontId="1" type="noConversion"/>
  </si>
  <si>
    <t>Maximum Subarray</t>
    <phoneticPr fontId="1" type="noConversion"/>
  </si>
  <si>
    <t>这道题有多种做法，之后再细看看</t>
    <rPh sb="0" eb="1">
      <t>zhe'dao'ti</t>
    </rPh>
    <rPh sb="3" eb="4">
      <t>you'duo'zhong'zuo'fa</t>
    </rPh>
    <rPh sb="5" eb="6">
      <t>zhong</t>
    </rPh>
    <rPh sb="6" eb="7">
      <t>zuo'fa</t>
    </rPh>
    <rPh sb="9" eb="10">
      <t>zhi'hou</t>
    </rPh>
    <rPh sb="11" eb="12">
      <t>zai</t>
    </rPh>
    <rPh sb="12" eb="13">
      <t>xi</t>
    </rPh>
    <phoneticPr fontId="1" type="noConversion"/>
  </si>
  <si>
    <t>Climbing Stairs</t>
    <phoneticPr fontId="1" type="noConversion"/>
  </si>
  <si>
    <t>Best Time to Buy and Sell Stock</t>
    <phoneticPr fontId="1" type="noConversion"/>
  </si>
  <si>
    <t>Kickstart 2017 Round A - A</t>
    <phoneticPr fontId="1" type="noConversion"/>
  </si>
  <si>
    <t>Square Counting</t>
    <phoneticPr fontId="1" type="noConversion"/>
  </si>
  <si>
    <t>注意取模的时候用浮点型来代替整型会出错，另外1e9+7是浮点型</t>
    <rPh sb="0" eb="1">
      <t>zhu'yi</t>
    </rPh>
    <rPh sb="2" eb="3">
      <t>qu'mo</t>
    </rPh>
    <rPh sb="4" eb="5">
      <t>d</t>
    </rPh>
    <rPh sb="5" eb="6">
      <t>shi'hou</t>
    </rPh>
    <rPh sb="7" eb="8">
      <t>yong</t>
    </rPh>
    <rPh sb="8" eb="9">
      <t>fu'dian'xing</t>
    </rPh>
    <rPh sb="11" eb="12">
      <t>lai'dai'ti</t>
    </rPh>
    <rPh sb="14" eb="15">
      <t>zheng'xing</t>
    </rPh>
    <rPh sb="16" eb="17">
      <t>hui</t>
    </rPh>
    <rPh sb="17" eb="18">
      <t>chu'cuo</t>
    </rPh>
    <rPh sb="20" eb="21">
      <t>ling'wai</t>
    </rPh>
    <rPh sb="27" eb="28">
      <t>shi</t>
    </rPh>
    <rPh sb="28" eb="29">
      <t>fu'dian'xing</t>
    </rPh>
    <phoneticPr fontId="1" type="noConversion"/>
  </si>
  <si>
    <t>LeetCode</t>
  </si>
  <si>
    <t>First Bad Version</t>
  </si>
  <si>
    <t>二分</t>
  </si>
  <si>
    <t>-</t>
  </si>
  <si>
    <t>AC</t>
  </si>
  <si>
    <t>Easy</t>
  </si>
  <si>
    <t>Heaters</t>
  </si>
  <si>
    <t>TLE</t>
  </si>
  <si>
    <t>Rasy</t>
  </si>
  <si>
    <t>Array Partition</t>
    <phoneticPr fontId="1" type="noConversion"/>
  </si>
  <si>
    <t>排序 贪心</t>
    <rPh sb="0" eb="1">
      <t>pai'xu</t>
    </rPh>
    <rPh sb="3" eb="4">
      <t>tan'xin</t>
    </rPh>
    <phoneticPr fontId="1" type="noConversion"/>
  </si>
  <si>
    <t>抓住最小元素一定会被求和，并且其配对元素要尽可能小这一特点</t>
    <rPh sb="0" eb="1">
      <t>zhua</t>
    </rPh>
    <rPh sb="1" eb="2">
      <t>zhu</t>
    </rPh>
    <rPh sb="2" eb="3">
      <t>xui'xiao'yuan'su</t>
    </rPh>
    <rPh sb="6" eb="7">
      <t>yi'ding</t>
    </rPh>
    <rPh sb="8" eb="9">
      <t>hui</t>
    </rPh>
    <rPh sb="9" eb="10">
      <t>bei</t>
    </rPh>
    <rPh sb="10" eb="11">
      <t>qiu'he</t>
    </rPh>
    <rPh sb="13" eb="14">
      <t>bing'qie</t>
    </rPh>
    <rPh sb="15" eb="16">
      <t>qi</t>
    </rPh>
    <rPh sb="16" eb="17">
      <t>pei'dui</t>
    </rPh>
    <rPh sb="18" eb="19">
      <t>yuan'su</t>
    </rPh>
    <rPh sb="20" eb="21">
      <t>yao</t>
    </rPh>
    <rPh sb="21" eb="22">
      <t>jin'ke'neng</t>
    </rPh>
    <rPh sb="24" eb="25">
      <t>xiao</t>
    </rPh>
    <rPh sb="25" eb="26">
      <t>zhe'yi'te'dian</t>
    </rPh>
    <phoneticPr fontId="1" type="noConversion"/>
  </si>
  <si>
    <t>Reshape the Matrix</t>
    <phoneticPr fontId="1" type="noConversion"/>
  </si>
  <si>
    <t>模拟 数论</t>
    <rPh sb="0" eb="1">
      <t>mo'ni</t>
    </rPh>
    <rPh sb="3" eb="4">
      <t>shu'lun</t>
    </rPh>
    <phoneticPr fontId="1" type="noConversion"/>
  </si>
  <si>
    <t>Max Consecutive Ones</t>
    <phoneticPr fontId="1" type="noConversion"/>
  </si>
  <si>
    <t>Easy</t>
    <phoneticPr fontId="1" type="noConversion"/>
  </si>
  <si>
    <t>Find All Duplicates in an Array</t>
    <phoneticPr fontId="1" type="noConversion"/>
  </si>
  <si>
    <t>将值与索引联系起来；类似问题287</t>
    <rPh sb="0" eb="1">
      <t>jiang</t>
    </rPh>
    <rPh sb="1" eb="2">
      <t>zhi</t>
    </rPh>
    <rPh sb="2" eb="3">
      <t>yu</t>
    </rPh>
    <rPh sb="3" eb="4">
      <t>suo'yin</t>
    </rPh>
    <rPh sb="5" eb="6">
      <t>lian'xi</t>
    </rPh>
    <rPh sb="7" eb="8">
      <t>qi'lai</t>
    </rPh>
    <rPh sb="10" eb="11">
      <t>lei'si</t>
    </rPh>
    <rPh sb="12" eb="13">
      <t>wen'ti</t>
    </rPh>
    <phoneticPr fontId="1" type="noConversion"/>
  </si>
  <si>
    <t>Find All Numbers Disappered in an Array</t>
    <phoneticPr fontId="1" type="noConversion"/>
  </si>
  <si>
    <t>排序 哈希 映射</t>
    <rPh sb="0" eb="1">
      <t>pai'xu</t>
    </rPh>
    <rPh sb="3" eb="4">
      <t>ha'xi</t>
    </rPh>
    <rPh sb="6" eb="7">
      <t>ying'she</t>
    </rPh>
    <phoneticPr fontId="1" type="noConversion"/>
  </si>
  <si>
    <t>映射</t>
    <rPh sb="0" eb="1">
      <t>ying'she</t>
    </rPh>
    <phoneticPr fontId="1" type="noConversion"/>
  </si>
  <si>
    <t>类似442</t>
    <rPh sb="0" eb="1">
      <t>lei'si</t>
    </rPh>
    <phoneticPr fontId="1" type="noConversion"/>
  </si>
  <si>
    <t>Teemo Attacking</t>
    <phoneticPr fontId="1" type="noConversion"/>
  </si>
  <si>
    <t>Move Zeroes</t>
    <phoneticPr fontId="1" type="noConversion"/>
  </si>
  <si>
    <t>Product of Array Except Self</t>
    <phoneticPr fontId="1" type="noConversion"/>
  </si>
  <si>
    <t>双指针 动规</t>
    <rPh sb="0" eb="1">
      <t>shuang'zhi'zhen</t>
    </rPh>
    <rPh sb="4" eb="5">
      <t>dong'gui</t>
    </rPh>
    <phoneticPr fontId="1" type="noConversion"/>
  </si>
  <si>
    <t>Constant Space Complexity还没做到</t>
    <rPh sb="25" eb="26">
      <t>hai'mei</t>
    </rPh>
    <rPh sb="27" eb="28">
      <t>zuo'dao</t>
    </rPh>
    <phoneticPr fontId="1" type="noConversion"/>
  </si>
  <si>
    <t>Best Time to Buy and Sell Stock II</t>
    <phoneticPr fontId="1" type="noConversion"/>
  </si>
  <si>
    <t>模拟 贪心</t>
    <rPh sb="0" eb="1">
      <t>mo'ni</t>
    </rPh>
    <rPh sb="3" eb="4">
      <t>tan'xin</t>
    </rPh>
    <phoneticPr fontId="1" type="noConversion"/>
  </si>
  <si>
    <t>Majority Element</t>
    <phoneticPr fontId="1" type="noConversion"/>
  </si>
  <si>
    <t>枚举</t>
    <rPh sb="0" eb="1">
      <t>mei'ju</t>
    </rPh>
    <phoneticPr fontId="1" type="noConversion"/>
  </si>
  <si>
    <t>Contains Duplicate</t>
    <phoneticPr fontId="1" type="noConversion"/>
  </si>
  <si>
    <t>Missing Number</t>
    <phoneticPr fontId="1" type="noConversion"/>
  </si>
  <si>
    <t>Combination Sum III</t>
    <phoneticPr fontId="1" type="noConversion"/>
  </si>
  <si>
    <t>数学 枚举</t>
    <rPh sb="0" eb="1">
      <t>shu'xue</t>
    </rPh>
    <rPh sb="3" eb="4">
      <t>mei'ju</t>
    </rPh>
    <phoneticPr fontId="1" type="noConversion"/>
  </si>
  <si>
    <t>组合数的生成</t>
    <rPh sb="0" eb="1">
      <t>zu'he'sh</t>
    </rPh>
    <rPh sb="3" eb="4">
      <t>d</t>
    </rPh>
    <rPh sb="4" eb="5">
      <t>sheng'c</t>
    </rPh>
    <phoneticPr fontId="1" type="noConversion"/>
  </si>
  <si>
    <t>Subarray Sum Equals K</t>
    <phoneticPr fontId="1" type="noConversion"/>
  </si>
  <si>
    <t>分治 Meet-in-the-Middle</t>
    <rPh sb="0" eb="1">
      <t>fen'zhi</t>
    </rPh>
    <phoneticPr fontId="1" type="noConversion"/>
  </si>
  <si>
    <t>思路很值得反思，看了题解之后才做出来O(N)的</t>
    <rPh sb="0" eb="1">
      <t>si'lu</t>
    </rPh>
    <rPh sb="2" eb="3">
      <t>hen'zhi'de</t>
    </rPh>
    <rPh sb="5" eb="6">
      <t>fan'si</t>
    </rPh>
    <rPh sb="8" eb="9">
      <t>kan'le</t>
    </rPh>
    <rPh sb="10" eb="11">
      <t>ti'jie</t>
    </rPh>
    <rPh sb="12" eb="13">
      <t>zhi'hou</t>
    </rPh>
    <rPh sb="14" eb="15">
      <t>cai'zuo</t>
    </rPh>
    <rPh sb="16" eb="17">
      <t>chu'lai</t>
    </rPh>
    <rPh sb="22" eb="23">
      <t>d</t>
    </rPh>
    <phoneticPr fontId="1" type="noConversion"/>
  </si>
  <si>
    <t>Subsets</t>
    <phoneticPr fontId="1" type="noConversion"/>
  </si>
  <si>
    <t>枚举 宽搜</t>
    <rPh sb="0" eb="1">
      <t>mei'ju</t>
    </rPh>
    <rPh sb="3" eb="4">
      <t>kuan'sou</t>
    </rPh>
    <phoneticPr fontId="1" type="noConversion"/>
  </si>
  <si>
    <t>还有一种位运算的方法，以及动规的方法</t>
    <rPh sb="0" eb="1">
      <t>hai'you'yi'zhong</t>
    </rPh>
    <rPh sb="4" eb="5">
      <t>wei'yun'suan</t>
    </rPh>
    <rPh sb="7" eb="8">
      <t>d</t>
    </rPh>
    <rPh sb="8" eb="9">
      <t>fang'fa</t>
    </rPh>
    <rPh sb="11" eb="12">
      <t>yi'ji</t>
    </rPh>
    <rPh sb="13" eb="14">
      <t>dong'gui</t>
    </rPh>
    <rPh sb="15" eb="16">
      <t>d</t>
    </rPh>
    <rPh sb="16" eb="17">
      <t>fang'fa</t>
    </rPh>
    <phoneticPr fontId="1" type="noConversion"/>
  </si>
  <si>
    <t>Unique Paths</t>
  </si>
  <si>
    <t>动规 数学</t>
  </si>
  <si>
    <t>Spiral Matrix II</t>
  </si>
  <si>
    <t>Array Nesting</t>
  </si>
  <si>
    <t>模拟 哈希 映射</t>
  </si>
  <si>
    <t>尽量不要在循环的时候改变循环体</t>
  </si>
  <si>
    <t>Insert Delete GetRandom O(1)</t>
  </si>
  <si>
    <t>数据结构</t>
  </si>
  <si>
    <t>Remove Element</t>
  </si>
  <si>
    <t>nums[~i] == nums[n-i-1]; list.reverse()</t>
  </si>
  <si>
    <t>Plus One</t>
  </si>
  <si>
    <t>Minimum Path Sum</t>
  </si>
  <si>
    <t>Medium</t>
  </si>
  <si>
    <t>注意边界条件不要重复定义了</t>
  </si>
  <si>
    <t>Pascal's Triangle</t>
  </si>
  <si>
    <t>Combination Sum</t>
  </si>
  <si>
    <t>深搜</t>
  </si>
  <si>
    <t>Sort Colors</t>
  </si>
  <si>
    <t>双指针</t>
  </si>
  <si>
    <t>Game of Life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</si>
</sst>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0_);[Red]\(0\)"/>
    <numFmt numFmtId="166" formatCode="0.0000_);[Red]\(0.0000\)"/>
    <numFmt numFmtId="167" formatCode="h:mm:ss;@"/>
  </numFmts>
  <fonts count="13"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2">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65"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66"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65"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66" fontId="7" fillId="7" borderId="9" xfId="0" applyNumberFormat="1" applyFont="1" applyFill="1" applyBorder="1" applyAlignment="1">
      <alignment horizontal="center" vertical="center"/>
    </xf>
    <xf numFmtId="166" fontId="7" fillId="6" borderId="9" xfId="0" applyNumberFormat="1" applyFont="1" applyFill="1" applyBorder="1" applyAlignment="1">
      <alignment horizontal="center" vertical="center" wrapText="1"/>
    </xf>
    <xf numFmtId="166"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65"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65"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64"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67" fontId="7" fillId="7" borderId="9" xfId="0" applyNumberFormat="1" applyFont="1" applyFill="1" applyBorder="1" applyAlignment="1">
      <alignment horizontal="center" vertical="center"/>
    </xf>
    <xf numFmtId="167" fontId="7" fillId="0" borderId="9" xfId="0" applyNumberFormat="1" applyFont="1" applyBorder="1" applyAlignment="1">
      <alignment horizontal="center" vertical="center" wrapText="1"/>
    </xf>
    <xf numFmtId="167" fontId="0" fillId="0" borderId="9" xfId="0" applyNumberFormat="1" applyFont="1" applyBorder="1" applyAlignment="1">
      <alignment horizontal="center" vertical="center" wrapText="1"/>
    </xf>
    <xf numFmtId="166" fontId="9" fillId="0" borderId="9" xfId="0" applyNumberFormat="1" applyFont="1" applyBorder="1" applyAlignment="1">
      <alignment horizontal="center" vertical="top"/>
    </xf>
    <xf numFmtId="166" fontId="9" fillId="0" borderId="9" xfId="0" applyNumberFormat="1" applyFont="1" applyBorder="1" applyAlignment="1">
      <alignment horizontal="left" vertical="top" wrapText="1"/>
    </xf>
    <xf numFmtId="166" fontId="7" fillId="8" borderId="9" xfId="0" applyNumberFormat="1" applyFont="1" applyFill="1" applyBorder="1" applyAlignment="1">
      <alignment horizontal="center" vertical="center"/>
    </xf>
    <xf numFmtId="166" fontId="9" fillId="0" borderId="9" xfId="0" applyNumberFormat="1" applyFont="1" applyBorder="1" applyAlignment="1">
      <alignment horizontal="center" vertical="top" wrapText="1"/>
    </xf>
    <xf numFmtId="1" fontId="9" fillId="0" borderId="9" xfId="0" applyNumberFormat="1" applyFont="1" applyFill="1" applyBorder="1" applyAlignment="1">
      <alignment horizontal="left" vertical="top"/>
    </xf>
  </cellXfs>
  <cellStyles count="3">
    <cellStyle name="Followed Hyperlink" xfId="1" builtinId="9" hidden="1"/>
    <cellStyle name="Followed Hyperlink" xfId="2" builtinId="9" hidden="1"/>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numCache>
            </c:numRef>
          </c:cat>
          <c:val>
            <c:numRef>
              <c:f>'Problems Set'!$S$2:$S$503</c:f>
              <c:numCache>
                <c:formatCode>0.0000_);[Red]\(0.0000\)</c:formatCode>
                <c:ptCount val="502"/>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294">
                  <c:v>0.538461538461538</c:v>
                </c:pt>
                <c:pt idx="295">
                  <c:v>0.466666666666667</c:v>
                </c:pt>
                <c:pt idx="296">
                  <c:v>0.538461538461538</c:v>
                </c:pt>
                <c:pt idx="297">
                  <c:v>0.5</c:v>
                </c:pt>
                <c:pt idx="298">
                  <c:v>0.5</c:v>
                </c:pt>
                <c:pt idx="299">
                  <c:v>0.538461538461538</c:v>
                </c:pt>
                <c:pt idx="300">
                  <c:v>0.636363636363636</c:v>
                </c:pt>
                <c:pt idx="301">
                  <c:v>0.7</c:v>
                </c:pt>
                <c:pt idx="302">
                  <c:v>0.7</c:v>
                </c:pt>
                <c:pt idx="303">
                  <c:v>0.538461538461538</c:v>
                </c:pt>
                <c:pt idx="304">
                  <c:v>0.461538461538462</c:v>
                </c:pt>
                <c:pt idx="305">
                  <c:v>0.461538461538462</c:v>
                </c:pt>
                <c:pt idx="306">
                  <c:v>0.461538461538462</c:v>
                </c:pt>
                <c:pt idx="307">
                  <c:v>0.461538461538462</c:v>
                </c:pt>
                <c:pt idx="308">
                  <c:v>0.461538461538462</c:v>
                </c:pt>
                <c:pt idx="309">
                  <c:v>0.5</c:v>
                </c:pt>
                <c:pt idx="310">
                  <c:v>0.454545454545454</c:v>
                </c:pt>
                <c:pt idx="311">
                  <c:v>0.545454545454545</c:v>
                </c:pt>
                <c:pt idx="312">
                  <c:v>0.428571428571429</c:v>
                </c:pt>
                <c:pt idx="313">
                  <c:v>0.428571428571429</c:v>
                </c:pt>
                <c:pt idx="314">
                  <c:v>0.428571428571429</c:v>
                </c:pt>
                <c:pt idx="315">
                  <c:v>0.428571428571429</c:v>
                </c:pt>
                <c:pt idx="316">
                  <c:v>0.4</c:v>
                </c:pt>
                <c:pt idx="317">
                  <c:v>0.538461538461538</c:v>
                </c:pt>
                <c:pt idx="318">
                  <c:v>0.538461538461538</c:v>
                </c:pt>
                <c:pt idx="319">
                  <c:v>0.636363636363636</c:v>
                </c:pt>
                <c:pt idx="320">
                  <c:v>0.636363636363636</c:v>
                </c:pt>
                <c:pt idx="321">
                  <c:v>0.636363636363636</c:v>
                </c:pt>
                <c:pt idx="322">
                  <c:v>0.636363636363636</c:v>
                </c:pt>
                <c:pt idx="323">
                  <c:v>0.583333333333333</c:v>
                </c:pt>
                <c:pt idx="324">
                  <c:v>0.583333333333333</c:v>
                </c:pt>
                <c:pt idx="325">
                  <c:v>0.636363636363636</c:v>
                </c:pt>
                <c:pt idx="326">
                  <c:v>0.7</c:v>
                </c:pt>
                <c:pt idx="327">
                  <c:v>0.636363636363636</c:v>
                </c:pt>
                <c:pt idx="328">
                  <c:v>0.636363636363636</c:v>
                </c:pt>
                <c:pt idx="329">
                  <c:v>0.636363636363636</c:v>
                </c:pt>
                <c:pt idx="330">
                  <c:v>0.777777777777778</c:v>
                </c:pt>
                <c:pt idx="331">
                  <c:v>0.7</c:v>
                </c:pt>
                <c:pt idx="332">
                  <c:v>0.7</c:v>
                </c:pt>
                <c:pt idx="333">
                  <c:v>0.7</c:v>
                </c:pt>
                <c:pt idx="334">
                  <c:v>0.7</c:v>
                </c:pt>
                <c:pt idx="335">
                  <c:v>0.7</c:v>
                </c:pt>
                <c:pt idx="336">
                  <c:v>0.7</c:v>
                </c:pt>
                <c:pt idx="337">
                  <c:v>0.7</c:v>
                </c:pt>
                <c:pt idx="338">
                  <c:v>0.777777777777778</c:v>
                </c:pt>
                <c:pt idx="339">
                  <c:v>0.6</c:v>
                </c:pt>
                <c:pt idx="340">
                  <c:v>0.6</c:v>
                </c:pt>
                <c:pt idx="341">
                  <c:v>0.666666666666667</c:v>
                </c:pt>
                <c:pt idx="342">
                  <c:v>0.666666666666667</c:v>
                </c:pt>
                <c:pt idx="343">
                  <c:v>0.666666666666667</c:v>
                </c:pt>
                <c:pt idx="344">
                  <c:v>0.666666666666667</c:v>
                </c:pt>
                <c:pt idx="345">
                  <c:v>0.666666666666667</c:v>
                </c:pt>
                <c:pt idx="346">
                  <c:v>0.875</c:v>
                </c:pt>
                <c:pt idx="347">
                  <c:v>0.875</c:v>
                </c:pt>
                <c:pt idx="348">
                  <c:v>0.875</c:v>
                </c:pt>
                <c:pt idx="349">
                  <c:v>0.875</c:v>
                </c:pt>
                <c:pt idx="350">
                  <c:v>0.875</c:v>
                </c:pt>
                <c:pt idx="351">
                  <c:v>1.0</c:v>
                </c:pt>
                <c:pt idx="352">
                  <c:v>1.0</c:v>
                </c:pt>
                <c:pt idx="353">
                  <c:v>0.875</c:v>
                </c:pt>
                <c:pt idx="354">
                  <c:v>0.875</c:v>
                </c:pt>
                <c:pt idx="355">
                  <c:v>0.875</c:v>
                </c:pt>
                <c:pt idx="356">
                  <c:v>0.875</c:v>
                </c:pt>
                <c:pt idx="357">
                  <c:v>0.7</c:v>
                </c:pt>
                <c:pt idx="358">
                  <c:v>0.636363636363636</c:v>
                </c:pt>
                <c:pt idx="359">
                  <c:v>0.636363636363636</c:v>
                </c:pt>
                <c:pt idx="360">
                  <c:v>0.7</c:v>
                </c:pt>
                <c:pt idx="361">
                  <c:v>0.636363636363636</c:v>
                </c:pt>
                <c:pt idx="362">
                  <c:v>0.636363636363636</c:v>
                </c:pt>
                <c:pt idx="363">
                  <c:v>0.636363636363636</c:v>
                </c:pt>
                <c:pt idx="364">
                  <c:v>0.777777777777778</c:v>
                </c:pt>
                <c:pt idx="365">
                  <c:v>0.875</c:v>
                </c:pt>
              </c:numCache>
            </c:numRef>
          </c:val>
          <c:smooth val="0"/>
          <c:extLst xmlns:c16r2="http://schemas.microsoft.com/office/drawing/2015/06/chart">
            <c:ext xmlns:c16="http://schemas.microsoft.com/office/drawing/2014/chart" uri="{C3380CC4-5D6E-409C-BE32-E72D297353CC}">
              <c16:uniqueId val="{00000000-442F-4477-A37F-7113E4941DCF}"/>
            </c:ext>
          </c:extLst>
        </c:ser>
        <c:ser>
          <c:idx val="1"/>
          <c:order val="1"/>
          <c:spPr>
            <a:ln w="28575" cap="rnd">
              <a:solidFill>
                <a:schemeClr val="accent2"/>
              </a:solidFill>
              <a:round/>
            </a:ln>
            <a:effectLst/>
          </c:spPr>
          <c:marker>
            <c:symbol val="none"/>
          </c:marker>
          <c:val>
            <c:numRef>
              <c:f>'Problems Set'!$X$2:$X$503</c:f>
              <c:numCache>
                <c:formatCode>0.0000_);[Red]\(0.0000\)</c:formatCode>
                <c:ptCount val="502"/>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294">
                  <c:v>0.58739837398374</c:v>
                </c:pt>
                <c:pt idx="295">
                  <c:v>0.585858585858586</c:v>
                </c:pt>
                <c:pt idx="296">
                  <c:v>0.586693548387097</c:v>
                </c:pt>
                <c:pt idx="297">
                  <c:v>0.586345381526104</c:v>
                </c:pt>
                <c:pt idx="298">
                  <c:v>0.587174348697395</c:v>
                </c:pt>
                <c:pt idx="299">
                  <c:v>0.588</c:v>
                </c:pt>
                <c:pt idx="300">
                  <c:v>0.588822355289421</c:v>
                </c:pt>
                <c:pt idx="301">
                  <c:v>0.589641434262948</c:v>
                </c:pt>
                <c:pt idx="302">
                  <c:v>0.588118811881188</c:v>
                </c:pt>
                <c:pt idx="303">
                  <c:v>0.585461689587426</c:v>
                </c:pt>
                <c:pt idx="304">
                  <c:v>0.583170254403131</c:v>
                </c:pt>
                <c:pt idx="305">
                  <c:v>0.583984375</c:v>
                </c:pt>
                <c:pt idx="306">
                  <c:v>0.584795321637427</c:v>
                </c:pt>
                <c:pt idx="307">
                  <c:v>0.585603112840467</c:v>
                </c:pt>
                <c:pt idx="308">
                  <c:v>0.586407766990291</c:v>
                </c:pt>
                <c:pt idx="309">
                  <c:v>0.586073500967118</c:v>
                </c:pt>
                <c:pt idx="310">
                  <c:v>0.582692307692308</c:v>
                </c:pt>
                <c:pt idx="311">
                  <c:v>0.582375478927203</c:v>
                </c:pt>
                <c:pt idx="312">
                  <c:v>0.579847908745247</c:v>
                </c:pt>
                <c:pt idx="313">
                  <c:v>0.580645161290323</c:v>
                </c:pt>
                <c:pt idx="314">
                  <c:v>0.581439393939394</c:v>
                </c:pt>
                <c:pt idx="315">
                  <c:v>0.582230623818526</c:v>
                </c:pt>
                <c:pt idx="316">
                  <c:v>0.580827067669173</c:v>
                </c:pt>
                <c:pt idx="317">
                  <c:v>0.581613508442777</c:v>
                </c:pt>
                <c:pt idx="318">
                  <c:v>0.581308411214953</c:v>
                </c:pt>
                <c:pt idx="319">
                  <c:v>0.581005586592179</c:v>
                </c:pt>
                <c:pt idx="320">
                  <c:v>0.5817843866171</c:v>
                </c:pt>
                <c:pt idx="321">
                  <c:v>0.582560296846011</c:v>
                </c:pt>
                <c:pt idx="322">
                  <c:v>0.583333333333333</c:v>
                </c:pt>
                <c:pt idx="323">
                  <c:v>0.580882352941177</c:v>
                </c:pt>
                <c:pt idx="324">
                  <c:v>0.581651376146789</c:v>
                </c:pt>
                <c:pt idx="325">
                  <c:v>0.582417582417582</c:v>
                </c:pt>
                <c:pt idx="326">
                  <c:v>0.583180987202925</c:v>
                </c:pt>
                <c:pt idx="327">
                  <c:v>0.58287795992714</c:v>
                </c:pt>
                <c:pt idx="328">
                  <c:v>0.583636363636364</c:v>
                </c:pt>
                <c:pt idx="329">
                  <c:v>0.584392014519056</c:v>
                </c:pt>
                <c:pt idx="330">
                  <c:v>0.584086799276673</c:v>
                </c:pt>
                <c:pt idx="331">
                  <c:v>0.583783783783784</c:v>
                </c:pt>
                <c:pt idx="332">
                  <c:v>0.584532374100719</c:v>
                </c:pt>
                <c:pt idx="333">
                  <c:v>0.585278276481149</c:v>
                </c:pt>
                <c:pt idx="334">
                  <c:v>0.584973166368515</c:v>
                </c:pt>
                <c:pt idx="335">
                  <c:v>0.585714285714286</c:v>
                </c:pt>
                <c:pt idx="336">
                  <c:v>0.586452762923351</c:v>
                </c:pt>
                <c:pt idx="337">
                  <c:v>0.586145648312611</c:v>
                </c:pt>
                <c:pt idx="338">
                  <c:v>0.586879432624113</c:v>
                </c:pt>
                <c:pt idx="339">
                  <c:v>0.584805653710247</c:v>
                </c:pt>
                <c:pt idx="340">
                  <c:v>0.585537918871252</c:v>
                </c:pt>
                <c:pt idx="341">
                  <c:v>0.586267605633803</c:v>
                </c:pt>
                <c:pt idx="342">
                  <c:v>0.586994727592267</c:v>
                </c:pt>
                <c:pt idx="343">
                  <c:v>0.587719298245614</c:v>
                </c:pt>
                <c:pt idx="344">
                  <c:v>0.587412587412587</c:v>
                </c:pt>
                <c:pt idx="345">
                  <c:v>0.588132635253054</c:v>
                </c:pt>
                <c:pt idx="346">
                  <c:v>0.588850174216028</c:v>
                </c:pt>
                <c:pt idx="347">
                  <c:v>0.589565217391304</c:v>
                </c:pt>
                <c:pt idx="348">
                  <c:v>0.590277777777778</c:v>
                </c:pt>
                <c:pt idx="349">
                  <c:v>0.590987868284229</c:v>
                </c:pt>
                <c:pt idx="350">
                  <c:v>0.591695501730104</c:v>
                </c:pt>
                <c:pt idx="351">
                  <c:v>0.592400690846287</c:v>
                </c:pt>
                <c:pt idx="352">
                  <c:v>0.593103448275862</c:v>
                </c:pt>
                <c:pt idx="353">
                  <c:v>0.592783505154639</c:v>
                </c:pt>
                <c:pt idx="354">
                  <c:v>0.593481989708405</c:v>
                </c:pt>
                <c:pt idx="355">
                  <c:v>0.594178082191781</c:v>
                </c:pt>
                <c:pt idx="356">
                  <c:v>0.594871794871795</c:v>
                </c:pt>
                <c:pt idx="357">
                  <c:v>0.593537414965986</c:v>
                </c:pt>
                <c:pt idx="358">
                  <c:v>0.593220338983051</c:v>
                </c:pt>
                <c:pt idx="359">
                  <c:v>0.593908629441624</c:v>
                </c:pt>
                <c:pt idx="360">
                  <c:v>0.594594594594595</c:v>
                </c:pt>
                <c:pt idx="361">
                  <c:v>0.594276094276094</c:v>
                </c:pt>
                <c:pt idx="362">
                  <c:v>0.594957983193277</c:v>
                </c:pt>
                <c:pt idx="363">
                  <c:v>0.595637583892617</c:v>
                </c:pt>
                <c:pt idx="364">
                  <c:v>0.596314907872697</c:v>
                </c:pt>
                <c:pt idx="365">
                  <c:v>0.596989966555184</c:v>
                </c:pt>
              </c:numCache>
            </c:numRef>
          </c:val>
          <c:smooth val="0"/>
          <c:extLst xmlns:c16r2="http://schemas.microsoft.com/office/drawing/2015/06/chart">
            <c:ext xmlns:c16="http://schemas.microsoft.com/office/drawing/2014/chart" uri="{C3380CC4-5D6E-409C-BE32-E72D297353CC}">
              <c16:uniqueId val="{00000001-442F-4477-A37F-7113E4941DCF}"/>
            </c:ext>
          </c:extLst>
        </c:ser>
        <c:dLbls>
          <c:showLegendKey val="0"/>
          <c:showVal val="0"/>
          <c:showCatName val="0"/>
          <c:showSerName val="0"/>
          <c:showPercent val="0"/>
          <c:showBubbleSize val="0"/>
        </c:dLbls>
        <c:smooth val="0"/>
        <c:axId val="1159211280"/>
        <c:axId val="1159213600"/>
      </c:lineChart>
      <c:catAx>
        <c:axId val="1159211280"/>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213600"/>
        <c:crosses val="autoZero"/>
        <c:auto val="0"/>
        <c:lblAlgn val="ctr"/>
        <c:lblOffset val="100"/>
        <c:tickLblSkip val="50"/>
        <c:noMultiLvlLbl val="1"/>
      </c:catAx>
      <c:valAx>
        <c:axId val="1159213600"/>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211280"/>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numCache>
            </c:numRef>
          </c:cat>
          <c:val>
            <c:numRef>
              <c:f>'Problems Set'!$Q$2:$Q$503</c:f>
              <c:numCache>
                <c:formatCode>0.0000_);[Red]\(0.0000\)</c:formatCode>
                <c:ptCount val="502"/>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294">
                  <c:v>3.125</c:v>
                </c:pt>
                <c:pt idx="295">
                  <c:v>3.125</c:v>
                </c:pt>
                <c:pt idx="296">
                  <c:v>3.125</c:v>
                </c:pt>
                <c:pt idx="297">
                  <c:v>3.0</c:v>
                </c:pt>
                <c:pt idx="298">
                  <c:v>3.0</c:v>
                </c:pt>
                <c:pt idx="299">
                  <c:v>2.75</c:v>
                </c:pt>
                <c:pt idx="300">
                  <c:v>2.625</c:v>
                </c:pt>
                <c:pt idx="301">
                  <c:v>2.5</c:v>
                </c:pt>
                <c:pt idx="302">
                  <c:v>2.5</c:v>
                </c:pt>
                <c:pt idx="303">
                  <c:v>2.625</c:v>
                </c:pt>
                <c:pt idx="304">
                  <c:v>3.0</c:v>
                </c:pt>
                <c:pt idx="305">
                  <c:v>3.0</c:v>
                </c:pt>
                <c:pt idx="306">
                  <c:v>3.0</c:v>
                </c:pt>
                <c:pt idx="307">
                  <c:v>2.875</c:v>
                </c:pt>
                <c:pt idx="308">
                  <c:v>3.0</c:v>
                </c:pt>
                <c:pt idx="309">
                  <c:v>3.375</c:v>
                </c:pt>
                <c:pt idx="310">
                  <c:v>3.5</c:v>
                </c:pt>
                <c:pt idx="311">
                  <c:v>3.125</c:v>
                </c:pt>
                <c:pt idx="312">
                  <c:v>3.0</c:v>
                </c:pt>
                <c:pt idx="313">
                  <c:v>3.0</c:v>
                </c:pt>
                <c:pt idx="314">
                  <c:v>3.0</c:v>
                </c:pt>
                <c:pt idx="315">
                  <c:v>3.375</c:v>
                </c:pt>
                <c:pt idx="316">
                  <c:v>3.625</c:v>
                </c:pt>
                <c:pt idx="317">
                  <c:v>3.5</c:v>
                </c:pt>
                <c:pt idx="318">
                  <c:v>3.375</c:v>
                </c:pt>
                <c:pt idx="319">
                  <c:v>3.625</c:v>
                </c:pt>
                <c:pt idx="320">
                  <c:v>3.5</c:v>
                </c:pt>
                <c:pt idx="321">
                  <c:v>3.375</c:v>
                </c:pt>
                <c:pt idx="322">
                  <c:v>3.25</c:v>
                </c:pt>
                <c:pt idx="323">
                  <c:v>3.0</c:v>
                </c:pt>
                <c:pt idx="324">
                  <c:v>2.75</c:v>
                </c:pt>
                <c:pt idx="325">
                  <c:v>2.75</c:v>
                </c:pt>
                <c:pt idx="326">
                  <c:v>2.625</c:v>
                </c:pt>
                <c:pt idx="327">
                  <c:v>2.625</c:v>
                </c:pt>
                <c:pt idx="328">
                  <c:v>2.625</c:v>
                </c:pt>
                <c:pt idx="329">
                  <c:v>2.75</c:v>
                </c:pt>
                <c:pt idx="330">
                  <c:v>2.875</c:v>
                </c:pt>
                <c:pt idx="331">
                  <c:v>3.0</c:v>
                </c:pt>
                <c:pt idx="332">
                  <c:v>2.875</c:v>
                </c:pt>
                <c:pt idx="333">
                  <c:v>2.875</c:v>
                </c:pt>
                <c:pt idx="334">
                  <c:v>3.0</c:v>
                </c:pt>
                <c:pt idx="335">
                  <c:v>2.875</c:v>
                </c:pt>
                <c:pt idx="336">
                  <c:v>2.875</c:v>
                </c:pt>
                <c:pt idx="337">
                  <c:v>3.0</c:v>
                </c:pt>
                <c:pt idx="338">
                  <c:v>2.75</c:v>
                </c:pt>
                <c:pt idx="339">
                  <c:v>2.625</c:v>
                </c:pt>
                <c:pt idx="340">
                  <c:v>2.625</c:v>
                </c:pt>
                <c:pt idx="341">
                  <c:v>2.5</c:v>
                </c:pt>
                <c:pt idx="342">
                  <c:v>2.25</c:v>
                </c:pt>
                <c:pt idx="343">
                  <c:v>2.375</c:v>
                </c:pt>
                <c:pt idx="344">
                  <c:v>2.375</c:v>
                </c:pt>
                <c:pt idx="345">
                  <c:v>2.125</c:v>
                </c:pt>
                <c:pt idx="346">
                  <c:v>2.25</c:v>
                </c:pt>
                <c:pt idx="347">
                  <c:v>2.25</c:v>
                </c:pt>
                <c:pt idx="348">
                  <c:v>2.25</c:v>
                </c:pt>
                <c:pt idx="349">
                  <c:v>2.25</c:v>
                </c:pt>
                <c:pt idx="350">
                  <c:v>2.375</c:v>
                </c:pt>
                <c:pt idx="351">
                  <c:v>2.375</c:v>
                </c:pt>
                <c:pt idx="352">
                  <c:v>2.375</c:v>
                </c:pt>
                <c:pt idx="353">
                  <c:v>2.625</c:v>
                </c:pt>
                <c:pt idx="354">
                  <c:v>2.75</c:v>
                </c:pt>
                <c:pt idx="355">
                  <c:v>2.75</c:v>
                </c:pt>
                <c:pt idx="356">
                  <c:v>2.875</c:v>
                </c:pt>
                <c:pt idx="357">
                  <c:v>3.0</c:v>
                </c:pt>
                <c:pt idx="358">
                  <c:v>3.125</c:v>
                </c:pt>
                <c:pt idx="359">
                  <c:v>3.0</c:v>
                </c:pt>
                <c:pt idx="360">
                  <c:v>2.875</c:v>
                </c:pt>
                <c:pt idx="361">
                  <c:v>2.75</c:v>
                </c:pt>
                <c:pt idx="362">
                  <c:v>2.625</c:v>
                </c:pt>
                <c:pt idx="363">
                  <c:v>2.625</c:v>
                </c:pt>
                <c:pt idx="364">
                  <c:v>2.625</c:v>
                </c:pt>
                <c:pt idx="365">
                  <c:v>2.625</c:v>
                </c:pt>
              </c:numCache>
            </c:numRef>
          </c:val>
          <c:smooth val="0"/>
          <c:extLst xmlns:c16r2="http://schemas.microsoft.com/office/drawing/2015/06/chart">
            <c:ext xmlns:c16="http://schemas.microsoft.com/office/drawing/2014/chart" uri="{C3380CC4-5D6E-409C-BE32-E72D297353CC}">
              <c16:uniqueId val="{00000000-9E39-4F34-B620-E6E4F93E97FB}"/>
            </c:ext>
          </c:extLst>
        </c:ser>
        <c:ser>
          <c:idx val="1"/>
          <c:order val="1"/>
          <c:spPr>
            <a:ln w="28575" cap="rnd">
              <a:solidFill>
                <a:schemeClr val="accent2"/>
              </a:solidFill>
              <a:round/>
            </a:ln>
            <a:effectLst/>
          </c:spPr>
          <c:marker>
            <c:symbol val="none"/>
          </c:marker>
          <c:val>
            <c:numRef>
              <c:f>'Problems Set'!$V$2:$V$503</c:f>
              <c:numCache>
                <c:formatCode>0.0000_);[Red]\(0.0000\)</c:formatCode>
                <c:ptCount val="502"/>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294">
                  <c:v>1.359322033898305</c:v>
                </c:pt>
                <c:pt idx="295">
                  <c:v>1.364864864864865</c:v>
                </c:pt>
                <c:pt idx="296">
                  <c:v>1.367003367003367</c:v>
                </c:pt>
                <c:pt idx="297">
                  <c:v>1.37248322147651</c:v>
                </c:pt>
                <c:pt idx="298">
                  <c:v>1.377926421404682</c:v>
                </c:pt>
                <c:pt idx="299">
                  <c:v>1.383333333333333</c:v>
                </c:pt>
                <c:pt idx="300">
                  <c:v>1.385382059800664</c:v>
                </c:pt>
                <c:pt idx="301">
                  <c:v>1.384105960264901</c:v>
                </c:pt>
                <c:pt idx="302">
                  <c:v>1.389438943894389</c:v>
                </c:pt>
                <c:pt idx="303">
                  <c:v>1.398026315789474</c:v>
                </c:pt>
                <c:pt idx="304">
                  <c:v>1.40983606557377</c:v>
                </c:pt>
                <c:pt idx="305">
                  <c:v>1.415032679738562</c:v>
                </c:pt>
                <c:pt idx="306">
                  <c:v>1.420195439739414</c:v>
                </c:pt>
                <c:pt idx="307">
                  <c:v>1.422077922077922</c:v>
                </c:pt>
                <c:pt idx="308">
                  <c:v>1.427184466019417</c:v>
                </c:pt>
                <c:pt idx="309">
                  <c:v>1.435483870967742</c:v>
                </c:pt>
                <c:pt idx="310">
                  <c:v>1.443729903536977</c:v>
                </c:pt>
                <c:pt idx="311">
                  <c:v>1.442307692307692</c:v>
                </c:pt>
                <c:pt idx="312">
                  <c:v>1.450479233226837</c:v>
                </c:pt>
                <c:pt idx="313">
                  <c:v>1.455414012738853</c:v>
                </c:pt>
                <c:pt idx="314">
                  <c:v>1.46031746031746</c:v>
                </c:pt>
                <c:pt idx="315">
                  <c:v>1.471518987341772</c:v>
                </c:pt>
                <c:pt idx="316">
                  <c:v>1.482649842271293</c:v>
                </c:pt>
                <c:pt idx="317">
                  <c:v>1.487421383647799</c:v>
                </c:pt>
                <c:pt idx="318">
                  <c:v>1.492163009404389</c:v>
                </c:pt>
                <c:pt idx="319">
                  <c:v>1.496875</c:v>
                </c:pt>
                <c:pt idx="320">
                  <c:v>1.501557632398754</c:v>
                </c:pt>
                <c:pt idx="321">
                  <c:v>1.503105590062112</c:v>
                </c:pt>
                <c:pt idx="322">
                  <c:v>1.504643962848297</c:v>
                </c:pt>
                <c:pt idx="323">
                  <c:v>1.509259259259259</c:v>
                </c:pt>
                <c:pt idx="324">
                  <c:v>1.513846153846154</c:v>
                </c:pt>
                <c:pt idx="325">
                  <c:v>1.51840490797546</c:v>
                </c:pt>
                <c:pt idx="326">
                  <c:v>1.519877675840979</c:v>
                </c:pt>
                <c:pt idx="327">
                  <c:v>1.524390243902439</c:v>
                </c:pt>
                <c:pt idx="328">
                  <c:v>1.52887537993921</c:v>
                </c:pt>
                <c:pt idx="329">
                  <c:v>1.533333333333333</c:v>
                </c:pt>
                <c:pt idx="330">
                  <c:v>1.537764350453172</c:v>
                </c:pt>
                <c:pt idx="331">
                  <c:v>1.545180722891566</c:v>
                </c:pt>
                <c:pt idx="332">
                  <c:v>1.546546546546546</c:v>
                </c:pt>
                <c:pt idx="333">
                  <c:v>1.550898203592814</c:v>
                </c:pt>
                <c:pt idx="334">
                  <c:v>1.555223880597015</c:v>
                </c:pt>
                <c:pt idx="335">
                  <c:v>1.55654761904762</c:v>
                </c:pt>
                <c:pt idx="336">
                  <c:v>1.560830860534125</c:v>
                </c:pt>
                <c:pt idx="337">
                  <c:v>1.568047337278107</c:v>
                </c:pt>
                <c:pt idx="338">
                  <c:v>1.566371681415929</c:v>
                </c:pt>
                <c:pt idx="339">
                  <c:v>1.570588235294118</c:v>
                </c:pt>
                <c:pt idx="340">
                  <c:v>1.571847507331378</c:v>
                </c:pt>
                <c:pt idx="341">
                  <c:v>1.573099415204678</c:v>
                </c:pt>
                <c:pt idx="342">
                  <c:v>1.571428571428571</c:v>
                </c:pt>
                <c:pt idx="343">
                  <c:v>1.575581395348837</c:v>
                </c:pt>
                <c:pt idx="344">
                  <c:v>1.579710144927536</c:v>
                </c:pt>
                <c:pt idx="345">
                  <c:v>1.58092485549133</c:v>
                </c:pt>
                <c:pt idx="346">
                  <c:v>1.582132564841499</c:v>
                </c:pt>
                <c:pt idx="347">
                  <c:v>1.586206896551724</c:v>
                </c:pt>
                <c:pt idx="348">
                  <c:v>1.587392550143266</c:v>
                </c:pt>
                <c:pt idx="349">
                  <c:v>1.588571428571429</c:v>
                </c:pt>
                <c:pt idx="350">
                  <c:v>1.58974358974359</c:v>
                </c:pt>
                <c:pt idx="351">
                  <c:v>1.59375</c:v>
                </c:pt>
                <c:pt idx="352">
                  <c:v>1.597733711048159</c:v>
                </c:pt>
                <c:pt idx="353">
                  <c:v>1.604519774011299</c:v>
                </c:pt>
                <c:pt idx="354">
                  <c:v>1.608450704225352</c:v>
                </c:pt>
                <c:pt idx="355">
                  <c:v>1.612359550561798</c:v>
                </c:pt>
                <c:pt idx="356">
                  <c:v>1.61624649859944</c:v>
                </c:pt>
                <c:pt idx="357">
                  <c:v>1.620111731843575</c:v>
                </c:pt>
                <c:pt idx="358">
                  <c:v>1.623955431754874</c:v>
                </c:pt>
                <c:pt idx="359">
                  <c:v>1.625</c:v>
                </c:pt>
                <c:pt idx="360">
                  <c:v>1.626038781163435</c:v>
                </c:pt>
                <c:pt idx="361">
                  <c:v>1.629834254143646</c:v>
                </c:pt>
                <c:pt idx="362">
                  <c:v>1.630853994490358</c:v>
                </c:pt>
                <c:pt idx="363">
                  <c:v>1.634615384615384</c:v>
                </c:pt>
                <c:pt idx="364">
                  <c:v>1.638356164383561</c:v>
                </c:pt>
                <c:pt idx="365">
                  <c:v>1.64207650273224</c:v>
                </c:pt>
              </c:numCache>
            </c:numRef>
          </c:val>
          <c:smooth val="0"/>
          <c:extLst xmlns:c16r2="http://schemas.microsoft.com/office/drawing/2015/06/chart">
            <c:ext xmlns:c16="http://schemas.microsoft.com/office/drawing/2014/chart" uri="{C3380CC4-5D6E-409C-BE32-E72D297353CC}">
              <c16:uniqueId val="{00000001-9E39-4F34-B620-E6E4F93E97FB}"/>
            </c:ext>
          </c:extLst>
        </c:ser>
        <c:dLbls>
          <c:showLegendKey val="0"/>
          <c:showVal val="0"/>
          <c:showCatName val="0"/>
          <c:showSerName val="0"/>
          <c:showPercent val="0"/>
          <c:showBubbleSize val="0"/>
        </c:dLbls>
        <c:smooth val="0"/>
        <c:axId val="1019695632"/>
        <c:axId val="1019739888"/>
      </c:lineChart>
      <c:catAx>
        <c:axId val="101969563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39888"/>
        <c:crosses val="autoZero"/>
        <c:auto val="0"/>
        <c:lblAlgn val="ctr"/>
        <c:lblOffset val="100"/>
        <c:tickLblSkip val="50"/>
        <c:noMultiLvlLbl val="1"/>
      </c:catAx>
      <c:valAx>
        <c:axId val="1019739888"/>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695632"/>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numCache>
            </c:numRef>
          </c:cat>
          <c:val>
            <c:numRef>
              <c:f>'Problems Set'!$R$2:$R$503</c:f>
              <c:numCache>
                <c:formatCode>0.0000_);[Red]\(0.0000\)</c:formatCode>
                <c:ptCount val="502"/>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294">
                  <c:v>2.0</c:v>
                </c:pt>
                <c:pt idx="295">
                  <c:v>2.0</c:v>
                </c:pt>
                <c:pt idx="296">
                  <c:v>2.0</c:v>
                </c:pt>
                <c:pt idx="297">
                  <c:v>1.875</c:v>
                </c:pt>
                <c:pt idx="298">
                  <c:v>1.875</c:v>
                </c:pt>
                <c:pt idx="299">
                  <c:v>1.875</c:v>
                </c:pt>
                <c:pt idx="300">
                  <c:v>1.75</c:v>
                </c:pt>
                <c:pt idx="301">
                  <c:v>1.5</c:v>
                </c:pt>
                <c:pt idx="302">
                  <c:v>1.625</c:v>
                </c:pt>
                <c:pt idx="303">
                  <c:v>1.75</c:v>
                </c:pt>
                <c:pt idx="304">
                  <c:v>1.875</c:v>
                </c:pt>
                <c:pt idx="305">
                  <c:v>1.75</c:v>
                </c:pt>
                <c:pt idx="306">
                  <c:v>1.75</c:v>
                </c:pt>
                <c:pt idx="307">
                  <c:v>1.75</c:v>
                </c:pt>
                <c:pt idx="308">
                  <c:v>1.75</c:v>
                </c:pt>
                <c:pt idx="309">
                  <c:v>1.875</c:v>
                </c:pt>
                <c:pt idx="310">
                  <c:v>1.875</c:v>
                </c:pt>
                <c:pt idx="311">
                  <c:v>1.625</c:v>
                </c:pt>
                <c:pt idx="312">
                  <c:v>1.875</c:v>
                </c:pt>
                <c:pt idx="313">
                  <c:v>1.875</c:v>
                </c:pt>
                <c:pt idx="314">
                  <c:v>1.875</c:v>
                </c:pt>
                <c:pt idx="315">
                  <c:v>1.875</c:v>
                </c:pt>
                <c:pt idx="316">
                  <c:v>2.125</c:v>
                </c:pt>
                <c:pt idx="317">
                  <c:v>2.0</c:v>
                </c:pt>
                <c:pt idx="318">
                  <c:v>1.875</c:v>
                </c:pt>
                <c:pt idx="319">
                  <c:v>1.875</c:v>
                </c:pt>
                <c:pt idx="320">
                  <c:v>1.5</c:v>
                </c:pt>
                <c:pt idx="321">
                  <c:v>1.5</c:v>
                </c:pt>
                <c:pt idx="322">
                  <c:v>1.5</c:v>
                </c:pt>
                <c:pt idx="323">
                  <c:v>1.875</c:v>
                </c:pt>
                <c:pt idx="324">
                  <c:v>1.625</c:v>
                </c:pt>
                <c:pt idx="325">
                  <c:v>1.625</c:v>
                </c:pt>
                <c:pt idx="326">
                  <c:v>1.5</c:v>
                </c:pt>
                <c:pt idx="327">
                  <c:v>1.5</c:v>
                </c:pt>
                <c:pt idx="328">
                  <c:v>1.5</c:v>
                </c:pt>
                <c:pt idx="329">
                  <c:v>1.5</c:v>
                </c:pt>
                <c:pt idx="330">
                  <c:v>1.625</c:v>
                </c:pt>
                <c:pt idx="331">
                  <c:v>1.375</c:v>
                </c:pt>
                <c:pt idx="332">
                  <c:v>1.375</c:v>
                </c:pt>
                <c:pt idx="333">
                  <c:v>1.375</c:v>
                </c:pt>
                <c:pt idx="334">
                  <c:v>1.5</c:v>
                </c:pt>
                <c:pt idx="335">
                  <c:v>1.375</c:v>
                </c:pt>
                <c:pt idx="336">
                  <c:v>1.375</c:v>
                </c:pt>
                <c:pt idx="337">
                  <c:v>1.5</c:v>
                </c:pt>
                <c:pt idx="338">
                  <c:v>1.375</c:v>
                </c:pt>
                <c:pt idx="339">
                  <c:v>1.375</c:v>
                </c:pt>
                <c:pt idx="340">
                  <c:v>1.375</c:v>
                </c:pt>
                <c:pt idx="341">
                  <c:v>1.375</c:v>
                </c:pt>
                <c:pt idx="342">
                  <c:v>1.25</c:v>
                </c:pt>
                <c:pt idx="343">
                  <c:v>1.25</c:v>
                </c:pt>
                <c:pt idx="344">
                  <c:v>1.375</c:v>
                </c:pt>
                <c:pt idx="345">
                  <c:v>1.25</c:v>
                </c:pt>
                <c:pt idx="346">
                  <c:v>1.25</c:v>
                </c:pt>
                <c:pt idx="347">
                  <c:v>1.125</c:v>
                </c:pt>
                <c:pt idx="348">
                  <c:v>1.125</c:v>
                </c:pt>
                <c:pt idx="349">
                  <c:v>1.125</c:v>
                </c:pt>
                <c:pt idx="350">
                  <c:v>1.125</c:v>
                </c:pt>
                <c:pt idx="351">
                  <c:v>1.125</c:v>
                </c:pt>
                <c:pt idx="352">
                  <c:v>1.0</c:v>
                </c:pt>
                <c:pt idx="353">
                  <c:v>1.125</c:v>
                </c:pt>
                <c:pt idx="354">
                  <c:v>1.125</c:v>
                </c:pt>
                <c:pt idx="355">
                  <c:v>1.125</c:v>
                </c:pt>
                <c:pt idx="356">
                  <c:v>1.125</c:v>
                </c:pt>
                <c:pt idx="357">
                  <c:v>1.375</c:v>
                </c:pt>
                <c:pt idx="358">
                  <c:v>1.5</c:v>
                </c:pt>
                <c:pt idx="359">
                  <c:v>1.5</c:v>
                </c:pt>
                <c:pt idx="360">
                  <c:v>1.5</c:v>
                </c:pt>
                <c:pt idx="361">
                  <c:v>1.5</c:v>
                </c:pt>
                <c:pt idx="362">
                  <c:v>1.5</c:v>
                </c:pt>
                <c:pt idx="363">
                  <c:v>1.5</c:v>
                </c:pt>
                <c:pt idx="364">
                  <c:v>1.5</c:v>
                </c:pt>
                <c:pt idx="365">
                  <c:v>1.25</c:v>
                </c:pt>
              </c:numCache>
            </c:numRef>
          </c:val>
          <c:smooth val="0"/>
          <c:extLst xmlns:c16r2="http://schemas.microsoft.com/office/drawing/2015/06/chart">
            <c:ext xmlns:c16="http://schemas.microsoft.com/office/drawing/2014/chart" uri="{C3380CC4-5D6E-409C-BE32-E72D297353CC}">
              <c16:uniqueId val="{00000000-7B65-4837-9B5B-CE01CB4D35F1}"/>
            </c:ext>
          </c:extLst>
        </c:ser>
        <c:ser>
          <c:idx val="1"/>
          <c:order val="1"/>
          <c:spPr>
            <a:ln w="28575" cap="rnd">
              <a:solidFill>
                <a:schemeClr val="accent2"/>
              </a:solidFill>
              <a:round/>
            </a:ln>
            <a:effectLst/>
          </c:spPr>
          <c:marker>
            <c:symbol val="none"/>
          </c:marker>
          <c:val>
            <c:numRef>
              <c:f>'Problems Set'!$W$2:$W$503</c:f>
              <c:numCache>
                <c:formatCode>0.0000_);[Red]\(0.0000\)</c:formatCode>
                <c:ptCount val="502"/>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294">
                  <c:v>1.667796610169491</c:v>
                </c:pt>
                <c:pt idx="295">
                  <c:v>1.672297297297297</c:v>
                </c:pt>
                <c:pt idx="296">
                  <c:v>1.67003367003367</c:v>
                </c:pt>
                <c:pt idx="297">
                  <c:v>1.671140939597315</c:v>
                </c:pt>
                <c:pt idx="298">
                  <c:v>1.668896321070234</c:v>
                </c:pt>
                <c:pt idx="299">
                  <c:v>1.666666666666667</c:v>
                </c:pt>
                <c:pt idx="300">
                  <c:v>1.664451827242525</c:v>
                </c:pt>
                <c:pt idx="301">
                  <c:v>1.662251655629139</c:v>
                </c:pt>
                <c:pt idx="302">
                  <c:v>1.666666666666667</c:v>
                </c:pt>
                <c:pt idx="303">
                  <c:v>1.674342105263158</c:v>
                </c:pt>
                <c:pt idx="304">
                  <c:v>1.675409836065574</c:v>
                </c:pt>
                <c:pt idx="305">
                  <c:v>1.673202614379085</c:v>
                </c:pt>
                <c:pt idx="306">
                  <c:v>1.671009771986971</c:v>
                </c:pt>
                <c:pt idx="307">
                  <c:v>1.668831168831169</c:v>
                </c:pt>
                <c:pt idx="308">
                  <c:v>1.666666666666667</c:v>
                </c:pt>
                <c:pt idx="309">
                  <c:v>1.667741935483871</c:v>
                </c:pt>
                <c:pt idx="310">
                  <c:v>1.672025723472669</c:v>
                </c:pt>
                <c:pt idx="311">
                  <c:v>1.673076923076923</c:v>
                </c:pt>
                <c:pt idx="312">
                  <c:v>1.680511182108626</c:v>
                </c:pt>
                <c:pt idx="313">
                  <c:v>1.678343949044586</c:v>
                </c:pt>
                <c:pt idx="314">
                  <c:v>1.676190476190476</c:v>
                </c:pt>
                <c:pt idx="315">
                  <c:v>1.674050632911392</c:v>
                </c:pt>
                <c:pt idx="316">
                  <c:v>1.678233438485804</c:v>
                </c:pt>
                <c:pt idx="317">
                  <c:v>1.676100628930817</c:v>
                </c:pt>
                <c:pt idx="318">
                  <c:v>1.677115987460815</c:v>
                </c:pt>
                <c:pt idx="319">
                  <c:v>1.678125</c:v>
                </c:pt>
                <c:pt idx="320">
                  <c:v>1.67601246105919</c:v>
                </c:pt>
                <c:pt idx="321">
                  <c:v>1.673913043478261</c:v>
                </c:pt>
                <c:pt idx="322">
                  <c:v>1.671826625386997</c:v>
                </c:pt>
                <c:pt idx="323">
                  <c:v>1.679012345679012</c:v>
                </c:pt>
                <c:pt idx="324">
                  <c:v>1.676923076923077</c:v>
                </c:pt>
                <c:pt idx="325">
                  <c:v>1.674846625766871</c:v>
                </c:pt>
                <c:pt idx="326">
                  <c:v>1.672782874617737</c:v>
                </c:pt>
                <c:pt idx="327">
                  <c:v>1.673780487804878</c:v>
                </c:pt>
                <c:pt idx="328">
                  <c:v>1.671732522796353</c:v>
                </c:pt>
                <c:pt idx="329">
                  <c:v>1.66969696969697</c:v>
                </c:pt>
                <c:pt idx="330">
                  <c:v>1.670694864048338</c:v>
                </c:pt>
                <c:pt idx="331">
                  <c:v>1.671686746987952</c:v>
                </c:pt>
                <c:pt idx="332">
                  <c:v>1.669669669669669</c:v>
                </c:pt>
                <c:pt idx="333">
                  <c:v>1.667664670658683</c:v>
                </c:pt>
                <c:pt idx="334">
                  <c:v>1.66865671641791</c:v>
                </c:pt>
                <c:pt idx="335">
                  <c:v>1.666666666666667</c:v>
                </c:pt>
                <c:pt idx="336">
                  <c:v>1.664688427299703</c:v>
                </c:pt>
                <c:pt idx="337">
                  <c:v>1.665680473372781</c:v>
                </c:pt>
                <c:pt idx="338">
                  <c:v>1.663716814159292</c:v>
                </c:pt>
                <c:pt idx="339">
                  <c:v>1.664705882352941</c:v>
                </c:pt>
                <c:pt idx="340">
                  <c:v>1.662756598240469</c:v>
                </c:pt>
                <c:pt idx="341">
                  <c:v>1.660818713450292</c:v>
                </c:pt>
                <c:pt idx="342">
                  <c:v>1.658892128279883</c:v>
                </c:pt>
                <c:pt idx="343">
                  <c:v>1.656976744186046</c:v>
                </c:pt>
                <c:pt idx="344">
                  <c:v>1.657971014492753</c:v>
                </c:pt>
                <c:pt idx="345">
                  <c:v>1.65606936416185</c:v>
                </c:pt>
                <c:pt idx="346">
                  <c:v>1.654178674351585</c:v>
                </c:pt>
                <c:pt idx="347">
                  <c:v>1.652298850574713</c:v>
                </c:pt>
                <c:pt idx="348">
                  <c:v>1.650429799426934</c:v>
                </c:pt>
                <c:pt idx="349">
                  <c:v>1.648571428571428</c:v>
                </c:pt>
                <c:pt idx="350">
                  <c:v>1.646723646723647</c:v>
                </c:pt>
                <c:pt idx="351">
                  <c:v>1.644886363636363</c:v>
                </c:pt>
                <c:pt idx="352">
                  <c:v>1.643059490084986</c:v>
                </c:pt>
                <c:pt idx="353">
                  <c:v>1.644067796610169</c:v>
                </c:pt>
                <c:pt idx="354">
                  <c:v>1.64225352112676</c:v>
                </c:pt>
                <c:pt idx="355">
                  <c:v>1.640449438202247</c:v>
                </c:pt>
                <c:pt idx="356">
                  <c:v>1.638655462184874</c:v>
                </c:pt>
                <c:pt idx="357">
                  <c:v>1.64245810055866</c:v>
                </c:pt>
                <c:pt idx="358">
                  <c:v>1.643454038997214</c:v>
                </c:pt>
                <c:pt idx="359">
                  <c:v>1.641666666666667</c:v>
                </c:pt>
                <c:pt idx="360">
                  <c:v>1.6398891966759</c:v>
                </c:pt>
                <c:pt idx="361">
                  <c:v>1.640883977900552</c:v>
                </c:pt>
                <c:pt idx="362">
                  <c:v>1.639118457300275</c:v>
                </c:pt>
                <c:pt idx="363">
                  <c:v>1.637362637362637</c:v>
                </c:pt>
                <c:pt idx="364">
                  <c:v>1.635616438356164</c:v>
                </c:pt>
                <c:pt idx="365">
                  <c:v>1.633879781420765</c:v>
                </c:pt>
              </c:numCache>
            </c:numRef>
          </c:val>
          <c:smooth val="0"/>
          <c:extLst xmlns:c16r2="http://schemas.microsoft.com/office/drawing/2015/06/chart">
            <c:ext xmlns:c16="http://schemas.microsoft.com/office/drawing/2014/chart" uri="{C3380CC4-5D6E-409C-BE32-E72D297353CC}">
              <c16:uniqueId val="{00000001-7B65-4837-9B5B-CE01CB4D35F1}"/>
            </c:ext>
          </c:extLst>
        </c:ser>
        <c:dLbls>
          <c:showLegendKey val="0"/>
          <c:showVal val="0"/>
          <c:showCatName val="0"/>
          <c:showSerName val="0"/>
          <c:showPercent val="0"/>
          <c:showBubbleSize val="0"/>
        </c:dLbls>
        <c:smooth val="0"/>
        <c:axId val="1134792784"/>
        <c:axId val="1134801584"/>
      </c:lineChart>
      <c:catAx>
        <c:axId val="1134792784"/>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01584"/>
        <c:crosses val="autoZero"/>
        <c:auto val="0"/>
        <c:lblAlgn val="ctr"/>
        <c:lblOffset val="100"/>
        <c:tickLblSkip val="50"/>
        <c:noMultiLvlLbl val="1"/>
      </c:catAx>
      <c:valAx>
        <c:axId val="1134801584"/>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792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F83-4252-9592-B4BD5325D045}"/>
              </c:ext>
            </c:extLst>
          </c:dPt>
          <c:dPt>
            <c:idx val="1"/>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3-DF83-4252-9592-B4BD5325D045}"/>
              </c:ext>
            </c:extLst>
          </c:dPt>
          <c:dPt>
            <c:idx val="2"/>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5-DF83-4252-9592-B4BD5325D0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Dashboard!$X$7:$X$12</c:f>
              <c:strCache>
                <c:ptCount val="6"/>
                <c:pt idx="0">
                  <c:v>CodeForces</c:v>
                </c:pt>
                <c:pt idx="1">
                  <c:v>LeetCode</c:v>
                </c:pt>
                <c:pt idx="2">
                  <c:v>Uva</c:v>
                </c:pt>
                <c:pt idx="3">
                  <c:v>SPOJ</c:v>
                </c:pt>
                <c:pt idx="4">
                  <c:v>LintCode</c:v>
                </c:pt>
                <c:pt idx="5">
                  <c:v>Google</c:v>
                </c:pt>
              </c:strCache>
            </c:strRef>
          </c:cat>
          <c:val>
            <c:numRef>
              <c:f>Dashboard!$Y$7:$Y$12</c:f>
              <c:numCache>
                <c:formatCode>General</c:formatCode>
                <c:ptCount val="6"/>
                <c:pt idx="0">
                  <c:v>268.0</c:v>
                </c:pt>
                <c:pt idx="1">
                  <c:v>80.0</c:v>
                </c:pt>
                <c:pt idx="2">
                  <c:v>6.0</c:v>
                </c:pt>
                <c:pt idx="3">
                  <c:v>0.0</c:v>
                </c:pt>
                <c:pt idx="4">
                  <c:v>1.0</c:v>
                </c:pt>
                <c:pt idx="5">
                  <c:v>11.0</c:v>
                </c:pt>
              </c:numCache>
            </c:numRef>
          </c:val>
          <c:extLst xmlns:c16r2="http://schemas.microsoft.com/office/drawing/2015/06/chart">
            <c:ext xmlns:c16="http://schemas.microsoft.com/office/drawing/2014/chart" uri="{C3380CC4-5D6E-409C-BE32-E72D297353CC}">
              <c16:uniqueId val="{00000006-DF83-4252-9592-B4BD5325D045}"/>
            </c:ext>
          </c:extLst>
        </c:ser>
        <c:dLbls>
          <c:dLblPos val="inEnd"/>
          <c:showLegendKey val="0"/>
          <c:showVal val="1"/>
          <c:showCatName val="0"/>
          <c:showSerName val="0"/>
          <c:showPercent val="0"/>
          <c:showBubbleSize val="0"/>
        </c:dLbls>
        <c:gapWidth val="100"/>
        <c:axId val="1159222224"/>
        <c:axId val="1159224544"/>
      </c:barChart>
      <c:catAx>
        <c:axId val="1159222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224544"/>
        <c:crosses val="autoZero"/>
        <c:auto val="1"/>
        <c:lblAlgn val="ctr"/>
        <c:lblOffset val="100"/>
        <c:noMultiLvlLbl val="0"/>
      </c:catAx>
      <c:valAx>
        <c:axId val="115922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222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numCache>
            </c:numRef>
          </c:cat>
          <c:val>
            <c:numRef>
              <c:f>'Problems Set'!$T$2:$T$503</c:f>
              <c:numCache>
                <c:formatCode>0.0000_);[Red]\(0.0000\)</c:formatCode>
                <c:ptCount val="502"/>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294">
                  <c:v>6721.153846153845</c:v>
                </c:pt>
                <c:pt idx="295">
                  <c:v>6541.666666666666</c:v>
                </c:pt>
                <c:pt idx="296">
                  <c:v>6721.153846153845</c:v>
                </c:pt>
                <c:pt idx="297">
                  <c:v>6531.25</c:v>
                </c:pt>
                <c:pt idx="298">
                  <c:v>6531.25</c:v>
                </c:pt>
                <c:pt idx="299">
                  <c:v>6377.403846153846</c:v>
                </c:pt>
                <c:pt idx="300">
                  <c:v>6528.409090909091</c:v>
                </c:pt>
                <c:pt idx="301">
                  <c:v>6625.0</c:v>
                </c:pt>
                <c:pt idx="302">
                  <c:v>6593.75</c:v>
                </c:pt>
                <c:pt idx="303">
                  <c:v>6283.653846153845</c:v>
                </c:pt>
                <c:pt idx="304">
                  <c:v>6435.096153846153</c:v>
                </c:pt>
                <c:pt idx="305">
                  <c:v>6466.346153846154</c:v>
                </c:pt>
                <c:pt idx="306">
                  <c:v>6466.346153846154</c:v>
                </c:pt>
                <c:pt idx="307">
                  <c:v>6341.346153846154</c:v>
                </c:pt>
                <c:pt idx="308">
                  <c:v>6466.346153846154</c:v>
                </c:pt>
                <c:pt idx="309">
                  <c:v>6906.25</c:v>
                </c:pt>
                <c:pt idx="310">
                  <c:v>6917.613636363636</c:v>
                </c:pt>
                <c:pt idx="311">
                  <c:v>6832.386363636364</c:v>
                </c:pt>
                <c:pt idx="312">
                  <c:v>6352.67857142857</c:v>
                </c:pt>
                <c:pt idx="313">
                  <c:v>6352.67857142857</c:v>
                </c:pt>
                <c:pt idx="314">
                  <c:v>6352.67857142857</c:v>
                </c:pt>
                <c:pt idx="315">
                  <c:v>6727.678571428571</c:v>
                </c:pt>
                <c:pt idx="316">
                  <c:v>6843.75</c:v>
                </c:pt>
                <c:pt idx="317">
                  <c:v>7096.153846153845</c:v>
                </c:pt>
                <c:pt idx="318">
                  <c:v>7002.403846153846</c:v>
                </c:pt>
                <c:pt idx="319">
                  <c:v>7497.15909090909</c:v>
                </c:pt>
                <c:pt idx="320">
                  <c:v>7465.90909090909</c:v>
                </c:pt>
                <c:pt idx="321">
                  <c:v>7340.90909090909</c:v>
                </c:pt>
                <c:pt idx="322">
                  <c:v>7215.909090909091</c:v>
                </c:pt>
                <c:pt idx="323">
                  <c:v>6739.583333333333</c:v>
                </c:pt>
                <c:pt idx="324">
                  <c:v>6552.083333333334</c:v>
                </c:pt>
                <c:pt idx="325">
                  <c:v>6684.659090909091</c:v>
                </c:pt>
                <c:pt idx="326">
                  <c:v>6750.0</c:v>
                </c:pt>
                <c:pt idx="327">
                  <c:v>6590.909090909091</c:v>
                </c:pt>
                <c:pt idx="328">
                  <c:v>6590.909090909091</c:v>
                </c:pt>
                <c:pt idx="329">
                  <c:v>6715.90909090909</c:v>
                </c:pt>
                <c:pt idx="330">
                  <c:v>7163.194444444444</c:v>
                </c:pt>
                <c:pt idx="331">
                  <c:v>7156.25</c:v>
                </c:pt>
                <c:pt idx="332">
                  <c:v>7031.25</c:v>
                </c:pt>
                <c:pt idx="333">
                  <c:v>7031.25</c:v>
                </c:pt>
                <c:pt idx="334">
                  <c:v>7125</c:v>
                </c:pt>
                <c:pt idx="335">
                  <c:v>7031.25</c:v>
                </c:pt>
                <c:pt idx="336">
                  <c:v>7031.25</c:v>
                </c:pt>
                <c:pt idx="337">
                  <c:v>7125</c:v>
                </c:pt>
                <c:pt idx="338">
                  <c:v>7100.694444444444</c:v>
                </c:pt>
                <c:pt idx="339">
                  <c:v>6531.250000000001</c:v>
                </c:pt>
                <c:pt idx="340">
                  <c:v>6531.250000000001</c:v>
                </c:pt>
                <c:pt idx="341">
                  <c:v>6572.916666666666</c:v>
                </c:pt>
                <c:pt idx="342">
                  <c:v>6354.166666666666</c:v>
                </c:pt>
                <c:pt idx="343">
                  <c:v>6479.166666666666</c:v>
                </c:pt>
                <c:pt idx="344">
                  <c:v>6447.916666666666</c:v>
                </c:pt>
                <c:pt idx="345">
                  <c:v>6229.166666666666</c:v>
                </c:pt>
                <c:pt idx="346">
                  <c:v>6875.0</c:v>
                </c:pt>
                <c:pt idx="347">
                  <c:v>6906.25</c:v>
                </c:pt>
                <c:pt idx="348">
                  <c:v>6906.25</c:v>
                </c:pt>
                <c:pt idx="349">
                  <c:v>6906.25</c:v>
                </c:pt>
                <c:pt idx="350">
                  <c:v>7031.25</c:v>
                </c:pt>
                <c:pt idx="351">
                  <c:v>7343.75</c:v>
                </c:pt>
                <c:pt idx="352">
                  <c:v>7375.0</c:v>
                </c:pt>
                <c:pt idx="353">
                  <c:v>7281.25</c:v>
                </c:pt>
                <c:pt idx="354">
                  <c:v>7406.250000000001</c:v>
                </c:pt>
                <c:pt idx="355">
                  <c:v>7406.250000000001</c:v>
                </c:pt>
                <c:pt idx="356">
                  <c:v>7531.25</c:v>
                </c:pt>
                <c:pt idx="357">
                  <c:v>7156.25</c:v>
                </c:pt>
                <c:pt idx="358">
                  <c:v>7090.909090909091</c:v>
                </c:pt>
                <c:pt idx="359">
                  <c:v>6965.90909090909</c:v>
                </c:pt>
                <c:pt idx="360">
                  <c:v>7000.0</c:v>
                </c:pt>
                <c:pt idx="361">
                  <c:v>6715.90909090909</c:v>
                </c:pt>
                <c:pt idx="362">
                  <c:v>6590.909090909091</c:v>
                </c:pt>
                <c:pt idx="363">
                  <c:v>6590.909090909091</c:v>
                </c:pt>
                <c:pt idx="364">
                  <c:v>6944.444444444444</c:v>
                </c:pt>
                <c:pt idx="365">
                  <c:v>7250.0</c:v>
                </c:pt>
              </c:numCache>
            </c:numRef>
          </c:val>
          <c:smooth val="0"/>
          <c:extLst xmlns:c16r2="http://schemas.microsoft.com/office/drawing/2015/06/chart">
            <c:ext xmlns:c16="http://schemas.microsoft.com/office/drawing/2014/chart" uri="{C3380CC4-5D6E-409C-BE32-E72D297353CC}">
              <c16:uniqueId val="{00000000-087C-4EC3-BA22-EF051663552A}"/>
            </c:ext>
          </c:extLst>
        </c:ser>
        <c:ser>
          <c:idx val="1"/>
          <c:order val="1"/>
          <c:spPr>
            <a:ln w="28575" cap="rnd">
              <a:solidFill>
                <a:schemeClr val="accent2"/>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numCache>
            </c:numRef>
          </c:cat>
          <c:val>
            <c:numRef>
              <c:f>'Problems Set'!$Y$2:$Y$503</c:f>
              <c:numCache>
                <c:formatCode>0.0000_);[Red]\(0.0000\)</c:formatCode>
                <c:ptCount val="502"/>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294">
                  <c:v>5160.868816315283</c:v>
                </c:pt>
                <c:pt idx="295">
                  <c:v>5161.437005187006</c:v>
                </c:pt>
                <c:pt idx="296">
                  <c:v>5166.228820462692</c:v>
                </c:pt>
                <c:pt idx="297">
                  <c:v>5170.561440392443</c:v>
                </c:pt>
                <c:pt idx="298">
                  <c:v>5178.638212880611</c:v>
                </c:pt>
                <c:pt idx="299">
                  <c:v>5186.666666666666</c:v>
                </c:pt>
                <c:pt idx="300">
                  <c:v>5191.324991213586</c:v>
                </c:pt>
                <c:pt idx="301">
                  <c:v>5192.646632014986</c:v>
                </c:pt>
                <c:pt idx="302">
                  <c:v>5193.069306930694</c:v>
                </c:pt>
                <c:pt idx="303">
                  <c:v>5193.09501344225</c:v>
                </c:pt>
                <c:pt idx="304">
                  <c:v>5198.909242565205</c:v>
                </c:pt>
                <c:pt idx="305">
                  <c:v>5206.69296364379</c:v>
                </c:pt>
                <c:pt idx="306">
                  <c:v>5214.431300836238</c:v>
                </c:pt>
                <c:pt idx="307">
                  <c:v>5218.877911971297</c:v>
                </c:pt>
                <c:pt idx="308">
                  <c:v>5226.537216828478</c:v>
                </c:pt>
                <c:pt idx="309">
                  <c:v>5233.732139514568</c:v>
                </c:pt>
                <c:pt idx="310">
                  <c:v>5232.45424189958</c:v>
                </c:pt>
                <c:pt idx="311">
                  <c:v>5229.977158856469</c:v>
                </c:pt>
                <c:pt idx="312">
                  <c:v>5229.971209562798</c:v>
                </c:pt>
                <c:pt idx="313">
                  <c:v>5237.440928703513</c:v>
                </c:pt>
                <c:pt idx="314">
                  <c:v>5244.868326118326</c:v>
                </c:pt>
                <c:pt idx="315">
                  <c:v>5258.582888660236</c:v>
                </c:pt>
                <c:pt idx="316">
                  <c:v>5265.159151822775</c:v>
                </c:pt>
                <c:pt idx="317">
                  <c:v>5272.429997522036</c:v>
                </c:pt>
                <c:pt idx="318">
                  <c:v>5276.155040576567</c:v>
                </c:pt>
                <c:pt idx="319">
                  <c:v>5279.857716480447</c:v>
                </c:pt>
                <c:pt idx="320">
                  <c:v>5287.015483676706</c:v>
                </c:pt>
                <c:pt idx="321">
                  <c:v>5291.028071307574</c:v>
                </c:pt>
                <c:pt idx="322">
                  <c:v>5295.020639834881</c:v>
                </c:pt>
                <c:pt idx="323">
                  <c:v>5291.712055192448</c:v>
                </c:pt>
                <c:pt idx="324">
                  <c:v>5298.743824982357</c:v>
                </c:pt>
                <c:pt idx="325">
                  <c:v>5305.737207577698</c:v>
                </c:pt>
                <c:pt idx="326">
                  <c:v>5309.634425193856</c:v>
                </c:pt>
                <c:pt idx="327">
                  <c:v>5313.14002176907</c:v>
                </c:pt>
                <c:pt idx="328">
                  <c:v>5320.03315833103</c:v>
                </c:pt>
                <c:pt idx="329">
                  <c:v>5326.889127206732</c:v>
                </c:pt>
                <c:pt idx="330">
                  <c:v>5330.30763263277</c:v>
                </c:pt>
                <c:pt idx="331">
                  <c:v>5336.718495604038</c:v>
                </c:pt>
                <c:pt idx="332">
                  <c:v>5340.460064380927</c:v>
                </c:pt>
                <c:pt idx="333">
                  <c:v>5347.177727131017</c:v>
                </c:pt>
                <c:pt idx="334">
                  <c:v>5350.492617413824</c:v>
                </c:pt>
                <c:pt idx="335">
                  <c:v>5354.166666666666</c:v>
                </c:pt>
                <c:pt idx="336">
                  <c:v>5360.790661017575</c:v>
                </c:pt>
                <c:pt idx="337">
                  <c:v>5366.991339716438</c:v>
                </c:pt>
                <c:pt idx="338">
                  <c:v>5367.64105943639</c:v>
                </c:pt>
                <c:pt idx="339">
                  <c:v>5366.425898981501</c:v>
                </c:pt>
                <c:pt idx="340">
                  <c:v>5370.003154949392</c:v>
                </c:pt>
                <c:pt idx="341">
                  <c:v>5373.563750926613</c:v>
                </c:pt>
                <c:pt idx="342">
                  <c:v>5374.192358339268</c:v>
                </c:pt>
                <c:pt idx="343">
                  <c:v>5380.635454916361</c:v>
                </c:pt>
                <c:pt idx="344">
                  <c:v>5383.748859835816</c:v>
                </c:pt>
                <c:pt idx="345">
                  <c:v>5387.239102583502</c:v>
                </c:pt>
                <c:pt idx="346">
                  <c:v>5390.713331793673</c:v>
                </c:pt>
                <c:pt idx="347">
                  <c:v>5397.045227386306</c:v>
                </c:pt>
                <c:pt idx="348">
                  <c:v>5400.479544730977</c:v>
                </c:pt>
                <c:pt idx="349">
                  <c:v>5403.898242139144</c:v>
                </c:pt>
                <c:pt idx="350">
                  <c:v>5407.301432387937</c:v>
                </c:pt>
                <c:pt idx="351">
                  <c:v>5413.530136206626</c:v>
                </c:pt>
                <c:pt idx="352">
                  <c:v>5419.727459216567</c:v>
                </c:pt>
                <c:pt idx="353">
                  <c:v>5425.461587745355</c:v>
                </c:pt>
                <c:pt idx="354">
                  <c:v>5431.592298214674</c:v>
                </c:pt>
                <c:pt idx="355">
                  <c:v>5437.692396490687</c:v>
                </c:pt>
                <c:pt idx="356">
                  <c:v>5443.76212023271</c:v>
                </c:pt>
                <c:pt idx="357">
                  <c:v>5443.340744118876</c:v>
                </c:pt>
                <c:pt idx="358">
                  <c:v>5446.142769463198</c:v>
                </c:pt>
                <c:pt idx="359">
                  <c:v>5449.354906937395</c:v>
                </c:pt>
                <c:pt idx="360">
                  <c:v>5452.552968480947</c:v>
                </c:pt>
                <c:pt idx="361">
                  <c:v>5455.303495358744</c:v>
                </c:pt>
                <c:pt idx="362">
                  <c:v>5458.469338148483</c:v>
                </c:pt>
                <c:pt idx="363">
                  <c:v>5464.368685006268</c:v>
                </c:pt>
                <c:pt idx="364">
                  <c:v>5470.239324476262</c:v>
                </c:pt>
                <c:pt idx="365">
                  <c:v>5476.081473765008</c:v>
                </c:pt>
              </c:numCache>
            </c:numRef>
          </c:val>
          <c:smooth val="0"/>
          <c:extLst xmlns:c16r2="http://schemas.microsoft.com/office/drawing/2015/06/chart">
            <c:ext xmlns:c16="http://schemas.microsoft.com/office/drawing/2014/chart" uri="{C3380CC4-5D6E-409C-BE32-E72D297353CC}">
              <c16:uniqueId val="{00000001-087C-4EC3-BA22-EF051663552A}"/>
            </c:ext>
          </c:extLst>
        </c:ser>
        <c:ser>
          <c:idx val="2"/>
          <c:order val="2"/>
          <c:spPr>
            <a:ln w="28575" cap="rnd">
              <a:solidFill>
                <a:schemeClr val="accent3"/>
              </a:solidFill>
              <a:round/>
            </a:ln>
            <a:effectLst/>
          </c:spPr>
          <c:marker>
            <c:symbol val="none"/>
          </c:marker>
          <c:val>
            <c:numRef>
              <c:f>'Problems Set'!$O$2:$O$503</c:f>
              <c:numCache>
                <c:formatCode>0.0000_);[Red]\(0.0000\)</c:formatCode>
                <c:ptCount val="502"/>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294">
                  <c:v>5664.877589453858</c:v>
                </c:pt>
                <c:pt idx="295">
                  <c:v>5665.446696696695</c:v>
                </c:pt>
                <c:pt idx="296">
                  <c:v>5669.940142162362</c:v>
                </c:pt>
                <c:pt idx="297">
                  <c:v>5672.725577926918</c:v>
                </c:pt>
                <c:pt idx="298">
                  <c:v>5680.509104422145</c:v>
                </c:pt>
                <c:pt idx="299">
                  <c:v>5688.240740740738</c:v>
                </c:pt>
                <c:pt idx="300">
                  <c:v>5692.598744924324</c:v>
                </c:pt>
                <c:pt idx="301">
                  <c:v>5693.616629874905</c:v>
                </c:pt>
                <c:pt idx="302">
                  <c:v>5694.077741107441</c:v>
                </c:pt>
                <c:pt idx="303">
                  <c:v>5696.317616959061</c:v>
                </c:pt>
                <c:pt idx="304">
                  <c:v>5701.411657559196</c:v>
                </c:pt>
                <c:pt idx="305">
                  <c:v>5708.92338416848</c:v>
                </c:pt>
                <c:pt idx="306">
                  <c:v>5716.38617444806</c:v>
                </c:pt>
                <c:pt idx="307">
                  <c:v>5720.55375180375</c:v>
                </c:pt>
                <c:pt idx="308">
                  <c:v>5727.930600503413</c:v>
                </c:pt>
                <c:pt idx="309">
                  <c:v>5733.646953405015</c:v>
                </c:pt>
                <c:pt idx="310">
                  <c:v>5734.503394069308</c:v>
                </c:pt>
                <c:pt idx="311">
                  <c:v>5730.54665242165</c:v>
                </c:pt>
                <c:pt idx="312">
                  <c:v>5732.60560880369</c:v>
                </c:pt>
                <c:pt idx="313">
                  <c:v>5739.826610049537</c:v>
                </c:pt>
                <c:pt idx="314">
                  <c:v>5747.001763668427</c:v>
                </c:pt>
                <c:pt idx="315">
                  <c:v>5760.460618846692</c:v>
                </c:pt>
                <c:pt idx="316">
                  <c:v>5766.99964949176</c:v>
                </c:pt>
                <c:pt idx="317">
                  <c:v>5774.021663172604</c:v>
                </c:pt>
                <c:pt idx="318">
                  <c:v>5776.297457331938</c:v>
                </c:pt>
                <c:pt idx="319">
                  <c:v>5778.559027777775</c:v>
                </c:pt>
                <c:pt idx="320">
                  <c:v>5785.47940463828</c:v>
                </c:pt>
                <c:pt idx="321">
                  <c:v>5789.251207729466</c:v>
                </c:pt>
                <c:pt idx="322">
                  <c:v>5792.99965600275</c:v>
                </c:pt>
                <c:pt idx="323">
                  <c:v>5791.70953360768</c:v>
                </c:pt>
                <c:pt idx="324">
                  <c:v>5798.50427350427</c:v>
                </c:pt>
                <c:pt idx="325">
                  <c:v>5805.257327880025</c:v>
                </c:pt>
                <c:pt idx="326">
                  <c:v>5808.910975195376</c:v>
                </c:pt>
                <c:pt idx="327">
                  <c:v>5811.017953929537</c:v>
                </c:pt>
                <c:pt idx="328">
                  <c:v>5817.671394799052</c:v>
                </c:pt>
                <c:pt idx="329">
                  <c:v>5824.28451178451</c:v>
                </c:pt>
                <c:pt idx="330">
                  <c:v>5826.325948304797</c:v>
                </c:pt>
                <c:pt idx="331">
                  <c:v>5831.367135207494</c:v>
                </c:pt>
                <c:pt idx="332">
                  <c:v>5834.876543209874</c:v>
                </c:pt>
                <c:pt idx="333">
                  <c:v>5841.358948769126</c:v>
                </c:pt>
                <c:pt idx="334">
                  <c:v>5843.325041459367</c:v>
                </c:pt>
                <c:pt idx="335">
                  <c:v>5846.767526455024</c:v>
                </c:pt>
                <c:pt idx="336">
                  <c:v>5853.15694032311</c:v>
                </c:pt>
                <c:pt idx="337">
                  <c:v>5858.029257067716</c:v>
                </c:pt>
                <c:pt idx="338">
                  <c:v>5858.44804981973</c:v>
                </c:pt>
                <c:pt idx="339">
                  <c:v>5856.658496732024</c:v>
                </c:pt>
                <c:pt idx="340">
                  <c:v>5860.01140436624</c:v>
                </c:pt>
                <c:pt idx="341">
                  <c:v>5863.344704353474</c:v>
                </c:pt>
                <c:pt idx="342">
                  <c:v>5863.743116294134</c:v>
                </c:pt>
                <c:pt idx="343">
                  <c:v>5869.953165374674</c:v>
                </c:pt>
                <c:pt idx="344">
                  <c:v>5871.779388083733</c:v>
                </c:pt>
                <c:pt idx="345">
                  <c:v>5875.040141297364</c:v>
                </c:pt>
                <c:pt idx="346">
                  <c:v>5878.282100544346</c:v>
                </c:pt>
                <c:pt idx="347">
                  <c:v>5884.378991060024</c:v>
                </c:pt>
                <c:pt idx="348">
                  <c:v>5887.575612862143</c:v>
                </c:pt>
                <c:pt idx="349">
                  <c:v>5890.753968253965</c:v>
                </c:pt>
                <c:pt idx="350">
                  <c:v>5893.914213358656</c:v>
                </c:pt>
                <c:pt idx="351">
                  <c:v>5899.897411616159</c:v>
                </c:pt>
                <c:pt idx="352">
                  <c:v>5905.846710733394</c:v>
                </c:pt>
                <c:pt idx="353">
                  <c:v>5910.349968612677</c:v>
                </c:pt>
                <c:pt idx="354">
                  <c:v>5916.236306729262</c:v>
                </c:pt>
                <c:pt idx="355">
                  <c:v>5922.089575530585</c:v>
                </c:pt>
                <c:pt idx="356">
                  <c:v>5927.910052910051</c:v>
                </c:pt>
                <c:pt idx="357">
                  <c:v>5927.64587212911</c:v>
                </c:pt>
                <c:pt idx="358">
                  <c:v>5929.240173320952</c:v>
                </c:pt>
                <c:pt idx="359">
                  <c:v>5932.214506172837</c:v>
                </c:pt>
                <c:pt idx="360">
                  <c:v>5935.172360726376</c:v>
                </c:pt>
                <c:pt idx="361">
                  <c:v>5936.732658072435</c:v>
                </c:pt>
                <c:pt idx="362">
                  <c:v>5939.661769207222</c:v>
                </c:pt>
                <c:pt idx="363">
                  <c:v>5945.322039072037</c:v>
                </c:pt>
                <c:pt idx="364">
                  <c:v>5950.95129375951</c:v>
                </c:pt>
                <c:pt idx="365">
                  <c:v>5956.549787492409</c:v>
                </c:pt>
              </c:numCache>
            </c:numRef>
          </c:val>
          <c:smooth val="0"/>
          <c:extLst xmlns:c16r2="http://schemas.microsoft.com/office/drawing/2015/06/chart">
            <c:ext xmlns:c16="http://schemas.microsoft.com/office/drawing/2014/chart" uri="{C3380CC4-5D6E-409C-BE32-E72D297353CC}">
              <c16:uniqueId val="{00000002-087C-4EC3-BA22-EF051663552A}"/>
            </c:ext>
          </c:extLst>
        </c:ser>
        <c:dLbls>
          <c:showLegendKey val="0"/>
          <c:showVal val="0"/>
          <c:showCatName val="0"/>
          <c:showSerName val="0"/>
          <c:showPercent val="0"/>
          <c:showBubbleSize val="0"/>
        </c:dLbls>
        <c:smooth val="0"/>
        <c:axId val="1119015760"/>
        <c:axId val="1119023360"/>
      </c:lineChart>
      <c:catAx>
        <c:axId val="1119015760"/>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023360"/>
        <c:crosses val="autoZero"/>
        <c:auto val="0"/>
        <c:lblAlgn val="ctr"/>
        <c:lblOffset val="100"/>
        <c:tickLblSkip val="50"/>
        <c:noMultiLvlLbl val="0"/>
      </c:catAx>
      <c:valAx>
        <c:axId val="1119023360"/>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015760"/>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219.0</c:v>
                </c:pt>
                <c:pt idx="1">
                  <c:v>79.0</c:v>
                </c:pt>
                <c:pt idx="2">
                  <c:v>54.0</c:v>
                </c:pt>
                <c:pt idx="3">
                  <c:v>8.0</c:v>
                </c:pt>
                <c:pt idx="4">
                  <c:v>6.0</c:v>
                </c:pt>
              </c:numCache>
            </c:numRef>
          </c:val>
          <c:extLst xmlns:c16r2="http://schemas.microsoft.com/office/drawing/2015/06/chart">
            <c:ext xmlns:c16="http://schemas.microsoft.com/office/drawing/2014/chart" uri="{C3380CC4-5D6E-409C-BE32-E72D297353CC}">
              <c16:uniqueId val="{00000000-ACFD-4C31-AEB5-AA0BAC1EF174}"/>
            </c:ext>
          </c:extLst>
        </c:ser>
        <c:dLbls>
          <c:showLegendKey val="0"/>
          <c:showVal val="0"/>
          <c:showCatName val="0"/>
          <c:showSerName val="0"/>
          <c:showPercent val="0"/>
          <c:showBubbleSize val="0"/>
        </c:dLbls>
        <c:gapWidth val="150"/>
        <c:axId val="1162572112"/>
        <c:axId val="1162569792"/>
      </c:barChart>
      <c:valAx>
        <c:axId val="116256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572112"/>
        <c:crosses val="autoZero"/>
        <c:crossBetween val="between"/>
      </c:valAx>
      <c:catAx>
        <c:axId val="1162572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56979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245.0</c:v>
                </c:pt>
                <c:pt idx="1">
                  <c:v>71.0</c:v>
                </c:pt>
                <c:pt idx="2">
                  <c:v>26.0</c:v>
                </c:pt>
                <c:pt idx="3">
                  <c:v>13.0</c:v>
                </c:pt>
                <c:pt idx="4">
                  <c:v>3.0</c:v>
                </c:pt>
                <c:pt idx="5">
                  <c:v>2.0</c:v>
                </c:pt>
                <c:pt idx="6">
                  <c:v>0.0</c:v>
                </c:pt>
                <c:pt idx="7">
                  <c:v>2.0</c:v>
                </c:pt>
                <c:pt idx="8">
                  <c:v>2.0</c:v>
                </c:pt>
                <c:pt idx="9">
                  <c:v>2.0</c:v>
                </c:pt>
              </c:numCache>
            </c:numRef>
          </c:val>
          <c:extLst xmlns:c16r2="http://schemas.microsoft.com/office/drawing/2015/06/chart">
            <c:ext xmlns:c16="http://schemas.microsoft.com/office/drawing/2014/chart" uri="{C3380CC4-5D6E-409C-BE32-E72D297353CC}">
              <c16:uniqueId val="{00000000-3A91-4A4C-B51B-B471FECA1FC6}"/>
            </c:ext>
          </c:extLst>
        </c:ser>
        <c:dLbls>
          <c:dLblPos val="inEnd"/>
          <c:showLegendKey val="0"/>
          <c:showVal val="1"/>
          <c:showCatName val="0"/>
          <c:showSerName val="0"/>
          <c:showPercent val="0"/>
          <c:showBubbleSize val="0"/>
        </c:dLbls>
        <c:gapWidth val="219"/>
        <c:overlap val="-27"/>
        <c:axId val="1162674576"/>
        <c:axId val="1162676896"/>
      </c:barChart>
      <c:catAx>
        <c:axId val="116267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676896"/>
        <c:crosses val="autoZero"/>
        <c:auto val="1"/>
        <c:lblAlgn val="ctr"/>
        <c:lblOffset val="100"/>
        <c:noMultiLvlLbl val="0"/>
      </c:catAx>
      <c:valAx>
        <c:axId val="116267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674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extLst xmlns:c16r2="http://schemas.microsoft.com/office/drawing/2015/06/chart">
            <c:ext xmlns:c16="http://schemas.microsoft.com/office/drawing/2014/chart" uri="{C3380CC4-5D6E-409C-BE32-E72D297353CC}">
              <c16:uniqueId val="{00000000-4092-4E9E-B493-1F6524939F07}"/>
            </c:ext>
          </c:extLst>
        </c:ser>
        <c:dLbls>
          <c:showLegendKey val="0"/>
          <c:showVal val="0"/>
          <c:showCatName val="0"/>
          <c:showSerName val="0"/>
          <c:showPercent val="0"/>
          <c:showBubbleSize val="0"/>
        </c:dLbls>
        <c:gapWidth val="150"/>
        <c:axId val="1159316400"/>
        <c:axId val="1159318720"/>
      </c:barChart>
      <c:catAx>
        <c:axId val="1159316400"/>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159318720"/>
        <c:crosses val="autoZero"/>
        <c:auto val="1"/>
        <c:lblAlgn val="ctr"/>
        <c:lblOffset val="100"/>
        <c:noMultiLvlLbl val="0"/>
      </c:catAx>
      <c:valAx>
        <c:axId val="1159318720"/>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159316400"/>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en.wikipedia.org/wiki/Disjoint-set_data_structure" TargetMode="External"/><Relationship Id="rId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zoomScale="92" workbookViewId="0">
      <selection activeCell="X22" sqref="X22"/>
    </sheetView>
  </sheetViews>
  <sheetFormatPr baseColWidth="10" defaultColWidth="10.83203125" defaultRowHeight="13" x14ac:dyDescent="0.15"/>
  <cols>
    <col min="1" max="16384" width="10.83203125" style="25"/>
  </cols>
  <sheetData>
    <row r="6" spans="24:25" x14ac:dyDescent="0.15">
      <c r="X6" s="25" t="s">
        <v>992</v>
      </c>
      <c r="Y6" s="25" t="s">
        <v>991</v>
      </c>
    </row>
    <row r="7" spans="24:25" x14ac:dyDescent="0.15">
      <c r="X7" s="25" t="s">
        <v>988</v>
      </c>
      <c r="Y7" s="25">
        <f>COUNTIF('Problems Set'!$A$2:$A$1003,"="&amp;X7)</f>
        <v>268</v>
      </c>
    </row>
    <row r="8" spans="24:25" x14ac:dyDescent="0.15">
      <c r="X8" s="25" t="s">
        <v>989</v>
      </c>
      <c r="Y8" s="25">
        <f>COUNTIF('Problems Set'!$A$2:$A$1003,"="&amp;X8)</f>
        <v>80</v>
      </c>
    </row>
    <row r="9" spans="24:25" x14ac:dyDescent="0.15">
      <c r="X9" s="25" t="s">
        <v>990</v>
      </c>
      <c r="Y9" s="25">
        <f>COUNTIF('Problems Set'!$A$2:$A$1003,"="&amp;X9)</f>
        <v>6</v>
      </c>
    </row>
    <row r="10" spans="24:25" x14ac:dyDescent="0.15">
      <c r="X10" s="25" t="s">
        <v>1041</v>
      </c>
      <c r="Y10" s="25">
        <f>COUNTIF('Problems Set'!$A$2:$A$1003,"="&amp;X10)</f>
        <v>0</v>
      </c>
    </row>
    <row r="11" spans="24:25" x14ac:dyDescent="0.15">
      <c r="X11" s="25" t="s">
        <v>1042</v>
      </c>
      <c r="Y11" s="25">
        <f>COUNTIF('Problems Set'!$A$2:$A$1003,"="&amp;X11)</f>
        <v>1</v>
      </c>
    </row>
    <row r="12" spans="24:25" x14ac:dyDescent="0.15">
      <c r="X12" s="25" t="s">
        <v>1163</v>
      </c>
      <c r="Y12" s="25">
        <f>COUNTIF('Problems Set'!$A$2:$A$1003,"="&amp;X12)</f>
        <v>11</v>
      </c>
    </row>
    <row r="38" spans="24:25" ht="26" x14ac:dyDescent="0.15">
      <c r="X38" s="25" t="s">
        <v>996</v>
      </c>
      <c r="Y38" s="25" t="s">
        <v>998</v>
      </c>
    </row>
    <row r="39" spans="24:25" x14ac:dyDescent="0.15">
      <c r="X39" s="25">
        <v>1</v>
      </c>
      <c r="Y39" s="25">
        <f>COUNTIF('Problems Set'!$F$2:$F$1003,"="&amp;X39)</f>
        <v>219</v>
      </c>
    </row>
    <row r="40" spans="24:25" x14ac:dyDescent="0.15">
      <c r="X40" s="25">
        <v>2</v>
      </c>
      <c r="Y40" s="25">
        <f>COUNTIF('Problems Set'!$F$2:$F$1003,"="&amp;X40)</f>
        <v>79</v>
      </c>
    </row>
    <row r="41" spans="24:25" x14ac:dyDescent="0.15">
      <c r="X41" s="25">
        <v>3</v>
      </c>
      <c r="Y41" s="25">
        <f>COUNTIF('Problems Set'!$F$2:$F$1003,"="&amp;X41)</f>
        <v>54</v>
      </c>
    </row>
    <row r="42" spans="24:25" x14ac:dyDescent="0.15">
      <c r="X42" s="25">
        <v>4</v>
      </c>
      <c r="Y42" s="25">
        <f>COUNTIF('Problems Set'!$F$2:$F$1003,"="&amp;X42)</f>
        <v>8</v>
      </c>
    </row>
    <row r="43" spans="24:25" x14ac:dyDescent="0.15">
      <c r="X43" s="25">
        <v>5</v>
      </c>
      <c r="Y43" s="25">
        <f>COUNTIF('Problems Set'!$F$2:$F$1003,"="&amp;X43)</f>
        <v>6</v>
      </c>
    </row>
    <row r="74" spans="24:25" x14ac:dyDescent="0.15">
      <c r="X74" s="25" t="s">
        <v>997</v>
      </c>
      <c r="Y74" s="25" t="s">
        <v>999</v>
      </c>
    </row>
    <row r="75" spans="24:25" x14ac:dyDescent="0.15">
      <c r="X75" s="25">
        <v>1</v>
      </c>
      <c r="Y75" s="25">
        <f>COUNTIF('Problems Set'!$G$2:$G$1003,"="&amp;Dashboard!X75)</f>
        <v>245</v>
      </c>
    </row>
    <row r="76" spans="24:25" x14ac:dyDescent="0.15">
      <c r="X76" s="25">
        <v>2</v>
      </c>
      <c r="Y76" s="25">
        <f>COUNTIF('Problems Set'!$G$2:$G$1003,"="&amp;Dashboard!X76)</f>
        <v>71</v>
      </c>
    </row>
    <row r="77" spans="24:25" x14ac:dyDescent="0.15">
      <c r="X77" s="25">
        <v>3</v>
      </c>
      <c r="Y77" s="25">
        <f>COUNTIF('Problems Set'!$G$2:$G$1003,"="&amp;Dashboard!X77)</f>
        <v>26</v>
      </c>
    </row>
    <row r="78" spans="24:25" x14ac:dyDescent="0.15">
      <c r="X78" s="25">
        <v>4</v>
      </c>
      <c r="Y78" s="25">
        <f>COUNTIF('Problems Set'!$G$2:$G$1003,"="&amp;Dashboard!X78)</f>
        <v>13</v>
      </c>
    </row>
    <row r="79" spans="24:25" x14ac:dyDescent="0.15">
      <c r="X79" s="25">
        <v>5</v>
      </c>
      <c r="Y79" s="25">
        <f>COUNTIF('Problems Set'!$G$2:$G$1003,"="&amp;Dashboard!X79)</f>
        <v>3</v>
      </c>
    </row>
    <row r="80" spans="24:25" x14ac:dyDescent="0.15">
      <c r="X80" s="25">
        <v>6</v>
      </c>
      <c r="Y80" s="25">
        <f>COUNTIF('Problems Set'!$G$2:$G$1003,"="&amp;Dashboard!X80)</f>
        <v>2</v>
      </c>
    </row>
    <row r="81" spans="24:25" x14ac:dyDescent="0.15">
      <c r="X81" s="25">
        <v>7</v>
      </c>
      <c r="Y81" s="25">
        <f>COUNTIF('Problems Set'!$G$2:$G$1003,"="&amp;Dashboard!X81)</f>
        <v>0</v>
      </c>
    </row>
    <row r="82" spans="24:25" x14ac:dyDescent="0.15">
      <c r="X82" s="25">
        <v>8</v>
      </c>
      <c r="Y82" s="25">
        <f>COUNTIF('Problems Set'!$G$2:$G$1003,"="&amp;Dashboard!X82)</f>
        <v>2</v>
      </c>
    </row>
    <row r="83" spans="24:25" x14ac:dyDescent="0.15">
      <c r="X83" s="25">
        <v>9</v>
      </c>
      <c r="Y83" s="25">
        <f>COUNTIF('Problems Set'!$G$2:$G$1003,"="&amp;Dashboard!X83)</f>
        <v>2</v>
      </c>
    </row>
    <row r="84" spans="24:25" x14ac:dyDescent="0.15">
      <c r="X84" s="25">
        <v>10</v>
      </c>
      <c r="Y84" s="25">
        <f>COUNTIF('Problems Set'!$G$2:$G$1003,"="&amp;Dashboard!X84)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8"/>
  <sheetViews>
    <sheetView tabSelected="1" zoomScale="90" workbookViewId="0">
      <pane xSplit="3" ySplit="1" topLeftCell="D354" activePane="bottomRight" state="frozenSplit"/>
      <selection pane="topRight" activeCell="Q1" sqref="Q1"/>
      <selection pane="bottomLeft" activeCell="A16" sqref="A16"/>
      <selection pane="bottomRight" activeCell="F368" sqref="F368"/>
    </sheetView>
  </sheetViews>
  <sheetFormatPr baseColWidth="10" defaultColWidth="10.83203125"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7.33203125" style="27" bestFit="1" customWidth="1"/>
    <col min="30"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6" si="64">IF(ISERROR(MIN(86400*AB280/(4*3600), 1)), "NA", MIN(86400*AB280/(4*3600), 1))</f>
        <v>0.83805555555555555</v>
      </c>
      <c r="AB280" s="75">
        <f t="shared" ref="AB280:AB346"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T284-T301</f>
        <v>-221.15384615384664</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Y284-Y301</f>
        <v>-69.521669277119145</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1145</v>
      </c>
      <c r="D287" s="58" t="s">
        <v>1092</v>
      </c>
      <c r="E287" s="58" t="s">
        <v>968</v>
      </c>
      <c r="F287" s="58">
        <v>2</v>
      </c>
      <c r="G287" s="46">
        <v>1</v>
      </c>
      <c r="H287" s="47" t="s">
        <v>961</v>
      </c>
      <c r="I287" s="59" t="s">
        <v>1095</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1096</v>
      </c>
      <c r="D288" s="58" t="s">
        <v>1097</v>
      </c>
      <c r="E288" s="58" t="s">
        <v>969</v>
      </c>
      <c r="F288" s="58">
        <v>2</v>
      </c>
      <c r="G288" s="46">
        <v>1</v>
      </c>
      <c r="H288" s="47" t="s">
        <v>961</v>
      </c>
      <c r="I288" s="59" t="s">
        <v>966</v>
      </c>
      <c r="J288" s="56">
        <v>41307</v>
      </c>
      <c r="K288" s="61" t="s">
        <v>1098</v>
      </c>
      <c r="L288" s="61"/>
      <c r="M288" s="73" t="s">
        <v>969</v>
      </c>
      <c r="N288" s="80">
        <f t="shared" ref="N288:N300"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1099</v>
      </c>
      <c r="D289" s="58" t="s">
        <v>1105</v>
      </c>
      <c r="E289" s="58">
        <v>1</v>
      </c>
      <c r="F289" s="58">
        <v>3</v>
      </c>
      <c r="G289" s="46">
        <v>3</v>
      </c>
      <c r="H289" s="47" t="s">
        <v>961</v>
      </c>
      <c r="I289" s="59" t="s">
        <v>966</v>
      </c>
      <c r="J289" s="56">
        <v>41307</v>
      </c>
      <c r="K289" s="61" t="s">
        <v>1101</v>
      </c>
      <c r="L289" s="61" t="s">
        <v>1100</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1102</v>
      </c>
      <c r="D290" s="58" t="s">
        <v>1103</v>
      </c>
      <c r="E290" s="58" t="s">
        <v>968</v>
      </c>
      <c r="F290" s="58">
        <v>2</v>
      </c>
      <c r="G290" s="46">
        <v>1</v>
      </c>
      <c r="H290" s="47" t="s">
        <v>965</v>
      </c>
      <c r="I290" s="59" t="s">
        <v>1104</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1106</v>
      </c>
      <c r="D291" s="58" t="s">
        <v>1107</v>
      </c>
      <c r="E291" s="58">
        <v>1</v>
      </c>
      <c r="F291" s="58">
        <v>4</v>
      </c>
      <c r="G291" s="46">
        <v>3</v>
      </c>
      <c r="H291" s="47" t="s">
        <v>965</v>
      </c>
      <c r="I291" s="59" t="s">
        <v>966</v>
      </c>
      <c r="J291" s="56">
        <v>41310</v>
      </c>
      <c r="K291" s="61" t="s">
        <v>1109</v>
      </c>
      <c r="L291" s="61" t="s">
        <v>1108</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1110</v>
      </c>
      <c r="D292" s="58" t="s">
        <v>1112</v>
      </c>
      <c r="E292" s="58">
        <v>1</v>
      </c>
      <c r="F292" s="58">
        <v>3</v>
      </c>
      <c r="G292" s="46">
        <v>1</v>
      </c>
      <c r="H292" s="47" t="s">
        <v>961</v>
      </c>
      <c r="I292" s="59" t="s">
        <v>966</v>
      </c>
      <c r="J292" s="56">
        <v>41312</v>
      </c>
      <c r="K292" s="61" t="s">
        <v>1111</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1113</v>
      </c>
      <c r="D293" s="58" t="s">
        <v>1114</v>
      </c>
      <c r="E293" s="58">
        <v>1</v>
      </c>
      <c r="F293" s="58">
        <v>5</v>
      </c>
      <c r="G293" s="46">
        <v>1</v>
      </c>
      <c r="H293" s="47" t="s">
        <v>961</v>
      </c>
      <c r="I293" s="59" t="s">
        <v>966</v>
      </c>
      <c r="J293" s="56">
        <v>41312</v>
      </c>
      <c r="K293" s="61" t="s">
        <v>1115</v>
      </c>
      <c r="L293" s="61" t="s">
        <v>1116</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1117</v>
      </c>
      <c r="D294" s="58" t="s">
        <v>1006</v>
      </c>
      <c r="E294" s="58" t="s">
        <v>968</v>
      </c>
      <c r="F294" s="58">
        <v>3</v>
      </c>
      <c r="G294" s="46">
        <v>2</v>
      </c>
      <c r="H294" s="47" t="s">
        <v>961</v>
      </c>
      <c r="I294" s="59" t="s">
        <v>966</v>
      </c>
      <c r="J294" s="56">
        <v>41312</v>
      </c>
      <c r="K294" s="61"/>
      <c r="L294" s="61"/>
      <c r="M294" s="73" t="s">
        <v>1122</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1118</v>
      </c>
      <c r="D295" s="58" t="s">
        <v>1006</v>
      </c>
      <c r="E295" s="58" t="s">
        <v>968</v>
      </c>
      <c r="F295" s="58">
        <v>2</v>
      </c>
      <c r="G295" s="46">
        <v>3</v>
      </c>
      <c r="H295" s="47" t="s">
        <v>961</v>
      </c>
      <c r="I295" s="59" t="s">
        <v>950</v>
      </c>
      <c r="J295" s="56">
        <v>41312</v>
      </c>
      <c r="K295" s="61"/>
      <c r="L295" s="61" t="s">
        <v>1119</v>
      </c>
      <c r="M295" s="73" t="s">
        <v>1122</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t="s">
        <v>1120</v>
      </c>
      <c r="B296" s="57">
        <v>153</v>
      </c>
      <c r="C296" s="57" t="s">
        <v>1121</v>
      </c>
      <c r="D296" s="58" t="s">
        <v>1006</v>
      </c>
      <c r="E296" s="58" t="s">
        <v>1122</v>
      </c>
      <c r="F296" s="58">
        <v>3</v>
      </c>
      <c r="G296" s="46">
        <v>2</v>
      </c>
      <c r="H296" s="47" t="s">
        <v>1123</v>
      </c>
      <c r="I296" s="59" t="s">
        <v>1124</v>
      </c>
      <c r="J296" s="56">
        <v>41313</v>
      </c>
      <c r="K296" s="61"/>
      <c r="L296" s="61" t="s">
        <v>1125</v>
      </c>
      <c r="M296" s="73" t="s">
        <v>1122</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x14ac:dyDescent="0.15">
      <c r="A297" s="43" t="s">
        <v>1120</v>
      </c>
      <c r="B297" s="57">
        <v>240</v>
      </c>
      <c r="C297" s="57" t="s">
        <v>1126</v>
      </c>
      <c r="D297" s="58" t="s">
        <v>1128</v>
      </c>
      <c r="E297" s="58">
        <v>1</v>
      </c>
      <c r="F297" s="58">
        <v>3</v>
      </c>
      <c r="G297" s="46">
        <v>3</v>
      </c>
      <c r="H297" s="47" t="s">
        <v>1123</v>
      </c>
      <c r="I297" s="59" t="s">
        <v>1124</v>
      </c>
      <c r="J297" s="56">
        <v>41313</v>
      </c>
      <c r="K297" s="61"/>
      <c r="L297" s="61" t="s">
        <v>1127</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x14ac:dyDescent="0.15">
      <c r="A298" s="43" t="s">
        <v>1120</v>
      </c>
      <c r="B298" s="57">
        <v>367</v>
      </c>
      <c r="C298" s="57" t="s">
        <v>1129</v>
      </c>
      <c r="D298" s="58" t="s">
        <v>1006</v>
      </c>
      <c r="E298" s="58" t="s">
        <v>1122</v>
      </c>
      <c r="F298" s="58">
        <v>2</v>
      </c>
      <c r="G298" s="46">
        <v>1</v>
      </c>
      <c r="H298" s="47" t="s">
        <v>1123</v>
      </c>
      <c r="I298" s="59" t="s">
        <v>1130</v>
      </c>
      <c r="J298" s="56">
        <v>41313</v>
      </c>
      <c r="K298" s="61"/>
      <c r="L298" s="61"/>
      <c r="M298" s="73" t="s">
        <v>1122</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x14ac:dyDescent="0.15">
      <c r="A299" s="43" t="s">
        <v>1120</v>
      </c>
      <c r="B299" s="57">
        <v>300</v>
      </c>
      <c r="C299" s="57" t="s">
        <v>1131</v>
      </c>
      <c r="D299" s="58" t="s">
        <v>1063</v>
      </c>
      <c r="E299" s="58">
        <v>1</v>
      </c>
      <c r="F299" s="58">
        <v>3</v>
      </c>
      <c r="G299" s="46">
        <v>2</v>
      </c>
      <c r="H299" s="47" t="s">
        <v>1123</v>
      </c>
      <c r="I299" s="59" t="s">
        <v>1124</v>
      </c>
      <c r="J299" s="56">
        <v>41313</v>
      </c>
      <c r="K299" s="61"/>
      <c r="L299" s="61" t="s">
        <v>1132</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x14ac:dyDescent="0.15">
      <c r="A300" s="43" t="s">
        <v>976</v>
      </c>
      <c r="B300" s="57">
        <v>154</v>
      </c>
      <c r="C300" s="57" t="s">
        <v>1133</v>
      </c>
      <c r="D300" s="58" t="s">
        <v>1006</v>
      </c>
      <c r="E300" s="58">
        <v>1</v>
      </c>
      <c r="F300" s="58">
        <v>3</v>
      </c>
      <c r="G300" s="46">
        <v>1</v>
      </c>
      <c r="H300" s="47" t="s">
        <v>961</v>
      </c>
      <c r="I300" s="59" t="s">
        <v>955</v>
      </c>
      <c r="J300" s="56">
        <v>41314</v>
      </c>
      <c r="K300" s="61"/>
      <c r="L300" s="61"/>
      <c r="M300" s="73" t="s">
        <v>968</v>
      </c>
      <c r="N300" s="80">
        <f t="shared" si="98"/>
        <v>8000</v>
      </c>
      <c r="O300" s="77">
        <f>AVERAGE($N$2:N300)</f>
        <v>5680.5091044221454</v>
      </c>
      <c r="P300" s="77">
        <f t="shared" ref="P300:P306" si="193">O300-O299</f>
        <v>7.7835264952273064</v>
      </c>
      <c r="Q300" s="49">
        <f t="shared" ref="Q300:R303" si="194">AVERAGE(F293:F300)</f>
        <v>3</v>
      </c>
      <c r="R300" s="49">
        <f t="shared" si="194"/>
        <v>1.875</v>
      </c>
      <c r="S300" s="50">
        <f t="shared" ref="S300:S305" si="195">COUNTIF(H294:H300, "AC")/SUM(G294:G300)</f>
        <v>0.5</v>
      </c>
      <c r="T300" s="50">
        <f t="shared" ref="T300" si="196">(Q300/5*0.5+(1-(R300-1)/10)*0.25+S300*0.25)*10000</f>
        <v>6531.25</v>
      </c>
      <c r="U300" s="50">
        <f t="shared" ref="U300:U306" si="197">T300-T299</f>
        <v>0</v>
      </c>
      <c r="V300" s="50">
        <f>IF(A300&lt;&gt;"",AVERAGE($F$2:F300),"")</f>
        <v>1.3779264214046822</v>
      </c>
      <c r="W300" s="50">
        <f>IF(A300&lt;&gt;"", AVERAGE($G$2:G300), "")</f>
        <v>1.6688963210702341</v>
      </c>
      <c r="X300" s="50">
        <f>IF(A300&lt;&gt;"", COUNTIF($H$2:H300, "AC")/SUM($G$2:G300), "")</f>
        <v>0.58717434869739482</v>
      </c>
      <c r="Y300" s="50">
        <f t="shared" ref="Y300" si="198">IF(A300&lt;&gt;"", V300/5*0.5+(1-(W300-1)/10)*0.25+X300*0.25, "")*10000</f>
        <v>5178.6382128806108</v>
      </c>
      <c r="Z300" s="50">
        <f t="shared" ref="Z300:Z306" si="199">Y300-Y299</f>
        <v>8.0767724881679896</v>
      </c>
      <c r="AA300" s="50">
        <f t="shared" si="64"/>
        <v>0.12944444444444445</v>
      </c>
      <c r="AB300" s="75">
        <v>2.1574074074074075E-2</v>
      </c>
      <c r="AC300" s="51" t="s">
        <v>1043</v>
      </c>
      <c r="AD300" s="51" t="s">
        <v>1043</v>
      </c>
      <c r="AE300" s="51" t="s">
        <v>1043</v>
      </c>
      <c r="AF300" s="51" t="s">
        <v>1043</v>
      </c>
    </row>
    <row r="301" spans="1:32" x14ac:dyDescent="0.15">
      <c r="A301" s="43" t="s">
        <v>976</v>
      </c>
      <c r="B301" s="57">
        <v>162</v>
      </c>
      <c r="C301" s="57" t="s">
        <v>1070</v>
      </c>
      <c r="D301" s="58" t="s">
        <v>1006</v>
      </c>
      <c r="E301" s="58">
        <v>1</v>
      </c>
      <c r="F301" s="58">
        <v>3</v>
      </c>
      <c r="G301" s="46">
        <v>1</v>
      </c>
      <c r="H301" s="47" t="s">
        <v>961</v>
      </c>
      <c r="I301" s="59" t="s">
        <v>1028</v>
      </c>
      <c r="J301" s="56">
        <v>41314</v>
      </c>
      <c r="K301" s="61"/>
      <c r="L301" s="61" t="s">
        <v>1134</v>
      </c>
      <c r="M301" s="73" t="s">
        <v>1037</v>
      </c>
      <c r="N301" s="77">
        <f t="shared" ref="N301:N311" si="200">(0.5*F301/5+0.25*(1-(G301-1)/10)+0.25*(IF(H301="AC",1,0)/G301))*10000</f>
        <v>8000</v>
      </c>
      <c r="O301" s="77">
        <f>AVERAGE($N$2:N301)</f>
        <v>5688.2407407407381</v>
      </c>
      <c r="P301" s="77">
        <f t="shared" si="193"/>
        <v>7.7316363185927912</v>
      </c>
      <c r="Q301" s="49">
        <f t="shared" si="194"/>
        <v>2.75</v>
      </c>
      <c r="R301" s="49">
        <f t="shared" si="194"/>
        <v>1.875</v>
      </c>
      <c r="S301" s="50">
        <f t="shared" si="195"/>
        <v>0.53846153846153844</v>
      </c>
      <c r="T301" s="50">
        <f t="shared" ref="T301" si="201">(Q301/5*0.5+(1-(R301-1)/10)*0.25+S301*0.25)*10000</f>
        <v>6377.4038461538466</v>
      </c>
      <c r="U301" s="50">
        <f t="shared" si="197"/>
        <v>-153.84615384615336</v>
      </c>
      <c r="V301" s="50">
        <f>IF(A301&lt;&gt;"",AVERAGE($F$2:F301),"")</f>
        <v>1.3833333333333333</v>
      </c>
      <c r="W301" s="50">
        <f>IF(A301&lt;&gt;"", AVERAGE($G$2:G301), "")</f>
        <v>1.6666666666666667</v>
      </c>
      <c r="X301" s="50">
        <f>IF(A301&lt;&gt;"", COUNTIF($H$2:H301, "AC")/SUM($G$2:G301), "")</f>
        <v>0.58799999999999997</v>
      </c>
      <c r="Y301" s="50">
        <f t="shared" ref="Y301" si="202">IF(A301&lt;&gt;"", V301/5*0.5+(1-(W301-1)/10)*0.25+X301*0.25, "")*10000</f>
        <v>5186.666666666667</v>
      </c>
      <c r="Z301" s="50">
        <f t="shared" si="199"/>
        <v>8.0284537860561613</v>
      </c>
      <c r="AA301" s="50">
        <f>IF(ISERROR(MIN(86400*AB301/(4*3600), 1)), "NA", MIN(86400*AB301/(4*3600), 1))</f>
        <v>0.18465277777777778</v>
      </c>
      <c r="AB301" s="75">
        <f>IF(AC301="-","NA",SUM(AC301:AF301))</f>
        <v>3.0775462962962963E-2</v>
      </c>
      <c r="AC301" s="51">
        <v>6.6898148148148142E-3</v>
      </c>
      <c r="AD301" s="51">
        <v>2.4085648148148148E-2</v>
      </c>
      <c r="AE301" s="51" t="s">
        <v>1043</v>
      </c>
      <c r="AF301" s="51" t="s">
        <v>1043</v>
      </c>
    </row>
    <row r="302" spans="1:32" x14ac:dyDescent="0.15">
      <c r="A302" s="43" t="s">
        <v>976</v>
      </c>
      <c r="B302" s="57">
        <v>441</v>
      </c>
      <c r="C302" s="57" t="s">
        <v>1135</v>
      </c>
      <c r="D302" s="58" t="s">
        <v>1006</v>
      </c>
      <c r="E302" s="58" t="s">
        <v>968</v>
      </c>
      <c r="F302" s="58">
        <v>2</v>
      </c>
      <c r="G302" s="46">
        <v>1</v>
      </c>
      <c r="H302" s="47" t="s">
        <v>961</v>
      </c>
      <c r="I302" s="59" t="s">
        <v>1093</v>
      </c>
      <c r="J302" s="56">
        <v>41314</v>
      </c>
      <c r="K302" s="61"/>
      <c r="L302" s="61"/>
      <c r="M302" s="73" t="s">
        <v>968</v>
      </c>
      <c r="N302" s="80">
        <f t="shared" si="200"/>
        <v>7000</v>
      </c>
      <c r="O302" s="77">
        <f>AVERAGE($N$2:N302)</f>
        <v>5692.5987449243239</v>
      </c>
      <c r="P302" s="77">
        <f t="shared" si="193"/>
        <v>4.3580041835857628</v>
      </c>
      <c r="Q302" s="49">
        <f t="shared" si="194"/>
        <v>2.625</v>
      </c>
      <c r="R302" s="49">
        <f t="shared" si="194"/>
        <v>1.75</v>
      </c>
      <c r="S302" s="50">
        <f t="shared" si="195"/>
        <v>0.63636363636363635</v>
      </c>
      <c r="T302" s="50">
        <f t="shared" ref="T302" si="203">(Q302/5*0.5+(1-(R302-1)/10)*0.25+S302*0.25)*10000</f>
        <v>6528.409090909091</v>
      </c>
      <c r="U302" s="50">
        <f t="shared" si="197"/>
        <v>151.00524475524435</v>
      </c>
      <c r="V302" s="50">
        <f>IF(A302&lt;&gt;"",AVERAGE($F$2:F302),"")</f>
        <v>1.3853820598006645</v>
      </c>
      <c r="W302" s="50">
        <f>IF(A302&lt;&gt;"", AVERAGE($G$2:G302), "")</f>
        <v>1.6644518272425248</v>
      </c>
      <c r="X302" s="50">
        <f>IF(A302&lt;&gt;"", COUNTIF($H$2:H302, "AC")/SUM($G$2:G302), "")</f>
        <v>0.58882235528942117</v>
      </c>
      <c r="Y302" s="50">
        <f t="shared" ref="Y302" si="204">IF(A302&lt;&gt;"", V302/5*0.5+(1-(W302-1)/10)*0.25+X302*0.25, "")*10000</f>
        <v>5191.3249912135861</v>
      </c>
      <c r="Z302" s="50">
        <f t="shared" si="199"/>
        <v>4.6583245469191752</v>
      </c>
      <c r="AA302" s="50">
        <f t="shared" ref="AA302:AA304" si="205">IF(ISERROR(MIN(86400*AB302/(4*3600), 1)), "NA", MIN(86400*AB302/(4*3600), 1))</f>
        <v>4.597222222222222E-2</v>
      </c>
      <c r="AB302" s="75">
        <f>IF(AC302="-","NA",SUM(AC302:AF302))</f>
        <v>7.6620370370370366E-3</v>
      </c>
      <c r="AC302" s="51">
        <v>7.6620370370370366E-3</v>
      </c>
      <c r="AD302" s="51" t="s">
        <v>968</v>
      </c>
      <c r="AE302" s="51" t="s">
        <v>968</v>
      </c>
      <c r="AF302" s="51" t="s">
        <v>968</v>
      </c>
    </row>
    <row r="303" spans="1:32" x14ac:dyDescent="0.15">
      <c r="A303" s="43" t="s">
        <v>976</v>
      </c>
      <c r="B303" s="57">
        <v>374</v>
      </c>
      <c r="C303" s="57" t="s">
        <v>1136</v>
      </c>
      <c r="D303" s="58" t="s">
        <v>1006</v>
      </c>
      <c r="E303" s="58" t="s">
        <v>968</v>
      </c>
      <c r="F303" s="58">
        <v>1</v>
      </c>
      <c r="G303" s="46">
        <v>1</v>
      </c>
      <c r="H303" s="47" t="s">
        <v>961</v>
      </c>
      <c r="I303" s="59" t="s">
        <v>1093</v>
      </c>
      <c r="J303" s="56">
        <v>41314</v>
      </c>
      <c r="K303" s="61"/>
      <c r="L303" s="61"/>
      <c r="M303" s="73" t="s">
        <v>968</v>
      </c>
      <c r="N303" s="80">
        <f t="shared" si="200"/>
        <v>6000</v>
      </c>
      <c r="O303" s="77">
        <f>AVERAGE($N$2:N303)</f>
        <v>5693.6166298749058</v>
      </c>
      <c r="P303" s="77">
        <f t="shared" si="193"/>
        <v>1.0178849505819016</v>
      </c>
      <c r="Q303" s="49">
        <f t="shared" si="194"/>
        <v>2.5</v>
      </c>
      <c r="R303" s="49">
        <f t="shared" si="194"/>
        <v>1.5</v>
      </c>
      <c r="S303" s="50">
        <f t="shared" si="195"/>
        <v>0.7</v>
      </c>
      <c r="T303" s="50">
        <f t="shared" ref="T303" si="206">(Q303/5*0.5+(1-(R303-1)/10)*0.25+S303*0.25)*10000</f>
        <v>6625</v>
      </c>
      <c r="U303" s="50">
        <f t="shared" si="197"/>
        <v>96.590909090909008</v>
      </c>
      <c r="V303" s="50">
        <f>IF(A303&lt;&gt;"",AVERAGE($F$2:F303),"")</f>
        <v>1.3841059602649006</v>
      </c>
      <c r="W303" s="50">
        <f>IF(A303&lt;&gt;"", AVERAGE($G$2:G303), "")</f>
        <v>1.6622516556291391</v>
      </c>
      <c r="X303" s="50">
        <f>IF(A303&lt;&gt;"", COUNTIF($H$2:H303, "AC")/SUM($G$2:G303), "")</f>
        <v>0.58964143426294824</v>
      </c>
      <c r="Y303" s="50">
        <f t="shared" ref="Y303" si="207">IF(A303&lt;&gt;"", V303/5*0.5+(1-(W303-1)/10)*0.25+X303*0.25, "")*10000</f>
        <v>5192.6466320149866</v>
      </c>
      <c r="Z303" s="50">
        <f t="shared" si="199"/>
        <v>1.3216408014004628</v>
      </c>
      <c r="AA303" s="50">
        <f t="shared" si="205"/>
        <v>1.8819444444444444E-2</v>
      </c>
      <c r="AB303" s="75">
        <f t="shared" ref="AB303:AB304" si="208">IF(AC303="-","NA",SUM(AC303:AF303))</f>
        <v>3.1365740740740742E-3</v>
      </c>
      <c r="AC303" s="51">
        <v>3.1365740740740742E-3</v>
      </c>
      <c r="AD303" s="51" t="s">
        <v>968</v>
      </c>
      <c r="AE303" s="51" t="s">
        <v>968</v>
      </c>
      <c r="AF303" s="51" t="s">
        <v>968</v>
      </c>
    </row>
    <row r="304" spans="1:32" x14ac:dyDescent="0.15">
      <c r="A304" s="43" t="s">
        <v>976</v>
      </c>
      <c r="B304" s="57">
        <v>274</v>
      </c>
      <c r="C304" s="57" t="s">
        <v>1137</v>
      </c>
      <c r="D304" s="58" t="s">
        <v>1138</v>
      </c>
      <c r="E304" s="58">
        <v>1</v>
      </c>
      <c r="F304" s="58">
        <v>3</v>
      </c>
      <c r="G304" s="46">
        <v>3</v>
      </c>
      <c r="H304" s="47" t="s">
        <v>961</v>
      </c>
      <c r="I304" s="59" t="s">
        <v>966</v>
      </c>
      <c r="J304" s="56">
        <v>41314</v>
      </c>
      <c r="K304" s="61"/>
      <c r="L304" s="61" t="s">
        <v>1139</v>
      </c>
      <c r="M304" s="73" t="s">
        <v>1037</v>
      </c>
      <c r="N304" s="80">
        <f t="shared" si="200"/>
        <v>5833.3333333333339</v>
      </c>
      <c r="O304" s="77">
        <f>AVERAGE($N$2:N304)</f>
        <v>5694.0777411074414</v>
      </c>
      <c r="P304" s="77">
        <f t="shared" si="193"/>
        <v>0.46111123253558617</v>
      </c>
      <c r="Q304" s="49">
        <f t="shared" ref="Q304" si="209">AVERAGE(F297:F304)</f>
        <v>2.5</v>
      </c>
      <c r="R304" s="49">
        <f t="shared" ref="R304" si="210">AVERAGE(G297:G304)</f>
        <v>1.625</v>
      </c>
      <c r="S304" s="50">
        <f t="shared" si="195"/>
        <v>0.7</v>
      </c>
      <c r="T304" s="50">
        <f t="shared" ref="T304" si="211">(Q304/5*0.5+(1-(R304-1)/10)*0.25+S304*0.25)*10000</f>
        <v>6593.75</v>
      </c>
      <c r="U304" s="50">
        <f t="shared" si="197"/>
        <v>-31.25</v>
      </c>
      <c r="V304" s="50">
        <f>IF(A304&lt;&gt;"",AVERAGE($F$2:F304),"")</f>
        <v>1.3894389438943895</v>
      </c>
      <c r="W304" s="50">
        <f>IF(A304&lt;&gt;"", AVERAGE($G$2:G304), "")</f>
        <v>1.6666666666666667</v>
      </c>
      <c r="X304" s="50">
        <f>IF(A304&lt;&gt;"", COUNTIF($H$2:H304, "AC")/SUM($G$2:G304), "")</f>
        <v>0.58811881188118809</v>
      </c>
      <c r="Y304" s="50">
        <f t="shared" ref="Y304" si="212">IF(A304&lt;&gt;"", V304/5*0.5+(1-(W304-1)/10)*0.25+X304*0.25, "")*10000</f>
        <v>5193.0693069306935</v>
      </c>
      <c r="Z304" s="50">
        <f t="shared" si="199"/>
        <v>0.42267491570692073</v>
      </c>
      <c r="AA304" s="50">
        <f t="shared" si="205"/>
        <v>0.18506944444444443</v>
      </c>
      <c r="AB304" s="75">
        <f t="shared" si="208"/>
        <v>3.0844907407407404E-2</v>
      </c>
      <c r="AC304" s="51">
        <v>3.0844907407407404E-2</v>
      </c>
      <c r="AD304" s="51" t="s">
        <v>968</v>
      </c>
      <c r="AE304" s="51" t="s">
        <v>968</v>
      </c>
      <c r="AF304" s="51" t="s">
        <v>968</v>
      </c>
    </row>
    <row r="305" spans="1:32" x14ac:dyDescent="0.15">
      <c r="A305" s="43" t="s">
        <v>976</v>
      </c>
      <c r="B305" s="57">
        <v>275</v>
      </c>
      <c r="C305" s="57" t="s">
        <v>1140</v>
      </c>
      <c r="D305" s="58" t="s">
        <v>1006</v>
      </c>
      <c r="E305" s="58">
        <v>1</v>
      </c>
      <c r="F305" s="58">
        <v>4</v>
      </c>
      <c r="G305" s="46">
        <v>4</v>
      </c>
      <c r="H305" s="47" t="s">
        <v>961</v>
      </c>
      <c r="I305" s="59" t="s">
        <v>966</v>
      </c>
      <c r="J305" s="56">
        <v>41317</v>
      </c>
      <c r="K305" s="61"/>
      <c r="L305" s="61" t="s">
        <v>1141</v>
      </c>
      <c r="M305" s="73" t="s">
        <v>1037</v>
      </c>
      <c r="N305" s="80">
        <f t="shared" si="200"/>
        <v>6375</v>
      </c>
      <c r="O305" s="77">
        <f>AVERAGE($N$2:N305)</f>
        <v>5696.3176169590615</v>
      </c>
      <c r="P305" s="77">
        <f t="shared" si="193"/>
        <v>2.2398758516201269</v>
      </c>
      <c r="Q305" s="49">
        <f t="shared" ref="Q305" si="213">AVERAGE(F298:F305)</f>
        <v>2.625</v>
      </c>
      <c r="R305" s="49">
        <f t="shared" ref="R305" si="214">AVERAGE(G298:G305)</f>
        <v>1.75</v>
      </c>
      <c r="S305" s="50">
        <f t="shared" si="195"/>
        <v>0.53846153846153844</v>
      </c>
      <c r="T305" s="50">
        <f t="shared" ref="T305" si="215">(Q305/5*0.5+(1-(R305-1)/10)*0.25+S305*0.25)*10000</f>
        <v>6283.6538461538457</v>
      </c>
      <c r="U305" s="50">
        <f t="shared" si="197"/>
        <v>-310.09615384615427</v>
      </c>
      <c r="V305" s="50">
        <f>IF(A305&lt;&gt;"",AVERAGE($F$2:F305),"")</f>
        <v>1.3980263157894737</v>
      </c>
      <c r="W305" s="50">
        <f>IF(A305&lt;&gt;"", AVERAGE($G$2:G305), "")</f>
        <v>1.674342105263158</v>
      </c>
      <c r="X305" s="50">
        <f>IF(A305&lt;&gt;"", COUNTIF($H$2:H305, "AC")/SUM($G$2:G305), "")</f>
        <v>0.58546168958742628</v>
      </c>
      <c r="Y305" s="50">
        <f t="shared" ref="Y305" si="216">IF(A305&lt;&gt;"", V305/5*0.5+(1-(W305-1)/10)*0.25+X305*0.25, "")*10000</f>
        <v>5193.0950134422501</v>
      </c>
      <c r="Z305" s="50">
        <f t="shared" si="199"/>
        <v>2.5706511556563783E-2</v>
      </c>
      <c r="AA305" s="50">
        <f t="shared" si="64"/>
        <v>0.25437500000000002</v>
      </c>
      <c r="AB305" s="75">
        <v>4.2395833333333334E-2</v>
      </c>
      <c r="AC305" s="51" t="s">
        <v>1043</v>
      </c>
      <c r="AD305" s="51" t="s">
        <v>1043</v>
      </c>
      <c r="AE305" s="51" t="s">
        <v>1043</v>
      </c>
      <c r="AF305" s="51" t="s">
        <v>1043</v>
      </c>
    </row>
    <row r="306" spans="1:32" x14ac:dyDescent="0.15">
      <c r="A306" s="43" t="s">
        <v>1068</v>
      </c>
      <c r="B306" s="57">
        <v>410</v>
      </c>
      <c r="C306" s="57" t="s">
        <v>1069</v>
      </c>
      <c r="D306" s="58" t="s">
        <v>1142</v>
      </c>
      <c r="E306" s="58">
        <v>1</v>
      </c>
      <c r="F306" s="58">
        <v>5</v>
      </c>
      <c r="G306" s="46">
        <v>2</v>
      </c>
      <c r="H306" s="47" t="s">
        <v>982</v>
      </c>
      <c r="I306" s="59" t="s">
        <v>955</v>
      </c>
      <c r="J306" s="56">
        <v>41318</v>
      </c>
      <c r="K306" s="61"/>
      <c r="L306" s="61"/>
      <c r="M306" s="73" t="s">
        <v>1037</v>
      </c>
      <c r="N306" s="80">
        <f t="shared" si="200"/>
        <v>7250</v>
      </c>
      <c r="O306" s="77">
        <f>AVERAGE($N$2:N306)</f>
        <v>5701.4116575591961</v>
      </c>
      <c r="P306" s="77">
        <f t="shared" si="193"/>
        <v>5.0940406001345764</v>
      </c>
      <c r="Q306" s="49">
        <f t="shared" ref="Q306" si="217">AVERAGE(F299:F306)</f>
        <v>3</v>
      </c>
      <c r="R306" s="49">
        <f t="shared" ref="R306" si="218">AVERAGE(G299:G306)</f>
        <v>1.875</v>
      </c>
      <c r="S306" s="50">
        <f t="shared" ref="S306" si="219">COUNTIF(H300:H306, "AC")/SUM(G300:G306)</f>
        <v>0.46153846153846156</v>
      </c>
      <c r="T306" s="50">
        <f t="shared" ref="T306" si="220">(Q306/5*0.5+(1-(R306-1)/10)*0.25+S306*0.25)*10000</f>
        <v>6435.0961538461534</v>
      </c>
      <c r="U306" s="50">
        <f t="shared" si="197"/>
        <v>151.44230769230762</v>
      </c>
      <c r="V306" s="50">
        <f>IF(A306&lt;&gt;"",AVERAGE($F$2:F306),"")</f>
        <v>1.4098360655737705</v>
      </c>
      <c r="W306" s="50">
        <f>IF(A306&lt;&gt;"", AVERAGE($G$2:G306), "")</f>
        <v>1.6754098360655738</v>
      </c>
      <c r="X306" s="50">
        <f>IF(A306&lt;&gt;"", COUNTIF($H$2:H306, "AC")/SUM($G$2:G306), "")</f>
        <v>0.58317025440313108</v>
      </c>
      <c r="Y306" s="50">
        <f t="shared" ref="Y306" si="221">IF(A306&lt;&gt;"", V306/5*0.5+(1-(W306-1)/10)*0.25+X306*0.25, "")*10000</f>
        <v>5198.9092425652052</v>
      </c>
      <c r="Z306" s="50">
        <f t="shared" si="199"/>
        <v>5.814229122955112</v>
      </c>
      <c r="AA306" s="50">
        <f>IF(ISERROR(MIN(86400*AB306/(4*3600), 1)), "NA", MIN(86400*AB306/(4*3600), 1))</f>
        <v>0.76229166666666681</v>
      </c>
      <c r="AB306" s="75">
        <f>IF(AC306="-","NA",SUM(AC306:AF306))</f>
        <v>0.12704861111111113</v>
      </c>
      <c r="AC306" s="51">
        <v>3.0520833333333334E-2</v>
      </c>
      <c r="AD306" s="51">
        <v>4.5138888888888888E-2</v>
      </c>
      <c r="AE306" s="51">
        <v>5.1388888888888894E-2</v>
      </c>
      <c r="AF306" s="51" t="s">
        <v>1043</v>
      </c>
    </row>
    <row r="307" spans="1:32" x14ac:dyDescent="0.15">
      <c r="A307" s="43" t="s">
        <v>989</v>
      </c>
      <c r="B307" s="57">
        <v>33</v>
      </c>
      <c r="C307" s="57" t="s">
        <v>1143</v>
      </c>
      <c r="D307" s="58" t="s">
        <v>1006</v>
      </c>
      <c r="E307" s="58" t="s">
        <v>968</v>
      </c>
      <c r="F307" s="58">
        <v>3</v>
      </c>
      <c r="G307" s="46">
        <v>1</v>
      </c>
      <c r="H307" s="47" t="s">
        <v>961</v>
      </c>
      <c r="I307" s="59" t="s">
        <v>966</v>
      </c>
      <c r="J307" s="56">
        <v>41319</v>
      </c>
      <c r="K307" s="61"/>
      <c r="L307" s="61"/>
      <c r="M307" s="73" t="s">
        <v>968</v>
      </c>
      <c r="N307" s="80">
        <f t="shared" si="200"/>
        <v>8000</v>
      </c>
      <c r="O307" s="77">
        <f>AVERAGE($N$2:N307)</f>
        <v>5708.92338416848</v>
      </c>
      <c r="P307" s="77">
        <f t="shared" ref="P307" si="222">O307-O306</f>
        <v>7.511726609283869</v>
      </c>
      <c r="Q307" s="49">
        <f t="shared" ref="Q307" si="223">AVERAGE(F300:F307)</f>
        <v>3</v>
      </c>
      <c r="R307" s="49">
        <f t="shared" ref="R307" si="224">AVERAGE(G300:G307)</f>
        <v>1.75</v>
      </c>
      <c r="S307" s="50">
        <f t="shared" ref="S307" si="225">COUNTIF(H301:H307, "AC")/SUM(G301:G307)</f>
        <v>0.46153846153846156</v>
      </c>
      <c r="T307" s="50">
        <f t="shared" ref="T307" si="226">(Q307/5*0.5+(1-(R307-1)/10)*0.25+S307*0.25)*10000</f>
        <v>6466.3461538461543</v>
      </c>
      <c r="U307" s="50">
        <f t="shared" ref="U307" si="227">T307-T306</f>
        <v>31.250000000000909</v>
      </c>
      <c r="V307" s="50">
        <f>IF(A307&lt;&gt;"",AVERAGE($F$2:F307),"")</f>
        <v>1.4150326797385622</v>
      </c>
      <c r="W307" s="50">
        <f>IF(A307&lt;&gt;"", AVERAGE($G$2:G307), "")</f>
        <v>1.673202614379085</v>
      </c>
      <c r="X307" s="50">
        <f>IF(A307&lt;&gt;"", COUNTIF($H$2:H307, "AC")/SUM($G$2:G307), "")</f>
        <v>0.583984375</v>
      </c>
      <c r="Y307" s="50">
        <f t="shared" ref="Y307" si="228">IF(A307&lt;&gt;"", V307/5*0.5+(1-(W307-1)/10)*0.25+X307*0.25, "")*10000</f>
        <v>5206.6929636437908</v>
      </c>
      <c r="Z307" s="50">
        <f t="shared" ref="Z307" si="229">Y307-Y306</f>
        <v>7.7837210785855859</v>
      </c>
      <c r="AA307" s="50">
        <f t="shared" si="64"/>
        <v>0.11527777777777778</v>
      </c>
      <c r="AB307" s="75">
        <f t="shared" si="65"/>
        <v>1.9212962962962963E-2</v>
      </c>
      <c r="AC307" s="51">
        <v>1.9212962962962963E-2</v>
      </c>
      <c r="AD307" s="51" t="s">
        <v>1043</v>
      </c>
      <c r="AE307" s="51" t="s">
        <v>1043</v>
      </c>
      <c r="AF307" s="51" t="s">
        <v>1043</v>
      </c>
    </row>
    <row r="308" spans="1:32" x14ac:dyDescent="0.15">
      <c r="A308" s="43" t="s">
        <v>989</v>
      </c>
      <c r="B308" s="57">
        <v>81</v>
      </c>
      <c r="C308" s="57" t="s">
        <v>1144</v>
      </c>
      <c r="D308" s="58" t="s">
        <v>1006</v>
      </c>
      <c r="E308" s="58" t="s">
        <v>968</v>
      </c>
      <c r="F308" s="58">
        <v>3</v>
      </c>
      <c r="G308" s="46">
        <v>1</v>
      </c>
      <c r="H308" s="47" t="s">
        <v>961</v>
      </c>
      <c r="I308" s="59" t="s">
        <v>966</v>
      </c>
      <c r="J308" s="56">
        <v>41319</v>
      </c>
      <c r="K308" s="61"/>
      <c r="L308" s="61"/>
      <c r="M308" s="73" t="s">
        <v>968</v>
      </c>
      <c r="N308" s="80">
        <f t="shared" si="200"/>
        <v>8000</v>
      </c>
      <c r="O308" s="77">
        <f>AVERAGE($N$2:N308)</f>
        <v>5716.386174448061</v>
      </c>
      <c r="P308" s="77">
        <f t="shared" ref="P308" si="230">O308-O307</f>
        <v>7.462790279580986</v>
      </c>
      <c r="Q308" s="49">
        <f t="shared" ref="Q308" si="231">AVERAGE(F301:F308)</f>
        <v>3</v>
      </c>
      <c r="R308" s="49">
        <f t="shared" ref="R308" si="232">AVERAGE(G301:G308)</f>
        <v>1.75</v>
      </c>
      <c r="S308" s="50">
        <f t="shared" ref="S308" si="233">COUNTIF(H302:H308, "AC")/SUM(G302:G308)</f>
        <v>0.46153846153846156</v>
      </c>
      <c r="T308" s="50">
        <f t="shared" ref="T308" si="234">(Q308/5*0.5+(1-(R308-1)/10)*0.25+S308*0.25)*10000</f>
        <v>6466.3461538461543</v>
      </c>
      <c r="U308" s="50">
        <f t="shared" ref="U308" si="235">T308-T307</f>
        <v>0</v>
      </c>
      <c r="V308" s="50">
        <f>IF(A308&lt;&gt;"",AVERAGE($F$2:F308),"")</f>
        <v>1.4201954397394136</v>
      </c>
      <c r="W308" s="50">
        <f>IF(A308&lt;&gt;"", AVERAGE($G$2:G308), "")</f>
        <v>1.6710097719869708</v>
      </c>
      <c r="X308" s="50">
        <f>IF(A308&lt;&gt;"", COUNTIF($H$2:H308, "AC")/SUM($G$2:G308), "")</f>
        <v>0.58479532163742687</v>
      </c>
      <c r="Y308" s="50">
        <f t="shared" ref="Y308" si="236">IF(A308&lt;&gt;"", V308/5*0.5+(1-(W308-1)/10)*0.25+X308*0.25, "")*10000</f>
        <v>5214.4313008362378</v>
      </c>
      <c r="Z308" s="50">
        <f t="shared" ref="Z308" si="237">Y308-Y307</f>
        <v>7.7383371924470339</v>
      </c>
      <c r="AA308" s="50">
        <f t="shared" si="64"/>
        <v>5.9791666666666667E-2</v>
      </c>
      <c r="AB308" s="75">
        <f t="shared" si="65"/>
        <v>9.9652777777777778E-3</v>
      </c>
      <c r="AC308" s="51">
        <v>9.9652777777777778E-3</v>
      </c>
      <c r="AD308" s="51" t="s">
        <v>1043</v>
      </c>
      <c r="AE308" s="51" t="s">
        <v>1043</v>
      </c>
      <c r="AF308" s="51" t="s">
        <v>1043</v>
      </c>
    </row>
    <row r="309" spans="1:32" x14ac:dyDescent="0.15">
      <c r="A309" s="43" t="s">
        <v>1146</v>
      </c>
      <c r="B309" s="57" t="s">
        <v>1173</v>
      </c>
      <c r="C309" s="57" t="s">
        <v>1147</v>
      </c>
      <c r="D309" s="58" t="s">
        <v>1148</v>
      </c>
      <c r="E309" s="58" t="s">
        <v>968</v>
      </c>
      <c r="F309" s="58">
        <v>2</v>
      </c>
      <c r="G309" s="46">
        <v>1</v>
      </c>
      <c r="H309" s="47" t="s">
        <v>961</v>
      </c>
      <c r="I309" s="59" t="s">
        <v>968</v>
      </c>
      <c r="J309" s="56">
        <v>41320</v>
      </c>
      <c r="K309" s="61" t="s">
        <v>1149</v>
      </c>
      <c r="L309" s="61" t="s">
        <v>1150</v>
      </c>
      <c r="M309" s="73" t="s">
        <v>968</v>
      </c>
      <c r="N309" s="80">
        <f t="shared" si="200"/>
        <v>7000</v>
      </c>
      <c r="O309" s="77">
        <f>AVERAGE($N$2:N309)</f>
        <v>5720.553751803749</v>
      </c>
      <c r="P309" s="77">
        <f t="shared" ref="P309" si="238">O309-O308</f>
        <v>4.1675773556880813</v>
      </c>
      <c r="Q309" s="49">
        <f t="shared" ref="Q309" si="239">AVERAGE(F302:F309)</f>
        <v>2.875</v>
      </c>
      <c r="R309" s="49">
        <f t="shared" ref="R309" si="240">AVERAGE(G302:G309)</f>
        <v>1.75</v>
      </c>
      <c r="S309" s="50">
        <f t="shared" ref="S309" si="241">COUNTIF(H303:H309, "AC")/SUM(G303:G309)</f>
        <v>0.46153846153846156</v>
      </c>
      <c r="T309" s="50">
        <f t="shared" ref="T309" si="242">(Q309/5*0.5+(1-(R309-1)/10)*0.25+S309*0.25)*10000</f>
        <v>6341.3461538461543</v>
      </c>
      <c r="U309" s="50">
        <f t="shared" ref="U309" si="243">T309-T308</f>
        <v>-125</v>
      </c>
      <c r="V309" s="50">
        <f>IF(A309&lt;&gt;"",AVERAGE($F$2:F309),"")</f>
        <v>1.4220779220779221</v>
      </c>
      <c r="W309" s="50">
        <f>IF(A309&lt;&gt;"", AVERAGE($G$2:G309), "")</f>
        <v>1.6688311688311688</v>
      </c>
      <c r="X309" s="50">
        <f>IF(A309&lt;&gt;"", COUNTIF($H$2:H309, "AC")/SUM($G$2:G309), "")</f>
        <v>0.58560311284046696</v>
      </c>
      <c r="Y309" s="50">
        <f t="shared" ref="Y309" si="244">IF(A309&lt;&gt;"", V309/5*0.5+(1-(W309-1)/10)*0.25+X309*0.25, "")*10000</f>
        <v>5218.8779119712972</v>
      </c>
      <c r="Z309" s="50">
        <f t="shared" ref="Z309" si="245">Y309-Y308</f>
        <v>4.4466111350593565</v>
      </c>
      <c r="AA309" s="50">
        <f t="shared" si="64"/>
        <v>0.14555555555555555</v>
      </c>
      <c r="AB309" s="75">
        <f t="shared" si="65"/>
        <v>2.4259259259259258E-2</v>
      </c>
      <c r="AC309" s="51">
        <v>2.4259259259259258E-2</v>
      </c>
      <c r="AD309" s="51" t="s">
        <v>1043</v>
      </c>
      <c r="AE309" s="51" t="s">
        <v>1043</v>
      </c>
      <c r="AF309" s="51" t="s">
        <v>1043</v>
      </c>
    </row>
    <row r="310" spans="1:32" x14ac:dyDescent="0.15">
      <c r="A310" s="43" t="s">
        <v>1146</v>
      </c>
      <c r="B310" s="57" t="s">
        <v>1174</v>
      </c>
      <c r="C310" s="57" t="s">
        <v>1151</v>
      </c>
      <c r="D310" s="58" t="s">
        <v>1153</v>
      </c>
      <c r="E310" s="58" t="s">
        <v>968</v>
      </c>
      <c r="F310" s="58">
        <v>3</v>
      </c>
      <c r="G310" s="46">
        <v>1</v>
      </c>
      <c r="H310" s="47" t="s">
        <v>961</v>
      </c>
      <c r="I310" s="59" t="s">
        <v>968</v>
      </c>
      <c r="J310" s="56">
        <v>41320</v>
      </c>
      <c r="K310" s="61" t="s">
        <v>1152</v>
      </c>
      <c r="L310" s="61"/>
      <c r="M310" s="73" t="s">
        <v>968</v>
      </c>
      <c r="N310" s="80">
        <f t="shared" si="200"/>
        <v>8000</v>
      </c>
      <c r="O310" s="77">
        <f>AVERAGE($N$2:N310)</f>
        <v>5727.9306005034132</v>
      </c>
      <c r="P310" s="77">
        <f t="shared" ref="P310" si="246">O310-O309</f>
        <v>7.3768486996641514</v>
      </c>
      <c r="Q310" s="49">
        <f t="shared" ref="Q310" si="247">AVERAGE(F303:F310)</f>
        <v>3</v>
      </c>
      <c r="R310" s="49">
        <f t="shared" ref="R310" si="248">AVERAGE(G303:G310)</f>
        <v>1.75</v>
      </c>
      <c r="S310" s="50">
        <f t="shared" ref="S310" si="249">COUNTIF(H304:H310, "AC")/SUM(G304:G310)</f>
        <v>0.46153846153846156</v>
      </c>
      <c r="T310" s="50">
        <f t="shared" ref="T310" si="250">(Q310/5*0.5+(1-(R310-1)/10)*0.25+S310*0.25)*10000</f>
        <v>6466.3461538461543</v>
      </c>
      <c r="U310" s="50">
        <f t="shared" ref="U310" si="251">T310-T309</f>
        <v>125</v>
      </c>
      <c r="V310" s="50">
        <f>IF(A310&lt;&gt;"",AVERAGE($F$2:F310),"")</f>
        <v>1.4271844660194175</v>
      </c>
      <c r="W310" s="50">
        <f>IF(A310&lt;&gt;"", AVERAGE($G$2:G310), "")</f>
        <v>1.6666666666666667</v>
      </c>
      <c r="X310" s="50">
        <f>IF(A310&lt;&gt;"", COUNTIF($H$2:H310, "AC")/SUM($G$2:G310), "")</f>
        <v>0.58640776699029129</v>
      </c>
      <c r="Y310" s="50">
        <f t="shared" ref="Y310" si="252">IF(A310&lt;&gt;"", V310/5*0.5+(1-(W310-1)/10)*0.25+X310*0.25, "")*10000</f>
        <v>5226.5372168284784</v>
      </c>
      <c r="Z310" s="50">
        <f t="shared" ref="Z310" si="253">Y310-Y309</f>
        <v>7.6593048571812687</v>
      </c>
      <c r="AA310" s="50">
        <f t="shared" si="64"/>
        <v>0.22152777777777774</v>
      </c>
      <c r="AB310" s="75">
        <f t="shared" si="65"/>
        <v>3.6921296296296292E-2</v>
      </c>
      <c r="AC310" s="51">
        <v>3.6921296296296292E-2</v>
      </c>
      <c r="AD310" s="51" t="s">
        <v>1043</v>
      </c>
      <c r="AE310" s="51" t="s">
        <v>1043</v>
      </c>
      <c r="AF310" s="51" t="s">
        <v>1043</v>
      </c>
    </row>
    <row r="311" spans="1:32" x14ac:dyDescent="0.15">
      <c r="A311" s="43" t="s">
        <v>1154</v>
      </c>
      <c r="B311" s="57" t="s">
        <v>1175</v>
      </c>
      <c r="C311" s="57" t="s">
        <v>1155</v>
      </c>
      <c r="D311" s="58" t="s">
        <v>1156</v>
      </c>
      <c r="E311" s="58" t="s">
        <v>968</v>
      </c>
      <c r="F311" s="58">
        <v>4</v>
      </c>
      <c r="G311" s="46">
        <v>2</v>
      </c>
      <c r="H311" s="47" t="s">
        <v>961</v>
      </c>
      <c r="I311" s="59" t="s">
        <v>968</v>
      </c>
      <c r="J311" s="56">
        <v>41322</v>
      </c>
      <c r="K311" s="61" t="s">
        <v>1157</v>
      </c>
      <c r="L311" s="61" t="s">
        <v>1158</v>
      </c>
      <c r="M311" s="73" t="s">
        <v>968</v>
      </c>
      <c r="N311" s="80">
        <f t="shared" si="200"/>
        <v>7500</v>
      </c>
      <c r="O311" s="77">
        <f>AVERAGE($N$2:N311)</f>
        <v>5733.6469534050157</v>
      </c>
      <c r="P311" s="77">
        <f t="shared" ref="P311" si="254">O311-O310</f>
        <v>5.7163529016024768</v>
      </c>
      <c r="Q311" s="49">
        <f t="shared" ref="Q311" si="255">AVERAGE(F304:F311)</f>
        <v>3.375</v>
      </c>
      <c r="R311" s="49">
        <f t="shared" ref="R311" si="256">AVERAGE(G304:G311)</f>
        <v>1.875</v>
      </c>
      <c r="S311" s="50">
        <f t="shared" ref="S311" si="257">COUNTIF(H305:H311, "AC")/SUM(G305:G311)</f>
        <v>0.5</v>
      </c>
      <c r="T311" s="50">
        <f t="shared" ref="T311" si="258">(Q311/5*0.5+(1-(R311-1)/10)*0.25+S311*0.25)*10000</f>
        <v>6906.25</v>
      </c>
      <c r="U311" s="50">
        <f t="shared" ref="U311" si="259">T311-T310</f>
        <v>439.90384615384573</v>
      </c>
      <c r="V311" s="50">
        <f>IF(A311&lt;&gt;"",AVERAGE($F$2:F311),"")</f>
        <v>1.435483870967742</v>
      </c>
      <c r="W311" s="50">
        <f>IF(A311&lt;&gt;"", AVERAGE($G$2:G311), "")</f>
        <v>1.667741935483871</v>
      </c>
      <c r="X311" s="50">
        <f>IF(A311&lt;&gt;"", COUNTIF($H$2:H311, "AC")/SUM($G$2:G311), "")</f>
        <v>0.58607350096711797</v>
      </c>
      <c r="Y311" s="50">
        <f t="shared" ref="Y311" si="260">IF(A311&lt;&gt;"", V311/5*0.5+(1-(W311-1)/10)*0.25+X311*0.25, "")*10000</f>
        <v>5233.7321395145682</v>
      </c>
      <c r="Z311" s="50">
        <f t="shared" ref="Z311" si="261">Y311-Y310</f>
        <v>7.1949226860897397</v>
      </c>
      <c r="AA311" s="50" t="str">
        <f t="shared" si="64"/>
        <v>NA</v>
      </c>
      <c r="AB311" s="75" t="str">
        <f t="shared" si="65"/>
        <v>NA</v>
      </c>
      <c r="AC311" s="51" t="s">
        <v>1043</v>
      </c>
      <c r="AD311" s="51" t="s">
        <v>1043</v>
      </c>
      <c r="AE311" s="51" t="s">
        <v>1043</v>
      </c>
      <c r="AF311" s="51" t="s">
        <v>1043</v>
      </c>
    </row>
    <row r="312" spans="1:32" x14ac:dyDescent="0.15">
      <c r="A312" s="43" t="s">
        <v>1154</v>
      </c>
      <c r="B312" s="57" t="s">
        <v>1176</v>
      </c>
      <c r="C312" s="57" t="s">
        <v>1159</v>
      </c>
      <c r="D312" s="58" t="s">
        <v>1160</v>
      </c>
      <c r="E312" s="58" t="s">
        <v>968</v>
      </c>
      <c r="F312" s="58">
        <v>4</v>
      </c>
      <c r="G312" s="46">
        <v>3</v>
      </c>
      <c r="H312" s="47" t="s">
        <v>1161</v>
      </c>
      <c r="I312" s="59" t="s">
        <v>968</v>
      </c>
      <c r="J312" s="56">
        <v>41323</v>
      </c>
      <c r="K312" s="61"/>
      <c r="L312" s="61" t="s">
        <v>1162</v>
      </c>
      <c r="M312" s="73" t="s">
        <v>1037</v>
      </c>
      <c r="N312" s="80">
        <f t="shared" ref="N312:N366" si="262">(0.5*F312/5+0.25*(1-(G312-1)/10)+0.25*(IF(H312="AC",1,0)/G312))*10000</f>
        <v>6000.0000000000009</v>
      </c>
      <c r="O312" s="77">
        <f>AVERAGE($N$2:N312)</f>
        <v>5734.5033940693083</v>
      </c>
      <c r="P312" s="77">
        <f t="shared" ref="P312" si="263">O312-O311</f>
        <v>0.85644066429267696</v>
      </c>
      <c r="Q312" s="49">
        <f t="shared" ref="Q312" si="264">AVERAGE(F305:F312)</f>
        <v>3.5</v>
      </c>
      <c r="R312" s="49">
        <f t="shared" ref="R312" si="265">AVERAGE(G305:G312)</f>
        <v>1.875</v>
      </c>
      <c r="S312" s="50">
        <f t="shared" ref="S312" si="266">COUNTIF(H306:H312, "AC")/SUM(G306:G312)</f>
        <v>0.45454545454545453</v>
      </c>
      <c r="T312" s="50">
        <f t="shared" ref="T312" si="267">(Q312/5*0.5+(1-(R312-1)/10)*0.25+S312*0.25)*10000</f>
        <v>6917.613636363636</v>
      </c>
      <c r="U312" s="50">
        <f t="shared" ref="U312" si="268">T312-T311</f>
        <v>11.363636363636033</v>
      </c>
      <c r="V312" s="50">
        <f>IF(A312&lt;&gt;"",AVERAGE($F$2:F312),"")</f>
        <v>1.4437299035369775</v>
      </c>
      <c r="W312" s="50">
        <f>IF(A312&lt;&gt;"", AVERAGE($G$2:G312), "")</f>
        <v>1.6720257234726688</v>
      </c>
      <c r="X312" s="50">
        <f>IF(A312&lt;&gt;"", COUNTIF($H$2:H312, "AC")/SUM($G$2:G312), "")</f>
        <v>0.58269230769230773</v>
      </c>
      <c r="Y312" s="50">
        <f t="shared" ref="Y312" si="269">IF(A312&lt;&gt;"", V312/5*0.5+(1-(W312-1)/10)*0.25+X312*0.25, "")*10000</f>
        <v>5232.4542418995798</v>
      </c>
      <c r="Z312" s="50">
        <f t="shared" ref="Z312" si="270">Y312-Y311</f>
        <v>-1.2778976149884329</v>
      </c>
      <c r="AA312" s="50" t="str">
        <f t="shared" si="64"/>
        <v>NA</v>
      </c>
      <c r="AB312" s="75" t="str">
        <f t="shared" si="65"/>
        <v>NA</v>
      </c>
      <c r="AC312" s="51" t="s">
        <v>1043</v>
      </c>
      <c r="AD312" s="51" t="s">
        <v>1043</v>
      </c>
      <c r="AE312" s="51" t="s">
        <v>1043</v>
      </c>
      <c r="AF312" s="51" t="s">
        <v>1043</v>
      </c>
    </row>
    <row r="313" spans="1:32" x14ac:dyDescent="0.15">
      <c r="A313" s="43" t="s">
        <v>1163</v>
      </c>
      <c r="B313" s="57" t="s">
        <v>1177</v>
      </c>
      <c r="C313" s="57" t="s">
        <v>1164</v>
      </c>
      <c r="D313" s="58" t="s">
        <v>1165</v>
      </c>
      <c r="E313" s="58" t="s">
        <v>1122</v>
      </c>
      <c r="F313" s="58">
        <v>1</v>
      </c>
      <c r="G313" s="46">
        <v>2</v>
      </c>
      <c r="H313" s="47" t="s">
        <v>1123</v>
      </c>
      <c r="I313" s="59" t="s">
        <v>1122</v>
      </c>
      <c r="J313" s="56">
        <v>41323</v>
      </c>
      <c r="K313" s="61"/>
      <c r="L313" s="61" t="s">
        <v>1166</v>
      </c>
      <c r="M313" s="73" t="s">
        <v>1122</v>
      </c>
      <c r="N313" s="80">
        <f t="shared" si="262"/>
        <v>4500</v>
      </c>
      <c r="O313" s="77">
        <f>AVERAGE($N$2:N313)</f>
        <v>5730.5466524216499</v>
      </c>
      <c r="P313" s="77">
        <f t="shared" ref="P313:P315" si="271">O313-O312</f>
        <v>-3.9567416476584185</v>
      </c>
      <c r="Q313" s="49">
        <f t="shared" ref="Q313:Q315" si="272">AVERAGE(F306:F313)</f>
        <v>3.125</v>
      </c>
      <c r="R313" s="49">
        <f t="shared" ref="R313:R315" si="273">AVERAGE(G306:G313)</f>
        <v>1.625</v>
      </c>
      <c r="S313" s="50">
        <f t="shared" ref="S313:S315" si="274">COUNTIF(H307:H313, "AC")/SUM(G307:G313)</f>
        <v>0.54545454545454541</v>
      </c>
      <c r="T313" s="50">
        <f t="shared" ref="T313:T315" si="275">(Q313/5*0.5+(1-(R313-1)/10)*0.25+S313*0.25)*10000</f>
        <v>6832.386363636364</v>
      </c>
      <c r="U313" s="50">
        <f t="shared" ref="U313:U315" si="276">T313-T312</f>
        <v>-85.227272727272066</v>
      </c>
      <c r="V313" s="50">
        <f>IF(A313&lt;&gt;"",AVERAGE($F$2:F313),"")</f>
        <v>1.4423076923076923</v>
      </c>
      <c r="W313" s="50">
        <f>IF(A313&lt;&gt;"", AVERAGE($G$2:G313), "")</f>
        <v>1.6730769230769231</v>
      </c>
      <c r="X313" s="50">
        <f>IF(A313&lt;&gt;"", COUNTIF($H$2:H313, "AC")/SUM($G$2:G313), "")</f>
        <v>0.58237547892720309</v>
      </c>
      <c r="Y313" s="50">
        <f t="shared" ref="Y313:Y315" si="277">IF(A313&lt;&gt;"", V313/5*0.5+(1-(W313-1)/10)*0.25+X313*0.25, "")*10000</f>
        <v>5229.977158856469</v>
      </c>
      <c r="Z313" s="50">
        <f t="shared" ref="Z313:Z315" si="278">Y313-Y312</f>
        <v>-2.4770830431107242</v>
      </c>
      <c r="AA313" s="50" t="str">
        <f t="shared" si="64"/>
        <v>NA</v>
      </c>
      <c r="AB313" s="75" t="str">
        <f t="shared" si="65"/>
        <v>NA</v>
      </c>
      <c r="AC313" s="51" t="s">
        <v>1043</v>
      </c>
      <c r="AD313" s="51" t="s">
        <v>1043</v>
      </c>
      <c r="AE313" s="51" t="s">
        <v>1043</v>
      </c>
      <c r="AF313" s="51" t="s">
        <v>1043</v>
      </c>
    </row>
    <row r="314" spans="1:32" x14ac:dyDescent="0.15">
      <c r="A314" s="43" t="s">
        <v>1163</v>
      </c>
      <c r="B314" s="57" t="s">
        <v>1178</v>
      </c>
      <c r="C314" s="57" t="s">
        <v>1167</v>
      </c>
      <c r="D314" s="58" t="s">
        <v>1168</v>
      </c>
      <c r="E314" s="58">
        <v>1</v>
      </c>
      <c r="F314" s="58">
        <v>4</v>
      </c>
      <c r="G314" s="46">
        <v>4</v>
      </c>
      <c r="H314" s="47" t="s">
        <v>1123</v>
      </c>
      <c r="I314" s="59" t="s">
        <v>1122</v>
      </c>
      <c r="J314" s="56">
        <v>41323</v>
      </c>
      <c r="K314" s="61"/>
      <c r="L314" s="81" t="s">
        <v>1172</v>
      </c>
      <c r="M314" s="73" t="s">
        <v>1037</v>
      </c>
      <c r="N314" s="80">
        <f t="shared" si="262"/>
        <v>6375</v>
      </c>
      <c r="O314" s="77">
        <f>AVERAGE($N$2:N314)</f>
        <v>5732.6056088036894</v>
      </c>
      <c r="P314" s="77">
        <f t="shared" si="271"/>
        <v>2.0589563820394687</v>
      </c>
      <c r="Q314" s="49">
        <f t="shared" si="272"/>
        <v>3</v>
      </c>
      <c r="R314" s="49">
        <f t="shared" si="273"/>
        <v>1.875</v>
      </c>
      <c r="S314" s="50">
        <f t="shared" si="274"/>
        <v>0.42857142857142855</v>
      </c>
      <c r="T314" s="50">
        <f t="shared" si="275"/>
        <v>6352.6785714285706</v>
      </c>
      <c r="U314" s="50">
        <f t="shared" si="276"/>
        <v>-479.70779220779332</v>
      </c>
      <c r="V314" s="50">
        <f>IF(A314&lt;&gt;"",AVERAGE($F$2:F314),"")</f>
        <v>1.450479233226837</v>
      </c>
      <c r="W314" s="50">
        <f>IF(A314&lt;&gt;"", AVERAGE($G$2:G314), "")</f>
        <v>1.6805111821086263</v>
      </c>
      <c r="X314" s="50">
        <f>IF(A314&lt;&gt;"", COUNTIF($H$2:H314, "AC")/SUM($G$2:G314), "")</f>
        <v>0.57984790874524716</v>
      </c>
      <c r="Y314" s="50">
        <f t="shared" si="277"/>
        <v>5229.9712095627983</v>
      </c>
      <c r="Z314" s="50">
        <f t="shared" si="278"/>
        <v>-5.9492936707101762E-3</v>
      </c>
      <c r="AA314" s="50" t="str">
        <f t="shared" si="64"/>
        <v>NA</v>
      </c>
      <c r="AB314" s="75" t="str">
        <f t="shared" si="65"/>
        <v>NA</v>
      </c>
      <c r="AC314" s="51" t="s">
        <v>1043</v>
      </c>
      <c r="AD314" s="51" t="s">
        <v>1043</v>
      </c>
      <c r="AE314" s="51" t="s">
        <v>1043</v>
      </c>
      <c r="AF314" s="51" t="s">
        <v>1043</v>
      </c>
    </row>
    <row r="315" spans="1:32" x14ac:dyDescent="0.15">
      <c r="A315" s="43" t="s">
        <v>1163</v>
      </c>
      <c r="B315" s="57" t="s">
        <v>1179</v>
      </c>
      <c r="C315" s="57" t="s">
        <v>1169</v>
      </c>
      <c r="D315" s="58" t="s">
        <v>1170</v>
      </c>
      <c r="E315" s="58" t="s">
        <v>1122</v>
      </c>
      <c r="F315" s="58">
        <v>3</v>
      </c>
      <c r="G315" s="46">
        <v>1</v>
      </c>
      <c r="H315" s="47" t="s">
        <v>1123</v>
      </c>
      <c r="I315" s="59" t="s">
        <v>1122</v>
      </c>
      <c r="J315" s="56">
        <v>41323</v>
      </c>
      <c r="K315" s="61"/>
      <c r="L315" s="61" t="s">
        <v>1171</v>
      </c>
      <c r="M315" s="73" t="s">
        <v>1122</v>
      </c>
      <c r="N315" s="80">
        <f t="shared" si="262"/>
        <v>8000</v>
      </c>
      <c r="O315" s="77">
        <f>AVERAGE($N$2:N315)</f>
        <v>5739.8266100495375</v>
      </c>
      <c r="P315" s="77">
        <f t="shared" si="271"/>
        <v>7.2210012458481287</v>
      </c>
      <c r="Q315" s="49">
        <f t="shared" si="272"/>
        <v>3</v>
      </c>
      <c r="R315" s="49">
        <f t="shared" si="273"/>
        <v>1.875</v>
      </c>
      <c r="S315" s="50">
        <f t="shared" si="274"/>
        <v>0.42857142857142855</v>
      </c>
      <c r="T315" s="50">
        <f t="shared" si="275"/>
        <v>6352.6785714285706</v>
      </c>
      <c r="U315" s="50">
        <f t="shared" si="276"/>
        <v>0</v>
      </c>
      <c r="V315" s="50">
        <f>IF(A315&lt;&gt;"",AVERAGE($F$2:F315),"")</f>
        <v>1.4554140127388535</v>
      </c>
      <c r="W315" s="50">
        <f>IF(A315&lt;&gt;"", AVERAGE($G$2:G315), "")</f>
        <v>1.6783439490445859</v>
      </c>
      <c r="X315" s="50">
        <f>IF(A315&lt;&gt;"", COUNTIF($H$2:H315, "AC")/SUM($G$2:G315), "")</f>
        <v>0.58064516129032262</v>
      </c>
      <c r="Y315" s="50">
        <f t="shared" si="277"/>
        <v>5237.4409287035132</v>
      </c>
      <c r="Z315" s="50">
        <f t="shared" si="278"/>
        <v>7.4697191407149148</v>
      </c>
      <c r="AA315" s="50" t="str">
        <f t="shared" si="64"/>
        <v>NA</v>
      </c>
      <c r="AB315" s="75" t="str">
        <f t="shared" si="65"/>
        <v>NA</v>
      </c>
      <c r="AC315" s="51" t="s">
        <v>1043</v>
      </c>
      <c r="AD315" s="51" t="s">
        <v>1043</v>
      </c>
      <c r="AE315" s="51" t="s">
        <v>1043</v>
      </c>
      <c r="AF315" s="51" t="s">
        <v>1043</v>
      </c>
    </row>
    <row r="316" spans="1:32" x14ac:dyDescent="0.15">
      <c r="A316" s="43" t="s">
        <v>1146</v>
      </c>
      <c r="B316" s="57" t="s">
        <v>1180</v>
      </c>
      <c r="C316" s="57" t="s">
        <v>1181</v>
      </c>
      <c r="D316" s="58" t="s">
        <v>1006</v>
      </c>
      <c r="E316" s="58" t="s">
        <v>969</v>
      </c>
      <c r="F316" s="58">
        <v>3</v>
      </c>
      <c r="G316" s="46">
        <v>1</v>
      </c>
      <c r="H316" s="47" t="s">
        <v>961</v>
      </c>
      <c r="I316" s="59" t="s">
        <v>969</v>
      </c>
      <c r="J316" s="56">
        <v>41326</v>
      </c>
      <c r="K316" s="61"/>
      <c r="L316" s="61" t="s">
        <v>1182</v>
      </c>
      <c r="M316" s="73" t="s">
        <v>969</v>
      </c>
      <c r="N316" s="80">
        <f t="shared" si="262"/>
        <v>8000</v>
      </c>
      <c r="O316" s="77">
        <f>AVERAGE($N$2:N316)</f>
        <v>5747.0017636684279</v>
      </c>
      <c r="P316" s="77">
        <f t="shared" ref="P316" si="279">O316-O315</f>
        <v>7.1751536188903628</v>
      </c>
      <c r="Q316" s="49">
        <f t="shared" ref="Q316" si="280">AVERAGE(F309:F316)</f>
        <v>3</v>
      </c>
      <c r="R316" s="49">
        <f t="shared" ref="R316" si="281">AVERAGE(G309:G316)</f>
        <v>1.875</v>
      </c>
      <c r="S316" s="50">
        <f t="shared" ref="S316" si="282">COUNTIF(H310:H316, "AC")/SUM(G310:G316)</f>
        <v>0.42857142857142855</v>
      </c>
      <c r="T316" s="50">
        <f t="shared" ref="T316" si="283">(Q316/5*0.5+(1-(R316-1)/10)*0.25+S316*0.25)*10000</f>
        <v>6352.6785714285706</v>
      </c>
      <c r="U316" s="50">
        <f t="shared" ref="U316" si="284">T316-T315</f>
        <v>0</v>
      </c>
      <c r="V316" s="50">
        <f>IF(A316&lt;&gt;"",AVERAGE($F$2:F316),"")</f>
        <v>1.4603174603174602</v>
      </c>
      <c r="W316" s="50">
        <f>IF(A316&lt;&gt;"", AVERAGE($G$2:G316), "")</f>
        <v>1.6761904761904762</v>
      </c>
      <c r="X316" s="50">
        <f>IF(A316&lt;&gt;"", COUNTIF($H$2:H316, "AC")/SUM($G$2:G316), "")</f>
        <v>0.58143939393939392</v>
      </c>
      <c r="Y316" s="50">
        <f t="shared" ref="Y316" si="285">IF(A316&lt;&gt;"", V316/5*0.5+(1-(W316-1)/10)*0.25+X316*0.25, "")*10000</f>
        <v>5244.868326118326</v>
      </c>
      <c r="Z316" s="50">
        <f t="shared" ref="Z316" si="286">Y316-Y315</f>
        <v>7.4273974148127309</v>
      </c>
      <c r="AA316" s="50" t="str">
        <f t="shared" si="64"/>
        <v>NA</v>
      </c>
      <c r="AB316" s="75" t="str">
        <f t="shared" si="65"/>
        <v>NA</v>
      </c>
      <c r="AC316" s="51" t="s">
        <v>1043</v>
      </c>
      <c r="AD316" s="51" t="s">
        <v>1043</v>
      </c>
      <c r="AE316" s="51" t="s">
        <v>1043</v>
      </c>
      <c r="AF316" s="51" t="s">
        <v>1043</v>
      </c>
    </row>
    <row r="317" spans="1:32" x14ac:dyDescent="0.15">
      <c r="A317" s="43" t="s">
        <v>1146</v>
      </c>
      <c r="B317" s="57" t="s">
        <v>1183</v>
      </c>
      <c r="C317" s="57" t="s">
        <v>1184</v>
      </c>
      <c r="D317" s="58" t="s">
        <v>1185</v>
      </c>
      <c r="E317" s="58">
        <v>1</v>
      </c>
      <c r="F317" s="58">
        <v>5</v>
      </c>
      <c r="G317" s="46">
        <v>1</v>
      </c>
      <c r="H317" s="47" t="s">
        <v>961</v>
      </c>
      <c r="I317" s="59" t="s">
        <v>969</v>
      </c>
      <c r="J317" s="56">
        <v>41326</v>
      </c>
      <c r="K317" s="61"/>
      <c r="L317" s="61" t="s">
        <v>1186</v>
      </c>
      <c r="M317" s="73" t="s">
        <v>1037</v>
      </c>
      <c r="N317" s="80">
        <f t="shared" si="262"/>
        <v>10000</v>
      </c>
      <c r="O317" s="77">
        <f>AVERAGE($N$2:N317)</f>
        <v>5760.4606188466923</v>
      </c>
      <c r="P317" s="77">
        <f t="shared" ref="P317" si="287">O317-O316</f>
        <v>13.458855178264457</v>
      </c>
      <c r="Q317" s="49">
        <f t="shared" ref="Q317" si="288">AVERAGE(F310:F317)</f>
        <v>3.375</v>
      </c>
      <c r="R317" s="49">
        <f t="shared" ref="R317" si="289">AVERAGE(G310:G317)</f>
        <v>1.875</v>
      </c>
      <c r="S317" s="50">
        <f t="shared" ref="S317" si="290">COUNTIF(H311:H317, "AC")/SUM(G311:G317)</f>
        <v>0.42857142857142855</v>
      </c>
      <c r="T317" s="50">
        <f t="shared" ref="T317" si="291">(Q317/5*0.5+(1-(R317-1)/10)*0.25+S317*0.25)*10000</f>
        <v>6727.6785714285716</v>
      </c>
      <c r="U317" s="50">
        <f t="shared" ref="U317" si="292">T317-T316</f>
        <v>375.00000000000091</v>
      </c>
      <c r="V317" s="50">
        <f>IF(A317&lt;&gt;"",AVERAGE($F$2:F317),"")</f>
        <v>1.4715189873417722</v>
      </c>
      <c r="W317" s="50">
        <f>IF(A317&lt;&gt;"", AVERAGE($G$2:G317), "")</f>
        <v>1.6740506329113924</v>
      </c>
      <c r="X317" s="50">
        <f>IF(A317&lt;&gt;"", COUNTIF($H$2:H317, "AC")/SUM($G$2:G317), "")</f>
        <v>0.58223062381852553</v>
      </c>
      <c r="Y317" s="50">
        <f t="shared" ref="Y317" si="293">IF(A317&lt;&gt;"", V317/5*0.5+(1-(W317-1)/10)*0.25+X317*0.25, "")*10000</f>
        <v>5258.5828886602367</v>
      </c>
      <c r="Z317" s="50">
        <f t="shared" ref="Z317" si="294">Y317-Y316</f>
        <v>13.714562541910709</v>
      </c>
      <c r="AA317" s="50" t="str">
        <f t="shared" si="64"/>
        <v>NA</v>
      </c>
      <c r="AB317" s="75" t="str">
        <f t="shared" si="65"/>
        <v>NA</v>
      </c>
      <c r="AC317" s="51" t="s">
        <v>1043</v>
      </c>
      <c r="AD317" s="51" t="s">
        <v>1043</v>
      </c>
      <c r="AE317" s="51" t="s">
        <v>1043</v>
      </c>
      <c r="AF317" s="51" t="s">
        <v>1043</v>
      </c>
    </row>
    <row r="318" spans="1:32" x14ac:dyDescent="0.15">
      <c r="A318" s="43" t="s">
        <v>1146</v>
      </c>
      <c r="B318" s="57" t="s">
        <v>1187</v>
      </c>
      <c r="C318" s="57" t="s">
        <v>1188</v>
      </c>
      <c r="D318" s="58" t="s">
        <v>1189</v>
      </c>
      <c r="E318" s="58">
        <v>1</v>
      </c>
      <c r="F318" s="58">
        <v>5</v>
      </c>
      <c r="G318" s="46">
        <v>3</v>
      </c>
      <c r="H318" s="47" t="s">
        <v>961</v>
      </c>
      <c r="I318" s="59" t="s">
        <v>973</v>
      </c>
      <c r="J318" s="56">
        <v>41335</v>
      </c>
      <c r="K318" s="61" t="s">
        <v>1190</v>
      </c>
      <c r="L318" s="61" t="s">
        <v>1191</v>
      </c>
      <c r="M318" s="73" t="s">
        <v>1037</v>
      </c>
      <c r="N318" s="80">
        <f t="shared" si="262"/>
        <v>7833.333333333333</v>
      </c>
      <c r="O318" s="77">
        <f>AVERAGE($N$2:N318)</f>
        <v>5766.9996494917605</v>
      </c>
      <c r="P318" s="77">
        <f t="shared" ref="P318" si="295">O318-O317</f>
        <v>6.5390306450681237</v>
      </c>
      <c r="Q318" s="49">
        <f t="shared" ref="Q318" si="296">AVERAGE(F311:F318)</f>
        <v>3.625</v>
      </c>
      <c r="R318" s="49">
        <f t="shared" ref="R318" si="297">AVERAGE(G311:G318)</f>
        <v>2.125</v>
      </c>
      <c r="S318" s="50">
        <f t="shared" ref="S318" si="298">COUNTIF(H312:H318, "AC")/SUM(G312:G318)</f>
        <v>0.4</v>
      </c>
      <c r="T318" s="50">
        <f t="shared" ref="T318" si="299">(Q318/5*0.5+(1-(R318-1)/10)*0.25+S318*0.25)*10000</f>
        <v>6843.75</v>
      </c>
      <c r="U318" s="50">
        <f t="shared" ref="U318" si="300">T318-T317</f>
        <v>116.07142857142844</v>
      </c>
      <c r="V318" s="50">
        <f>IF(A318&lt;&gt;"",AVERAGE($F$2:F318),"")</f>
        <v>1.4826498422712935</v>
      </c>
      <c r="W318" s="50">
        <f>IF(A318&lt;&gt;"", AVERAGE($G$2:G318), "")</f>
        <v>1.6782334384858044</v>
      </c>
      <c r="X318" s="50">
        <f>IF(A318&lt;&gt;"", COUNTIF($H$2:H318, "AC")/SUM($G$2:G318), "")</f>
        <v>0.58082706766917291</v>
      </c>
      <c r="Y318" s="50">
        <f t="shared" ref="Y318" si="301">IF(A318&lt;&gt;"", V318/5*0.5+(1-(W318-1)/10)*0.25+X318*0.25, "")*10000</f>
        <v>5265.1591518227751</v>
      </c>
      <c r="Z318" s="50">
        <f t="shared" ref="Z318" si="302">Y318-Y317</f>
        <v>6.5762631625384529</v>
      </c>
      <c r="AA318" s="50" t="str">
        <f t="shared" si="64"/>
        <v>NA</v>
      </c>
      <c r="AB318" s="75" t="str">
        <f t="shared" si="65"/>
        <v>NA</v>
      </c>
      <c r="AC318" s="51" t="s">
        <v>1043</v>
      </c>
      <c r="AD318" s="51" t="s">
        <v>1043</v>
      </c>
      <c r="AE318" s="51" t="s">
        <v>1043</v>
      </c>
      <c r="AF318" s="51" t="s">
        <v>1043</v>
      </c>
    </row>
    <row r="319" spans="1:32" x14ac:dyDescent="0.15">
      <c r="A319" s="43" t="s">
        <v>1013</v>
      </c>
      <c r="B319" s="57">
        <v>513</v>
      </c>
      <c r="C319" s="57" t="s">
        <v>1192</v>
      </c>
      <c r="D319" s="58" t="s">
        <v>1193</v>
      </c>
      <c r="E319" s="58" t="s">
        <v>973</v>
      </c>
      <c r="F319" s="58">
        <v>3</v>
      </c>
      <c r="G319" s="46">
        <v>1</v>
      </c>
      <c r="H319" s="47" t="s">
        <v>961</v>
      </c>
      <c r="I319" s="59" t="s">
        <v>1008</v>
      </c>
      <c r="J319" s="56">
        <v>41335</v>
      </c>
      <c r="K319" s="61"/>
      <c r="L319" s="61"/>
      <c r="M319" s="73" t="s">
        <v>973</v>
      </c>
      <c r="N319" s="80">
        <f t="shared" si="262"/>
        <v>8000</v>
      </c>
      <c r="O319" s="77">
        <f>AVERAGE($N$2:N319)</f>
        <v>5774.0216631726043</v>
      </c>
      <c r="P319" s="77">
        <f t="shared" ref="P319" si="303">O319-O318</f>
        <v>7.0220136808438838</v>
      </c>
      <c r="Q319" s="49">
        <f t="shared" ref="Q319" si="304">AVERAGE(F312:F319)</f>
        <v>3.5</v>
      </c>
      <c r="R319" s="49">
        <f t="shared" ref="R319" si="305">AVERAGE(G312:G319)</f>
        <v>2</v>
      </c>
      <c r="S319" s="50">
        <f t="shared" ref="S319" si="306">COUNTIF(H313:H319, "AC")/SUM(G313:G319)</f>
        <v>0.53846153846153844</v>
      </c>
      <c r="T319" s="50">
        <f t="shared" ref="T319" si="307">(Q319/5*0.5+(1-(R319-1)/10)*0.25+S319*0.25)*10000</f>
        <v>7096.1538461538457</v>
      </c>
      <c r="U319" s="50">
        <f t="shared" ref="U319" si="308">T319-T318</f>
        <v>252.40384615384573</v>
      </c>
      <c r="V319" s="50">
        <f>IF(A319&lt;&gt;"",AVERAGE($F$2:F319),"")</f>
        <v>1.4874213836477987</v>
      </c>
      <c r="W319" s="50">
        <f>IF(A319&lt;&gt;"", AVERAGE($G$2:G319), "")</f>
        <v>1.6761006289308176</v>
      </c>
      <c r="X319" s="50">
        <f>IF(A319&lt;&gt;"", COUNTIF($H$2:H319, "AC")/SUM($G$2:G319), "")</f>
        <v>0.58161350844277671</v>
      </c>
      <c r="Y319" s="50">
        <f t="shared" ref="Y319" si="309">IF(A319&lt;&gt;"", V319/5*0.5+(1-(W319-1)/10)*0.25+X319*0.25, "")*10000</f>
        <v>5272.4299975220356</v>
      </c>
      <c r="Z319" s="50">
        <f t="shared" ref="Z319" si="310">Y319-Y318</f>
        <v>7.2708456992604624</v>
      </c>
      <c r="AA319" s="50">
        <f t="shared" si="64"/>
        <v>0.10305555555555554</v>
      </c>
      <c r="AB319" s="75">
        <f t="shared" si="65"/>
        <v>1.7175925925925924E-2</v>
      </c>
      <c r="AC319" s="51">
        <v>1.7175925925925924E-2</v>
      </c>
      <c r="AD319" s="51" t="s">
        <v>1043</v>
      </c>
      <c r="AE319" s="51" t="s">
        <v>1043</v>
      </c>
      <c r="AF319" s="51" t="s">
        <v>1043</v>
      </c>
    </row>
    <row r="320" spans="1:32" x14ac:dyDescent="0.15">
      <c r="A320" s="43" t="s">
        <v>1013</v>
      </c>
      <c r="B320" s="57">
        <v>515</v>
      </c>
      <c r="C320" s="57" t="s">
        <v>1194</v>
      </c>
      <c r="D320" s="58" t="s">
        <v>1193</v>
      </c>
      <c r="E320" s="58" t="s">
        <v>973</v>
      </c>
      <c r="F320" s="58">
        <v>3</v>
      </c>
      <c r="G320" s="46">
        <v>2</v>
      </c>
      <c r="H320" s="47" t="s">
        <v>961</v>
      </c>
      <c r="I320" s="59" t="s">
        <v>1008</v>
      </c>
      <c r="J320" s="56">
        <v>41335</v>
      </c>
      <c r="K320" s="61"/>
      <c r="L320" s="61" t="s">
        <v>1195</v>
      </c>
      <c r="M320" s="73" t="s">
        <v>973</v>
      </c>
      <c r="N320" s="80">
        <f t="shared" si="262"/>
        <v>6500</v>
      </c>
      <c r="O320" s="77">
        <f>AVERAGE($N$2:N320)</f>
        <v>5776.2974573319379</v>
      </c>
      <c r="P320" s="77">
        <f t="shared" ref="P320" si="311">O320-O319</f>
        <v>2.2757941593336</v>
      </c>
      <c r="Q320" s="49">
        <f t="shared" ref="Q320" si="312">AVERAGE(F313:F320)</f>
        <v>3.375</v>
      </c>
      <c r="R320" s="49">
        <f t="shared" ref="R320" si="313">AVERAGE(G313:G320)</f>
        <v>1.875</v>
      </c>
      <c r="S320" s="50">
        <f t="shared" ref="S320" si="314">COUNTIF(H314:H320, "AC")/SUM(G314:G320)</f>
        <v>0.53846153846153844</v>
      </c>
      <c r="T320" s="50">
        <f t="shared" ref="T320" si="315">(Q320/5*0.5+(1-(R320-1)/10)*0.25+S320*0.25)*10000</f>
        <v>7002.4038461538466</v>
      </c>
      <c r="U320" s="50">
        <f t="shared" ref="U320" si="316">T320-T319</f>
        <v>-93.749999999999091</v>
      </c>
      <c r="V320" s="50">
        <f>IF(A320&lt;&gt;"",AVERAGE($F$2:F320),"")</f>
        <v>1.4921630094043887</v>
      </c>
      <c r="W320" s="50">
        <f>IF(A320&lt;&gt;"", AVERAGE($G$2:G320), "")</f>
        <v>1.677115987460815</v>
      </c>
      <c r="X320" s="50">
        <f>IF(A320&lt;&gt;"", COUNTIF($H$2:H320, "AC")/SUM($G$2:G320), "")</f>
        <v>0.58130841121495325</v>
      </c>
      <c r="Y320" s="50">
        <f t="shared" ref="Y320" si="317">IF(A320&lt;&gt;"", V320/5*0.5+(1-(W320-1)/10)*0.25+X320*0.25, "")*10000</f>
        <v>5276.1550405765674</v>
      </c>
      <c r="Z320" s="50">
        <f t="shared" ref="Z320" si="318">Y320-Y319</f>
        <v>3.7250430545318522</v>
      </c>
      <c r="AA320" s="50">
        <f t="shared" si="64"/>
        <v>5.527777777777778E-2</v>
      </c>
      <c r="AB320" s="75">
        <f t="shared" si="65"/>
        <v>9.2129629629629627E-3</v>
      </c>
      <c r="AC320" s="51">
        <v>9.2129629629629627E-3</v>
      </c>
      <c r="AD320" s="51" t="s">
        <v>1043</v>
      </c>
      <c r="AE320" s="51" t="s">
        <v>1043</v>
      </c>
      <c r="AF320" s="51" t="s">
        <v>1043</v>
      </c>
    </row>
    <row r="321" spans="1:32" x14ac:dyDescent="0.15">
      <c r="A321" s="43" t="s">
        <v>1013</v>
      </c>
      <c r="B321" s="57">
        <v>529</v>
      </c>
      <c r="C321" s="57" t="s">
        <v>1196</v>
      </c>
      <c r="D321" s="58" t="s">
        <v>1193</v>
      </c>
      <c r="E321" s="58" t="s">
        <v>973</v>
      </c>
      <c r="F321" s="58">
        <v>3</v>
      </c>
      <c r="G321" s="46">
        <v>2</v>
      </c>
      <c r="H321" s="47" t="s">
        <v>961</v>
      </c>
      <c r="I321" s="59" t="s">
        <v>1008</v>
      </c>
      <c r="J321" s="56">
        <v>41335</v>
      </c>
      <c r="K321" s="61"/>
      <c r="L321" s="61" t="s">
        <v>1197</v>
      </c>
      <c r="M321" s="73" t="s">
        <v>973</v>
      </c>
      <c r="N321" s="80">
        <f t="shared" si="262"/>
        <v>6500</v>
      </c>
      <c r="O321" s="77">
        <f>AVERAGE($N$2:N321)</f>
        <v>5778.5590277777756</v>
      </c>
      <c r="P321" s="77">
        <f t="shared" ref="P321" si="319">O321-O320</f>
        <v>2.2615704458376058</v>
      </c>
      <c r="Q321" s="49">
        <f t="shared" ref="Q321" si="320">AVERAGE(F314:F321)</f>
        <v>3.625</v>
      </c>
      <c r="R321" s="49">
        <f t="shared" ref="R321" si="321">AVERAGE(G314:G321)</f>
        <v>1.875</v>
      </c>
      <c r="S321" s="50">
        <f t="shared" ref="S321" si="322">COUNTIF(H315:H321, "AC")/SUM(G315:G321)</f>
        <v>0.63636363636363635</v>
      </c>
      <c r="T321" s="50">
        <f t="shared" ref="T321" si="323">(Q321/5*0.5+(1-(R321-1)/10)*0.25+S321*0.25)*10000</f>
        <v>7497.1590909090901</v>
      </c>
      <c r="U321" s="50">
        <f t="shared" ref="U321" si="324">T321-T320</f>
        <v>494.75524475524344</v>
      </c>
      <c r="V321" s="50">
        <f>IF(A321&lt;&gt;"",AVERAGE($F$2:F321),"")</f>
        <v>1.496875</v>
      </c>
      <c r="W321" s="50">
        <f>IF(A321&lt;&gt;"", AVERAGE($G$2:G321), "")</f>
        <v>1.6781250000000001</v>
      </c>
      <c r="X321" s="50">
        <f>IF(A321&lt;&gt;"", COUNTIF($H$2:H321, "AC")/SUM($G$2:G321), "")</f>
        <v>0.58100558659217882</v>
      </c>
      <c r="Y321" s="50">
        <f t="shared" ref="Y321" si="325">IF(A321&lt;&gt;"", V321/5*0.5+(1-(W321-1)/10)*0.25+X321*0.25, "")*10000</f>
        <v>5279.8577164804474</v>
      </c>
      <c r="Z321" s="50">
        <f t="shared" ref="Z321" si="326">Y321-Y320</f>
        <v>3.7026759038799355</v>
      </c>
      <c r="AA321" s="50">
        <f t="shared" si="64"/>
        <v>0.27770833333333333</v>
      </c>
      <c r="AB321" s="75">
        <f t="shared" si="65"/>
        <v>4.628472222222222E-2</v>
      </c>
      <c r="AC321" s="51">
        <v>4.628472222222222E-2</v>
      </c>
      <c r="AD321" s="51" t="s">
        <v>1043</v>
      </c>
      <c r="AE321" s="51" t="s">
        <v>1043</v>
      </c>
      <c r="AF321" s="51" t="s">
        <v>1043</v>
      </c>
    </row>
    <row r="322" spans="1:32" x14ac:dyDescent="0.15">
      <c r="A322" s="43" t="s">
        <v>1013</v>
      </c>
      <c r="B322" s="57">
        <v>199</v>
      </c>
      <c r="C322" s="57" t="s">
        <v>1198</v>
      </c>
      <c r="D322" s="58" t="s">
        <v>1193</v>
      </c>
      <c r="E322" s="58" t="s">
        <v>973</v>
      </c>
      <c r="F322" s="58">
        <v>3</v>
      </c>
      <c r="G322" s="46">
        <v>1</v>
      </c>
      <c r="H322" s="47" t="s">
        <v>961</v>
      </c>
      <c r="I322" s="59" t="s">
        <v>1008</v>
      </c>
      <c r="J322" s="56">
        <v>41335</v>
      </c>
      <c r="K322" s="61"/>
      <c r="L322" s="61"/>
      <c r="M322" s="73" t="s">
        <v>973</v>
      </c>
      <c r="N322" s="80">
        <f t="shared" si="262"/>
        <v>8000</v>
      </c>
      <c r="O322" s="77">
        <f>AVERAGE($N$2:N322)</f>
        <v>5785.4794046382804</v>
      </c>
      <c r="P322" s="77">
        <f t="shared" ref="P322" si="327">O322-O321</f>
        <v>6.9203768605048026</v>
      </c>
      <c r="Q322" s="49">
        <f t="shared" ref="Q322" si="328">AVERAGE(F315:F322)</f>
        <v>3.5</v>
      </c>
      <c r="R322" s="49">
        <f t="shared" ref="R322" si="329">AVERAGE(G315:G322)</f>
        <v>1.5</v>
      </c>
      <c r="S322" s="50">
        <f t="shared" ref="S322" si="330">COUNTIF(H316:H322, "AC")/SUM(G316:G322)</f>
        <v>0.63636363636363635</v>
      </c>
      <c r="T322" s="50">
        <f t="shared" ref="T322" si="331">(Q322/5*0.5+(1-(R322-1)/10)*0.25+S322*0.25)*10000</f>
        <v>7465.9090909090901</v>
      </c>
      <c r="U322" s="50">
        <f t="shared" ref="U322" si="332">T322-T321</f>
        <v>-31.25</v>
      </c>
      <c r="V322" s="50">
        <f>IF(A322&lt;&gt;"",AVERAGE($F$2:F322),"")</f>
        <v>1.5015576323987538</v>
      </c>
      <c r="W322" s="50">
        <f>IF(A322&lt;&gt;"", AVERAGE($G$2:G322), "")</f>
        <v>1.67601246105919</v>
      </c>
      <c r="X322" s="50">
        <f>IF(A322&lt;&gt;"", COUNTIF($H$2:H322, "AC")/SUM($G$2:G322), "")</f>
        <v>0.58178438661710041</v>
      </c>
      <c r="Y322" s="50">
        <f t="shared" ref="Y322" si="333">IF(A322&lt;&gt;"", V322/5*0.5+(1-(W322-1)/10)*0.25+X322*0.25, "")*10000</f>
        <v>5287.0154836767069</v>
      </c>
      <c r="Z322" s="50">
        <f t="shared" ref="Z322" si="334">Y322-Y321</f>
        <v>7.1577671962595559</v>
      </c>
      <c r="AA322" s="50">
        <f t="shared" si="64"/>
        <v>3.0208333333333334E-2</v>
      </c>
      <c r="AB322" s="75">
        <f t="shared" si="65"/>
        <v>5.0347222222222225E-3</v>
      </c>
      <c r="AC322" s="51">
        <v>5.0347222222222225E-3</v>
      </c>
      <c r="AD322" s="51" t="s">
        <v>1043</v>
      </c>
      <c r="AE322" s="51" t="s">
        <v>1043</v>
      </c>
      <c r="AF322" s="51" t="s">
        <v>1043</v>
      </c>
    </row>
    <row r="323" spans="1:32" x14ac:dyDescent="0.15">
      <c r="A323" s="43" t="s">
        <v>1013</v>
      </c>
      <c r="B323" s="57">
        <v>102</v>
      </c>
      <c r="C323" s="57" t="s">
        <v>1199</v>
      </c>
      <c r="D323" s="58" t="s">
        <v>1193</v>
      </c>
      <c r="E323" s="58" t="s">
        <v>973</v>
      </c>
      <c r="F323" s="58">
        <v>2</v>
      </c>
      <c r="G323" s="46">
        <v>1</v>
      </c>
      <c r="H323" s="47" t="s">
        <v>961</v>
      </c>
      <c r="I323" s="59" t="s">
        <v>1008</v>
      </c>
      <c r="J323" s="56">
        <v>41336</v>
      </c>
      <c r="K323" s="61"/>
      <c r="L323" s="61"/>
      <c r="M323" s="73" t="s">
        <v>973</v>
      </c>
      <c r="N323" s="80">
        <f t="shared" si="262"/>
        <v>7000</v>
      </c>
      <c r="O323" s="77">
        <f>AVERAGE($N$2:N323)</f>
        <v>5789.2512077294659</v>
      </c>
      <c r="P323" s="77">
        <f t="shared" ref="P323" si="335">O323-O322</f>
        <v>3.7718030911855749</v>
      </c>
      <c r="Q323" s="49">
        <f t="shared" ref="Q323" si="336">AVERAGE(F316:F323)</f>
        <v>3.375</v>
      </c>
      <c r="R323" s="49">
        <f t="shared" ref="R323" si="337">AVERAGE(G316:G323)</f>
        <v>1.5</v>
      </c>
      <c r="S323" s="50">
        <f t="shared" ref="S323" si="338">COUNTIF(H317:H323, "AC")/SUM(G317:G323)</f>
        <v>0.63636363636363635</v>
      </c>
      <c r="T323" s="50">
        <f t="shared" ref="T323" si="339">(Q323/5*0.5+(1-(R323-1)/10)*0.25+S323*0.25)*10000</f>
        <v>7340.9090909090901</v>
      </c>
      <c r="U323" s="50">
        <f t="shared" ref="U323" si="340">T323-T322</f>
        <v>-125</v>
      </c>
      <c r="V323" s="50">
        <f>IF(A323&lt;&gt;"",AVERAGE($F$2:F323),"")</f>
        <v>1.5031055900621118</v>
      </c>
      <c r="W323" s="50">
        <f>IF(A323&lt;&gt;"", AVERAGE($G$2:G323), "")</f>
        <v>1.673913043478261</v>
      </c>
      <c r="X323" s="50">
        <f>IF(A323&lt;&gt;"", COUNTIF($H$2:H323, "AC")/SUM($G$2:G323), "")</f>
        <v>0.58256029684601118</v>
      </c>
      <c r="Y323" s="50">
        <f t="shared" ref="Y323" si="341">IF(A323&lt;&gt;"", V323/5*0.5+(1-(W323-1)/10)*0.25+X323*0.25, "")*10000</f>
        <v>5291.0280713075745</v>
      </c>
      <c r="Z323" s="50">
        <f t="shared" ref="Z323" si="342">Y323-Y322</f>
        <v>4.0125876308675288</v>
      </c>
      <c r="AA323" s="50">
        <f t="shared" si="64"/>
        <v>1.8888888888888889E-2</v>
      </c>
      <c r="AB323" s="75">
        <v>3.1481481481481482E-3</v>
      </c>
      <c r="AC323" s="51" t="s">
        <v>1043</v>
      </c>
      <c r="AD323" s="51" t="s">
        <v>1043</v>
      </c>
      <c r="AE323" s="51" t="s">
        <v>1043</v>
      </c>
      <c r="AF323" s="51" t="s">
        <v>1043</v>
      </c>
    </row>
    <row r="324" spans="1:32" x14ac:dyDescent="0.15">
      <c r="A324" s="43" t="s">
        <v>1013</v>
      </c>
      <c r="B324" s="57">
        <v>107</v>
      </c>
      <c r="C324" s="57" t="s">
        <v>1200</v>
      </c>
      <c r="D324" s="58" t="s">
        <v>1193</v>
      </c>
      <c r="E324" s="58" t="s">
        <v>973</v>
      </c>
      <c r="F324" s="58">
        <v>2</v>
      </c>
      <c r="G324" s="46">
        <v>1</v>
      </c>
      <c r="H324" s="47" t="s">
        <v>961</v>
      </c>
      <c r="I324" s="59" t="s">
        <v>1093</v>
      </c>
      <c r="J324" s="56">
        <v>41336</v>
      </c>
      <c r="K324" s="61"/>
      <c r="L324" s="61"/>
      <c r="M324" s="73" t="s">
        <v>973</v>
      </c>
      <c r="N324" s="80">
        <f t="shared" si="262"/>
        <v>7000</v>
      </c>
      <c r="O324" s="77">
        <f>AVERAGE($N$2:N324)</f>
        <v>5792.9996560027494</v>
      </c>
      <c r="P324" s="77">
        <f t="shared" ref="P324" si="343">O324-O323</f>
        <v>3.7484482732834294</v>
      </c>
      <c r="Q324" s="49">
        <f t="shared" ref="Q324" si="344">AVERAGE(F317:F324)</f>
        <v>3.25</v>
      </c>
      <c r="R324" s="49">
        <f t="shared" ref="R324" si="345">AVERAGE(G317:G324)</f>
        <v>1.5</v>
      </c>
      <c r="S324" s="50">
        <f t="shared" ref="S324" si="346">COUNTIF(H318:H324, "AC")/SUM(G318:G324)</f>
        <v>0.63636363636363635</v>
      </c>
      <c r="T324" s="50">
        <f t="shared" ref="T324" si="347">(Q324/5*0.5+(1-(R324-1)/10)*0.25+S324*0.25)*10000</f>
        <v>7215.909090909091</v>
      </c>
      <c r="U324" s="50">
        <f t="shared" ref="U324" si="348">T324-T323</f>
        <v>-124.99999999999909</v>
      </c>
      <c r="V324" s="50">
        <f>IF(A324&lt;&gt;"",AVERAGE($F$2:F324),"")</f>
        <v>1.5046439628482973</v>
      </c>
      <c r="W324" s="50">
        <f>IF(A324&lt;&gt;"", AVERAGE($G$2:G324), "")</f>
        <v>1.6718266253869969</v>
      </c>
      <c r="X324" s="50">
        <f>IF(A324&lt;&gt;"", COUNTIF($H$2:H324, "AC")/SUM($G$2:G324), "")</f>
        <v>0.58333333333333337</v>
      </c>
      <c r="Y324" s="50">
        <f t="shared" ref="Y324" si="349">IF(A324&lt;&gt;"", V324/5*0.5+(1-(W324-1)/10)*0.25+X324*0.25, "")*10000</f>
        <v>5295.0206398348819</v>
      </c>
      <c r="Z324" s="50">
        <f t="shared" ref="Z324" si="350">Y324-Y323</f>
        <v>3.9925685273074123</v>
      </c>
      <c r="AA324" s="50">
        <f t="shared" si="64"/>
        <v>6.8055555555555543E-3</v>
      </c>
      <c r="AB324" s="75">
        <v>1.1342592592592591E-3</v>
      </c>
      <c r="AC324" s="51" t="s">
        <v>1043</v>
      </c>
      <c r="AD324" s="51" t="s">
        <v>1043</v>
      </c>
      <c r="AE324" s="51" t="s">
        <v>1043</v>
      </c>
      <c r="AF324" s="51" t="s">
        <v>1043</v>
      </c>
    </row>
    <row r="325" spans="1:32" x14ac:dyDescent="0.15">
      <c r="A325" s="43" t="s">
        <v>1013</v>
      </c>
      <c r="B325" s="57">
        <v>101</v>
      </c>
      <c r="C325" s="57" t="s">
        <v>1201</v>
      </c>
      <c r="D325" s="58" t="s">
        <v>1193</v>
      </c>
      <c r="E325" s="58" t="s">
        <v>973</v>
      </c>
      <c r="F325" s="58">
        <v>3</v>
      </c>
      <c r="G325" s="46">
        <v>4</v>
      </c>
      <c r="H325" s="47" t="s">
        <v>961</v>
      </c>
      <c r="I325" s="59" t="s">
        <v>1093</v>
      </c>
      <c r="J325" s="56">
        <v>41336</v>
      </c>
      <c r="K325" s="61"/>
      <c r="L325" s="61" t="s">
        <v>1202</v>
      </c>
      <c r="M325" s="73" t="s">
        <v>973</v>
      </c>
      <c r="N325" s="80">
        <f t="shared" si="262"/>
        <v>5375</v>
      </c>
      <c r="O325" s="77">
        <f>AVERAGE($N$2:N325)</f>
        <v>5791.7095336076791</v>
      </c>
      <c r="P325" s="77">
        <f t="shared" ref="P325" si="351">O325-O324</f>
        <v>-1.2901223950702843</v>
      </c>
      <c r="Q325" s="49">
        <f t="shared" ref="Q325" si="352">AVERAGE(F318:F325)</f>
        <v>3</v>
      </c>
      <c r="R325" s="49">
        <f t="shared" ref="R325" si="353">AVERAGE(G318:G325)</f>
        <v>1.875</v>
      </c>
      <c r="S325" s="50">
        <f t="shared" ref="S325" si="354">COUNTIF(H319:H325, "AC")/SUM(G319:G325)</f>
        <v>0.58333333333333337</v>
      </c>
      <c r="T325" s="50">
        <f t="shared" ref="T325" si="355">(Q325/5*0.5+(1-(R325-1)/10)*0.25+S325*0.25)*10000</f>
        <v>6739.583333333333</v>
      </c>
      <c r="U325" s="50">
        <f t="shared" ref="U325" si="356">T325-T324</f>
        <v>-476.32575757575796</v>
      </c>
      <c r="V325" s="50">
        <f>IF(A325&lt;&gt;"",AVERAGE($F$2:F325),"")</f>
        <v>1.5092592592592593</v>
      </c>
      <c r="W325" s="50">
        <f>IF(A325&lt;&gt;"", AVERAGE($G$2:G325), "")</f>
        <v>1.6790123456790123</v>
      </c>
      <c r="X325" s="50">
        <f>IF(A325&lt;&gt;"", COUNTIF($H$2:H325, "AC")/SUM($G$2:G325), "")</f>
        <v>0.58088235294117652</v>
      </c>
      <c r="Y325" s="50">
        <f t="shared" ref="Y325" si="357">IF(A325&lt;&gt;"", V325/5*0.5+(1-(W325-1)/10)*0.25+X325*0.25, "")*10000</f>
        <v>5291.7120551924481</v>
      </c>
      <c r="Z325" s="50">
        <f t="shared" ref="Z325" si="358">Y325-Y324</f>
        <v>-3.3085846424337433</v>
      </c>
      <c r="AA325" s="50">
        <f t="shared" si="64"/>
        <v>0.21236111111111111</v>
      </c>
      <c r="AB325" s="75">
        <f t="shared" si="65"/>
        <v>3.5393518518518519E-2</v>
      </c>
      <c r="AC325" s="51">
        <v>1.0590277777777777E-2</v>
      </c>
      <c r="AD325" s="51">
        <v>2.480324074074074E-2</v>
      </c>
      <c r="AE325" s="51" t="s">
        <v>1043</v>
      </c>
      <c r="AF325" s="51" t="s">
        <v>1043</v>
      </c>
    </row>
    <row r="326" spans="1:32" x14ac:dyDescent="0.15">
      <c r="A326" s="43" t="s">
        <v>1013</v>
      </c>
      <c r="B326" s="57">
        <v>111</v>
      </c>
      <c r="C326" s="57" t="s">
        <v>1203</v>
      </c>
      <c r="D326" s="58" t="s">
        <v>1193</v>
      </c>
      <c r="E326" s="58" t="s">
        <v>973</v>
      </c>
      <c r="F326" s="58">
        <v>3</v>
      </c>
      <c r="G326" s="46">
        <v>1</v>
      </c>
      <c r="H326" s="47" t="s">
        <v>961</v>
      </c>
      <c r="I326" s="59" t="s">
        <v>1093</v>
      </c>
      <c r="J326" s="56">
        <v>41336</v>
      </c>
      <c r="K326" s="61"/>
      <c r="L326" s="61"/>
      <c r="M326" s="73" t="s">
        <v>973</v>
      </c>
      <c r="N326" s="80">
        <f t="shared" si="262"/>
        <v>8000</v>
      </c>
      <c r="O326" s="77">
        <f>AVERAGE($N$2:N326)</f>
        <v>5798.5042735042707</v>
      </c>
      <c r="P326" s="77">
        <f t="shared" ref="P326" si="359">O326-O325</f>
        <v>6.7947398965916364</v>
      </c>
      <c r="Q326" s="49">
        <f t="shared" ref="Q326" si="360">AVERAGE(F319:F326)</f>
        <v>2.75</v>
      </c>
      <c r="R326" s="49">
        <f t="shared" ref="R326" si="361">AVERAGE(G319:G326)</f>
        <v>1.625</v>
      </c>
      <c r="S326" s="50">
        <f t="shared" ref="S326" si="362">COUNTIF(H320:H326, "AC")/SUM(G320:G326)</f>
        <v>0.58333333333333337</v>
      </c>
      <c r="T326" s="50">
        <f t="shared" ref="T326" si="363">(Q326/5*0.5+(1-(R326-1)/10)*0.25+S326*0.25)*10000</f>
        <v>6552.0833333333339</v>
      </c>
      <c r="U326" s="50">
        <f t="shared" ref="U326" si="364">T326-T325</f>
        <v>-187.49999999999909</v>
      </c>
      <c r="V326" s="50">
        <f>IF(A326&lt;&gt;"",AVERAGE($F$2:F326),"")</f>
        <v>1.5138461538461538</v>
      </c>
      <c r="W326" s="50">
        <f>IF(A326&lt;&gt;"", AVERAGE($G$2:G326), "")</f>
        <v>1.676923076923077</v>
      </c>
      <c r="X326" s="50">
        <f>IF(A326&lt;&gt;"", COUNTIF($H$2:H326, "AC")/SUM($G$2:G326), "")</f>
        <v>0.58165137614678897</v>
      </c>
      <c r="Y326" s="50">
        <f t="shared" ref="Y326" si="365">IF(A326&lt;&gt;"", V326/5*0.5+(1-(W326-1)/10)*0.25+X326*0.25, "")*10000</f>
        <v>5298.7438249823572</v>
      </c>
      <c r="Z326" s="50">
        <f t="shared" ref="Z326" si="366">Y326-Y325</f>
        <v>7.031769789909049</v>
      </c>
      <c r="AA326" s="50">
        <f t="shared" si="64"/>
        <v>4.763888888888889E-2</v>
      </c>
      <c r="AB326" s="75">
        <f t="shared" si="65"/>
        <v>7.9398148148148145E-3</v>
      </c>
      <c r="AC326" s="51">
        <v>7.9398148148148145E-3</v>
      </c>
      <c r="AD326" s="51" t="s">
        <v>1043</v>
      </c>
      <c r="AE326" s="51" t="s">
        <v>1043</v>
      </c>
      <c r="AF326" s="51" t="s">
        <v>1043</v>
      </c>
    </row>
    <row r="327" spans="1:32" x14ac:dyDescent="0.15">
      <c r="A327" s="43" t="s">
        <v>1013</v>
      </c>
      <c r="B327" s="57">
        <v>279</v>
      </c>
      <c r="C327" s="57" t="s">
        <v>1204</v>
      </c>
      <c r="D327" s="58" t="s">
        <v>1207</v>
      </c>
      <c r="E327" s="58" t="s">
        <v>973</v>
      </c>
      <c r="F327" s="58">
        <v>3</v>
      </c>
      <c r="G327" s="46">
        <v>1</v>
      </c>
      <c r="H327" s="47" t="s">
        <v>961</v>
      </c>
      <c r="I327" s="59" t="s">
        <v>1008</v>
      </c>
      <c r="J327" s="56">
        <v>41336</v>
      </c>
      <c r="K327" s="61"/>
      <c r="L327" s="61" t="s">
        <v>1205</v>
      </c>
      <c r="M327" s="73" t="s">
        <v>973</v>
      </c>
      <c r="N327" s="80">
        <f t="shared" si="262"/>
        <v>8000</v>
      </c>
      <c r="O327" s="77">
        <f>AVERAGE($N$2:N327)</f>
        <v>5805.2573278800246</v>
      </c>
      <c r="P327" s="77">
        <f t="shared" ref="P327" si="367">O327-O326</f>
        <v>6.7530543757538908</v>
      </c>
      <c r="Q327" s="49">
        <f t="shared" ref="Q327" si="368">AVERAGE(F320:F327)</f>
        <v>2.75</v>
      </c>
      <c r="R327" s="49">
        <f t="shared" ref="R327" si="369">AVERAGE(G320:G327)</f>
        <v>1.625</v>
      </c>
      <c r="S327" s="50">
        <f t="shared" ref="S327" si="370">COUNTIF(H321:H327, "AC")/SUM(G321:G327)</f>
        <v>0.63636363636363635</v>
      </c>
      <c r="T327" s="50">
        <f t="shared" ref="T327" si="371">(Q327/5*0.5+(1-(R327-1)/10)*0.25+S327*0.25)*10000</f>
        <v>6684.659090909091</v>
      </c>
      <c r="U327" s="50">
        <f t="shared" ref="U327" si="372">T327-T326</f>
        <v>132.57575757575705</v>
      </c>
      <c r="V327" s="50">
        <f>IF(A327&lt;&gt;"",AVERAGE($F$2:F327),"")</f>
        <v>1.51840490797546</v>
      </c>
      <c r="W327" s="50">
        <f>IF(A327&lt;&gt;"", AVERAGE($G$2:G327), "")</f>
        <v>1.6748466257668713</v>
      </c>
      <c r="X327" s="50">
        <f>IF(A327&lt;&gt;"", COUNTIF($H$2:H327, "AC")/SUM($G$2:G327), "")</f>
        <v>0.58241758241758246</v>
      </c>
      <c r="Y327" s="50">
        <f t="shared" ref="Y327" si="373">IF(A327&lt;&gt;"", V327/5*0.5+(1-(W327-1)/10)*0.25+X327*0.25, "")*10000</f>
        <v>5305.7372075776984</v>
      </c>
      <c r="Z327" s="50">
        <f t="shared" ref="Z327" si="374">Y327-Y326</f>
        <v>6.9933825953412452</v>
      </c>
      <c r="AA327" s="50">
        <f t="shared" si="64"/>
        <v>5.2916666666666667E-2</v>
      </c>
      <c r="AB327" s="75">
        <f t="shared" si="65"/>
        <v>8.819444444444444E-3</v>
      </c>
      <c r="AC327" s="51">
        <v>8.819444444444444E-3</v>
      </c>
      <c r="AD327" s="51" t="s">
        <v>1043</v>
      </c>
      <c r="AE327" s="51" t="s">
        <v>1043</v>
      </c>
      <c r="AF327" s="51" t="s">
        <v>1043</v>
      </c>
    </row>
    <row r="328" spans="1:32" x14ac:dyDescent="0.15">
      <c r="A328" s="43" t="s">
        <v>1013</v>
      </c>
      <c r="B328" s="57">
        <v>104</v>
      </c>
      <c r="C328" s="57" t="s">
        <v>1206</v>
      </c>
      <c r="D328" s="58" t="s">
        <v>964</v>
      </c>
      <c r="E328" s="58" t="s">
        <v>973</v>
      </c>
      <c r="F328" s="58">
        <v>2</v>
      </c>
      <c r="G328" s="46">
        <v>1</v>
      </c>
      <c r="H328" s="47" t="s">
        <v>961</v>
      </c>
      <c r="I328" s="59" t="s">
        <v>1093</v>
      </c>
      <c r="J328" s="56">
        <v>41336</v>
      </c>
      <c r="K328" s="61"/>
      <c r="L328" s="61"/>
      <c r="M328" s="73" t="s">
        <v>973</v>
      </c>
      <c r="N328" s="80">
        <f t="shared" si="262"/>
        <v>7000</v>
      </c>
      <c r="O328" s="77">
        <f>AVERAGE($N$2:N328)</f>
        <v>5808.9109751953765</v>
      </c>
      <c r="P328" s="77">
        <f t="shared" ref="P328" si="375">O328-O327</f>
        <v>3.6536473153519182</v>
      </c>
      <c r="Q328" s="49">
        <f t="shared" ref="Q328" si="376">AVERAGE(F321:F328)</f>
        <v>2.625</v>
      </c>
      <c r="R328" s="49">
        <f t="shared" ref="R328" si="377">AVERAGE(G321:G328)</f>
        <v>1.5</v>
      </c>
      <c r="S328" s="50">
        <f t="shared" ref="S328" si="378">COUNTIF(H322:H328, "AC")/SUM(G322:G328)</f>
        <v>0.7</v>
      </c>
      <c r="T328" s="50">
        <f t="shared" ref="T328" si="379">(Q328/5*0.5+(1-(R328-1)/10)*0.25+S328*0.25)*10000</f>
        <v>6750</v>
      </c>
      <c r="U328" s="50">
        <f t="shared" ref="U328" si="380">T328-T327</f>
        <v>65.340909090909008</v>
      </c>
      <c r="V328" s="50">
        <f>IF(A328&lt;&gt;"",AVERAGE($F$2:F328),"")</f>
        <v>1.5198776758409787</v>
      </c>
      <c r="W328" s="50">
        <f>IF(A328&lt;&gt;"", AVERAGE($G$2:G328), "")</f>
        <v>1.6727828746177369</v>
      </c>
      <c r="X328" s="50">
        <f>IF(A328&lt;&gt;"", COUNTIF($H$2:H328, "AC")/SUM($G$2:G328), "")</f>
        <v>0.58318098720292499</v>
      </c>
      <c r="Y328" s="50">
        <f t="shared" ref="Y328" si="381">IF(A328&lt;&gt;"", V328/5*0.5+(1-(W328-1)/10)*0.25+X328*0.25, "")*10000</f>
        <v>5309.6344251938563</v>
      </c>
      <c r="Z328" s="50">
        <f t="shared" ref="Z328" si="382">Y328-Y327</f>
        <v>3.8972176161578318</v>
      </c>
      <c r="AA328" s="50">
        <f t="shared" si="64"/>
        <v>3.7708333333333337E-2</v>
      </c>
      <c r="AB328" s="75">
        <f t="shared" si="65"/>
        <v>6.2847222222222228E-3</v>
      </c>
      <c r="AC328" s="51">
        <v>6.2847222222222228E-3</v>
      </c>
      <c r="AD328" s="51" t="s">
        <v>1043</v>
      </c>
      <c r="AE328" s="51" t="s">
        <v>1043</v>
      </c>
      <c r="AF328" s="51" t="s">
        <v>1043</v>
      </c>
    </row>
    <row r="329" spans="1:32" x14ac:dyDescent="0.15">
      <c r="A329" s="43" t="s">
        <v>1013</v>
      </c>
      <c r="B329" s="57">
        <v>100</v>
      </c>
      <c r="C329" s="57" t="s">
        <v>1208</v>
      </c>
      <c r="D329" s="58" t="s">
        <v>964</v>
      </c>
      <c r="E329" s="58" t="s">
        <v>973</v>
      </c>
      <c r="F329" s="58">
        <v>3</v>
      </c>
      <c r="G329" s="46">
        <v>2</v>
      </c>
      <c r="H329" s="47" t="s">
        <v>961</v>
      </c>
      <c r="I329" s="59" t="s">
        <v>1093</v>
      </c>
      <c r="J329" s="56">
        <v>41336</v>
      </c>
      <c r="K329" s="61"/>
      <c r="L329" s="61" t="s">
        <v>1209</v>
      </c>
      <c r="M329" s="73" t="s">
        <v>973</v>
      </c>
      <c r="N329" s="80">
        <f t="shared" si="262"/>
        <v>6500</v>
      </c>
      <c r="O329" s="77">
        <f>AVERAGE($N$2:N329)</f>
        <v>5811.0179539295368</v>
      </c>
      <c r="P329" s="77">
        <f t="shared" ref="P329" si="383">O329-O328</f>
        <v>2.1069787341602932</v>
      </c>
      <c r="Q329" s="49">
        <f t="shared" ref="Q329" si="384">AVERAGE(F322:F329)</f>
        <v>2.625</v>
      </c>
      <c r="R329" s="49">
        <f t="shared" ref="R329" si="385">AVERAGE(G322:G329)</f>
        <v>1.5</v>
      </c>
      <c r="S329" s="50">
        <f t="shared" ref="S329" si="386">COUNTIF(H323:H329, "AC")/SUM(G323:G329)</f>
        <v>0.63636363636363635</v>
      </c>
      <c r="T329" s="50">
        <f t="shared" ref="T329" si="387">(Q329/5*0.5+(1-(R329-1)/10)*0.25+S329*0.25)*10000</f>
        <v>6590.909090909091</v>
      </c>
      <c r="U329" s="50">
        <f t="shared" ref="U329" si="388">T329-T328</f>
        <v>-159.09090909090901</v>
      </c>
      <c r="V329" s="50">
        <f>IF(A329&lt;&gt;"",AVERAGE($F$2:F329),"")</f>
        <v>1.524390243902439</v>
      </c>
      <c r="W329" s="50">
        <f>IF(A329&lt;&gt;"", AVERAGE($G$2:G329), "")</f>
        <v>1.6737804878048781</v>
      </c>
      <c r="X329" s="50">
        <f>IF(A329&lt;&gt;"", COUNTIF($H$2:H329, "AC")/SUM($G$2:G329), "")</f>
        <v>0.58287795992714031</v>
      </c>
      <c r="Y329" s="50">
        <f t="shared" ref="Y329" si="389">IF(A329&lt;&gt;"", V329/5*0.5+(1-(W329-1)/10)*0.25+X329*0.25, "")*10000</f>
        <v>5313.1400217690707</v>
      </c>
      <c r="Z329" s="50">
        <f t="shared" ref="Z329" si="390">Y329-Y328</f>
        <v>3.5055965752144402</v>
      </c>
      <c r="AA329" s="50">
        <f t="shared" si="64"/>
        <v>9.0347222222222204E-2</v>
      </c>
      <c r="AB329" s="75">
        <f t="shared" si="65"/>
        <v>1.5057870370370369E-2</v>
      </c>
      <c r="AC329" s="51">
        <v>1.5057870370370369E-2</v>
      </c>
      <c r="AD329" s="51" t="s">
        <v>1043</v>
      </c>
      <c r="AE329" s="51" t="s">
        <v>1043</v>
      </c>
      <c r="AF329" s="51" t="s">
        <v>1043</v>
      </c>
    </row>
    <row r="330" spans="1:32" x14ac:dyDescent="0.15">
      <c r="A330" s="43" t="s">
        <v>1013</v>
      </c>
      <c r="B330" s="57">
        <v>108</v>
      </c>
      <c r="C330" s="57" t="s">
        <v>1210</v>
      </c>
      <c r="D330" s="58" t="s">
        <v>1211</v>
      </c>
      <c r="E330" s="58" t="s">
        <v>973</v>
      </c>
      <c r="F330" s="58">
        <v>3</v>
      </c>
      <c r="G330" s="46">
        <v>1</v>
      </c>
      <c r="H330" s="47" t="s">
        <v>961</v>
      </c>
      <c r="I330" s="59" t="s">
        <v>1093</v>
      </c>
      <c r="J330" s="56">
        <v>41336</v>
      </c>
      <c r="K330" s="61"/>
      <c r="L330" s="61"/>
      <c r="M330" s="73" t="s">
        <v>973</v>
      </c>
      <c r="N330" s="80">
        <f t="shared" si="262"/>
        <v>8000</v>
      </c>
      <c r="O330" s="77">
        <f>AVERAGE($N$2:N330)</f>
        <v>5817.671394799052</v>
      </c>
      <c r="P330" s="77">
        <f t="shared" ref="P330" si="391">O330-O329</f>
        <v>6.6534408695151797</v>
      </c>
      <c r="Q330" s="49">
        <f t="shared" ref="Q330" si="392">AVERAGE(F323:F330)</f>
        <v>2.625</v>
      </c>
      <c r="R330" s="49">
        <f t="shared" ref="R330" si="393">AVERAGE(G323:G330)</f>
        <v>1.5</v>
      </c>
      <c r="S330" s="50">
        <f t="shared" ref="S330" si="394">COUNTIF(H324:H330, "AC")/SUM(G324:G330)</f>
        <v>0.63636363636363635</v>
      </c>
      <c r="T330" s="50">
        <f t="shared" ref="T330" si="395">(Q330/5*0.5+(1-(R330-1)/10)*0.25+S330*0.25)*10000</f>
        <v>6590.909090909091</v>
      </c>
      <c r="U330" s="50">
        <f t="shared" ref="U330" si="396">T330-T329</f>
        <v>0</v>
      </c>
      <c r="V330" s="50">
        <f>IF(A330&lt;&gt;"",AVERAGE($F$2:F330),"")</f>
        <v>1.5288753799392096</v>
      </c>
      <c r="W330" s="50">
        <f>IF(A330&lt;&gt;"", AVERAGE($G$2:G330), "")</f>
        <v>1.6717325227963526</v>
      </c>
      <c r="X330" s="50">
        <f>IF(A330&lt;&gt;"", COUNTIF($H$2:H330, "AC")/SUM($G$2:G330), "")</f>
        <v>0.58363636363636362</v>
      </c>
      <c r="Y330" s="50">
        <f t="shared" ref="Y330" si="397">IF(A330&lt;&gt;"", V330/5*0.5+(1-(W330-1)/10)*0.25+X330*0.25, "")*10000</f>
        <v>5320.0331583310299</v>
      </c>
      <c r="Z330" s="50">
        <f t="shared" ref="Z330" si="398">Y330-Y329</f>
        <v>6.8931365619591816</v>
      </c>
      <c r="AA330" s="50">
        <f t="shared" si="64"/>
        <v>0.10868055555555556</v>
      </c>
      <c r="AB330" s="75">
        <f t="shared" si="65"/>
        <v>1.8113425925925925E-2</v>
      </c>
      <c r="AC330" s="51">
        <v>1.8113425925925925E-2</v>
      </c>
      <c r="AD330" s="51" t="s">
        <v>1043</v>
      </c>
      <c r="AE330" s="51" t="s">
        <v>1043</v>
      </c>
      <c r="AF330" s="51" t="s">
        <v>1043</v>
      </c>
    </row>
    <row r="331" spans="1:32" x14ac:dyDescent="0.15">
      <c r="A331" s="43" t="s">
        <v>1013</v>
      </c>
      <c r="B331" s="57">
        <v>257</v>
      </c>
      <c r="C331" s="57" t="s">
        <v>1212</v>
      </c>
      <c r="D331" s="58" t="s">
        <v>1211</v>
      </c>
      <c r="E331" s="58" t="s">
        <v>973</v>
      </c>
      <c r="F331" s="58">
        <v>3</v>
      </c>
      <c r="G331" s="46">
        <v>1</v>
      </c>
      <c r="H331" s="47" t="s">
        <v>961</v>
      </c>
      <c r="I331" s="59" t="s">
        <v>1093</v>
      </c>
      <c r="J331" s="56">
        <v>41336</v>
      </c>
      <c r="K331" s="61"/>
      <c r="L331" s="61"/>
      <c r="M331" s="73" t="s">
        <v>973</v>
      </c>
      <c r="N331" s="80">
        <f t="shared" si="262"/>
        <v>8000</v>
      </c>
      <c r="O331" s="77">
        <f>AVERAGE($N$2:N331)</f>
        <v>5824.284511784509</v>
      </c>
      <c r="P331" s="77">
        <f t="shared" ref="P331" si="399">O331-O330</f>
        <v>6.6131169854570544</v>
      </c>
      <c r="Q331" s="49">
        <f t="shared" ref="Q331" si="400">AVERAGE(F324:F331)</f>
        <v>2.75</v>
      </c>
      <c r="R331" s="49">
        <f t="shared" ref="R331" si="401">AVERAGE(G324:G331)</f>
        <v>1.5</v>
      </c>
      <c r="S331" s="50">
        <f t="shared" ref="S331" si="402">COUNTIF(H325:H331, "AC")/SUM(G325:G331)</f>
        <v>0.63636363636363635</v>
      </c>
      <c r="T331" s="50">
        <f t="shared" ref="T331" si="403">(Q331/5*0.5+(1-(R331-1)/10)*0.25+S331*0.25)*10000</f>
        <v>6715.9090909090901</v>
      </c>
      <c r="U331" s="50">
        <f t="shared" ref="U331" si="404">T331-T330</f>
        <v>124.99999999999909</v>
      </c>
      <c r="V331" s="50">
        <f>IF(A331&lt;&gt;"",AVERAGE($F$2:F331),"")</f>
        <v>1.5333333333333334</v>
      </c>
      <c r="W331" s="50">
        <f>IF(A331&lt;&gt;"", AVERAGE($G$2:G331), "")</f>
        <v>1.6696969696969697</v>
      </c>
      <c r="X331" s="50">
        <f>IF(A331&lt;&gt;"", COUNTIF($H$2:H331, "AC")/SUM($G$2:G331), "")</f>
        <v>0.58439201451905631</v>
      </c>
      <c r="Y331" s="50">
        <f t="shared" ref="Y331" si="405">IF(A331&lt;&gt;"", V331/5*0.5+(1-(W331-1)/10)*0.25+X331*0.25, "")*10000</f>
        <v>5326.8891272067322</v>
      </c>
      <c r="Z331" s="50">
        <f t="shared" ref="Z331" si="406">Y331-Y330</f>
        <v>6.8559688757022741</v>
      </c>
      <c r="AA331" s="50">
        <f t="shared" si="64"/>
        <v>7.9166666666666663E-2</v>
      </c>
      <c r="AB331" s="75">
        <f t="shared" si="65"/>
        <v>1.3194444444444444E-2</v>
      </c>
      <c r="AC331" s="51">
        <v>1.3194444444444444E-2</v>
      </c>
      <c r="AD331" s="51" t="s">
        <v>1043</v>
      </c>
      <c r="AE331" s="51" t="s">
        <v>1043</v>
      </c>
      <c r="AF331" s="51" t="s">
        <v>1043</v>
      </c>
    </row>
    <row r="332" spans="1:32" x14ac:dyDescent="0.15">
      <c r="A332" s="43" t="s">
        <v>1013</v>
      </c>
      <c r="B332" s="57">
        <v>112</v>
      </c>
      <c r="C332" s="57" t="s">
        <v>1213</v>
      </c>
      <c r="D332" s="58" t="s">
        <v>1211</v>
      </c>
      <c r="E332" s="58" t="s">
        <v>973</v>
      </c>
      <c r="F332" s="58">
        <v>3</v>
      </c>
      <c r="G332" s="46">
        <v>2</v>
      </c>
      <c r="H332" s="47" t="s">
        <v>961</v>
      </c>
      <c r="I332" s="59" t="s">
        <v>1093</v>
      </c>
      <c r="J332" s="56">
        <v>41336</v>
      </c>
      <c r="K332" s="61"/>
      <c r="L332" s="61"/>
      <c r="M332" s="73" t="s">
        <v>973</v>
      </c>
      <c r="N332" s="80">
        <f t="shared" si="262"/>
        <v>6500</v>
      </c>
      <c r="O332" s="77">
        <f>AVERAGE($N$2:N332)</f>
        <v>5826.3259483047977</v>
      </c>
      <c r="P332" s="77">
        <f t="shared" ref="P332" si="407">O332-O331</f>
        <v>2.0414365202886984</v>
      </c>
      <c r="Q332" s="49">
        <f t="shared" ref="Q332" si="408">AVERAGE(F325:F332)</f>
        <v>2.875</v>
      </c>
      <c r="R332" s="49">
        <f t="shared" ref="R332" si="409">AVERAGE(G325:G332)</f>
        <v>1.625</v>
      </c>
      <c r="S332" s="50">
        <f t="shared" ref="S332" si="410">COUNTIF(H326:H332, "AC")/SUM(G326:G332)</f>
        <v>0.77777777777777779</v>
      </c>
      <c r="T332" s="50">
        <f t="shared" ref="T332" si="411">(Q332/5*0.5+(1-(R332-1)/10)*0.25+S332*0.25)*10000</f>
        <v>7163.1944444444443</v>
      </c>
      <c r="U332" s="50">
        <f t="shared" ref="U332" si="412">T332-T331</f>
        <v>447.28535353535426</v>
      </c>
      <c r="V332" s="50">
        <f>IF(A332&lt;&gt;"",AVERAGE($F$2:F332),"")</f>
        <v>1.5377643504531722</v>
      </c>
      <c r="W332" s="50">
        <f>IF(A332&lt;&gt;"", AVERAGE($G$2:G332), "")</f>
        <v>1.6706948640483383</v>
      </c>
      <c r="X332" s="50">
        <f>IF(A332&lt;&gt;"", COUNTIF($H$2:H332, "AC")/SUM($G$2:G332), "")</f>
        <v>0.58408679927667273</v>
      </c>
      <c r="Y332" s="50">
        <f t="shared" ref="Y332" si="413">IF(A332&lt;&gt;"", V332/5*0.5+(1-(W332-1)/10)*0.25+X332*0.25, "")*10000</f>
        <v>5330.3076326327691</v>
      </c>
      <c r="Z332" s="50">
        <f t="shared" ref="Z332" si="414">Y332-Y331</f>
        <v>3.4185054260369725</v>
      </c>
      <c r="AA332" s="50">
        <f t="shared" si="64"/>
        <v>5.1597222222222211E-2</v>
      </c>
      <c r="AB332" s="75">
        <f t="shared" si="65"/>
        <v>8.5995370370370357E-3</v>
      </c>
      <c r="AC332" s="51">
        <v>8.5995370370370357E-3</v>
      </c>
      <c r="AD332" s="51" t="s">
        <v>1043</v>
      </c>
      <c r="AE332" s="51" t="s">
        <v>1043</v>
      </c>
      <c r="AF332" s="51" t="s">
        <v>1043</v>
      </c>
    </row>
    <row r="333" spans="1:32" x14ac:dyDescent="0.15">
      <c r="A333" s="43" t="s">
        <v>1013</v>
      </c>
      <c r="B333" s="57">
        <v>110</v>
      </c>
      <c r="C333" s="57" t="s">
        <v>1214</v>
      </c>
      <c r="D333" s="58" t="s">
        <v>1185</v>
      </c>
      <c r="E333" s="58" t="s">
        <v>973</v>
      </c>
      <c r="F333" s="58">
        <v>4</v>
      </c>
      <c r="G333" s="46">
        <v>2</v>
      </c>
      <c r="H333" s="47" t="s">
        <v>961</v>
      </c>
      <c r="I333" s="59" t="s">
        <v>1093</v>
      </c>
      <c r="J333" s="56">
        <v>41336</v>
      </c>
      <c r="K333" s="61"/>
      <c r="L333" s="61"/>
      <c r="M333" s="73" t="s">
        <v>973</v>
      </c>
      <c r="N333" s="80">
        <f t="shared" si="262"/>
        <v>7500</v>
      </c>
      <c r="O333" s="77">
        <f>AVERAGE($N$2:N333)</f>
        <v>5831.3671352074944</v>
      </c>
      <c r="P333" s="77">
        <f t="shared" ref="P333" si="415">O333-O332</f>
        <v>5.0411869026966087</v>
      </c>
      <c r="Q333" s="49">
        <f t="shared" ref="Q333" si="416">AVERAGE(F326:F333)</f>
        <v>3</v>
      </c>
      <c r="R333" s="49">
        <f t="shared" ref="R333" si="417">AVERAGE(G326:G333)</f>
        <v>1.375</v>
      </c>
      <c r="S333" s="50">
        <f t="shared" ref="S333" si="418">COUNTIF(H327:H333, "AC")/SUM(G327:G333)</f>
        <v>0.7</v>
      </c>
      <c r="T333" s="50">
        <f t="shared" ref="T333" si="419">(Q333/5*0.5+(1-(R333-1)/10)*0.25+S333*0.25)*10000</f>
        <v>7156.25</v>
      </c>
      <c r="U333" s="50">
        <f t="shared" ref="U333" si="420">T333-T332</f>
        <v>-6.9444444444443434</v>
      </c>
      <c r="V333" s="50">
        <f>IF(A333&lt;&gt;"",AVERAGE($F$2:F333),"")</f>
        <v>1.5451807228915662</v>
      </c>
      <c r="W333" s="50">
        <f>IF(A333&lt;&gt;"", AVERAGE($G$2:G333), "")</f>
        <v>1.6716867469879517</v>
      </c>
      <c r="X333" s="50">
        <f>IF(A333&lt;&gt;"", COUNTIF($H$2:H333, "AC")/SUM($G$2:G333), "")</f>
        <v>0.58378378378378382</v>
      </c>
      <c r="Y333" s="50">
        <f t="shared" ref="Y333" si="421">IF(A333&lt;&gt;"", V333/5*0.5+(1-(W333-1)/10)*0.25+X333*0.25, "")*10000</f>
        <v>5336.7184956040383</v>
      </c>
      <c r="Z333" s="50">
        <f t="shared" ref="Z333" si="422">Y333-Y332</f>
        <v>6.4108629712691254</v>
      </c>
      <c r="AA333" s="50">
        <f t="shared" si="64"/>
        <v>0.27083333333333331</v>
      </c>
      <c r="AB333" s="75">
        <f t="shared" si="65"/>
        <v>4.5138888888888888E-2</v>
      </c>
      <c r="AC333" s="51">
        <v>4.5138888888888888E-2</v>
      </c>
      <c r="AD333" s="51" t="s">
        <v>1043</v>
      </c>
      <c r="AE333" s="51" t="s">
        <v>1043</v>
      </c>
      <c r="AF333" s="51" t="s">
        <v>1043</v>
      </c>
    </row>
    <row r="334" spans="1:32" x14ac:dyDescent="0.15">
      <c r="A334" s="43" t="s">
        <v>1013</v>
      </c>
      <c r="B334" s="57">
        <v>303</v>
      </c>
      <c r="C334" s="57" t="s">
        <v>1215</v>
      </c>
      <c r="D334" s="58" t="s">
        <v>1063</v>
      </c>
      <c r="E334" s="58" t="s">
        <v>973</v>
      </c>
      <c r="F334" s="58">
        <v>2</v>
      </c>
      <c r="G334" s="46">
        <v>1</v>
      </c>
      <c r="H334" s="47" t="s">
        <v>961</v>
      </c>
      <c r="I334" s="59" t="s">
        <v>1093</v>
      </c>
      <c r="J334" s="56">
        <v>41336</v>
      </c>
      <c r="K334" s="61"/>
      <c r="L334" s="61"/>
      <c r="M334" s="73" t="s">
        <v>973</v>
      </c>
      <c r="N334" s="80">
        <f t="shared" si="262"/>
        <v>7000</v>
      </c>
      <c r="O334" s="77">
        <f>AVERAGE($N$2:N334)</f>
        <v>5834.8765432098744</v>
      </c>
      <c r="P334" s="77">
        <f t="shared" ref="P334" si="423">O334-O333</f>
        <v>3.5094080023800416</v>
      </c>
      <c r="Q334" s="49">
        <f t="shared" ref="Q334" si="424">AVERAGE(F327:F334)</f>
        <v>2.875</v>
      </c>
      <c r="R334" s="49">
        <f t="shared" ref="R334" si="425">AVERAGE(G327:G334)</f>
        <v>1.375</v>
      </c>
      <c r="S334" s="50">
        <f t="shared" ref="S334" si="426">COUNTIF(H328:H334, "AC")/SUM(G328:G334)</f>
        <v>0.7</v>
      </c>
      <c r="T334" s="50">
        <f t="shared" ref="T334" si="427">(Q334/5*0.5+(1-(R334-1)/10)*0.25+S334*0.25)*10000</f>
        <v>7031.25</v>
      </c>
      <c r="U334" s="50">
        <f t="shared" ref="U334" si="428">T334-T333</f>
        <v>-125</v>
      </c>
      <c r="V334" s="50">
        <f>IF(A334&lt;&gt;"",AVERAGE($F$2:F334),"")</f>
        <v>1.5465465465465464</v>
      </c>
      <c r="W334" s="50">
        <f>IF(A334&lt;&gt;"", AVERAGE($G$2:G334), "")</f>
        <v>1.6696696696696696</v>
      </c>
      <c r="X334" s="50">
        <f>IF(A334&lt;&gt;"", COUNTIF($H$2:H334, "AC")/SUM($G$2:G334), "")</f>
        <v>0.58453237410071945</v>
      </c>
      <c r="Y334" s="50">
        <f t="shared" ref="Y334" si="429">IF(A334&lt;&gt;"", V334/5*0.5+(1-(W334-1)/10)*0.25+X334*0.25, "")*10000</f>
        <v>5340.4600643809272</v>
      </c>
      <c r="Z334" s="50">
        <f t="shared" ref="Z334" si="430">Y334-Y333</f>
        <v>3.7415687768889256</v>
      </c>
      <c r="AA334" s="50">
        <f t="shared" si="64"/>
        <v>4.9166666666666678E-2</v>
      </c>
      <c r="AB334" s="75">
        <f t="shared" si="65"/>
        <v>8.1944444444444452E-3</v>
      </c>
      <c r="AC334" s="51">
        <v>8.1944444444444452E-3</v>
      </c>
      <c r="AD334" s="51" t="s">
        <v>1043</v>
      </c>
      <c r="AE334" s="51" t="s">
        <v>1043</v>
      </c>
      <c r="AF334" s="51" t="s">
        <v>1043</v>
      </c>
    </row>
    <row r="335" spans="1:32" x14ac:dyDescent="0.15">
      <c r="A335" s="43" t="s">
        <v>1013</v>
      </c>
      <c r="B335" s="57">
        <v>198</v>
      </c>
      <c r="C335" s="57" t="s">
        <v>1216</v>
      </c>
      <c r="D335" s="58" t="s">
        <v>1063</v>
      </c>
      <c r="E335" s="58" t="s">
        <v>973</v>
      </c>
      <c r="F335" s="58">
        <v>3</v>
      </c>
      <c r="G335" s="46">
        <v>1</v>
      </c>
      <c r="H335" s="47" t="s">
        <v>961</v>
      </c>
      <c r="I335" s="59" t="s">
        <v>1093</v>
      </c>
      <c r="J335" s="56">
        <v>41336</v>
      </c>
      <c r="K335" s="61"/>
      <c r="L335" s="61" t="s">
        <v>1217</v>
      </c>
      <c r="M335" s="73" t="s">
        <v>973</v>
      </c>
      <c r="N335" s="80">
        <f t="shared" si="262"/>
        <v>8000</v>
      </c>
      <c r="O335" s="77">
        <f>AVERAGE($N$2:N335)</f>
        <v>5841.3589487691261</v>
      </c>
      <c r="P335" s="77">
        <f t="shared" ref="P335" si="431">O335-O334</f>
        <v>6.4824055592516743</v>
      </c>
      <c r="Q335" s="49">
        <f t="shared" ref="Q335" si="432">AVERAGE(F328:F335)</f>
        <v>2.875</v>
      </c>
      <c r="R335" s="49">
        <f t="shared" ref="R335" si="433">AVERAGE(G328:G335)</f>
        <v>1.375</v>
      </c>
      <c r="S335" s="50">
        <f t="shared" ref="S335" si="434">COUNTIF(H329:H335, "AC")/SUM(G329:G335)</f>
        <v>0.7</v>
      </c>
      <c r="T335" s="50">
        <f t="shared" ref="T335" si="435">(Q335/5*0.5+(1-(R335-1)/10)*0.25+S335*0.25)*10000</f>
        <v>7031.25</v>
      </c>
      <c r="U335" s="50">
        <f t="shared" ref="U335" si="436">T335-T334</f>
        <v>0</v>
      </c>
      <c r="V335" s="50">
        <f>IF(A335&lt;&gt;"",AVERAGE($F$2:F335),"")</f>
        <v>1.5508982035928143</v>
      </c>
      <c r="W335" s="50">
        <f>IF(A335&lt;&gt;"", AVERAGE($G$2:G335), "")</f>
        <v>1.6676646706586826</v>
      </c>
      <c r="X335" s="50">
        <f>IF(A335&lt;&gt;"", COUNTIF($H$2:H335, "AC")/SUM($G$2:G335), "")</f>
        <v>0.58527827648114905</v>
      </c>
      <c r="Y335" s="50">
        <f t="shared" ref="Y335" si="437">IF(A335&lt;&gt;"", V335/5*0.5+(1-(W335-1)/10)*0.25+X335*0.25, "")*10000</f>
        <v>5347.1777271310166</v>
      </c>
      <c r="Z335" s="50">
        <f t="shared" ref="Z335" si="438">Y335-Y334</f>
        <v>6.7176627500894028</v>
      </c>
      <c r="AA335" s="50">
        <f t="shared" si="64"/>
        <v>9.5000000000000015E-2</v>
      </c>
      <c r="AB335" s="75">
        <f t="shared" si="65"/>
        <v>1.5833333333333335E-2</v>
      </c>
      <c r="AC335" s="51">
        <v>1.5833333333333335E-2</v>
      </c>
      <c r="AD335" s="51" t="s">
        <v>1043</v>
      </c>
      <c r="AE335" s="51" t="s">
        <v>1043</v>
      </c>
      <c r="AF335" s="51" t="s">
        <v>1043</v>
      </c>
    </row>
    <row r="336" spans="1:32" x14ac:dyDescent="0.15">
      <c r="A336" s="43" t="s">
        <v>1013</v>
      </c>
      <c r="B336" s="57">
        <v>53</v>
      </c>
      <c r="C336" s="57" t="s">
        <v>1218</v>
      </c>
      <c r="D336" s="58" t="s">
        <v>1063</v>
      </c>
      <c r="E336" s="58" t="s">
        <v>973</v>
      </c>
      <c r="F336" s="58">
        <v>3</v>
      </c>
      <c r="G336" s="46">
        <v>2</v>
      </c>
      <c r="H336" s="47" t="s">
        <v>961</v>
      </c>
      <c r="I336" s="59" t="s">
        <v>1093</v>
      </c>
      <c r="J336" s="56">
        <v>41336</v>
      </c>
      <c r="K336" s="61"/>
      <c r="L336" s="61" t="s">
        <v>1219</v>
      </c>
      <c r="M336" s="73" t="s">
        <v>973</v>
      </c>
      <c r="N336" s="80">
        <f t="shared" si="262"/>
        <v>6500</v>
      </c>
      <c r="O336" s="77">
        <f>AVERAGE($N$2:N336)</f>
        <v>5843.3250414593676</v>
      </c>
      <c r="P336" s="77">
        <f t="shared" ref="P336" si="439">O336-O335</f>
        <v>1.9660926902415667</v>
      </c>
      <c r="Q336" s="49">
        <f t="shared" ref="Q336" si="440">AVERAGE(F329:F336)</f>
        <v>3</v>
      </c>
      <c r="R336" s="49">
        <f t="shared" ref="R336" si="441">AVERAGE(G329:G336)</f>
        <v>1.5</v>
      </c>
      <c r="S336" s="50">
        <f t="shared" ref="S336" si="442">COUNTIF(H330:H336, "AC")/SUM(G330:G336)</f>
        <v>0.7</v>
      </c>
      <c r="T336" s="50">
        <f t="shared" ref="T336" si="443">(Q336/5*0.5+(1-(R336-1)/10)*0.25+S336*0.25)*10000</f>
        <v>7124.9999999999991</v>
      </c>
      <c r="U336" s="50">
        <f t="shared" ref="U336" si="444">T336-T335</f>
        <v>93.749999999999091</v>
      </c>
      <c r="V336" s="50">
        <f>IF(A336&lt;&gt;"",AVERAGE($F$2:F336),"")</f>
        <v>1.5552238805970149</v>
      </c>
      <c r="W336" s="50">
        <f>IF(A336&lt;&gt;"", AVERAGE($G$2:G336), "")</f>
        <v>1.6686567164179105</v>
      </c>
      <c r="X336" s="50">
        <f>IF(A336&lt;&gt;"", COUNTIF($H$2:H336, "AC")/SUM($G$2:G336), "")</f>
        <v>0.58497316636851515</v>
      </c>
      <c r="Y336" s="50">
        <f t="shared" ref="Y336" si="445">IF(A336&lt;&gt;"", V336/5*0.5+(1-(W336-1)/10)*0.25+X336*0.25, "")*10000</f>
        <v>5350.4926174138245</v>
      </c>
      <c r="Z336" s="50">
        <f t="shared" ref="Z336" si="446">Y336-Y335</f>
        <v>3.3148902828079372</v>
      </c>
      <c r="AA336" s="50">
        <f t="shared" si="64"/>
        <v>0.12076388888888891</v>
      </c>
      <c r="AB336" s="75">
        <f t="shared" si="65"/>
        <v>2.0127314814814817E-2</v>
      </c>
      <c r="AC336" s="51">
        <v>2.0127314814814817E-2</v>
      </c>
      <c r="AD336" s="51" t="s">
        <v>1043</v>
      </c>
      <c r="AE336" s="51" t="s">
        <v>1043</v>
      </c>
      <c r="AF336" s="51" t="s">
        <v>1043</v>
      </c>
    </row>
    <row r="337" spans="1:32" x14ac:dyDescent="0.15">
      <c r="A337" s="43" t="s">
        <v>1013</v>
      </c>
      <c r="B337" s="57">
        <v>70</v>
      </c>
      <c r="C337" s="57" t="s">
        <v>1220</v>
      </c>
      <c r="D337" s="58" t="s">
        <v>435</v>
      </c>
      <c r="E337" s="58" t="s">
        <v>973</v>
      </c>
      <c r="F337" s="58">
        <v>2</v>
      </c>
      <c r="G337" s="46">
        <v>1</v>
      </c>
      <c r="H337" s="47" t="s">
        <v>961</v>
      </c>
      <c r="I337" s="59" t="s">
        <v>1093</v>
      </c>
      <c r="J337" s="56">
        <v>41336</v>
      </c>
      <c r="K337" s="61"/>
      <c r="L337" s="61"/>
      <c r="M337" s="73" t="s">
        <v>973</v>
      </c>
      <c r="N337" s="80">
        <f t="shared" si="262"/>
        <v>7000</v>
      </c>
      <c r="O337" s="77">
        <f>AVERAGE($N$2:N337)</f>
        <v>5846.7675264550244</v>
      </c>
      <c r="P337" s="77">
        <f t="shared" ref="P337" si="447">O337-O336</f>
        <v>3.4424849956567414</v>
      </c>
      <c r="Q337" s="49">
        <f t="shared" ref="Q337" si="448">AVERAGE(F330:F337)</f>
        <v>2.875</v>
      </c>
      <c r="R337" s="49">
        <f t="shared" ref="R337" si="449">AVERAGE(G330:G337)</f>
        <v>1.375</v>
      </c>
      <c r="S337" s="50">
        <f t="shared" ref="S337" si="450">COUNTIF(H331:H337, "AC")/SUM(G331:G337)</f>
        <v>0.7</v>
      </c>
      <c r="T337" s="50">
        <f t="shared" ref="T337" si="451">(Q337/5*0.5+(1-(R337-1)/10)*0.25+S337*0.25)*10000</f>
        <v>7031.25</v>
      </c>
      <c r="U337" s="50">
        <f t="shared" ref="U337" si="452">T337-T336</f>
        <v>-93.749999999999091</v>
      </c>
      <c r="V337" s="50">
        <f>IF(A337&lt;&gt;"",AVERAGE($F$2:F337),"")</f>
        <v>1.5565476190476191</v>
      </c>
      <c r="W337" s="50">
        <f>IF(A337&lt;&gt;"", AVERAGE($G$2:G337), "")</f>
        <v>1.6666666666666667</v>
      </c>
      <c r="X337" s="50">
        <f>IF(A337&lt;&gt;"", COUNTIF($H$2:H337, "AC")/SUM($G$2:G337), "")</f>
        <v>0.58571428571428574</v>
      </c>
      <c r="Y337" s="50">
        <f t="shared" ref="Y337" si="453">IF(A337&lt;&gt;"", V337/5*0.5+(1-(W337-1)/10)*0.25+X337*0.25, "")*10000</f>
        <v>5354.166666666667</v>
      </c>
      <c r="Z337" s="50">
        <f t="shared" ref="Z337" si="454">Y337-Y336</f>
        <v>3.6740492528424511</v>
      </c>
      <c r="AA337" s="50">
        <f t="shared" si="64"/>
        <v>2.5000000000000001E-2</v>
      </c>
      <c r="AB337" s="75">
        <f t="shared" si="65"/>
        <v>4.1666666666666666E-3</v>
      </c>
      <c r="AC337" s="51">
        <v>4.1666666666666666E-3</v>
      </c>
      <c r="AD337" s="51" t="s">
        <v>1043</v>
      </c>
      <c r="AE337" s="51" t="s">
        <v>1043</v>
      </c>
      <c r="AF337" s="51" t="s">
        <v>1043</v>
      </c>
    </row>
    <row r="338" spans="1:32" x14ac:dyDescent="0.15">
      <c r="A338" s="43" t="s">
        <v>1013</v>
      </c>
      <c r="B338" s="57">
        <v>121</v>
      </c>
      <c r="C338" s="57" t="s">
        <v>1221</v>
      </c>
      <c r="D338" s="58" t="s">
        <v>1063</v>
      </c>
      <c r="E338" s="58" t="s">
        <v>973</v>
      </c>
      <c r="F338" s="58">
        <v>3</v>
      </c>
      <c r="G338" s="46">
        <v>1</v>
      </c>
      <c r="H338" s="47" t="s">
        <v>961</v>
      </c>
      <c r="I338" s="59" t="s">
        <v>1093</v>
      </c>
      <c r="J338" s="56">
        <v>41336</v>
      </c>
      <c r="K338" s="61"/>
      <c r="L338" s="61"/>
      <c r="M338" s="73" t="s">
        <v>973</v>
      </c>
      <c r="N338" s="80">
        <f t="shared" si="262"/>
        <v>8000</v>
      </c>
      <c r="O338" s="77">
        <f>AVERAGE($N$2:N338)</f>
        <v>5853.1569403231097</v>
      </c>
      <c r="P338" s="77">
        <f t="shared" ref="P338" si="455">O338-O337</f>
        <v>6.3894138680852848</v>
      </c>
      <c r="Q338" s="49">
        <f t="shared" ref="Q338" si="456">AVERAGE(F331:F338)</f>
        <v>2.875</v>
      </c>
      <c r="R338" s="49">
        <f t="shared" ref="R338" si="457">AVERAGE(G331:G338)</f>
        <v>1.375</v>
      </c>
      <c r="S338" s="50">
        <f t="shared" ref="S338" si="458">COUNTIF(H332:H338, "AC")/SUM(G332:G338)</f>
        <v>0.7</v>
      </c>
      <c r="T338" s="50">
        <f t="shared" ref="T338" si="459">(Q338/5*0.5+(1-(R338-1)/10)*0.25+S338*0.25)*10000</f>
        <v>7031.25</v>
      </c>
      <c r="U338" s="50">
        <f t="shared" ref="U338" si="460">T338-T337</f>
        <v>0</v>
      </c>
      <c r="V338" s="50">
        <f>IF(A338&lt;&gt;"",AVERAGE($F$2:F338),"")</f>
        <v>1.5608308605341246</v>
      </c>
      <c r="W338" s="50">
        <f>IF(A338&lt;&gt;"", AVERAGE($G$2:G338), "")</f>
        <v>1.6646884272997033</v>
      </c>
      <c r="X338" s="50">
        <f>IF(A338&lt;&gt;"", COUNTIF($H$2:H338, "AC")/SUM($G$2:G338), "")</f>
        <v>0.58645276292335113</v>
      </c>
      <c r="Y338" s="50">
        <f t="shared" ref="Y338" si="461">IF(A338&lt;&gt;"", V338/5*0.5+(1-(W338-1)/10)*0.25+X338*0.25, "")*10000</f>
        <v>5360.790661017576</v>
      </c>
      <c r="Z338" s="50">
        <f t="shared" ref="Z338" si="462">Y338-Y337</f>
        <v>6.6239943509090153</v>
      </c>
      <c r="AA338" s="50">
        <f t="shared" si="64"/>
        <v>5.5208333333333331E-2</v>
      </c>
      <c r="AB338" s="75">
        <f t="shared" si="65"/>
        <v>9.2013888888888892E-3</v>
      </c>
      <c r="AC338" s="51">
        <v>9.2013888888888892E-3</v>
      </c>
      <c r="AD338" s="51" t="s">
        <v>1043</v>
      </c>
      <c r="AE338" s="51" t="s">
        <v>1043</v>
      </c>
      <c r="AF338" s="51" t="s">
        <v>1043</v>
      </c>
    </row>
    <row r="339" spans="1:32" x14ac:dyDescent="0.15">
      <c r="A339" s="43" t="s">
        <v>1146</v>
      </c>
      <c r="B339" s="57" t="s">
        <v>1222</v>
      </c>
      <c r="C339" s="57" t="s">
        <v>1223</v>
      </c>
      <c r="D339" s="58" t="s">
        <v>949</v>
      </c>
      <c r="E339" s="58">
        <v>1</v>
      </c>
      <c r="F339" s="58">
        <v>4</v>
      </c>
      <c r="G339" s="46">
        <v>2</v>
      </c>
      <c r="H339" s="47" t="s">
        <v>961</v>
      </c>
      <c r="I339" s="59" t="s">
        <v>968</v>
      </c>
      <c r="J339" s="56">
        <v>41337</v>
      </c>
      <c r="K339" s="61"/>
      <c r="L339" s="61" t="s">
        <v>1224</v>
      </c>
      <c r="M339" s="73" t="s">
        <v>968</v>
      </c>
      <c r="N339" s="80">
        <f t="shared" si="262"/>
        <v>7500</v>
      </c>
      <c r="O339" s="77">
        <f>AVERAGE($N$2:N339)</f>
        <v>5858.0292570677166</v>
      </c>
      <c r="P339" s="77">
        <f t="shared" ref="P339" si="463">O339-O338</f>
        <v>4.8723167446069056</v>
      </c>
      <c r="Q339" s="49">
        <f t="shared" ref="Q339" si="464">AVERAGE(F332:F339)</f>
        <v>3</v>
      </c>
      <c r="R339" s="49">
        <f t="shared" ref="R339" si="465">AVERAGE(G332:G339)</f>
        <v>1.5</v>
      </c>
      <c r="S339" s="50">
        <f t="shared" ref="S339" si="466">COUNTIF(H333:H339, "AC")/SUM(G333:G339)</f>
        <v>0.7</v>
      </c>
      <c r="T339" s="50">
        <f t="shared" ref="T339" si="467">(Q339/5*0.5+(1-(R339-1)/10)*0.25+S339*0.25)*10000</f>
        <v>7124.9999999999991</v>
      </c>
      <c r="U339" s="50">
        <f t="shared" ref="U339" si="468">T339-T338</f>
        <v>93.749999999999091</v>
      </c>
      <c r="V339" s="50">
        <f>IF(A339&lt;&gt;"",AVERAGE($F$2:F339),"")</f>
        <v>1.5680473372781065</v>
      </c>
      <c r="W339" s="50">
        <f>IF(A339&lt;&gt;"", AVERAGE($G$2:G339), "")</f>
        <v>1.665680473372781</v>
      </c>
      <c r="X339" s="50">
        <f>IF(A339&lt;&gt;"", COUNTIF($H$2:H339, "AC")/SUM($G$2:G339), "")</f>
        <v>0.58614564831261107</v>
      </c>
      <c r="Y339" s="50">
        <f t="shared" ref="Y339" si="469">IF(A339&lt;&gt;"", V339/5*0.5+(1-(W339-1)/10)*0.25+X339*0.25, "")*10000</f>
        <v>5366.9913397164382</v>
      </c>
      <c r="Z339" s="50">
        <f t="shared" ref="Z339" si="470">Y339-Y338</f>
        <v>6.200678698862248</v>
      </c>
      <c r="AA339" s="50" t="str">
        <f t="shared" si="64"/>
        <v>NA</v>
      </c>
      <c r="AB339" s="75" t="str">
        <f t="shared" si="65"/>
        <v>NA</v>
      </c>
      <c r="AC339" s="51" t="s">
        <v>1043</v>
      </c>
      <c r="AD339" s="51" t="s">
        <v>1043</v>
      </c>
      <c r="AE339" s="51" t="s">
        <v>1043</v>
      </c>
      <c r="AF339" s="51" t="s">
        <v>1043</v>
      </c>
    </row>
    <row r="340" spans="1:32" x14ac:dyDescent="0.15">
      <c r="A340" s="43" t="s">
        <v>1225</v>
      </c>
      <c r="B340" s="57">
        <v>278</v>
      </c>
      <c r="C340" s="57" t="s">
        <v>1226</v>
      </c>
      <c r="D340" s="58" t="s">
        <v>1227</v>
      </c>
      <c r="E340" s="58" t="s">
        <v>1228</v>
      </c>
      <c r="F340" s="58">
        <v>1</v>
      </c>
      <c r="G340" s="46">
        <v>1</v>
      </c>
      <c r="H340" s="47" t="s">
        <v>1229</v>
      </c>
      <c r="I340" s="59" t="s">
        <v>1230</v>
      </c>
      <c r="J340" s="56">
        <v>41344</v>
      </c>
      <c r="K340" s="61"/>
      <c r="L340" s="61"/>
      <c r="M340" s="73" t="s">
        <v>1228</v>
      </c>
      <c r="N340" s="80">
        <f t="shared" si="262"/>
        <v>6000</v>
      </c>
      <c r="O340" s="77">
        <f>AVERAGE($N$2:N340)</f>
        <v>5858.448049819729</v>
      </c>
      <c r="P340" s="77">
        <f t="shared" ref="P340" si="471">O340-O339</f>
        <v>0.41879275201245036</v>
      </c>
      <c r="Q340" s="49">
        <f t="shared" ref="Q340" si="472">AVERAGE(F333:F340)</f>
        <v>2.75</v>
      </c>
      <c r="R340" s="49">
        <f t="shared" ref="R340" si="473">AVERAGE(G333:G340)</f>
        <v>1.375</v>
      </c>
      <c r="S340" s="50">
        <f t="shared" ref="S340" si="474">COUNTIF(H334:H340, "AC")/SUM(G334:G340)</f>
        <v>0.77777777777777779</v>
      </c>
      <c r="T340" s="50">
        <f t="shared" ref="T340" si="475">(Q340/5*0.5+(1-(R340-1)/10)*0.25+S340*0.25)*10000</f>
        <v>7100.6944444444443</v>
      </c>
      <c r="U340" s="50">
        <f t="shared" ref="U340" si="476">T340-T339</f>
        <v>-24.305555555554747</v>
      </c>
      <c r="V340" s="50">
        <f>IF(A340&lt;&gt;"",AVERAGE($F$2:F340),"")</f>
        <v>1.5663716814159292</v>
      </c>
      <c r="W340" s="50">
        <f>IF(A340&lt;&gt;"", AVERAGE($G$2:G340), "")</f>
        <v>1.663716814159292</v>
      </c>
      <c r="X340" s="50">
        <f>IF(A340&lt;&gt;"", COUNTIF($H$2:H340, "AC")/SUM($G$2:G340), "")</f>
        <v>0.58687943262411346</v>
      </c>
      <c r="Y340" s="50">
        <f t="shared" ref="Y340" si="477">IF(A340&lt;&gt;"", V340/5*0.5+(1-(W340-1)/10)*0.25+X340*0.25, "")*10000</f>
        <v>5367.6410594363897</v>
      </c>
      <c r="Z340" s="50">
        <f t="shared" ref="Z340" si="478">Y340-Y339</f>
        <v>0.64971971995146305</v>
      </c>
      <c r="AA340" s="50">
        <f t="shared" si="64"/>
        <v>2.2430555555555561E-2</v>
      </c>
      <c r="AB340" s="75">
        <f t="shared" si="65"/>
        <v>3.7384259259259263E-3</v>
      </c>
      <c r="AC340" s="51">
        <v>3.7384259259259263E-3</v>
      </c>
      <c r="AD340" s="51" t="s">
        <v>1043</v>
      </c>
      <c r="AE340" s="51" t="s">
        <v>1043</v>
      </c>
      <c r="AF340" s="51" t="s">
        <v>1043</v>
      </c>
    </row>
    <row r="341" spans="1:32" x14ac:dyDescent="0.15">
      <c r="A341" s="43" t="s">
        <v>1225</v>
      </c>
      <c r="B341" s="57">
        <v>475</v>
      </c>
      <c r="C341" s="57" t="s">
        <v>1231</v>
      </c>
      <c r="D341" s="58" t="s">
        <v>1227</v>
      </c>
      <c r="E341" s="58" t="s">
        <v>1228</v>
      </c>
      <c r="F341" s="58">
        <v>3</v>
      </c>
      <c r="G341" s="46">
        <v>2</v>
      </c>
      <c r="H341" s="47" t="s">
        <v>1232</v>
      </c>
      <c r="I341" s="59" t="s">
        <v>1233</v>
      </c>
      <c r="J341" s="56">
        <v>41344</v>
      </c>
      <c r="K341" s="61"/>
      <c r="L341" s="61"/>
      <c r="M341" s="73" t="s">
        <v>1228</v>
      </c>
      <c r="N341" s="80">
        <f t="shared" si="262"/>
        <v>5250</v>
      </c>
      <c r="O341" s="77">
        <f>AVERAGE($N$2:N341)</f>
        <v>5856.6584967320241</v>
      </c>
      <c r="P341" s="77">
        <f t="shared" ref="P341" si="479">O341-O340</f>
        <v>-1.7895530877049168</v>
      </c>
      <c r="Q341" s="49">
        <f t="shared" ref="Q341" si="480">AVERAGE(F334:F341)</f>
        <v>2.625</v>
      </c>
      <c r="R341" s="49">
        <f t="shared" ref="R341" si="481">AVERAGE(G334:G341)</f>
        <v>1.375</v>
      </c>
      <c r="S341" s="50">
        <f t="shared" ref="S341" si="482">COUNTIF(H335:H341, "AC")/SUM(G335:G341)</f>
        <v>0.6</v>
      </c>
      <c r="T341" s="50">
        <f t="shared" ref="T341" si="483">(Q341/5*0.5+(1-(R341-1)/10)*0.25+S341*0.25)*10000</f>
        <v>6531.2500000000009</v>
      </c>
      <c r="U341" s="50">
        <f t="shared" ref="U341" si="484">T341-T340</f>
        <v>-569.44444444444343</v>
      </c>
      <c r="V341" s="50">
        <f>IF(A341&lt;&gt;"",AVERAGE($F$2:F341),"")</f>
        <v>1.5705882352941176</v>
      </c>
      <c r="W341" s="50">
        <f>IF(A341&lt;&gt;"", AVERAGE($G$2:G341), "")</f>
        <v>1.6647058823529413</v>
      </c>
      <c r="X341" s="50">
        <f>IF(A341&lt;&gt;"", COUNTIF($H$2:H341, "AC")/SUM($G$2:G341), "")</f>
        <v>0.5848056537102474</v>
      </c>
      <c r="Y341" s="50">
        <f t="shared" ref="Y341" si="485">IF(A341&lt;&gt;"", V341/5*0.5+(1-(W341-1)/10)*0.25+X341*0.25, "")*10000</f>
        <v>5366.4258989815007</v>
      </c>
      <c r="Z341" s="50">
        <f t="shared" ref="Z341" si="486">Y341-Y340</f>
        <v>-1.2151604548889736</v>
      </c>
      <c r="AA341" s="50">
        <f t="shared" si="64"/>
        <v>0.15875</v>
      </c>
      <c r="AB341" s="75">
        <f t="shared" si="65"/>
        <v>2.6458333333333334E-2</v>
      </c>
      <c r="AC341" s="51">
        <v>1.4351851851851852E-2</v>
      </c>
      <c r="AD341" s="51">
        <v>1.2106481481481482E-2</v>
      </c>
      <c r="AE341" s="51" t="s">
        <v>1043</v>
      </c>
      <c r="AF341" s="51" t="s">
        <v>1043</v>
      </c>
    </row>
    <row r="342" spans="1:32" x14ac:dyDescent="0.15">
      <c r="A342" s="43" t="s">
        <v>989</v>
      </c>
      <c r="B342" s="57">
        <v>561</v>
      </c>
      <c r="C342" s="57" t="s">
        <v>1234</v>
      </c>
      <c r="D342" s="58" t="s">
        <v>1235</v>
      </c>
      <c r="E342" s="58" t="s">
        <v>969</v>
      </c>
      <c r="F342" s="58">
        <v>2</v>
      </c>
      <c r="G342" s="46">
        <v>1</v>
      </c>
      <c r="H342" s="47" t="s">
        <v>961</v>
      </c>
      <c r="I342" s="59" t="s">
        <v>950</v>
      </c>
      <c r="J342" s="56">
        <v>41402</v>
      </c>
      <c r="K342" s="61"/>
      <c r="L342" s="61" t="s">
        <v>1236</v>
      </c>
      <c r="M342" s="73" t="s">
        <v>969</v>
      </c>
      <c r="N342" s="80">
        <f t="shared" si="262"/>
        <v>7000</v>
      </c>
      <c r="O342" s="77">
        <f>AVERAGE($N$2:N342)</f>
        <v>5860.0114043662406</v>
      </c>
      <c r="P342" s="77">
        <f t="shared" ref="P342" si="487">O342-O341</f>
        <v>3.3529076342165354</v>
      </c>
      <c r="Q342" s="49">
        <f t="shared" ref="Q342" si="488">AVERAGE(F335:F342)</f>
        <v>2.625</v>
      </c>
      <c r="R342" s="49">
        <f t="shared" ref="R342" si="489">AVERAGE(G335:G342)</f>
        <v>1.375</v>
      </c>
      <c r="S342" s="50">
        <f t="shared" ref="S342" si="490">COUNTIF(H336:H342, "AC")/SUM(G336:G342)</f>
        <v>0.6</v>
      </c>
      <c r="T342" s="50">
        <f t="shared" ref="T342" si="491">(Q342/5*0.5+(1-(R342-1)/10)*0.25+S342*0.25)*10000</f>
        <v>6531.2500000000009</v>
      </c>
      <c r="U342" s="50">
        <f t="shared" ref="U342" si="492">T342-T341</f>
        <v>0</v>
      </c>
      <c r="V342" s="50">
        <f>IF(A342&lt;&gt;"",AVERAGE($F$2:F342),"")</f>
        <v>1.5718475073313782</v>
      </c>
      <c r="W342" s="50">
        <f>IF(A342&lt;&gt;"", AVERAGE($G$2:G342), "")</f>
        <v>1.6627565982404693</v>
      </c>
      <c r="X342" s="50">
        <f>IF(A342&lt;&gt;"", COUNTIF($H$2:H342, "AC")/SUM($G$2:G342), "")</f>
        <v>0.58553791887125217</v>
      </c>
      <c r="Y342" s="50">
        <f t="shared" ref="Y342" si="493">IF(A342&lt;&gt;"", V342/5*0.5+(1-(W342-1)/10)*0.25+X342*0.25, "")*10000</f>
        <v>5370.0031549493924</v>
      </c>
      <c r="Z342" s="50">
        <f t="shared" ref="Z342" si="494">Y342-Y341</f>
        <v>3.5772559678916878</v>
      </c>
      <c r="AA342" s="50">
        <f t="shared" si="64"/>
        <v>1.9305555555555555E-2</v>
      </c>
      <c r="AB342" s="75">
        <f t="shared" si="65"/>
        <v>3.2175925925925926E-3</v>
      </c>
      <c r="AC342" s="51">
        <v>3.2175925925925926E-3</v>
      </c>
      <c r="AD342" s="51" t="s">
        <v>1043</v>
      </c>
      <c r="AE342" s="51" t="s">
        <v>1043</v>
      </c>
      <c r="AF342" s="51" t="s">
        <v>1043</v>
      </c>
    </row>
    <row r="343" spans="1:32" x14ac:dyDescent="0.15">
      <c r="A343" s="43" t="s">
        <v>989</v>
      </c>
      <c r="B343" s="57">
        <v>566</v>
      </c>
      <c r="C343" s="57" t="s">
        <v>1237</v>
      </c>
      <c r="D343" s="58" t="s">
        <v>1238</v>
      </c>
      <c r="E343" s="58" t="s">
        <v>969</v>
      </c>
      <c r="F343" s="58">
        <v>2</v>
      </c>
      <c r="G343" s="46">
        <v>1</v>
      </c>
      <c r="H343" s="47" t="s">
        <v>961</v>
      </c>
      <c r="I343" s="59" t="s">
        <v>950</v>
      </c>
      <c r="J343" s="56">
        <v>41402</v>
      </c>
      <c r="K343" s="61"/>
      <c r="L343" s="61"/>
      <c r="N343" s="80">
        <f t="shared" si="262"/>
        <v>7000</v>
      </c>
      <c r="O343" s="77">
        <f>AVERAGE($N$2:N343)</f>
        <v>5863.3447043534743</v>
      </c>
      <c r="P343" s="77">
        <f t="shared" ref="P343" si="495">O343-O342</f>
        <v>3.3332999872336586</v>
      </c>
      <c r="Q343" s="49">
        <f t="shared" ref="Q343" si="496">AVERAGE(F336:F343)</f>
        <v>2.5</v>
      </c>
      <c r="R343" s="49">
        <f t="shared" ref="R343" si="497">AVERAGE(G336:G343)</f>
        <v>1.375</v>
      </c>
      <c r="S343" s="50">
        <f t="shared" ref="S343" si="498">COUNTIF(H337:H343, "AC")/SUM(G337:G343)</f>
        <v>0.66666666666666663</v>
      </c>
      <c r="T343" s="50">
        <f t="shared" ref="T343" si="499">(Q343/5*0.5+(1-(R343-1)/10)*0.25+S343*0.25)*10000</f>
        <v>6572.9166666666661</v>
      </c>
      <c r="U343" s="50">
        <f t="shared" ref="U343" si="500">T343-T342</f>
        <v>41.666666666665151</v>
      </c>
      <c r="V343" s="50">
        <f>IF(A343&lt;&gt;"",AVERAGE($F$2:F343),"")</f>
        <v>1.5730994152046784</v>
      </c>
      <c r="W343" s="50">
        <f>IF(A343&lt;&gt;"", AVERAGE($G$2:G343), "")</f>
        <v>1.6608187134502923</v>
      </c>
      <c r="X343" s="50">
        <f>IF(A343&lt;&gt;"", COUNTIF($H$2:H343, "AC")/SUM($G$2:G343), "")</f>
        <v>0.58626760563380287</v>
      </c>
      <c r="Y343" s="50">
        <f t="shared" ref="Y343" si="501">IF(A343&lt;&gt;"", V343/5*0.5+(1-(W343-1)/10)*0.25+X343*0.25, "")*10000</f>
        <v>5373.5637509266135</v>
      </c>
      <c r="Z343" s="50">
        <f t="shared" ref="Z343" si="502">Y343-Y342</f>
        <v>3.5605959772210554</v>
      </c>
      <c r="AA343" s="50">
        <f t="shared" si="64"/>
        <v>3.784722222222222E-2</v>
      </c>
      <c r="AB343" s="75">
        <f t="shared" si="65"/>
        <v>6.3078703703703708E-3</v>
      </c>
      <c r="AC343" s="51">
        <v>6.3078703703703708E-3</v>
      </c>
      <c r="AD343" s="51" t="s">
        <v>1043</v>
      </c>
      <c r="AE343" s="51" t="s">
        <v>1043</v>
      </c>
      <c r="AF343" s="51" t="s">
        <v>1043</v>
      </c>
    </row>
    <row r="344" spans="1:32" x14ac:dyDescent="0.15">
      <c r="A344" s="43" t="s">
        <v>989</v>
      </c>
      <c r="B344" s="57">
        <v>485</v>
      </c>
      <c r="C344" s="57" t="s">
        <v>1239</v>
      </c>
      <c r="D344" s="58" t="s">
        <v>1074</v>
      </c>
      <c r="E344" s="58" t="s">
        <v>970</v>
      </c>
      <c r="F344" s="58">
        <v>1</v>
      </c>
      <c r="G344" s="46">
        <v>1</v>
      </c>
      <c r="H344" s="47" t="s">
        <v>961</v>
      </c>
      <c r="I344" s="59" t="s">
        <v>1240</v>
      </c>
      <c r="J344" s="56">
        <v>41403</v>
      </c>
      <c r="K344" s="61"/>
      <c r="L344" s="61"/>
      <c r="M344" s="73" t="s">
        <v>970</v>
      </c>
      <c r="N344" s="80">
        <f t="shared" si="262"/>
        <v>6000</v>
      </c>
      <c r="O344" s="77">
        <f>AVERAGE($N$2:N344)</f>
        <v>5863.7431162941339</v>
      </c>
      <c r="P344" s="77">
        <f t="shared" ref="P344" si="503">O344-O343</f>
        <v>0.39841194065957097</v>
      </c>
      <c r="Q344" s="49">
        <f t="shared" ref="Q344" si="504">AVERAGE(F337:F344)</f>
        <v>2.25</v>
      </c>
      <c r="R344" s="49">
        <f t="shared" ref="R344" si="505">AVERAGE(G337:G344)</f>
        <v>1.25</v>
      </c>
      <c r="S344" s="50">
        <f t="shared" ref="S344" si="506">COUNTIF(H338:H344, "AC")/SUM(G338:G344)</f>
        <v>0.66666666666666663</v>
      </c>
      <c r="T344" s="50">
        <f t="shared" ref="T344" si="507">(Q344/5*0.5+(1-(R344-1)/10)*0.25+S344*0.25)*10000</f>
        <v>6354.1666666666661</v>
      </c>
      <c r="U344" s="50">
        <f t="shared" ref="U344" si="508">T344-T343</f>
        <v>-218.75</v>
      </c>
      <c r="V344" s="50">
        <f>IF(A344&lt;&gt;"",AVERAGE($F$2:F344),"")</f>
        <v>1.5714285714285714</v>
      </c>
      <c r="W344" s="50">
        <f>IF(A344&lt;&gt;"", AVERAGE($G$2:G344), "")</f>
        <v>1.6588921282798834</v>
      </c>
      <c r="X344" s="50">
        <f>IF(A344&lt;&gt;"", COUNTIF($H$2:H344, "AC")/SUM($G$2:G344), "")</f>
        <v>0.58699472759226712</v>
      </c>
      <c r="Y344" s="50">
        <f t="shared" ref="Y344" si="509">IF(A344&lt;&gt;"", V344/5*0.5+(1-(W344-1)/10)*0.25+X344*0.25, "")*10000</f>
        <v>5374.1923583392681</v>
      </c>
      <c r="Z344" s="50">
        <f t="shared" ref="Z344" si="510">Y344-Y343</f>
        <v>0.62860741265467368</v>
      </c>
      <c r="AA344" s="50">
        <f t="shared" si="64"/>
        <v>2.2152777777777778E-2</v>
      </c>
      <c r="AB344" s="75">
        <f t="shared" si="65"/>
        <v>3.6921296296296298E-3</v>
      </c>
      <c r="AC344" s="51">
        <v>3.6921296296296298E-3</v>
      </c>
      <c r="AD344" s="51" t="s">
        <v>1043</v>
      </c>
      <c r="AE344" s="51" t="s">
        <v>1043</v>
      </c>
      <c r="AF344" s="51" t="s">
        <v>1043</v>
      </c>
    </row>
    <row r="345" spans="1:32" x14ac:dyDescent="0.15">
      <c r="A345" s="43" t="s">
        <v>989</v>
      </c>
      <c r="B345" s="57">
        <v>442</v>
      </c>
      <c r="C345" s="57" t="s">
        <v>1241</v>
      </c>
      <c r="D345" s="58" t="s">
        <v>1244</v>
      </c>
      <c r="E345" s="58">
        <v>1</v>
      </c>
      <c r="F345" s="58">
        <v>3</v>
      </c>
      <c r="G345" s="46">
        <v>1</v>
      </c>
      <c r="H345" s="47" t="s">
        <v>961</v>
      </c>
      <c r="I345" s="59" t="s">
        <v>1008</v>
      </c>
      <c r="J345" s="56">
        <v>41403</v>
      </c>
      <c r="K345" s="61"/>
      <c r="L345" s="61" t="s">
        <v>1242</v>
      </c>
      <c r="M345" s="73" t="s">
        <v>970</v>
      </c>
      <c r="N345" s="80">
        <f t="shared" si="262"/>
        <v>8000</v>
      </c>
      <c r="O345" s="77">
        <f>AVERAGE($N$2:N345)</f>
        <v>5869.9531653746744</v>
      </c>
      <c r="P345" s="77">
        <f t="shared" ref="P345" si="511">O345-O344</f>
        <v>6.210049080540557</v>
      </c>
      <c r="Q345" s="49">
        <f t="shared" ref="Q345" si="512">AVERAGE(F338:F345)</f>
        <v>2.375</v>
      </c>
      <c r="R345" s="49">
        <f t="shared" ref="R345" si="513">AVERAGE(G338:G345)</f>
        <v>1.25</v>
      </c>
      <c r="S345" s="50">
        <f t="shared" ref="S345" si="514">COUNTIF(H339:H345, "AC")/SUM(G339:G345)</f>
        <v>0.66666666666666663</v>
      </c>
      <c r="T345" s="50">
        <f t="shared" ref="T345" si="515">(Q345/5*0.5+(1-(R345-1)/10)*0.25+S345*0.25)*10000</f>
        <v>6479.1666666666661</v>
      </c>
      <c r="U345" s="50">
        <f t="shared" ref="U345" si="516">T345-T344</f>
        <v>125</v>
      </c>
      <c r="V345" s="50">
        <f>IF(A345&lt;&gt;"",AVERAGE($F$2:F345),"")</f>
        <v>1.5755813953488371</v>
      </c>
      <c r="W345" s="50">
        <f>IF(A345&lt;&gt;"", AVERAGE($G$2:G345), "")</f>
        <v>1.6569767441860466</v>
      </c>
      <c r="X345" s="50">
        <f>IF(A345&lt;&gt;"", COUNTIF($H$2:H345, "AC")/SUM($G$2:G345), "")</f>
        <v>0.58771929824561409</v>
      </c>
      <c r="Y345" s="50">
        <f t="shared" ref="Y345" si="517">IF(A345&lt;&gt;"", V345/5*0.5+(1-(W345-1)/10)*0.25+X345*0.25, "")*10000</f>
        <v>5380.6354549163607</v>
      </c>
      <c r="Z345" s="50">
        <f t="shared" ref="Z345" si="518">Y345-Y344</f>
        <v>6.4430965770925468</v>
      </c>
      <c r="AA345" s="50">
        <f t="shared" si="64"/>
        <v>4.2013888888888892E-2</v>
      </c>
      <c r="AB345" s="75">
        <f t="shared" si="65"/>
        <v>7.0023148148148154E-3</v>
      </c>
      <c r="AC345" s="51">
        <v>7.0023148148148154E-3</v>
      </c>
      <c r="AD345" s="51" t="s">
        <v>1043</v>
      </c>
      <c r="AE345" s="51" t="s">
        <v>1043</v>
      </c>
      <c r="AF345" s="51" t="s">
        <v>1043</v>
      </c>
    </row>
    <row r="346" spans="1:32" x14ac:dyDescent="0.15">
      <c r="A346" s="43" t="s">
        <v>989</v>
      </c>
      <c r="B346" s="57">
        <v>448</v>
      </c>
      <c r="C346" s="57" t="s">
        <v>1243</v>
      </c>
      <c r="D346" s="58" t="s">
        <v>1245</v>
      </c>
      <c r="E346" s="58" t="s">
        <v>970</v>
      </c>
      <c r="F346" s="58">
        <v>3</v>
      </c>
      <c r="G346" s="46">
        <v>2</v>
      </c>
      <c r="H346" s="47" t="s">
        <v>961</v>
      </c>
      <c r="I346" s="59" t="s">
        <v>1240</v>
      </c>
      <c r="J346" s="56">
        <v>41403</v>
      </c>
      <c r="K346" s="61"/>
      <c r="L346" s="61" t="s">
        <v>1246</v>
      </c>
      <c r="M346" s="73" t="s">
        <v>970</v>
      </c>
      <c r="N346" s="80">
        <f t="shared" si="262"/>
        <v>6500</v>
      </c>
      <c r="O346" s="77">
        <f>AVERAGE($N$2:N346)</f>
        <v>5871.7793880837335</v>
      </c>
      <c r="P346" s="77">
        <f t="shared" ref="P346" si="519">O346-O345</f>
        <v>1.8262227090590386</v>
      </c>
      <c r="Q346" s="49">
        <f t="shared" ref="Q346" si="520">AVERAGE(F339:F346)</f>
        <v>2.375</v>
      </c>
      <c r="R346" s="49">
        <f t="shared" ref="R346" si="521">AVERAGE(G339:G346)</f>
        <v>1.375</v>
      </c>
      <c r="S346" s="50">
        <f t="shared" ref="S346" si="522">COUNTIF(H340:H346, "AC")/SUM(G340:G346)</f>
        <v>0.66666666666666663</v>
      </c>
      <c r="T346" s="50">
        <f t="shared" ref="T346" si="523">(Q346/5*0.5+(1-(R346-1)/10)*0.25+S346*0.25)*10000</f>
        <v>6447.916666666667</v>
      </c>
      <c r="U346" s="50">
        <f t="shared" ref="U346" si="524">T346-T345</f>
        <v>-31.249999999999091</v>
      </c>
      <c r="V346" s="50">
        <f>IF(A346&lt;&gt;"",AVERAGE($F$2:F346),"")</f>
        <v>1.5797101449275361</v>
      </c>
      <c r="W346" s="50">
        <f>IF(A346&lt;&gt;"", AVERAGE($G$2:G346), "")</f>
        <v>1.6579710144927535</v>
      </c>
      <c r="X346" s="50">
        <f>IF(A346&lt;&gt;"", COUNTIF($H$2:H346, "AC")/SUM($G$2:G346), "")</f>
        <v>0.58741258741258739</v>
      </c>
      <c r="Y346" s="50">
        <f t="shared" ref="Y346" si="525">IF(A346&lt;&gt;"", V346/5*0.5+(1-(W346-1)/10)*0.25+X346*0.25, "")*10000</f>
        <v>5383.7488598358159</v>
      </c>
      <c r="Z346" s="50">
        <f t="shared" ref="Z346" si="526">Y346-Y345</f>
        <v>3.1134049194552063</v>
      </c>
      <c r="AA346" s="50">
        <f t="shared" si="64"/>
        <v>7.2638888888888892E-2</v>
      </c>
      <c r="AB346" s="75">
        <f t="shared" si="65"/>
        <v>1.2106481481481482E-2</v>
      </c>
      <c r="AC346" s="51">
        <v>1.2106481481481482E-2</v>
      </c>
      <c r="AD346" s="51" t="s">
        <v>1043</v>
      </c>
      <c r="AE346" s="51" t="s">
        <v>1043</v>
      </c>
      <c r="AF346" s="51" t="s">
        <v>1043</v>
      </c>
    </row>
    <row r="347" spans="1:32" x14ac:dyDescent="0.15">
      <c r="A347" s="43" t="s">
        <v>1004</v>
      </c>
      <c r="B347" s="57">
        <v>495</v>
      </c>
      <c r="C347" s="57" t="s">
        <v>1247</v>
      </c>
      <c r="D347" s="58" t="s">
        <v>1074</v>
      </c>
      <c r="E347" s="58" t="s">
        <v>968</v>
      </c>
      <c r="F347" s="58">
        <v>2</v>
      </c>
      <c r="G347" s="46">
        <v>1</v>
      </c>
      <c r="H347" s="47" t="s">
        <v>961</v>
      </c>
      <c r="I347" s="59" t="s">
        <v>966</v>
      </c>
      <c r="J347" s="56">
        <v>41404</v>
      </c>
      <c r="K347" s="61"/>
      <c r="L347" s="61"/>
      <c r="M347" s="73" t="s">
        <v>968</v>
      </c>
      <c r="N347" s="80">
        <f t="shared" si="262"/>
        <v>7000</v>
      </c>
      <c r="O347" s="77">
        <f>AVERAGE($N$2:N347)</f>
        <v>5875.0401412973642</v>
      </c>
      <c r="P347" s="77">
        <f t="shared" ref="P347" si="527">O347-O346</f>
        <v>3.2607532136307782</v>
      </c>
      <c r="Q347" s="49">
        <f t="shared" ref="Q347" si="528">AVERAGE(F340:F347)</f>
        <v>2.125</v>
      </c>
      <c r="R347" s="49">
        <f t="shared" ref="R347" si="529">AVERAGE(G340:G347)</f>
        <v>1.25</v>
      </c>
      <c r="S347" s="50">
        <f t="shared" ref="S347" si="530">COUNTIF(H341:H347, "AC")/SUM(G341:G347)</f>
        <v>0.66666666666666663</v>
      </c>
      <c r="T347" s="50">
        <f t="shared" ref="T347" si="531">(Q347/5*0.5+(1-(R347-1)/10)*0.25+S347*0.25)*10000</f>
        <v>6229.166666666667</v>
      </c>
      <c r="U347" s="50">
        <f t="shared" ref="U347" si="532">T347-T346</f>
        <v>-218.75</v>
      </c>
      <c r="V347" s="50">
        <f>IF(A347&lt;&gt;"",AVERAGE($F$2:F347),"")</f>
        <v>1.5809248554913296</v>
      </c>
      <c r="W347" s="50">
        <f>IF(A347&lt;&gt;"", AVERAGE($G$2:G347), "")</f>
        <v>1.6560693641618498</v>
      </c>
      <c r="X347" s="50">
        <f>IF(A347&lt;&gt;"", COUNTIF($H$2:H347, "AC")/SUM($G$2:G347), "")</f>
        <v>0.58813263525305415</v>
      </c>
      <c r="Y347" s="50">
        <f t="shared" ref="Y347" si="533">IF(A347&lt;&gt;"", V347/5*0.5+(1-(W347-1)/10)*0.25+X347*0.25, "")*10000</f>
        <v>5387.2391025835022</v>
      </c>
      <c r="Z347" s="50">
        <f t="shared" ref="Z347" si="534">Y347-Y346</f>
        <v>3.4902427476863522</v>
      </c>
      <c r="AA347" s="50">
        <f t="shared" ref="AA347:AA405" si="535">IF(ISERROR(MIN(86400*AB347/(4*3600), 1)), "NA", MIN(86400*AB347/(4*3600), 1))</f>
        <v>8.819444444444445E-2</v>
      </c>
      <c r="AB347" s="75">
        <f t="shared" ref="AB347:AB405" si="536">IF(AC347="-","NA",SUM(AC347:AF347))</f>
        <v>1.4699074074074074E-2</v>
      </c>
      <c r="AC347" s="51">
        <v>1.4699074074074074E-2</v>
      </c>
      <c r="AD347" s="51" t="s">
        <v>1043</v>
      </c>
      <c r="AE347" s="51" t="s">
        <v>1043</v>
      </c>
      <c r="AF347" s="51" t="s">
        <v>1043</v>
      </c>
    </row>
    <row r="348" spans="1:32" x14ac:dyDescent="0.15">
      <c r="A348" s="43" t="s">
        <v>1004</v>
      </c>
      <c r="B348" s="57">
        <v>283</v>
      </c>
      <c r="C348" s="57" t="s">
        <v>1248</v>
      </c>
      <c r="D348" s="58" t="s">
        <v>1074</v>
      </c>
      <c r="E348" s="58" t="s">
        <v>968</v>
      </c>
      <c r="F348" s="58">
        <v>2</v>
      </c>
      <c r="G348" s="46">
        <v>1</v>
      </c>
      <c r="H348" s="47" t="s">
        <v>961</v>
      </c>
      <c r="I348" s="59" t="s">
        <v>950</v>
      </c>
      <c r="J348" s="56">
        <v>41404</v>
      </c>
      <c r="K348" s="61"/>
      <c r="L348" s="61"/>
      <c r="M348" s="73" t="s">
        <v>968</v>
      </c>
      <c r="N348" s="80">
        <f t="shared" si="262"/>
        <v>7000</v>
      </c>
      <c r="O348" s="77">
        <f>AVERAGE($N$2:N348)</f>
        <v>5878.2821005443457</v>
      </c>
      <c r="P348" s="77">
        <f t="shared" ref="P348" si="537">O348-O347</f>
        <v>3.2419592469814233</v>
      </c>
      <c r="Q348" s="49">
        <f t="shared" ref="Q348" si="538">AVERAGE(F341:F348)</f>
        <v>2.25</v>
      </c>
      <c r="R348" s="49">
        <f t="shared" ref="R348" si="539">AVERAGE(G341:G348)</f>
        <v>1.25</v>
      </c>
      <c r="S348" s="50">
        <f t="shared" ref="S348" si="540">COUNTIF(H342:H348, "AC")/SUM(G342:G348)</f>
        <v>0.875</v>
      </c>
      <c r="T348" s="50">
        <f t="shared" ref="T348" si="541">(Q348/5*0.5+(1-(R348-1)/10)*0.25+S348*0.25)*10000</f>
        <v>6875</v>
      </c>
      <c r="U348" s="50">
        <f t="shared" ref="U348" si="542">T348-T347</f>
        <v>645.83333333333303</v>
      </c>
      <c r="V348" s="50">
        <f>IF(A348&lt;&gt;"",AVERAGE($F$2:F348),"")</f>
        <v>1.5821325648414986</v>
      </c>
      <c r="W348" s="50">
        <f>IF(A348&lt;&gt;"", AVERAGE($G$2:G348), "")</f>
        <v>1.6541786743515849</v>
      </c>
      <c r="X348" s="50">
        <f>IF(A348&lt;&gt;"", COUNTIF($H$2:H348, "AC")/SUM($G$2:G348), "")</f>
        <v>0.58885017421602792</v>
      </c>
      <c r="Y348" s="50">
        <f t="shared" ref="Y348" si="543">IF(A348&lt;&gt;"", V348/5*0.5+(1-(W348-1)/10)*0.25+X348*0.25, "")*10000</f>
        <v>5390.7133317936732</v>
      </c>
      <c r="Z348" s="50">
        <f t="shared" ref="Z348" si="544">Y348-Y347</f>
        <v>3.4742292101709609</v>
      </c>
      <c r="AA348" s="50">
        <f t="shared" si="535"/>
        <v>7.048611111111111E-2</v>
      </c>
      <c r="AB348" s="75">
        <f t="shared" si="536"/>
        <v>1.1747685185185186E-2</v>
      </c>
      <c r="AC348" s="51">
        <v>1.1747685185185186E-2</v>
      </c>
      <c r="AD348" s="51" t="s">
        <v>1043</v>
      </c>
      <c r="AE348" s="51" t="s">
        <v>1043</v>
      </c>
      <c r="AF348" s="51" t="s">
        <v>1043</v>
      </c>
    </row>
    <row r="349" spans="1:32" x14ac:dyDescent="0.15">
      <c r="A349" s="43" t="s">
        <v>1004</v>
      </c>
      <c r="B349" s="57">
        <v>238</v>
      </c>
      <c r="C349" s="57" t="s">
        <v>1249</v>
      </c>
      <c r="D349" s="58" t="s">
        <v>1250</v>
      </c>
      <c r="E349" s="58">
        <v>1</v>
      </c>
      <c r="F349" s="58">
        <v>3</v>
      </c>
      <c r="G349" s="46">
        <v>1</v>
      </c>
      <c r="H349" s="47" t="s">
        <v>961</v>
      </c>
      <c r="I349" s="59" t="s">
        <v>966</v>
      </c>
      <c r="J349" s="56">
        <v>41404</v>
      </c>
      <c r="K349" s="61"/>
      <c r="L349" s="61" t="s">
        <v>1251</v>
      </c>
      <c r="M349" s="73" t="s">
        <v>968</v>
      </c>
      <c r="N349" s="80">
        <f t="shared" si="262"/>
        <v>8000</v>
      </c>
      <c r="O349" s="77">
        <f>AVERAGE($N$2:N349)</f>
        <v>5884.3789910600235</v>
      </c>
      <c r="P349" s="77">
        <f t="shared" ref="P349" si="545">O349-O348</f>
        <v>6.0968905156778419</v>
      </c>
      <c r="Q349" s="49">
        <f t="shared" ref="Q349" si="546">AVERAGE(F342:F349)</f>
        <v>2.25</v>
      </c>
      <c r="R349" s="49">
        <f t="shared" ref="R349" si="547">AVERAGE(G342:G349)</f>
        <v>1.125</v>
      </c>
      <c r="S349" s="50">
        <f t="shared" ref="S349" si="548">COUNTIF(H343:H349, "AC")/SUM(G343:G349)</f>
        <v>0.875</v>
      </c>
      <c r="T349" s="50">
        <f t="shared" ref="T349" si="549">(Q349/5*0.5+(1-(R349-1)/10)*0.25+S349*0.25)*10000</f>
        <v>6906.25</v>
      </c>
      <c r="U349" s="50">
        <f t="shared" ref="U349" si="550">T349-T348</f>
        <v>31.25</v>
      </c>
      <c r="V349" s="50">
        <f>IF(A349&lt;&gt;"",AVERAGE($F$2:F349),"")</f>
        <v>1.5862068965517242</v>
      </c>
      <c r="W349" s="50">
        <f>IF(A349&lt;&gt;"", AVERAGE($G$2:G349), "")</f>
        <v>1.6522988505747127</v>
      </c>
      <c r="X349" s="50">
        <f>IF(A349&lt;&gt;"", COUNTIF($H$2:H349, "AC")/SUM($G$2:G349), "")</f>
        <v>0.5895652173913043</v>
      </c>
      <c r="Y349" s="50">
        <f t="shared" ref="Y349" si="551">IF(A349&lt;&gt;"", V349/5*0.5+(1-(W349-1)/10)*0.25+X349*0.25, "")*10000</f>
        <v>5397.0452273863066</v>
      </c>
      <c r="Z349" s="50">
        <f t="shared" ref="Z349" si="552">Y349-Y348</f>
        <v>6.3318955926333729</v>
      </c>
      <c r="AA349" s="50">
        <f t="shared" si="535"/>
        <v>8.1736111111111093E-2</v>
      </c>
      <c r="AB349" s="75">
        <f t="shared" si="536"/>
        <v>1.3622685185185184E-2</v>
      </c>
      <c r="AC349" s="51">
        <v>1.3622685185185184E-2</v>
      </c>
      <c r="AD349" s="51" t="s">
        <v>1043</v>
      </c>
      <c r="AE349" s="51" t="s">
        <v>1043</v>
      </c>
      <c r="AF349" s="51" t="s">
        <v>1043</v>
      </c>
    </row>
    <row r="350" spans="1:32" x14ac:dyDescent="0.15">
      <c r="A350" s="43" t="s">
        <v>976</v>
      </c>
      <c r="B350" s="57">
        <v>122</v>
      </c>
      <c r="C350" s="57" t="s">
        <v>1252</v>
      </c>
      <c r="D350" s="58" t="s">
        <v>1253</v>
      </c>
      <c r="E350" s="58" t="s">
        <v>978</v>
      </c>
      <c r="F350" s="58">
        <v>2</v>
      </c>
      <c r="G350" s="46">
        <v>1</v>
      </c>
      <c r="H350" s="47" t="s">
        <v>965</v>
      </c>
      <c r="I350" s="59" t="s">
        <v>1093</v>
      </c>
      <c r="J350" s="56">
        <v>41417</v>
      </c>
      <c r="K350" s="61"/>
      <c r="L350" s="61"/>
      <c r="M350" s="73" t="s">
        <v>978</v>
      </c>
      <c r="N350" s="80">
        <f t="shared" si="262"/>
        <v>7000</v>
      </c>
      <c r="O350" s="77">
        <f>AVERAGE($N$2:N350)</f>
        <v>5887.5756128621433</v>
      </c>
      <c r="P350" s="77">
        <f t="shared" ref="P350" si="553">O350-O349</f>
        <v>3.1966218021198074</v>
      </c>
      <c r="Q350" s="49">
        <f t="shared" ref="Q350" si="554">AVERAGE(F343:F350)</f>
        <v>2.25</v>
      </c>
      <c r="R350" s="49">
        <f t="shared" ref="R350" si="555">AVERAGE(G343:G350)</f>
        <v>1.125</v>
      </c>
      <c r="S350" s="50">
        <f t="shared" ref="S350" si="556">COUNTIF(H344:H350, "AC")/SUM(G344:G350)</f>
        <v>0.875</v>
      </c>
      <c r="T350" s="50">
        <f t="shared" ref="T350" si="557">(Q350/5*0.5+(1-(R350-1)/10)*0.25+S350*0.25)*10000</f>
        <v>6906.25</v>
      </c>
      <c r="U350" s="50">
        <f t="shared" ref="U350" si="558">T350-T349</f>
        <v>0</v>
      </c>
      <c r="V350" s="50">
        <f>IF(A350&lt;&gt;"",AVERAGE($F$2:F350),"")</f>
        <v>1.5873925501432664</v>
      </c>
      <c r="W350" s="50">
        <f>IF(A350&lt;&gt;"", AVERAGE($G$2:G350), "")</f>
        <v>1.6504297994269341</v>
      </c>
      <c r="X350" s="50">
        <f>IF(A350&lt;&gt;"", COUNTIF($H$2:H350, "AC")/SUM($G$2:G350), "")</f>
        <v>0.59027777777777779</v>
      </c>
      <c r="Y350" s="50">
        <f t="shared" ref="Y350" si="559">IF(A350&lt;&gt;"", V350/5*0.5+(1-(W350-1)/10)*0.25+X350*0.25, "")*10000</f>
        <v>5400.4795447309771</v>
      </c>
      <c r="Z350" s="50">
        <f t="shared" ref="Z350" si="560">Y350-Y349</f>
        <v>3.4343173446704895</v>
      </c>
      <c r="AA350" s="50">
        <f t="shared" si="535"/>
        <v>4.6527777777777772E-2</v>
      </c>
      <c r="AB350" s="75">
        <f t="shared" si="536"/>
        <v>7.7546296296296287E-3</v>
      </c>
      <c r="AC350" s="51">
        <v>7.7546296296296287E-3</v>
      </c>
      <c r="AD350" s="51" t="s">
        <v>1043</v>
      </c>
      <c r="AE350" s="51" t="s">
        <v>1043</v>
      </c>
      <c r="AF350" s="51" t="s">
        <v>1043</v>
      </c>
    </row>
    <row r="351" spans="1:32" x14ac:dyDescent="0.15">
      <c r="A351" s="43" t="s">
        <v>976</v>
      </c>
      <c r="B351" s="57">
        <v>169</v>
      </c>
      <c r="C351" s="57" t="s">
        <v>1254</v>
      </c>
      <c r="D351" s="58" t="s">
        <v>1255</v>
      </c>
      <c r="E351" s="58" t="s">
        <v>978</v>
      </c>
      <c r="F351" s="58">
        <v>2</v>
      </c>
      <c r="G351" s="46">
        <v>1</v>
      </c>
      <c r="H351" s="47" t="s">
        <v>965</v>
      </c>
      <c r="I351" s="59" t="s">
        <v>1093</v>
      </c>
      <c r="J351" s="56">
        <v>41417</v>
      </c>
      <c r="K351" s="61"/>
      <c r="L351" s="61"/>
      <c r="M351" s="73" t="s">
        <v>978</v>
      </c>
      <c r="N351" s="80">
        <f t="shared" si="262"/>
        <v>7000</v>
      </c>
      <c r="O351" s="77">
        <f>AVERAGE($N$2:N351)</f>
        <v>5890.7539682539655</v>
      </c>
      <c r="P351" s="77">
        <f t="shared" ref="P351" si="561">O351-O350</f>
        <v>3.1783553918221514</v>
      </c>
      <c r="Q351" s="49">
        <f t="shared" ref="Q351" si="562">AVERAGE(F344:F351)</f>
        <v>2.25</v>
      </c>
      <c r="R351" s="49">
        <f t="shared" ref="R351" si="563">AVERAGE(G344:G351)</f>
        <v>1.125</v>
      </c>
      <c r="S351" s="50">
        <f t="shared" ref="S351" si="564">COUNTIF(H345:H351, "AC")/SUM(G345:G351)</f>
        <v>0.875</v>
      </c>
      <c r="T351" s="50">
        <f t="shared" ref="T351" si="565">(Q351/5*0.5+(1-(R351-1)/10)*0.25+S351*0.25)*10000</f>
        <v>6906.25</v>
      </c>
      <c r="U351" s="50">
        <f t="shared" ref="U351" si="566">T351-T350</f>
        <v>0</v>
      </c>
      <c r="V351" s="50">
        <f>IF(A351&lt;&gt;"",AVERAGE($F$2:F351),"")</f>
        <v>1.5885714285714285</v>
      </c>
      <c r="W351" s="50">
        <f>IF(A351&lt;&gt;"", AVERAGE($G$2:G351), "")</f>
        <v>1.6485714285714286</v>
      </c>
      <c r="X351" s="50">
        <f>IF(A351&lt;&gt;"", COUNTIF($H$2:H351, "AC")/SUM($G$2:G351), "")</f>
        <v>0.59098786828422878</v>
      </c>
      <c r="Y351" s="50">
        <f t="shared" ref="Y351" si="567">IF(A351&lt;&gt;"", V351/5*0.5+(1-(W351-1)/10)*0.25+X351*0.25, "")*10000</f>
        <v>5403.8982421391438</v>
      </c>
      <c r="Z351" s="50">
        <f t="shared" ref="Z351" si="568">Y351-Y350</f>
        <v>3.4186974081667358</v>
      </c>
      <c r="AA351" s="50">
        <f t="shared" si="535"/>
        <v>3.4444444444444451E-2</v>
      </c>
      <c r="AB351" s="75">
        <f t="shared" si="536"/>
        <v>5.7407407407407416E-3</v>
      </c>
      <c r="AC351" s="51">
        <v>5.7407407407407416E-3</v>
      </c>
      <c r="AD351" s="51" t="s">
        <v>1043</v>
      </c>
      <c r="AE351" s="51" t="s">
        <v>1043</v>
      </c>
      <c r="AF351" s="51" t="s">
        <v>1043</v>
      </c>
    </row>
    <row r="352" spans="1:32" x14ac:dyDescent="0.15">
      <c r="A352" s="43" t="s">
        <v>976</v>
      </c>
      <c r="B352" s="57">
        <v>217</v>
      </c>
      <c r="C352" s="57" t="s">
        <v>1256</v>
      </c>
      <c r="D352" s="58" t="s">
        <v>1255</v>
      </c>
      <c r="E352" s="58" t="s">
        <v>978</v>
      </c>
      <c r="F352" s="58">
        <v>2</v>
      </c>
      <c r="G352" s="46">
        <v>1</v>
      </c>
      <c r="H352" s="47" t="s">
        <v>965</v>
      </c>
      <c r="I352" s="59" t="s">
        <v>1093</v>
      </c>
      <c r="J352" s="56">
        <v>41417</v>
      </c>
      <c r="K352" s="61"/>
      <c r="L352" s="61"/>
      <c r="M352" s="73" t="s">
        <v>978</v>
      </c>
      <c r="N352" s="80">
        <f t="shared" si="262"/>
        <v>7000</v>
      </c>
      <c r="O352" s="77">
        <f>AVERAGE($N$2:N352)</f>
        <v>5893.9142133586556</v>
      </c>
      <c r="P352" s="77">
        <f t="shared" ref="P352" si="569">O352-O351</f>
        <v>3.1602451046901479</v>
      </c>
      <c r="Q352" s="49">
        <f t="shared" ref="Q352" si="570">AVERAGE(F345:F352)</f>
        <v>2.375</v>
      </c>
      <c r="R352" s="49">
        <f t="shared" ref="R352" si="571">AVERAGE(G345:G352)</f>
        <v>1.125</v>
      </c>
      <c r="S352" s="50">
        <f t="shared" ref="S352" si="572">COUNTIF(H346:H352, "AC")/SUM(G346:G352)</f>
        <v>0.875</v>
      </c>
      <c r="T352" s="50">
        <f t="shared" ref="T352" si="573">(Q352/5*0.5+(1-(R352-1)/10)*0.25+S352*0.25)*10000</f>
        <v>7031.25</v>
      </c>
      <c r="U352" s="50">
        <f t="shared" ref="U352" si="574">T352-T351</f>
        <v>125</v>
      </c>
      <c r="V352" s="50">
        <f>IF(A352&lt;&gt;"",AVERAGE($F$2:F352),"")</f>
        <v>1.5897435897435896</v>
      </c>
      <c r="W352" s="50">
        <f>IF(A352&lt;&gt;"", AVERAGE($G$2:G352), "")</f>
        <v>1.6467236467236468</v>
      </c>
      <c r="X352" s="50">
        <f>IF(A352&lt;&gt;"", COUNTIF($H$2:H352, "AC")/SUM($G$2:G352), "")</f>
        <v>0.59169550173010377</v>
      </c>
      <c r="Y352" s="50">
        <f t="shared" ref="Y352" si="575">IF(A352&lt;&gt;"", V352/5*0.5+(1-(W352-1)/10)*0.25+X352*0.25, "")*10000</f>
        <v>5407.3014323879379</v>
      </c>
      <c r="Z352" s="50">
        <f t="shared" ref="Z352" si="576">Y352-Y351</f>
        <v>3.4031902487940897</v>
      </c>
      <c r="AA352" s="50">
        <f t="shared" si="535"/>
        <v>1.638888888888889E-2</v>
      </c>
      <c r="AB352" s="75">
        <f t="shared" si="536"/>
        <v>2.7314814814814819E-3</v>
      </c>
      <c r="AC352" s="51">
        <v>2.7314814814814819E-3</v>
      </c>
      <c r="AD352" s="51" t="s">
        <v>1043</v>
      </c>
      <c r="AE352" s="51" t="s">
        <v>1043</v>
      </c>
      <c r="AF352" s="51" t="s">
        <v>1043</v>
      </c>
    </row>
    <row r="353" spans="1:32" x14ac:dyDescent="0.15">
      <c r="A353" s="43" t="s">
        <v>976</v>
      </c>
      <c r="B353" s="57">
        <v>268</v>
      </c>
      <c r="C353" s="57" t="s">
        <v>1257</v>
      </c>
      <c r="D353" s="58" t="s">
        <v>1245</v>
      </c>
      <c r="E353" s="58" t="s">
        <v>978</v>
      </c>
      <c r="F353" s="58">
        <v>3</v>
      </c>
      <c r="G353" s="46">
        <v>1</v>
      </c>
      <c r="H353" s="47" t="s">
        <v>965</v>
      </c>
      <c r="I353" s="59" t="s">
        <v>1093</v>
      </c>
      <c r="J353" s="56">
        <v>41417</v>
      </c>
      <c r="K353" s="61"/>
      <c r="L353" s="61"/>
      <c r="M353" s="73" t="s">
        <v>978</v>
      </c>
      <c r="N353" s="80">
        <f t="shared" si="262"/>
        <v>8000</v>
      </c>
      <c r="O353" s="77">
        <f>AVERAGE($N$2:N353)</f>
        <v>5899.8974116161589</v>
      </c>
      <c r="P353" s="77">
        <f t="shared" ref="P353" si="577">O353-O352</f>
        <v>5.983198257503318</v>
      </c>
      <c r="Q353" s="49">
        <f t="shared" ref="Q353" si="578">AVERAGE(F346:F353)</f>
        <v>2.375</v>
      </c>
      <c r="R353" s="49">
        <f t="shared" ref="R353" si="579">AVERAGE(G346:G353)</f>
        <v>1.125</v>
      </c>
      <c r="S353" s="50">
        <f t="shared" ref="S353" si="580">COUNTIF(H347:H353, "AC")/SUM(G347:G353)</f>
        <v>1</v>
      </c>
      <c r="T353" s="50">
        <f t="shared" ref="T353" si="581">(Q353/5*0.5+(1-(R353-1)/10)*0.25+S353*0.25)*10000</f>
        <v>7343.75</v>
      </c>
      <c r="U353" s="50">
        <f t="shared" ref="U353" si="582">T353-T352</f>
        <v>312.5</v>
      </c>
      <c r="V353" s="50">
        <f>IF(A353&lt;&gt;"",AVERAGE($F$2:F353),"")</f>
        <v>1.59375</v>
      </c>
      <c r="W353" s="50">
        <f>IF(A353&lt;&gt;"", AVERAGE($G$2:G353), "")</f>
        <v>1.6448863636363635</v>
      </c>
      <c r="X353" s="50">
        <f>IF(A353&lt;&gt;"", COUNTIF($H$2:H353, "AC")/SUM($G$2:G353), "")</f>
        <v>0.59240069084628666</v>
      </c>
      <c r="Y353" s="50">
        <f t="shared" ref="Y353" si="583">IF(A353&lt;&gt;"", V353/5*0.5+(1-(W353-1)/10)*0.25+X353*0.25, "")*10000</f>
        <v>5413.5301362066257</v>
      </c>
      <c r="Z353" s="50">
        <f t="shared" ref="Z353" si="584">Y353-Y352</f>
        <v>6.2287038186877908</v>
      </c>
      <c r="AA353" s="50">
        <f t="shared" si="535"/>
        <v>6.3611111111111118E-2</v>
      </c>
      <c r="AB353" s="75">
        <f t="shared" si="536"/>
        <v>1.0601851851851854E-2</v>
      </c>
      <c r="AC353" s="51">
        <v>1.0601851851851854E-2</v>
      </c>
      <c r="AD353" s="51" t="s">
        <v>1043</v>
      </c>
      <c r="AE353" s="51" t="s">
        <v>1043</v>
      </c>
      <c r="AF353" s="51" t="s">
        <v>1043</v>
      </c>
    </row>
    <row r="354" spans="1:32" x14ac:dyDescent="0.15">
      <c r="A354" s="43" t="s">
        <v>976</v>
      </c>
      <c r="B354" s="57">
        <v>216</v>
      </c>
      <c r="C354" s="57" t="s">
        <v>1258</v>
      </c>
      <c r="D354" s="58" t="s">
        <v>1259</v>
      </c>
      <c r="E354" s="58" t="s">
        <v>968</v>
      </c>
      <c r="F354" s="58">
        <v>3</v>
      </c>
      <c r="G354" s="46">
        <v>1</v>
      </c>
      <c r="H354" s="47" t="s">
        <v>961</v>
      </c>
      <c r="I354" s="59" t="s">
        <v>1008</v>
      </c>
      <c r="J354" s="56">
        <v>41418</v>
      </c>
      <c r="K354" s="61"/>
      <c r="L354" s="61" t="s">
        <v>1260</v>
      </c>
      <c r="M354" s="73" t="s">
        <v>968</v>
      </c>
      <c r="N354" s="80">
        <f t="shared" si="262"/>
        <v>8000</v>
      </c>
      <c r="O354" s="77">
        <f>AVERAGE($N$2:N354)</f>
        <v>5905.8467107333936</v>
      </c>
      <c r="P354" s="77">
        <f t="shared" ref="P354" si="585">O354-O353</f>
        <v>5.9492991172346592</v>
      </c>
      <c r="Q354" s="49">
        <f t="shared" ref="Q354" si="586">AVERAGE(F347:F354)</f>
        <v>2.375</v>
      </c>
      <c r="R354" s="49">
        <f t="shared" ref="R354" si="587">AVERAGE(G347:G354)</f>
        <v>1</v>
      </c>
      <c r="S354" s="50">
        <f t="shared" ref="S354" si="588">COUNTIF(H348:H354, "AC")/SUM(G348:G354)</f>
        <v>1</v>
      </c>
      <c r="T354" s="50">
        <f t="shared" ref="T354" si="589">(Q354/5*0.5+(1-(R354-1)/10)*0.25+S354*0.25)*10000</f>
        <v>7375</v>
      </c>
      <c r="U354" s="50">
        <f t="shared" ref="U354" si="590">T354-T353</f>
        <v>31.25</v>
      </c>
      <c r="V354" s="50">
        <f>IF(A354&lt;&gt;"",AVERAGE($F$2:F354),"")</f>
        <v>1.5977337110481586</v>
      </c>
      <c r="W354" s="50">
        <f>IF(A354&lt;&gt;"", AVERAGE($G$2:G354), "")</f>
        <v>1.6430594900849858</v>
      </c>
      <c r="X354" s="50">
        <f>IF(A354&lt;&gt;"", COUNTIF($H$2:H354, "AC")/SUM($G$2:G354), "")</f>
        <v>0.59310344827586203</v>
      </c>
      <c r="Y354" s="50">
        <f t="shared" ref="Y354" si="591">IF(A354&lt;&gt;"", V354/5*0.5+(1-(W354-1)/10)*0.25+X354*0.25, "")*10000</f>
        <v>5419.7274592165668</v>
      </c>
      <c r="Z354" s="50">
        <f t="shared" ref="Z354" si="592">Y354-Y353</f>
        <v>6.1973230099411012</v>
      </c>
      <c r="AA354" s="50">
        <f t="shared" si="535"/>
        <v>0.13020833333333334</v>
      </c>
      <c r="AB354" s="75">
        <f t="shared" si="536"/>
        <v>2.1701388888888892E-2</v>
      </c>
      <c r="AC354" s="51">
        <v>2.1701388888888892E-2</v>
      </c>
      <c r="AD354" s="51" t="s">
        <v>1043</v>
      </c>
      <c r="AE354" s="51" t="s">
        <v>1043</v>
      </c>
      <c r="AF354" s="51" t="s">
        <v>1043</v>
      </c>
    </row>
    <row r="355" spans="1:32" x14ac:dyDescent="0.15">
      <c r="A355" s="43" t="s">
        <v>976</v>
      </c>
      <c r="B355" s="57">
        <v>560</v>
      </c>
      <c r="C355" s="57" t="s">
        <v>1261</v>
      </c>
      <c r="D355" s="58" t="s">
        <v>1262</v>
      </c>
      <c r="E355" s="58">
        <v>1</v>
      </c>
      <c r="F355" s="58">
        <v>4</v>
      </c>
      <c r="G355" s="46">
        <v>2</v>
      </c>
      <c r="H355" s="47" t="s">
        <v>961</v>
      </c>
      <c r="I355" s="59" t="s">
        <v>1008</v>
      </c>
      <c r="J355" s="56">
        <v>41418</v>
      </c>
      <c r="K355" s="61"/>
      <c r="L355" s="61" t="s">
        <v>1263</v>
      </c>
      <c r="M355" s="73" t="s">
        <v>1037</v>
      </c>
      <c r="N355" s="80">
        <f t="shared" si="262"/>
        <v>7500</v>
      </c>
      <c r="O355" s="77">
        <f>AVERAGE($N$2:N355)</f>
        <v>5910.3499686126779</v>
      </c>
      <c r="P355" s="77">
        <f t="shared" ref="P355" si="593">O355-O354</f>
        <v>4.5032578792843196</v>
      </c>
      <c r="Q355" s="49">
        <f t="shared" ref="Q355" si="594">AVERAGE(F348:F355)</f>
        <v>2.625</v>
      </c>
      <c r="R355" s="49">
        <f t="shared" ref="R355" si="595">AVERAGE(G348:G355)</f>
        <v>1.125</v>
      </c>
      <c r="S355" s="50">
        <f t="shared" ref="S355" si="596">COUNTIF(H349:H355, "AC")/SUM(G349:G355)</f>
        <v>0.875</v>
      </c>
      <c r="T355" s="50">
        <f t="shared" ref="T355" si="597">(Q355/5*0.5+(1-(R355-1)/10)*0.25+S355*0.25)*10000</f>
        <v>7281.25</v>
      </c>
      <c r="U355" s="50">
        <f t="shared" ref="U355" si="598">T355-T354</f>
        <v>-93.75</v>
      </c>
      <c r="V355" s="50">
        <f>IF(A355&lt;&gt;"",AVERAGE($F$2:F355),"")</f>
        <v>1.6045197740112995</v>
      </c>
      <c r="W355" s="50">
        <f>IF(A355&lt;&gt;"", AVERAGE($G$2:G355), "")</f>
        <v>1.6440677966101696</v>
      </c>
      <c r="X355" s="50">
        <f>IF(A355&lt;&gt;"", COUNTIF($H$2:H355, "AC")/SUM($G$2:G355), "")</f>
        <v>0.59278350515463918</v>
      </c>
      <c r="Y355" s="50">
        <f t="shared" ref="Y355" si="599">IF(A355&lt;&gt;"", V355/5*0.5+(1-(W355-1)/10)*0.25+X355*0.25, "")*10000</f>
        <v>5425.4615877453552</v>
      </c>
      <c r="Z355" s="50">
        <f t="shared" ref="Z355" si="600">Y355-Y354</f>
        <v>5.7341285287884602</v>
      </c>
      <c r="AA355" s="50" t="str">
        <f t="shared" si="535"/>
        <v>NA</v>
      </c>
      <c r="AB355" s="75" t="str">
        <f t="shared" si="536"/>
        <v>NA</v>
      </c>
      <c r="AC355" s="51" t="s">
        <v>1043</v>
      </c>
      <c r="AD355" s="51" t="s">
        <v>1043</v>
      </c>
      <c r="AE355" s="51" t="s">
        <v>1043</v>
      </c>
      <c r="AF355" s="51" t="s">
        <v>1043</v>
      </c>
    </row>
    <row r="356" spans="1:32" x14ac:dyDescent="0.15">
      <c r="A356" s="43" t="s">
        <v>976</v>
      </c>
      <c r="B356" s="57">
        <v>78</v>
      </c>
      <c r="C356" s="57" t="s">
        <v>1264</v>
      </c>
      <c r="D356" s="58" t="s">
        <v>1265</v>
      </c>
      <c r="E356" s="58">
        <v>1</v>
      </c>
      <c r="F356" s="58">
        <v>3</v>
      </c>
      <c r="G356" s="46">
        <v>1</v>
      </c>
      <c r="H356" s="47" t="s">
        <v>961</v>
      </c>
      <c r="I356" s="59" t="s">
        <v>966</v>
      </c>
      <c r="J356" s="56">
        <v>41419</v>
      </c>
      <c r="K356" s="61"/>
      <c r="L356" s="61" t="s">
        <v>1266</v>
      </c>
      <c r="M356" s="73" t="s">
        <v>1037</v>
      </c>
      <c r="N356" s="80">
        <f t="shared" si="262"/>
        <v>8000</v>
      </c>
      <c r="O356" s="77">
        <f>AVERAGE($N$2:N356)</f>
        <v>5916.2363067292617</v>
      </c>
      <c r="P356" s="77">
        <f t="shared" ref="P356" si="601">O356-O355</f>
        <v>5.8863381165838291</v>
      </c>
      <c r="Q356" s="49">
        <f t="shared" ref="Q356" si="602">AVERAGE(F349:F356)</f>
        <v>2.75</v>
      </c>
      <c r="R356" s="49">
        <f t="shared" ref="R356" si="603">AVERAGE(G349:G356)</f>
        <v>1.125</v>
      </c>
      <c r="S356" s="50">
        <f t="shared" ref="S356" si="604">COUNTIF(H350:H356, "AC")/SUM(G350:G356)</f>
        <v>0.875</v>
      </c>
      <c r="T356" s="50">
        <f t="shared" ref="T356" si="605">(Q356/5*0.5+(1-(R356-1)/10)*0.25+S356*0.25)*10000</f>
        <v>7406.2500000000009</v>
      </c>
      <c r="U356" s="50">
        <f t="shared" ref="U356" si="606">T356-T355</f>
        <v>125.00000000000091</v>
      </c>
      <c r="V356" s="50">
        <f>IF(A356&lt;&gt;"",AVERAGE($F$2:F356),"")</f>
        <v>1.6084507042253522</v>
      </c>
      <c r="W356" s="50">
        <f>IF(A356&lt;&gt;"", AVERAGE($G$2:G356), "")</f>
        <v>1.6422535211267606</v>
      </c>
      <c r="X356" s="50">
        <f>IF(A356&lt;&gt;"", COUNTIF($H$2:H356, "AC")/SUM($G$2:G356), "")</f>
        <v>0.59348198970840482</v>
      </c>
      <c r="Y356" s="50">
        <f t="shared" ref="Y356" si="607">IF(A356&lt;&gt;"", V356/5*0.5+(1-(W356-1)/10)*0.25+X356*0.25, "")*10000</f>
        <v>5431.592298214674</v>
      </c>
      <c r="Z356" s="50">
        <f t="shared" ref="Z356" si="608">Y356-Y355</f>
        <v>6.1307104693187284</v>
      </c>
      <c r="AA356" s="50">
        <f t="shared" si="535"/>
        <v>6.5000000000000002E-2</v>
      </c>
      <c r="AB356" s="75">
        <f t="shared" si="536"/>
        <v>1.0833333333333334E-2</v>
      </c>
      <c r="AC356" s="51">
        <v>1.0833333333333334E-2</v>
      </c>
      <c r="AD356" s="51" t="s">
        <v>1043</v>
      </c>
      <c r="AE356" s="51" t="s">
        <v>1043</v>
      </c>
      <c r="AF356" s="51" t="s">
        <v>1043</v>
      </c>
    </row>
    <row r="357" spans="1:32" x14ac:dyDescent="0.15">
      <c r="A357" s="43" t="s">
        <v>1225</v>
      </c>
      <c r="B357" s="57">
        <v>62</v>
      </c>
      <c r="C357" s="57" t="s">
        <v>1267</v>
      </c>
      <c r="D357" s="58" t="s">
        <v>1268</v>
      </c>
      <c r="E357" s="58" t="s">
        <v>1228</v>
      </c>
      <c r="F357" s="58">
        <v>3</v>
      </c>
      <c r="G357" s="46">
        <v>1</v>
      </c>
      <c r="H357" s="47" t="s">
        <v>1229</v>
      </c>
      <c r="I357" s="59" t="s">
        <v>966</v>
      </c>
      <c r="J357" s="56">
        <v>41420</v>
      </c>
      <c r="K357" s="61"/>
      <c r="L357" s="61"/>
      <c r="M357" s="73" t="s">
        <v>1228</v>
      </c>
      <c r="N357" s="80">
        <f t="shared" si="262"/>
        <v>8000</v>
      </c>
      <c r="O357" s="77">
        <f>AVERAGE($N$2:N357)</f>
        <v>5922.0895755305846</v>
      </c>
      <c r="P357" s="77">
        <f t="shared" ref="P357:P358" si="609">O357-O356</f>
        <v>5.8532688013228835</v>
      </c>
      <c r="Q357" s="49">
        <f t="shared" ref="Q357:Q358" si="610">AVERAGE(F350:F357)</f>
        <v>2.75</v>
      </c>
      <c r="R357" s="49">
        <f t="shared" ref="R357:R358" si="611">AVERAGE(G350:G357)</f>
        <v>1.125</v>
      </c>
      <c r="S357" s="50">
        <f t="shared" ref="S357:S358" si="612">COUNTIF(H351:H357, "AC")/SUM(G351:G357)</f>
        <v>0.875</v>
      </c>
      <c r="T357" s="50">
        <f t="shared" ref="T357:T358" si="613">(Q357/5*0.5+(1-(R357-1)/10)*0.25+S357*0.25)*10000</f>
        <v>7406.2500000000009</v>
      </c>
      <c r="U357" s="50">
        <f t="shared" ref="U357:U358" si="614">T357-T356</f>
        <v>0</v>
      </c>
      <c r="V357" s="50">
        <f>IF(A357&lt;&gt;"",AVERAGE($F$2:F357),"")</f>
        <v>1.6123595505617978</v>
      </c>
      <c r="W357" s="50">
        <f>IF(A357&lt;&gt;"", AVERAGE($G$2:G357), "")</f>
        <v>1.6404494382022472</v>
      </c>
      <c r="X357" s="50">
        <f>IF(A357&lt;&gt;"", COUNTIF($H$2:H357, "AC")/SUM($G$2:G357), "")</f>
        <v>0.59417808219178081</v>
      </c>
      <c r="Y357" s="50">
        <f t="shared" ref="Y357:Y358" si="615">IF(A357&lt;&gt;"", V357/5*0.5+(1-(W357-1)/10)*0.25+X357*0.25, "")*10000</f>
        <v>5437.6923964906873</v>
      </c>
      <c r="Z357" s="50">
        <f t="shared" ref="Z357:Z358" si="616">Y357-Y356</f>
        <v>6.1000982760133411</v>
      </c>
      <c r="AA357" s="50" t="str">
        <f t="shared" si="535"/>
        <v>NA</v>
      </c>
      <c r="AB357" s="75" t="str">
        <f t="shared" si="536"/>
        <v>NA</v>
      </c>
      <c r="AC357" s="51" t="s">
        <v>1043</v>
      </c>
      <c r="AD357" s="51" t="s">
        <v>1043</v>
      </c>
      <c r="AE357" s="51" t="s">
        <v>1043</v>
      </c>
      <c r="AF357" s="51" t="s">
        <v>1043</v>
      </c>
    </row>
    <row r="358" spans="1:32" x14ac:dyDescent="0.15">
      <c r="A358" s="43" t="s">
        <v>1225</v>
      </c>
      <c r="B358" s="57">
        <v>59</v>
      </c>
      <c r="C358" s="57" t="s">
        <v>1269</v>
      </c>
      <c r="D358" s="58" t="s">
        <v>399</v>
      </c>
      <c r="E358" s="58" t="s">
        <v>1228</v>
      </c>
      <c r="F358" s="58">
        <v>3</v>
      </c>
      <c r="G358" s="46">
        <v>1</v>
      </c>
      <c r="H358" s="47" t="s">
        <v>1229</v>
      </c>
      <c r="I358" s="59" t="s">
        <v>966</v>
      </c>
      <c r="J358" s="56">
        <v>41421</v>
      </c>
      <c r="K358" s="61"/>
      <c r="L358" s="61"/>
      <c r="M358" s="73" t="s">
        <v>1228</v>
      </c>
      <c r="N358" s="80">
        <f t="shared" si="262"/>
        <v>8000</v>
      </c>
      <c r="O358" s="77">
        <f>AVERAGE($N$2:N358)</f>
        <v>5927.9100529100506</v>
      </c>
      <c r="P358" s="77">
        <f t="shared" si="609"/>
        <v>5.8204773794659559</v>
      </c>
      <c r="Q358" s="49">
        <f t="shared" si="610"/>
        <v>2.875</v>
      </c>
      <c r="R358" s="49">
        <f t="shared" si="611"/>
        <v>1.125</v>
      </c>
      <c r="S358" s="50">
        <f t="shared" si="612"/>
        <v>0.875</v>
      </c>
      <c r="T358" s="50">
        <f t="shared" si="613"/>
        <v>7531.25</v>
      </c>
      <c r="U358" s="50">
        <f t="shared" si="614"/>
        <v>124.99999999999909</v>
      </c>
      <c r="V358" s="50">
        <f>IF(A358&lt;&gt;"",AVERAGE($F$2:F358),"")</f>
        <v>1.6162464985994398</v>
      </c>
      <c r="W358" s="50">
        <f>IF(A358&lt;&gt;"", AVERAGE($G$2:G358), "")</f>
        <v>1.6386554621848739</v>
      </c>
      <c r="X358" s="50">
        <f>IF(A358&lt;&gt;"", COUNTIF($H$2:H358, "AC")/SUM($G$2:G358), "")</f>
        <v>0.59487179487179487</v>
      </c>
      <c r="Y358" s="50">
        <f t="shared" si="615"/>
        <v>5443.7621202327091</v>
      </c>
      <c r="Z358" s="50">
        <f t="shared" si="616"/>
        <v>6.0697237420217789</v>
      </c>
      <c r="AA358" s="50">
        <f t="shared" si="535"/>
        <v>0.11201388888888889</v>
      </c>
      <c r="AB358" s="75">
        <f t="shared" si="536"/>
        <v>1.8668981481481481E-2</v>
      </c>
      <c r="AC358" s="51">
        <v>1.8668981481481481E-2</v>
      </c>
      <c r="AD358" s="51" t="s">
        <v>1043</v>
      </c>
      <c r="AE358" s="51" t="s">
        <v>1043</v>
      </c>
      <c r="AF358" s="51" t="s">
        <v>1043</v>
      </c>
    </row>
    <row r="359" spans="1:32" x14ac:dyDescent="0.15">
      <c r="A359" s="43" t="s">
        <v>1225</v>
      </c>
      <c r="B359" s="57">
        <v>565</v>
      </c>
      <c r="C359" s="57" t="s">
        <v>1270</v>
      </c>
      <c r="D359" s="58" t="s">
        <v>1271</v>
      </c>
      <c r="E359" s="58" t="s">
        <v>1228</v>
      </c>
      <c r="F359" s="58">
        <v>3</v>
      </c>
      <c r="G359" s="46">
        <v>3</v>
      </c>
      <c r="H359" s="47" t="s">
        <v>1229</v>
      </c>
      <c r="I359" s="59" t="s">
        <v>966</v>
      </c>
      <c r="J359" s="56">
        <v>41422</v>
      </c>
      <c r="K359" s="61"/>
      <c r="L359" s="61" t="s">
        <v>1272</v>
      </c>
      <c r="M359" s="73" t="s">
        <v>1228</v>
      </c>
      <c r="N359" s="80">
        <f t="shared" si="262"/>
        <v>5833.3333333333339</v>
      </c>
      <c r="O359" s="77">
        <f>AVERAGE($N$2:N359)</f>
        <v>5927.6458721291101</v>
      </c>
      <c r="P359" s="77">
        <f t="shared" ref="P359" si="617">O359-O358</f>
        <v>-0.26418078094047814</v>
      </c>
      <c r="Q359" s="49">
        <f t="shared" ref="Q359" si="618">AVERAGE(F352:F359)</f>
        <v>3</v>
      </c>
      <c r="R359" s="49">
        <f t="shared" ref="R359" si="619">AVERAGE(G352:G359)</f>
        <v>1.375</v>
      </c>
      <c r="S359" s="50">
        <f t="shared" ref="S359" si="620">COUNTIF(H353:H359, "AC")/SUM(G353:G359)</f>
        <v>0.7</v>
      </c>
      <c r="T359" s="50">
        <f t="shared" ref="T359" si="621">(Q359/5*0.5+(1-(R359-1)/10)*0.25+S359*0.25)*10000</f>
        <v>7156.25</v>
      </c>
      <c r="U359" s="50">
        <f t="shared" ref="U359" si="622">T359-T358</f>
        <v>-375</v>
      </c>
      <c r="V359" s="50">
        <f>IF(A359&lt;&gt;"",AVERAGE($F$2:F359),"")</f>
        <v>1.6201117318435754</v>
      </c>
      <c r="W359" s="50">
        <f>IF(A359&lt;&gt;"", AVERAGE($G$2:G359), "")</f>
        <v>1.6424581005586592</v>
      </c>
      <c r="X359" s="50">
        <f>IF(A359&lt;&gt;"", COUNTIF($H$2:H359, "AC")/SUM($G$2:G359), "")</f>
        <v>0.59353741496598644</v>
      </c>
      <c r="Y359" s="50">
        <f t="shared" ref="Y359" si="623">IF(A359&lt;&gt;"", V359/5*0.5+(1-(W359-1)/10)*0.25+X359*0.25, "")*10000</f>
        <v>5443.3407441188765</v>
      </c>
      <c r="Z359" s="50">
        <f t="shared" ref="Z359" si="624">Y359-Y358</f>
        <v>-0.42137611383259355</v>
      </c>
      <c r="AA359" s="50">
        <f t="shared" si="535"/>
        <v>0.10034722222222221</v>
      </c>
      <c r="AB359" s="75">
        <f t="shared" si="536"/>
        <v>1.6724537037037034E-2</v>
      </c>
      <c r="AC359" s="51">
        <v>1.6724537037037034E-2</v>
      </c>
      <c r="AD359" s="51" t="s">
        <v>1043</v>
      </c>
      <c r="AE359" s="51" t="s">
        <v>1043</v>
      </c>
      <c r="AF359" s="51" t="s">
        <v>1043</v>
      </c>
    </row>
    <row r="360" spans="1:32" x14ac:dyDescent="0.15">
      <c r="A360" s="43" t="s">
        <v>1225</v>
      </c>
      <c r="B360" s="57">
        <v>380</v>
      </c>
      <c r="C360" s="57" t="s">
        <v>1273</v>
      </c>
      <c r="D360" s="58" t="s">
        <v>1274</v>
      </c>
      <c r="E360" s="58" t="s">
        <v>1228</v>
      </c>
      <c r="F360" s="58">
        <v>3</v>
      </c>
      <c r="G360" s="46">
        <v>2</v>
      </c>
      <c r="H360" s="47" t="s">
        <v>1229</v>
      </c>
      <c r="I360" s="59" t="s">
        <v>966</v>
      </c>
      <c r="J360" s="56">
        <v>41422</v>
      </c>
      <c r="K360" s="61"/>
      <c r="L360" s="61"/>
      <c r="M360" s="73" t="s">
        <v>1228</v>
      </c>
      <c r="N360" s="80">
        <f t="shared" si="262"/>
        <v>6500</v>
      </c>
      <c r="O360" s="77">
        <f>AVERAGE($N$2:N360)</f>
        <v>5929.2401733209517</v>
      </c>
      <c r="P360" s="77">
        <f t="shared" ref="P360" si="625">O360-O359</f>
        <v>1.5943011918416232</v>
      </c>
      <c r="Q360" s="49">
        <f t="shared" ref="Q360" si="626">AVERAGE(F353:F360)</f>
        <v>3.125</v>
      </c>
      <c r="R360" s="49">
        <f t="shared" ref="R360" si="627">AVERAGE(G353:G360)</f>
        <v>1.5</v>
      </c>
      <c r="S360" s="50">
        <f t="shared" ref="S360" si="628">COUNTIF(H354:H360, "AC")/SUM(G354:G360)</f>
        <v>0.63636363636363635</v>
      </c>
      <c r="T360" s="50">
        <f t="shared" ref="T360" si="629">(Q360/5*0.5+(1-(R360-1)/10)*0.25+S360*0.25)*10000</f>
        <v>7090.909090909091</v>
      </c>
      <c r="U360" s="50">
        <f t="shared" ref="U360" si="630">T360-T359</f>
        <v>-65.340909090909008</v>
      </c>
      <c r="V360" s="50">
        <f>IF(A360&lt;&gt;"",AVERAGE($F$2:F360),"")</f>
        <v>1.6239554317548746</v>
      </c>
      <c r="W360" s="50">
        <f>IF(A360&lt;&gt;"", AVERAGE($G$2:G360), "")</f>
        <v>1.6434540389972145</v>
      </c>
      <c r="X360" s="50">
        <f>IF(A360&lt;&gt;"", COUNTIF($H$2:H360, "AC")/SUM($G$2:G360), "")</f>
        <v>0.59322033898305082</v>
      </c>
      <c r="Y360" s="50">
        <f t="shared" ref="Y360" si="631">IF(A360&lt;&gt;"", V360/5*0.5+(1-(W360-1)/10)*0.25+X360*0.25, "")*10000</f>
        <v>5446.1427694631984</v>
      </c>
      <c r="Z360" s="50">
        <f t="shared" ref="Z360" si="632">Y360-Y359</f>
        <v>2.802025344321919</v>
      </c>
      <c r="AA360" s="50">
        <f t="shared" si="535"/>
        <v>7.9027777777777766E-2</v>
      </c>
      <c r="AB360" s="75">
        <f t="shared" si="536"/>
        <v>1.3171296296296294E-2</v>
      </c>
      <c r="AC360" s="51">
        <v>1.3171296296296294E-2</v>
      </c>
      <c r="AD360" s="51" t="s">
        <v>1043</v>
      </c>
      <c r="AE360" s="51" t="s">
        <v>1043</v>
      </c>
      <c r="AF360" s="51" t="s">
        <v>1043</v>
      </c>
    </row>
    <row r="361" spans="1:32" x14ac:dyDescent="0.15">
      <c r="A361" s="43" t="s">
        <v>1225</v>
      </c>
      <c r="B361" s="57">
        <v>27</v>
      </c>
      <c r="C361" s="57" t="s">
        <v>1275</v>
      </c>
      <c r="D361" s="58" t="s">
        <v>141</v>
      </c>
      <c r="E361" s="58" t="s">
        <v>1228</v>
      </c>
      <c r="F361" s="58">
        <v>2</v>
      </c>
      <c r="G361" s="46">
        <v>1</v>
      </c>
      <c r="H361" s="47" t="s">
        <v>1229</v>
      </c>
      <c r="I361" s="59" t="s">
        <v>966</v>
      </c>
      <c r="J361" s="56">
        <v>41422</v>
      </c>
      <c r="K361" s="61"/>
      <c r="L361" s="61" t="s">
        <v>1276</v>
      </c>
      <c r="M361" s="73" t="s">
        <v>1228</v>
      </c>
      <c r="N361" s="80">
        <f t="shared" si="262"/>
        <v>7000</v>
      </c>
      <c r="O361" s="77">
        <f>AVERAGE($N$2:N361)</f>
        <v>5932.2145061728379</v>
      </c>
      <c r="P361" s="77">
        <f t="shared" ref="P361" si="633">O361-O360</f>
        <v>2.9743328518861745</v>
      </c>
      <c r="Q361" s="49">
        <f t="shared" ref="Q361" si="634">AVERAGE(F354:F361)</f>
        <v>3</v>
      </c>
      <c r="R361" s="49">
        <f t="shared" ref="R361" si="635">AVERAGE(G354:G361)</f>
        <v>1.5</v>
      </c>
      <c r="S361" s="50">
        <f t="shared" ref="S361" si="636">COUNTIF(H355:H361, "AC")/SUM(G355:G361)</f>
        <v>0.63636363636363635</v>
      </c>
      <c r="T361" s="50">
        <f t="shared" ref="T361" si="637">(Q361/5*0.5+(1-(R361-1)/10)*0.25+S361*0.25)*10000</f>
        <v>6965.9090909090901</v>
      </c>
      <c r="U361" s="50">
        <f t="shared" ref="U361" si="638">T361-T360</f>
        <v>-125.00000000000091</v>
      </c>
      <c r="V361" s="50">
        <f>IF(A361&lt;&gt;"",AVERAGE($F$2:F361),"")</f>
        <v>1.625</v>
      </c>
      <c r="W361" s="50">
        <f>IF(A361&lt;&gt;"", AVERAGE($G$2:G361), "")</f>
        <v>1.6416666666666666</v>
      </c>
      <c r="X361" s="50">
        <f>IF(A361&lt;&gt;"", COUNTIF($H$2:H361, "AC")/SUM($G$2:G361), "")</f>
        <v>0.59390862944162437</v>
      </c>
      <c r="Y361" s="50">
        <f t="shared" ref="Y361" si="639">IF(A361&lt;&gt;"", V361/5*0.5+(1-(W361-1)/10)*0.25+X361*0.25, "")*10000</f>
        <v>5449.3549069373948</v>
      </c>
      <c r="Z361" s="50">
        <f t="shared" ref="Z361" si="640">Y361-Y360</f>
        <v>3.2121374741964246</v>
      </c>
      <c r="AA361" s="50">
        <f t="shared" si="535"/>
        <v>3.3125000000000002E-2</v>
      </c>
      <c r="AB361" s="75">
        <f t="shared" si="536"/>
        <v>5.5208333333333333E-3</v>
      </c>
      <c r="AC361" s="51">
        <v>5.5208333333333333E-3</v>
      </c>
      <c r="AD361" s="51" t="s">
        <v>1043</v>
      </c>
      <c r="AE361" s="51" t="s">
        <v>1043</v>
      </c>
      <c r="AF361" s="51" t="s">
        <v>1043</v>
      </c>
    </row>
    <row r="362" spans="1:32" x14ac:dyDescent="0.15">
      <c r="A362" s="43" t="s">
        <v>1225</v>
      </c>
      <c r="B362" s="57">
        <v>66</v>
      </c>
      <c r="C362" s="57" t="s">
        <v>1277</v>
      </c>
      <c r="D362" s="58" t="s">
        <v>20</v>
      </c>
      <c r="E362" s="58" t="s">
        <v>1228</v>
      </c>
      <c r="F362" s="58">
        <v>2</v>
      </c>
      <c r="G362" s="46">
        <v>1</v>
      </c>
      <c r="H362" s="47" t="s">
        <v>1229</v>
      </c>
      <c r="I362" s="59" t="s">
        <v>1230</v>
      </c>
      <c r="J362" s="56">
        <v>41422</v>
      </c>
      <c r="K362" s="61"/>
      <c r="L362" s="61"/>
      <c r="M362" s="73" t="s">
        <v>1228</v>
      </c>
      <c r="N362" s="80">
        <f t="shared" si="262"/>
        <v>7000</v>
      </c>
      <c r="O362" s="77">
        <f>AVERAGE($N$2:N362)</f>
        <v>5935.1723607263757</v>
      </c>
      <c r="P362" s="77">
        <f t="shared" ref="P362" si="641">O362-O361</f>
        <v>2.9578545535377998</v>
      </c>
      <c r="Q362" s="49">
        <f t="shared" ref="Q362" si="642">AVERAGE(F355:F362)</f>
        <v>2.875</v>
      </c>
      <c r="R362" s="49">
        <f t="shared" ref="R362" si="643">AVERAGE(G355:G362)</f>
        <v>1.5</v>
      </c>
      <c r="S362" s="50">
        <f t="shared" ref="S362" si="644">COUNTIF(H356:H362, "AC")/SUM(G356:G362)</f>
        <v>0.7</v>
      </c>
      <c r="T362" s="50">
        <f t="shared" ref="T362" si="645">(Q362/5*0.5+(1-(R362-1)/10)*0.25+S362*0.25)*10000</f>
        <v>7000</v>
      </c>
      <c r="U362" s="50">
        <f t="shared" ref="U362" si="646">T362-T361</f>
        <v>34.090909090909918</v>
      </c>
      <c r="V362" s="50">
        <f>IF(A362&lt;&gt;"",AVERAGE($F$2:F362),"")</f>
        <v>1.6260387811634349</v>
      </c>
      <c r="W362" s="50">
        <f>IF(A362&lt;&gt;"", AVERAGE($G$2:G362), "")</f>
        <v>1.6398891966759004</v>
      </c>
      <c r="X362" s="50">
        <f>IF(A362&lt;&gt;"", COUNTIF($H$2:H362, "AC")/SUM($G$2:G362), "")</f>
        <v>0.59459459459459463</v>
      </c>
      <c r="Y362" s="50">
        <f t="shared" ref="Y362" si="647">IF(A362&lt;&gt;"", V362/5*0.5+(1-(W362-1)/10)*0.25+X362*0.25, "")*10000</f>
        <v>5452.5529684809471</v>
      </c>
      <c r="Z362" s="50">
        <f t="shared" ref="Z362" si="648">Y362-Y361</f>
        <v>3.198061543552285</v>
      </c>
      <c r="AA362" s="50">
        <f t="shared" si="535"/>
        <v>3.2222222222222222E-2</v>
      </c>
      <c r="AB362" s="75">
        <f t="shared" si="536"/>
        <v>5.37037037037037E-3</v>
      </c>
      <c r="AC362" s="51">
        <v>5.37037037037037E-3</v>
      </c>
      <c r="AD362" s="51" t="s">
        <v>1043</v>
      </c>
      <c r="AE362" s="51" t="s">
        <v>1043</v>
      </c>
      <c r="AF362" s="51" t="s">
        <v>1043</v>
      </c>
    </row>
    <row r="363" spans="1:32" x14ac:dyDescent="0.15">
      <c r="A363" s="43" t="s">
        <v>1225</v>
      </c>
      <c r="B363" s="57">
        <v>64</v>
      </c>
      <c r="C363" s="57" t="s">
        <v>1278</v>
      </c>
      <c r="D363" s="58" t="s">
        <v>435</v>
      </c>
      <c r="E363" s="58" t="s">
        <v>1228</v>
      </c>
      <c r="F363" s="58">
        <v>3</v>
      </c>
      <c r="G363" s="46">
        <v>2</v>
      </c>
      <c r="H363" s="47" t="s">
        <v>1229</v>
      </c>
      <c r="I363" s="59" t="s">
        <v>1279</v>
      </c>
      <c r="J363" s="56">
        <v>41423</v>
      </c>
      <c r="K363" s="61"/>
      <c r="L363" s="61" t="s">
        <v>1280</v>
      </c>
      <c r="M363" s="73" t="s">
        <v>1228</v>
      </c>
      <c r="N363" s="80">
        <f t="shared" si="262"/>
        <v>6500</v>
      </c>
      <c r="O363" s="77">
        <f>AVERAGE($N$2:N363)</f>
        <v>5936.7326580724348</v>
      </c>
      <c r="P363" s="77">
        <f t="shared" ref="P363" si="649">O363-O362</f>
        <v>1.5602973460590874</v>
      </c>
      <c r="Q363" s="49">
        <f t="shared" ref="Q363" si="650">AVERAGE(F356:F363)</f>
        <v>2.75</v>
      </c>
      <c r="R363" s="49">
        <f t="shared" ref="R363" si="651">AVERAGE(G356:G363)</f>
        <v>1.5</v>
      </c>
      <c r="S363" s="50">
        <f t="shared" ref="S363" si="652">COUNTIF(H357:H363, "AC")/SUM(G357:G363)</f>
        <v>0.63636363636363635</v>
      </c>
      <c r="T363" s="50">
        <f t="shared" ref="T363" si="653">(Q363/5*0.5+(1-(R363-1)/10)*0.25+S363*0.25)*10000</f>
        <v>6715.9090909090901</v>
      </c>
      <c r="U363" s="50">
        <f t="shared" ref="U363" si="654">T363-T362</f>
        <v>-284.09090909090992</v>
      </c>
      <c r="V363" s="50">
        <f>IF(A363&lt;&gt;"",AVERAGE($F$2:F363),"")</f>
        <v>1.6298342541436464</v>
      </c>
      <c r="W363" s="50">
        <f>IF(A363&lt;&gt;"", AVERAGE($G$2:G363), "")</f>
        <v>1.6408839779005524</v>
      </c>
      <c r="X363" s="50">
        <f>IF(A363&lt;&gt;"", COUNTIF($H$2:H363, "AC")/SUM($G$2:G363), "")</f>
        <v>0.59427609427609429</v>
      </c>
      <c r="Y363" s="50">
        <f t="shared" ref="Y363" si="655">IF(A363&lt;&gt;"", V363/5*0.5+(1-(W363-1)/10)*0.25+X363*0.25, "")*10000</f>
        <v>5455.3034953587439</v>
      </c>
      <c r="Z363" s="50">
        <f t="shared" ref="Z363" si="656">Y363-Y362</f>
        <v>2.7505268777968013</v>
      </c>
      <c r="AA363" s="50">
        <f t="shared" si="535"/>
        <v>5.9583333333333335E-2</v>
      </c>
      <c r="AB363" s="75">
        <f t="shared" si="536"/>
        <v>9.9305555555555553E-3</v>
      </c>
      <c r="AC363" s="51">
        <v>9.9305555555555553E-3</v>
      </c>
      <c r="AD363" s="51" t="s">
        <v>1043</v>
      </c>
      <c r="AE363" s="51" t="s">
        <v>1043</v>
      </c>
      <c r="AF363" s="51" t="s">
        <v>1043</v>
      </c>
    </row>
    <row r="364" spans="1:32" x14ac:dyDescent="0.15">
      <c r="A364" s="43" t="s">
        <v>1225</v>
      </c>
      <c r="B364" s="57">
        <v>118</v>
      </c>
      <c r="C364" s="57" t="s">
        <v>1281</v>
      </c>
      <c r="D364" s="58" t="s">
        <v>399</v>
      </c>
      <c r="E364" s="58" t="s">
        <v>1228</v>
      </c>
      <c r="F364" s="58">
        <v>2</v>
      </c>
      <c r="G364" s="46">
        <v>1</v>
      </c>
      <c r="H364" s="47" t="s">
        <v>1229</v>
      </c>
      <c r="I364" s="59" t="s">
        <v>1230</v>
      </c>
      <c r="J364" s="56">
        <v>41423</v>
      </c>
      <c r="K364" s="61"/>
      <c r="L364" s="61"/>
      <c r="M364" s="73" t="s">
        <v>1228</v>
      </c>
      <c r="N364" s="80">
        <f t="shared" si="262"/>
        <v>7000</v>
      </c>
      <c r="O364" s="77">
        <f>AVERAGE($N$2:N364)</f>
        <v>5939.6617692072223</v>
      </c>
      <c r="P364" s="77">
        <f t="shared" ref="P364" si="657">O364-O363</f>
        <v>2.9291111347874903</v>
      </c>
      <c r="Q364" s="49">
        <f t="shared" ref="Q364" si="658">AVERAGE(F357:F364)</f>
        <v>2.625</v>
      </c>
      <c r="R364" s="49">
        <f t="shared" ref="R364" si="659">AVERAGE(G357:G364)</f>
        <v>1.5</v>
      </c>
      <c r="S364" s="50">
        <f t="shared" ref="S364" si="660">COUNTIF(H358:H364, "AC")/SUM(G358:G364)</f>
        <v>0.63636363636363635</v>
      </c>
      <c r="T364" s="50">
        <f t="shared" ref="T364" si="661">(Q364/5*0.5+(1-(R364-1)/10)*0.25+S364*0.25)*10000</f>
        <v>6590.909090909091</v>
      </c>
      <c r="U364" s="50">
        <f t="shared" ref="U364" si="662">T364-T363</f>
        <v>-124.99999999999909</v>
      </c>
      <c r="V364" s="50">
        <f>IF(A364&lt;&gt;"",AVERAGE($F$2:F364),"")</f>
        <v>1.6308539944903582</v>
      </c>
      <c r="W364" s="50">
        <f>IF(A364&lt;&gt;"", AVERAGE($G$2:G364), "")</f>
        <v>1.6391184573002755</v>
      </c>
      <c r="X364" s="50">
        <f>IF(A364&lt;&gt;"", COUNTIF($H$2:H364, "AC")/SUM($G$2:G364), "")</f>
        <v>0.59495798319327731</v>
      </c>
      <c r="Y364" s="50">
        <f t="shared" ref="Y364" si="663">IF(A364&lt;&gt;"", V364/5*0.5+(1-(W364-1)/10)*0.25+X364*0.25, "")*10000</f>
        <v>5458.4693381484831</v>
      </c>
      <c r="Z364" s="50">
        <f t="shared" ref="Z364" si="664">Y364-Y363</f>
        <v>3.1658427897391448</v>
      </c>
      <c r="AA364" s="50">
        <f t="shared" si="535"/>
        <v>3.7152777777777778E-2</v>
      </c>
      <c r="AB364" s="75">
        <f t="shared" si="536"/>
        <v>6.1921296296296299E-3</v>
      </c>
      <c r="AC364" s="51">
        <v>6.1921296296296299E-3</v>
      </c>
      <c r="AD364" s="51" t="s">
        <v>1043</v>
      </c>
      <c r="AE364" s="51" t="s">
        <v>1043</v>
      </c>
      <c r="AF364" s="51" t="s">
        <v>1043</v>
      </c>
    </row>
    <row r="365" spans="1:32" x14ac:dyDescent="0.15">
      <c r="A365" s="43" t="s">
        <v>1225</v>
      </c>
      <c r="B365" s="57">
        <v>39</v>
      </c>
      <c r="C365" s="57" t="s">
        <v>1282</v>
      </c>
      <c r="D365" s="58" t="s">
        <v>1283</v>
      </c>
      <c r="E365" s="58" t="s">
        <v>1228</v>
      </c>
      <c r="F365" s="58">
        <v>3</v>
      </c>
      <c r="G365" s="46">
        <v>1</v>
      </c>
      <c r="H365" s="47" t="s">
        <v>1229</v>
      </c>
      <c r="I365" s="59" t="s">
        <v>1279</v>
      </c>
      <c r="J365" s="56">
        <v>41423</v>
      </c>
      <c r="K365" s="61"/>
      <c r="L365" s="61"/>
      <c r="M365" s="73" t="s">
        <v>1228</v>
      </c>
      <c r="N365" s="80">
        <f t="shared" si="262"/>
        <v>8000</v>
      </c>
      <c r="O365" s="77">
        <f>AVERAGE($N$2:N365)</f>
        <v>5945.3220390720371</v>
      </c>
      <c r="P365" s="77">
        <f t="shared" ref="P365" si="665">O365-O364</f>
        <v>5.6602698648148362</v>
      </c>
      <c r="Q365" s="49">
        <f t="shared" ref="Q365" si="666">AVERAGE(F358:F365)</f>
        <v>2.625</v>
      </c>
      <c r="R365" s="49">
        <f t="shared" ref="R365" si="667">AVERAGE(G358:G365)</f>
        <v>1.5</v>
      </c>
      <c r="S365" s="50">
        <f t="shared" ref="S365" si="668">COUNTIF(H359:H365, "AC")/SUM(G359:G365)</f>
        <v>0.63636363636363635</v>
      </c>
      <c r="T365" s="50">
        <f t="shared" ref="T365" si="669">(Q365/5*0.5+(1-(R365-1)/10)*0.25+S365*0.25)*10000</f>
        <v>6590.909090909091</v>
      </c>
      <c r="U365" s="50">
        <f t="shared" ref="U365" si="670">T365-T364</f>
        <v>0</v>
      </c>
      <c r="V365" s="50">
        <f>IF(A365&lt;&gt;"",AVERAGE($F$2:F365),"")</f>
        <v>1.6346153846153846</v>
      </c>
      <c r="W365" s="50">
        <f>IF(A365&lt;&gt;"", AVERAGE($G$2:G365), "")</f>
        <v>1.6373626373626373</v>
      </c>
      <c r="X365" s="50">
        <f>IF(A365&lt;&gt;"", COUNTIF($H$2:H365, "AC")/SUM($G$2:G365), "")</f>
        <v>0.59563758389261745</v>
      </c>
      <c r="Y365" s="50">
        <f t="shared" ref="Y365" si="671">IF(A365&lt;&gt;"", V365/5*0.5+(1-(W365-1)/10)*0.25+X365*0.25, "")*10000</f>
        <v>5464.3686850062686</v>
      </c>
      <c r="Z365" s="50">
        <f t="shared" ref="Z365" si="672">Y365-Y364</f>
        <v>5.899346857785531</v>
      </c>
      <c r="AA365" s="50">
        <f t="shared" si="535"/>
        <v>6.368055555555556E-2</v>
      </c>
      <c r="AB365" s="75">
        <f t="shared" si="536"/>
        <v>1.0613425925925927E-2</v>
      </c>
      <c r="AC365" s="51">
        <v>1.0613425925925927E-2</v>
      </c>
      <c r="AD365" s="51" t="s">
        <v>1043</v>
      </c>
      <c r="AE365" s="51" t="s">
        <v>1043</v>
      </c>
      <c r="AF365" s="51" t="s">
        <v>1043</v>
      </c>
    </row>
    <row r="366" spans="1:32" x14ac:dyDescent="0.15">
      <c r="A366" s="43" t="s">
        <v>1225</v>
      </c>
      <c r="B366" s="57">
        <v>75</v>
      </c>
      <c r="C366" s="57" t="s">
        <v>1284</v>
      </c>
      <c r="D366" s="58" t="s">
        <v>1285</v>
      </c>
      <c r="E366" s="58" t="s">
        <v>1228</v>
      </c>
      <c r="F366" s="58">
        <v>3</v>
      </c>
      <c r="G366" s="46">
        <v>1</v>
      </c>
      <c r="H366" s="47" t="s">
        <v>1229</v>
      </c>
      <c r="I366" s="59" t="s">
        <v>1279</v>
      </c>
      <c r="J366" s="56">
        <v>41423</v>
      </c>
      <c r="K366" s="61"/>
      <c r="L366" s="61"/>
      <c r="M366" s="73" t="s">
        <v>1228</v>
      </c>
      <c r="N366" s="80">
        <f t="shared" si="262"/>
        <v>8000</v>
      </c>
      <c r="O366" s="77">
        <f>AVERAGE($N$2:N366)</f>
        <v>5950.9512937595109</v>
      </c>
      <c r="P366" s="77">
        <f t="shared" ref="P366" si="673">O366-O365</f>
        <v>5.6292546874738036</v>
      </c>
      <c r="Q366" s="49">
        <f t="shared" ref="Q366" si="674">AVERAGE(F359:F366)</f>
        <v>2.625</v>
      </c>
      <c r="R366" s="49">
        <f t="shared" ref="R366" si="675">AVERAGE(G359:G366)</f>
        <v>1.5</v>
      </c>
      <c r="S366" s="50">
        <f t="shared" ref="S366" si="676">COUNTIF(H360:H366, "AC")/SUM(G360:G366)</f>
        <v>0.77777777777777779</v>
      </c>
      <c r="T366" s="50">
        <f t="shared" ref="T366" si="677">(Q366/5*0.5+(1-(R366-1)/10)*0.25+S366*0.25)*10000</f>
        <v>6944.4444444444443</v>
      </c>
      <c r="U366" s="50">
        <f t="shared" ref="U366" si="678">T366-T365</f>
        <v>353.53535353535335</v>
      </c>
      <c r="V366" s="50">
        <f>IF(A366&lt;&gt;"",AVERAGE($F$2:F366),"")</f>
        <v>1.6383561643835616</v>
      </c>
      <c r="W366" s="50">
        <f>IF(A366&lt;&gt;"", AVERAGE($G$2:G366), "")</f>
        <v>1.6356164383561644</v>
      </c>
      <c r="X366" s="50">
        <f>IF(A366&lt;&gt;"", COUNTIF($H$2:H366, "AC")/SUM($G$2:G366), "")</f>
        <v>0.59631490787269681</v>
      </c>
      <c r="Y366" s="50">
        <f t="shared" ref="Y366" si="679">IF(A366&lt;&gt;"", V366/5*0.5+(1-(W366-1)/10)*0.25+X366*0.25, "")*10000</f>
        <v>5470.2393244762625</v>
      </c>
      <c r="Z366" s="50">
        <f t="shared" ref="Z366" si="680">Y366-Y365</f>
        <v>5.8706394699938755</v>
      </c>
      <c r="AA366" s="50">
        <f t="shared" si="535"/>
        <v>0.11041666666666666</v>
      </c>
      <c r="AB366" s="75">
        <f t="shared" si="536"/>
        <v>1.8402777777777778E-2</v>
      </c>
      <c r="AC366" s="51">
        <v>1.8402777777777778E-2</v>
      </c>
      <c r="AD366" s="51" t="s">
        <v>1043</v>
      </c>
      <c r="AE366" s="51" t="s">
        <v>1043</v>
      </c>
      <c r="AF366" s="51" t="s">
        <v>1043</v>
      </c>
    </row>
    <row r="367" spans="1:32" x14ac:dyDescent="0.15">
      <c r="A367" s="43" t="s">
        <v>1225</v>
      </c>
      <c r="B367" s="57">
        <v>289</v>
      </c>
      <c r="C367" s="57" t="s">
        <v>1286</v>
      </c>
      <c r="D367" s="58" t="s">
        <v>20</v>
      </c>
      <c r="E367" s="58" t="s">
        <v>1228</v>
      </c>
      <c r="F367" s="58">
        <v>3</v>
      </c>
      <c r="G367" s="46">
        <v>1</v>
      </c>
      <c r="H367" s="47" t="s">
        <v>1229</v>
      </c>
      <c r="I367" s="59" t="s">
        <v>1279</v>
      </c>
      <c r="J367" s="56">
        <v>41425</v>
      </c>
      <c r="K367" s="61"/>
      <c r="L367" s="61"/>
      <c r="M367" s="73" t="s">
        <v>1228</v>
      </c>
      <c r="N367" s="80">
        <f t="shared" ref="N367" si="681">(0.5*F367/5+0.25*(1-(G367-1)/10)+0.25*(IF(H367="AC",1,0)/G367))*10000</f>
        <v>8000</v>
      </c>
      <c r="O367" s="77">
        <f>AVERAGE($N$2:N367)</f>
        <v>5956.5497874924085</v>
      </c>
      <c r="P367" s="77">
        <f t="shared" ref="P367" si="682">O367-O366</f>
        <v>5.598493732897623</v>
      </c>
      <c r="Q367" s="49">
        <f t="shared" ref="Q367" si="683">AVERAGE(F360:F367)</f>
        <v>2.625</v>
      </c>
      <c r="R367" s="49">
        <f t="shared" ref="R367" si="684">AVERAGE(G360:G367)</f>
        <v>1.25</v>
      </c>
      <c r="S367" s="50">
        <f t="shared" ref="S367" si="685">COUNTIF(H361:H367, "AC")/SUM(G361:G367)</f>
        <v>0.875</v>
      </c>
      <c r="T367" s="50">
        <f t="shared" ref="T367" si="686">(Q367/5*0.5+(1-(R367-1)/10)*0.25+S367*0.25)*10000</f>
        <v>7250</v>
      </c>
      <c r="U367" s="50">
        <f t="shared" ref="U367" si="687">T367-T366</f>
        <v>305.55555555555566</v>
      </c>
      <c r="V367" s="50">
        <f>IF(A367&lt;&gt;"",AVERAGE($F$2:F367),"")</f>
        <v>1.6420765027322404</v>
      </c>
      <c r="W367" s="50">
        <f>IF(A367&lt;&gt;"", AVERAGE($G$2:G367), "")</f>
        <v>1.6338797814207651</v>
      </c>
      <c r="X367" s="50">
        <f>IF(A367&lt;&gt;"", COUNTIF($H$2:H367, "AC")/SUM($G$2:G367), "")</f>
        <v>0.59698996655518399</v>
      </c>
      <c r="Y367" s="50">
        <f t="shared" ref="Y367" si="688">IF(A367&lt;&gt;"", V367/5*0.5+(1-(W367-1)/10)*0.25+X367*0.25, "")*10000</f>
        <v>5476.0814737650089</v>
      </c>
      <c r="Z367" s="50">
        <f t="shared" ref="Z367" si="689">Y367-Y366</f>
        <v>5.842149288746441</v>
      </c>
      <c r="AA367" s="50">
        <f t="shared" si="535"/>
        <v>7.1458333333333332E-2</v>
      </c>
      <c r="AB367" s="75">
        <f t="shared" si="536"/>
        <v>1.1909722222222223E-2</v>
      </c>
      <c r="AC367" s="51">
        <v>1.1909722222222223E-2</v>
      </c>
      <c r="AD367" s="51" t="s">
        <v>1043</v>
      </c>
      <c r="AE367" s="51" t="s">
        <v>1043</v>
      </c>
      <c r="AF367" s="51" t="s">
        <v>1043</v>
      </c>
    </row>
    <row r="368" spans="1:32" x14ac:dyDescent="0.15">
      <c r="A368" s="43"/>
      <c r="B368" s="57"/>
      <c r="C368" s="57"/>
      <c r="D368" s="58"/>
      <c r="E368" s="58"/>
      <c r="F368" s="58"/>
      <c r="G368" s="46"/>
      <c r="H368" s="47"/>
      <c r="I368" s="59"/>
      <c r="J368" s="56"/>
      <c r="K368" s="61"/>
      <c r="L368" s="61"/>
      <c r="Q368" s="49"/>
      <c r="R368" s="49"/>
      <c r="S368" s="50"/>
      <c r="T368" s="50"/>
      <c r="U368" s="50"/>
      <c r="V368" s="50"/>
      <c r="W368" s="50"/>
      <c r="X368" s="50"/>
      <c r="Y368" s="50"/>
      <c r="Z368" s="50"/>
      <c r="AA368" s="50" t="str">
        <f t="shared" si="535"/>
        <v>NA</v>
      </c>
      <c r="AB368" s="75" t="str">
        <f t="shared" si="536"/>
        <v>NA</v>
      </c>
      <c r="AC368" s="51" t="s">
        <v>1043</v>
      </c>
      <c r="AD368" s="51" t="s">
        <v>1043</v>
      </c>
      <c r="AE368" s="51" t="s">
        <v>1043</v>
      </c>
      <c r="AF368" s="51" t="s">
        <v>1043</v>
      </c>
    </row>
    <row r="369" spans="1:32" x14ac:dyDescent="0.15">
      <c r="A369" s="43"/>
      <c r="B369" s="57"/>
      <c r="C369" s="57"/>
      <c r="D369" s="58"/>
      <c r="E369" s="58"/>
      <c r="F369" s="58"/>
      <c r="G369" s="46"/>
      <c r="H369" s="47"/>
      <c r="I369" s="59"/>
      <c r="J369" s="56"/>
      <c r="K369" s="61"/>
      <c r="L369" s="61"/>
      <c r="Q369" s="49"/>
      <c r="R369" s="49"/>
      <c r="S369" s="50"/>
      <c r="T369" s="50"/>
      <c r="U369" s="50"/>
      <c r="V369" s="50"/>
      <c r="W369" s="50"/>
      <c r="X369" s="50"/>
      <c r="Y369" s="50"/>
      <c r="Z369" s="50"/>
      <c r="AA369" s="50" t="str">
        <f t="shared" si="535"/>
        <v>NA</v>
      </c>
      <c r="AB369" s="75" t="str">
        <f t="shared" si="536"/>
        <v>NA</v>
      </c>
      <c r="AC369" s="51" t="s">
        <v>1043</v>
      </c>
      <c r="AD369" s="51" t="s">
        <v>1043</v>
      </c>
      <c r="AE369" s="51" t="s">
        <v>1043</v>
      </c>
      <c r="AF369" s="51" t="s">
        <v>1043</v>
      </c>
    </row>
    <row r="370" spans="1:32" x14ac:dyDescent="0.15">
      <c r="A370" s="43"/>
      <c r="B370" s="57"/>
      <c r="C370" s="57"/>
      <c r="D370" s="58"/>
      <c r="E370" s="58"/>
      <c r="F370" s="58"/>
      <c r="G370" s="46"/>
      <c r="H370" s="47"/>
      <c r="I370" s="59"/>
      <c r="J370" s="56"/>
      <c r="K370" s="61"/>
      <c r="L370" s="61"/>
      <c r="Q370" s="49"/>
      <c r="R370" s="49"/>
      <c r="S370" s="50"/>
      <c r="T370" s="50"/>
      <c r="U370" s="50"/>
      <c r="V370" s="50"/>
      <c r="W370" s="50"/>
      <c r="X370" s="50"/>
      <c r="Y370" s="50"/>
      <c r="Z370" s="50"/>
      <c r="AA370" s="50" t="str">
        <f t="shared" si="535"/>
        <v>NA</v>
      </c>
      <c r="AB370" s="75" t="str">
        <f t="shared" si="536"/>
        <v>NA</v>
      </c>
      <c r="AC370" s="51" t="s">
        <v>1043</v>
      </c>
      <c r="AD370" s="51" t="s">
        <v>1043</v>
      </c>
      <c r="AE370" s="51" t="s">
        <v>1043</v>
      </c>
      <c r="AF370" s="51" t="s">
        <v>1043</v>
      </c>
    </row>
    <row r="371" spans="1:32" x14ac:dyDescent="0.15">
      <c r="A371" s="43"/>
      <c r="B371" s="57"/>
      <c r="C371" s="57"/>
      <c r="D371" s="58"/>
      <c r="E371" s="58"/>
      <c r="F371" s="58"/>
      <c r="G371" s="46"/>
      <c r="H371" s="47"/>
      <c r="I371" s="59"/>
      <c r="J371" s="56"/>
      <c r="K371" s="61"/>
      <c r="L371" s="61"/>
      <c r="Q371" s="49"/>
      <c r="R371" s="49"/>
      <c r="S371" s="50"/>
      <c r="T371" s="50"/>
      <c r="U371" s="50"/>
      <c r="V371" s="50"/>
      <c r="W371" s="50"/>
      <c r="X371" s="50"/>
      <c r="Y371" s="50"/>
      <c r="Z371" s="50"/>
      <c r="AA371" s="50" t="str">
        <f t="shared" si="535"/>
        <v>NA</v>
      </c>
      <c r="AB371" s="75" t="str">
        <f t="shared" si="536"/>
        <v>NA</v>
      </c>
      <c r="AC371" s="51" t="s">
        <v>1043</v>
      </c>
      <c r="AD371" s="51" t="s">
        <v>1043</v>
      </c>
      <c r="AE371" s="51" t="s">
        <v>1043</v>
      </c>
      <c r="AF371" s="51" t="s">
        <v>1043</v>
      </c>
    </row>
    <row r="372" spans="1:32" x14ac:dyDescent="0.15">
      <c r="A372" s="43"/>
      <c r="B372" s="57"/>
      <c r="C372" s="57"/>
      <c r="D372" s="58"/>
      <c r="E372" s="58"/>
      <c r="F372" s="58"/>
      <c r="G372" s="46"/>
      <c r="H372" s="47"/>
      <c r="I372" s="59"/>
      <c r="J372" s="56"/>
      <c r="K372" s="61"/>
      <c r="L372" s="61"/>
      <c r="Q372" s="49"/>
      <c r="R372" s="49"/>
      <c r="S372" s="50"/>
      <c r="T372" s="50"/>
      <c r="U372" s="50"/>
      <c r="V372" s="50"/>
      <c r="W372" s="50"/>
      <c r="X372" s="50"/>
      <c r="Y372" s="50"/>
      <c r="Z372" s="50"/>
      <c r="AA372" s="50" t="str">
        <f t="shared" si="535"/>
        <v>NA</v>
      </c>
      <c r="AB372" s="75" t="str">
        <f t="shared" si="536"/>
        <v>NA</v>
      </c>
      <c r="AC372" s="51" t="s">
        <v>1043</v>
      </c>
      <c r="AD372" s="51" t="s">
        <v>1043</v>
      </c>
      <c r="AE372" s="51" t="s">
        <v>1043</v>
      </c>
      <c r="AF372" s="51" t="s">
        <v>1043</v>
      </c>
    </row>
    <row r="373" spans="1:32" x14ac:dyDescent="0.15">
      <c r="A373" s="43"/>
      <c r="B373" s="57"/>
      <c r="C373" s="57"/>
      <c r="D373" s="58"/>
      <c r="E373" s="58"/>
      <c r="F373" s="58"/>
      <c r="G373" s="46"/>
      <c r="H373" s="47"/>
      <c r="I373" s="59"/>
      <c r="J373" s="56"/>
      <c r="K373" s="61"/>
      <c r="L373" s="61"/>
      <c r="Q373" s="49"/>
      <c r="R373" s="49"/>
      <c r="S373" s="50"/>
      <c r="T373" s="50"/>
      <c r="U373" s="50"/>
      <c r="V373" s="50"/>
      <c r="W373" s="50"/>
      <c r="X373" s="50"/>
      <c r="Y373" s="50"/>
      <c r="Z373" s="50"/>
      <c r="AA373" s="50" t="str">
        <f t="shared" si="535"/>
        <v>NA</v>
      </c>
      <c r="AB373" s="75" t="str">
        <f t="shared" si="536"/>
        <v>NA</v>
      </c>
      <c r="AC373" s="51" t="s">
        <v>1043</v>
      </c>
      <c r="AD373" s="51" t="s">
        <v>1043</v>
      </c>
      <c r="AE373" s="51" t="s">
        <v>1043</v>
      </c>
      <c r="AF373" s="51" t="s">
        <v>1043</v>
      </c>
    </row>
    <row r="374" spans="1:32" x14ac:dyDescent="0.15">
      <c r="A374" s="43"/>
      <c r="B374" s="57"/>
      <c r="C374" s="57"/>
      <c r="D374" s="58"/>
      <c r="E374" s="58"/>
      <c r="F374" s="58"/>
      <c r="G374" s="46"/>
      <c r="H374" s="47"/>
      <c r="I374" s="59"/>
      <c r="J374" s="56"/>
      <c r="K374" s="61"/>
      <c r="L374" s="61"/>
      <c r="Q374" s="49"/>
      <c r="R374" s="49"/>
      <c r="S374" s="50"/>
      <c r="T374" s="50"/>
      <c r="U374" s="50"/>
      <c r="V374" s="50"/>
      <c r="W374" s="50"/>
      <c r="X374" s="50"/>
      <c r="Y374" s="50"/>
      <c r="Z374" s="50"/>
      <c r="AA374" s="50" t="str">
        <f t="shared" si="535"/>
        <v>NA</v>
      </c>
      <c r="AB374" s="75" t="str">
        <f t="shared" si="536"/>
        <v>NA</v>
      </c>
      <c r="AC374" s="51" t="s">
        <v>1043</v>
      </c>
      <c r="AD374" s="51" t="s">
        <v>1043</v>
      </c>
      <c r="AE374" s="51" t="s">
        <v>1043</v>
      </c>
      <c r="AF374" s="51" t="s">
        <v>1043</v>
      </c>
    </row>
    <row r="375" spans="1:32" x14ac:dyDescent="0.15">
      <c r="A375" s="43"/>
      <c r="B375" s="57"/>
      <c r="C375" s="57"/>
      <c r="D375" s="58"/>
      <c r="E375" s="58"/>
      <c r="F375" s="58"/>
      <c r="G375" s="46"/>
      <c r="H375" s="47"/>
      <c r="I375" s="59"/>
      <c r="J375" s="56"/>
      <c r="K375" s="61"/>
      <c r="L375" s="61"/>
      <c r="Q375" s="49"/>
      <c r="R375" s="49"/>
      <c r="S375" s="50"/>
      <c r="T375" s="50"/>
      <c r="U375" s="50"/>
      <c r="V375" s="50"/>
      <c r="W375" s="50"/>
      <c r="X375" s="50"/>
      <c r="Y375" s="50"/>
      <c r="Z375" s="50"/>
      <c r="AA375" s="50" t="str">
        <f t="shared" si="535"/>
        <v>NA</v>
      </c>
      <c r="AB375" s="75" t="str">
        <f t="shared" si="536"/>
        <v>NA</v>
      </c>
      <c r="AC375" s="51" t="s">
        <v>1043</v>
      </c>
      <c r="AD375" s="51" t="s">
        <v>1043</v>
      </c>
      <c r="AE375" s="51" t="s">
        <v>1043</v>
      </c>
      <c r="AF375" s="51" t="s">
        <v>1043</v>
      </c>
    </row>
    <row r="376" spans="1:32" x14ac:dyDescent="0.15">
      <c r="A376" s="43"/>
      <c r="B376" s="57"/>
      <c r="C376" s="57"/>
      <c r="D376" s="58"/>
      <c r="E376" s="58"/>
      <c r="F376" s="58"/>
      <c r="G376" s="46"/>
      <c r="H376" s="47"/>
      <c r="I376" s="59"/>
      <c r="J376" s="56"/>
      <c r="K376" s="61"/>
      <c r="L376" s="61"/>
      <c r="Q376" s="49"/>
      <c r="R376" s="49"/>
      <c r="S376" s="50"/>
      <c r="T376" s="50"/>
      <c r="U376" s="50"/>
      <c r="V376" s="50"/>
      <c r="W376" s="50"/>
      <c r="X376" s="50"/>
      <c r="Y376" s="50"/>
      <c r="Z376" s="50"/>
      <c r="AA376" s="50" t="str">
        <f t="shared" si="535"/>
        <v>NA</v>
      </c>
      <c r="AB376" s="75" t="str">
        <f t="shared" si="536"/>
        <v>NA</v>
      </c>
      <c r="AC376" s="51" t="s">
        <v>1043</v>
      </c>
      <c r="AD376" s="51" t="s">
        <v>1043</v>
      </c>
      <c r="AE376" s="51" t="s">
        <v>1043</v>
      </c>
      <c r="AF376" s="51" t="s">
        <v>1043</v>
      </c>
    </row>
    <row r="377" spans="1:32" x14ac:dyDescent="0.15">
      <c r="A377" s="43"/>
      <c r="B377" s="57"/>
      <c r="C377" s="57"/>
      <c r="D377" s="58"/>
      <c r="E377" s="58"/>
      <c r="F377" s="58"/>
      <c r="G377" s="46"/>
      <c r="H377" s="47"/>
      <c r="I377" s="59"/>
      <c r="J377" s="56"/>
      <c r="K377" s="61"/>
      <c r="L377" s="61"/>
      <c r="Q377" s="49"/>
      <c r="R377" s="49"/>
      <c r="S377" s="50"/>
      <c r="T377" s="50"/>
      <c r="U377" s="50"/>
      <c r="V377" s="50"/>
      <c r="W377" s="50"/>
      <c r="X377" s="50"/>
      <c r="Y377" s="50"/>
      <c r="Z377" s="50"/>
      <c r="AA377" s="50" t="str">
        <f t="shared" si="535"/>
        <v>NA</v>
      </c>
      <c r="AB377" s="75" t="str">
        <f t="shared" si="536"/>
        <v>NA</v>
      </c>
      <c r="AC377" s="51" t="s">
        <v>1043</v>
      </c>
      <c r="AD377" s="51" t="s">
        <v>1043</v>
      </c>
      <c r="AE377" s="51" t="s">
        <v>1043</v>
      </c>
      <c r="AF377" s="51" t="s">
        <v>1043</v>
      </c>
    </row>
    <row r="378" spans="1:32" x14ac:dyDescent="0.15">
      <c r="A378" s="43"/>
      <c r="B378" s="57"/>
      <c r="C378" s="57"/>
      <c r="D378" s="58"/>
      <c r="E378" s="58"/>
      <c r="F378" s="58"/>
      <c r="G378" s="46"/>
      <c r="H378" s="47"/>
      <c r="I378" s="59"/>
      <c r="J378" s="56"/>
      <c r="K378" s="61"/>
      <c r="L378" s="61"/>
      <c r="Q378" s="49"/>
      <c r="R378" s="49"/>
      <c r="S378" s="50"/>
      <c r="T378" s="50"/>
      <c r="U378" s="50"/>
      <c r="V378" s="50"/>
      <c r="W378" s="50"/>
      <c r="X378" s="50"/>
      <c r="Y378" s="50"/>
      <c r="Z378" s="50"/>
      <c r="AA378" s="50" t="str">
        <f t="shared" si="535"/>
        <v>NA</v>
      </c>
      <c r="AB378" s="75" t="str">
        <f t="shared" si="536"/>
        <v>NA</v>
      </c>
      <c r="AC378" s="51" t="s">
        <v>1043</v>
      </c>
      <c r="AD378" s="51" t="s">
        <v>1043</v>
      </c>
      <c r="AE378" s="51" t="s">
        <v>1043</v>
      </c>
      <c r="AF378" s="51" t="s">
        <v>1043</v>
      </c>
    </row>
    <row r="379" spans="1:32" x14ac:dyDescent="0.15">
      <c r="A379" s="43"/>
      <c r="B379" s="57"/>
      <c r="C379" s="57"/>
      <c r="D379" s="58"/>
      <c r="E379" s="58"/>
      <c r="F379" s="58"/>
      <c r="G379" s="46"/>
      <c r="H379" s="47"/>
      <c r="I379" s="59"/>
      <c r="J379" s="56"/>
      <c r="K379" s="61"/>
      <c r="L379" s="61"/>
      <c r="Q379" s="49"/>
      <c r="R379" s="49"/>
      <c r="S379" s="50"/>
      <c r="T379" s="50"/>
      <c r="U379" s="50"/>
      <c r="V379" s="50"/>
      <c r="W379" s="50"/>
      <c r="X379" s="50"/>
      <c r="Y379" s="50"/>
      <c r="Z379" s="50"/>
      <c r="AA379" s="50" t="str">
        <f t="shared" si="535"/>
        <v>NA</v>
      </c>
      <c r="AB379" s="75" t="str">
        <f t="shared" si="536"/>
        <v>NA</v>
      </c>
      <c r="AC379" s="51" t="s">
        <v>1043</v>
      </c>
      <c r="AD379" s="51" t="s">
        <v>1043</v>
      </c>
      <c r="AE379" s="51" t="s">
        <v>1043</v>
      </c>
      <c r="AF379" s="51" t="s">
        <v>1043</v>
      </c>
    </row>
    <row r="380" spans="1:32" x14ac:dyDescent="0.15">
      <c r="A380" s="43"/>
      <c r="B380" s="57"/>
      <c r="C380" s="57"/>
      <c r="D380" s="58"/>
      <c r="E380" s="58"/>
      <c r="F380" s="58"/>
      <c r="G380" s="46"/>
      <c r="H380" s="47"/>
      <c r="I380" s="59"/>
      <c r="J380" s="56"/>
      <c r="K380" s="61"/>
      <c r="L380" s="61"/>
      <c r="Q380" s="49"/>
      <c r="R380" s="49"/>
      <c r="S380" s="50"/>
      <c r="T380" s="50"/>
      <c r="U380" s="50"/>
      <c r="V380" s="50"/>
      <c r="W380" s="50"/>
      <c r="X380" s="50"/>
      <c r="Y380" s="50"/>
      <c r="Z380" s="50"/>
      <c r="AA380" s="50" t="str">
        <f t="shared" si="535"/>
        <v>NA</v>
      </c>
      <c r="AB380" s="75" t="str">
        <f t="shared" si="536"/>
        <v>NA</v>
      </c>
      <c r="AC380" s="51" t="s">
        <v>1043</v>
      </c>
      <c r="AD380" s="51" t="s">
        <v>1043</v>
      </c>
      <c r="AE380" s="51" t="s">
        <v>1043</v>
      </c>
      <c r="AF380" s="51" t="s">
        <v>1043</v>
      </c>
    </row>
    <row r="381" spans="1:32" x14ac:dyDescent="0.15">
      <c r="A381" s="43"/>
      <c r="B381" s="57"/>
      <c r="C381" s="57"/>
      <c r="D381" s="58"/>
      <c r="E381" s="58"/>
      <c r="F381" s="58"/>
      <c r="G381" s="46"/>
      <c r="H381" s="47"/>
      <c r="I381" s="59"/>
      <c r="J381" s="56"/>
      <c r="K381" s="61"/>
      <c r="L381" s="61"/>
      <c r="Q381" s="49"/>
      <c r="R381" s="49"/>
      <c r="S381" s="50"/>
      <c r="T381" s="50"/>
      <c r="U381" s="50"/>
      <c r="V381" s="50"/>
      <c r="W381" s="50"/>
      <c r="X381" s="50"/>
      <c r="Y381" s="50"/>
      <c r="Z381" s="50"/>
      <c r="AA381" s="50" t="str">
        <f t="shared" si="535"/>
        <v>NA</v>
      </c>
      <c r="AB381" s="75" t="str">
        <f t="shared" si="536"/>
        <v>NA</v>
      </c>
      <c r="AC381" s="51" t="s">
        <v>1043</v>
      </c>
      <c r="AD381" s="51" t="s">
        <v>1043</v>
      </c>
      <c r="AE381" s="51" t="s">
        <v>1043</v>
      </c>
      <c r="AF381" s="51" t="s">
        <v>1043</v>
      </c>
    </row>
    <row r="382" spans="1:32" x14ac:dyDescent="0.15">
      <c r="A382" s="43"/>
      <c r="B382" s="57"/>
      <c r="C382" s="57"/>
      <c r="D382" s="58"/>
      <c r="E382" s="58"/>
      <c r="F382" s="58"/>
      <c r="G382" s="46"/>
      <c r="H382" s="47"/>
      <c r="I382" s="59"/>
      <c r="J382" s="56"/>
      <c r="K382" s="61"/>
      <c r="L382" s="61"/>
      <c r="Q382" s="49"/>
      <c r="R382" s="49"/>
      <c r="S382" s="50"/>
      <c r="T382" s="50"/>
      <c r="U382" s="50"/>
      <c r="V382" s="50"/>
      <c r="W382" s="50"/>
      <c r="X382" s="50"/>
      <c r="Y382" s="50"/>
      <c r="Z382" s="50"/>
      <c r="AA382" s="50" t="str">
        <f t="shared" si="535"/>
        <v>NA</v>
      </c>
      <c r="AB382" s="75" t="str">
        <f t="shared" si="536"/>
        <v>NA</v>
      </c>
      <c r="AC382" s="51" t="s">
        <v>1043</v>
      </c>
      <c r="AD382" s="51" t="s">
        <v>1043</v>
      </c>
      <c r="AE382" s="51" t="s">
        <v>1043</v>
      </c>
      <c r="AF382" s="51" t="s">
        <v>1043</v>
      </c>
    </row>
    <row r="383" spans="1:32" x14ac:dyDescent="0.15">
      <c r="A383" s="43"/>
      <c r="B383" s="57"/>
      <c r="C383" s="57"/>
      <c r="D383" s="58"/>
      <c r="E383" s="58"/>
      <c r="F383" s="58"/>
      <c r="G383" s="46"/>
      <c r="H383" s="47"/>
      <c r="I383" s="59"/>
      <c r="J383" s="56"/>
      <c r="K383" s="61"/>
      <c r="L383" s="61"/>
      <c r="Q383" s="49"/>
      <c r="R383" s="49"/>
      <c r="S383" s="50"/>
      <c r="T383" s="50"/>
      <c r="U383" s="50"/>
      <c r="V383" s="50"/>
      <c r="W383" s="50"/>
      <c r="X383" s="50"/>
      <c r="Y383" s="50"/>
      <c r="Z383" s="50"/>
      <c r="AA383" s="50" t="str">
        <f t="shared" si="535"/>
        <v>NA</v>
      </c>
      <c r="AB383" s="75" t="str">
        <f t="shared" si="536"/>
        <v>NA</v>
      </c>
      <c r="AC383" s="51" t="s">
        <v>1043</v>
      </c>
      <c r="AD383" s="51" t="s">
        <v>1043</v>
      </c>
      <c r="AE383" s="51" t="s">
        <v>1043</v>
      </c>
      <c r="AF383" s="51" t="s">
        <v>1043</v>
      </c>
    </row>
    <row r="384" spans="1:32" x14ac:dyDescent="0.15">
      <c r="A384" s="43"/>
      <c r="B384" s="57"/>
      <c r="C384" s="57"/>
      <c r="D384" s="58"/>
      <c r="E384" s="58"/>
      <c r="F384" s="58"/>
      <c r="G384" s="46"/>
      <c r="H384" s="47"/>
      <c r="I384" s="59"/>
      <c r="J384" s="56"/>
      <c r="K384" s="61"/>
      <c r="L384" s="61"/>
      <c r="Q384" s="49"/>
      <c r="R384" s="49"/>
      <c r="S384" s="50"/>
      <c r="T384" s="50"/>
      <c r="U384" s="50"/>
      <c r="V384" s="50"/>
      <c r="W384" s="50"/>
      <c r="X384" s="50"/>
      <c r="Y384" s="50"/>
      <c r="Z384" s="50"/>
      <c r="AA384" s="50" t="str">
        <f t="shared" si="535"/>
        <v>NA</v>
      </c>
      <c r="AB384" s="75" t="str">
        <f t="shared" si="536"/>
        <v>NA</v>
      </c>
      <c r="AC384" s="51" t="s">
        <v>1043</v>
      </c>
      <c r="AD384" s="51" t="s">
        <v>1043</v>
      </c>
      <c r="AE384" s="51" t="s">
        <v>1043</v>
      </c>
      <c r="AF384" s="51" t="s">
        <v>1043</v>
      </c>
    </row>
    <row r="385" spans="1:32" x14ac:dyDescent="0.15">
      <c r="A385" s="43"/>
      <c r="B385" s="57"/>
      <c r="C385" s="57"/>
      <c r="D385" s="58"/>
      <c r="E385" s="58"/>
      <c r="F385" s="58"/>
      <c r="G385" s="46"/>
      <c r="H385" s="47"/>
      <c r="I385" s="59"/>
      <c r="J385" s="56"/>
      <c r="K385" s="61"/>
      <c r="L385" s="61"/>
      <c r="Q385" s="49"/>
      <c r="R385" s="49"/>
      <c r="S385" s="50"/>
      <c r="T385" s="50"/>
      <c r="U385" s="50"/>
      <c r="V385" s="50"/>
      <c r="W385" s="50"/>
      <c r="X385" s="50"/>
      <c r="Y385" s="50"/>
      <c r="Z385" s="50"/>
      <c r="AA385" s="50" t="str">
        <f t="shared" si="535"/>
        <v>NA</v>
      </c>
      <c r="AB385" s="75" t="str">
        <f t="shared" si="536"/>
        <v>NA</v>
      </c>
      <c r="AC385" s="51" t="s">
        <v>1043</v>
      </c>
      <c r="AD385" s="51" t="s">
        <v>1043</v>
      </c>
      <c r="AE385" s="51" t="s">
        <v>1043</v>
      </c>
      <c r="AF385" s="51" t="s">
        <v>1043</v>
      </c>
    </row>
    <row r="386" spans="1:32" x14ac:dyDescent="0.15">
      <c r="A386" s="43"/>
      <c r="B386" s="57"/>
      <c r="C386" s="57"/>
      <c r="D386" s="58"/>
      <c r="E386" s="58"/>
      <c r="F386" s="58"/>
      <c r="G386" s="46"/>
      <c r="H386" s="47"/>
      <c r="I386" s="59"/>
      <c r="J386" s="56"/>
      <c r="K386" s="61"/>
      <c r="L386" s="61"/>
      <c r="Q386" s="49"/>
      <c r="R386" s="49"/>
      <c r="S386" s="50"/>
      <c r="T386" s="50"/>
      <c r="U386" s="50"/>
      <c r="V386" s="50"/>
      <c r="W386" s="50"/>
      <c r="X386" s="50"/>
      <c r="Y386" s="50"/>
      <c r="Z386" s="50"/>
      <c r="AA386" s="50" t="str">
        <f t="shared" si="535"/>
        <v>NA</v>
      </c>
      <c r="AB386" s="75" t="str">
        <f t="shared" si="536"/>
        <v>NA</v>
      </c>
      <c r="AC386" s="51" t="s">
        <v>1043</v>
      </c>
      <c r="AD386" s="51" t="s">
        <v>1043</v>
      </c>
      <c r="AE386" s="51" t="s">
        <v>1043</v>
      </c>
      <c r="AF386" s="51" t="s">
        <v>1043</v>
      </c>
    </row>
    <row r="387" spans="1:32" x14ac:dyDescent="0.15">
      <c r="A387" s="43"/>
      <c r="B387" s="57"/>
      <c r="C387" s="57"/>
      <c r="D387" s="58"/>
      <c r="E387" s="58"/>
      <c r="F387" s="58"/>
      <c r="G387" s="46"/>
      <c r="H387" s="47"/>
      <c r="I387" s="59"/>
      <c r="J387" s="56"/>
      <c r="K387" s="61"/>
      <c r="L387" s="61"/>
      <c r="Q387" s="49"/>
      <c r="R387" s="49"/>
      <c r="S387" s="50"/>
      <c r="T387" s="50"/>
      <c r="U387" s="50"/>
      <c r="V387" s="50"/>
      <c r="W387" s="50"/>
      <c r="X387" s="50"/>
      <c r="Y387" s="50"/>
      <c r="Z387" s="50"/>
      <c r="AA387" s="50" t="str">
        <f t="shared" si="535"/>
        <v>NA</v>
      </c>
      <c r="AB387" s="75" t="str">
        <f t="shared" si="536"/>
        <v>NA</v>
      </c>
      <c r="AC387" s="51" t="s">
        <v>1043</v>
      </c>
      <c r="AD387" s="51" t="s">
        <v>1043</v>
      </c>
      <c r="AE387" s="51" t="s">
        <v>1043</v>
      </c>
      <c r="AF387" s="51" t="s">
        <v>1043</v>
      </c>
    </row>
    <row r="388" spans="1:32" x14ac:dyDescent="0.15">
      <c r="A388" s="43"/>
      <c r="B388" s="57"/>
      <c r="C388" s="57"/>
      <c r="D388" s="58"/>
      <c r="E388" s="58"/>
      <c r="F388" s="58"/>
      <c r="G388" s="46"/>
      <c r="H388" s="47"/>
      <c r="I388" s="59"/>
      <c r="J388" s="56"/>
      <c r="K388" s="61"/>
      <c r="L388" s="61"/>
      <c r="Q388" s="49"/>
      <c r="R388" s="49"/>
      <c r="S388" s="50"/>
      <c r="T388" s="50"/>
      <c r="U388" s="50"/>
      <c r="V388" s="50"/>
      <c r="W388" s="50"/>
      <c r="X388" s="50"/>
      <c r="Y388" s="50"/>
      <c r="Z388" s="50"/>
      <c r="AA388" s="50" t="str">
        <f t="shared" si="535"/>
        <v>NA</v>
      </c>
      <c r="AB388" s="75" t="str">
        <f t="shared" si="536"/>
        <v>NA</v>
      </c>
      <c r="AC388" s="51" t="s">
        <v>1043</v>
      </c>
      <c r="AD388" s="51" t="s">
        <v>1043</v>
      </c>
      <c r="AE388" s="51" t="s">
        <v>1043</v>
      </c>
      <c r="AF388" s="51" t="s">
        <v>1043</v>
      </c>
    </row>
    <row r="389" spans="1:32" x14ac:dyDescent="0.15">
      <c r="A389" s="43"/>
      <c r="B389" s="57"/>
      <c r="C389" s="57"/>
      <c r="D389" s="58"/>
      <c r="E389" s="58"/>
      <c r="F389" s="58"/>
      <c r="G389" s="46"/>
      <c r="H389" s="47"/>
      <c r="I389" s="59"/>
      <c r="J389" s="56"/>
      <c r="K389" s="61"/>
      <c r="L389" s="61"/>
      <c r="Q389" s="49"/>
      <c r="R389" s="49"/>
      <c r="S389" s="50"/>
      <c r="T389" s="50"/>
      <c r="U389" s="50"/>
      <c r="V389" s="50"/>
      <c r="W389" s="50"/>
      <c r="X389" s="50"/>
      <c r="Y389" s="50"/>
      <c r="Z389" s="50"/>
      <c r="AA389" s="50" t="str">
        <f t="shared" si="535"/>
        <v>NA</v>
      </c>
      <c r="AB389" s="75" t="str">
        <f t="shared" si="536"/>
        <v>NA</v>
      </c>
      <c r="AC389" s="51" t="s">
        <v>1043</v>
      </c>
      <c r="AD389" s="51" t="s">
        <v>1043</v>
      </c>
      <c r="AE389" s="51" t="s">
        <v>1043</v>
      </c>
      <c r="AF389" s="51" t="s">
        <v>1043</v>
      </c>
    </row>
    <row r="390" spans="1:32" x14ac:dyDescent="0.15">
      <c r="A390" s="43"/>
      <c r="B390" s="57"/>
      <c r="C390" s="57"/>
      <c r="D390" s="58"/>
      <c r="E390" s="58"/>
      <c r="F390" s="58"/>
      <c r="G390" s="46"/>
      <c r="H390" s="47"/>
      <c r="I390" s="59"/>
      <c r="J390" s="56"/>
      <c r="K390" s="61"/>
      <c r="L390" s="61"/>
      <c r="Q390" s="49"/>
      <c r="R390" s="49"/>
      <c r="S390" s="50"/>
      <c r="T390" s="50"/>
      <c r="U390" s="50"/>
      <c r="V390" s="50"/>
      <c r="W390" s="50"/>
      <c r="X390" s="50"/>
      <c r="Y390" s="50"/>
      <c r="Z390" s="50"/>
      <c r="AA390" s="50" t="str">
        <f t="shared" si="535"/>
        <v>NA</v>
      </c>
      <c r="AB390" s="75" t="str">
        <f t="shared" si="536"/>
        <v>NA</v>
      </c>
      <c r="AC390" s="51" t="s">
        <v>1043</v>
      </c>
      <c r="AD390" s="51" t="s">
        <v>1043</v>
      </c>
      <c r="AE390" s="51" t="s">
        <v>1043</v>
      </c>
      <c r="AF390" s="51" t="s">
        <v>1043</v>
      </c>
    </row>
    <row r="391" spans="1:32" x14ac:dyDescent="0.15">
      <c r="A391" s="43"/>
      <c r="B391" s="57"/>
      <c r="C391" s="57"/>
      <c r="D391" s="58"/>
      <c r="E391" s="58"/>
      <c r="F391" s="58"/>
      <c r="G391" s="46"/>
      <c r="H391" s="47"/>
      <c r="I391" s="59"/>
      <c r="J391" s="56"/>
      <c r="K391" s="61"/>
      <c r="L391" s="61"/>
      <c r="Q391" s="49"/>
      <c r="R391" s="49"/>
      <c r="S391" s="50"/>
      <c r="T391" s="50"/>
      <c r="U391" s="50"/>
      <c r="V391" s="50"/>
      <c r="W391" s="50"/>
      <c r="X391" s="50"/>
      <c r="Y391" s="50"/>
      <c r="Z391" s="50"/>
      <c r="AA391" s="50" t="str">
        <f t="shared" si="535"/>
        <v>NA</v>
      </c>
      <c r="AB391" s="75" t="str">
        <f t="shared" si="536"/>
        <v>NA</v>
      </c>
      <c r="AC391" s="51" t="s">
        <v>1043</v>
      </c>
      <c r="AD391" s="51" t="s">
        <v>1043</v>
      </c>
      <c r="AE391" s="51" t="s">
        <v>1043</v>
      </c>
      <c r="AF391" s="51" t="s">
        <v>1043</v>
      </c>
    </row>
    <row r="392" spans="1:32" x14ac:dyDescent="0.15">
      <c r="A392" s="43"/>
      <c r="B392" s="57"/>
      <c r="C392" s="57"/>
      <c r="D392" s="58"/>
      <c r="E392" s="58"/>
      <c r="F392" s="58"/>
      <c r="G392" s="46"/>
      <c r="H392" s="47"/>
      <c r="I392" s="59"/>
      <c r="J392" s="56"/>
      <c r="K392" s="61"/>
      <c r="L392" s="61"/>
      <c r="Q392" s="49"/>
      <c r="R392" s="49"/>
      <c r="S392" s="50"/>
      <c r="T392" s="50"/>
      <c r="U392" s="50"/>
      <c r="V392" s="50"/>
      <c r="W392" s="50"/>
      <c r="X392" s="50"/>
      <c r="Y392" s="50"/>
      <c r="Z392" s="50"/>
      <c r="AA392" s="50" t="str">
        <f t="shared" si="535"/>
        <v>NA</v>
      </c>
      <c r="AB392" s="75" t="str">
        <f t="shared" si="536"/>
        <v>NA</v>
      </c>
      <c r="AC392" s="51" t="s">
        <v>1043</v>
      </c>
      <c r="AD392" s="51" t="s">
        <v>1043</v>
      </c>
      <c r="AE392" s="51" t="s">
        <v>1043</v>
      </c>
      <c r="AF392" s="51" t="s">
        <v>1043</v>
      </c>
    </row>
    <row r="393" spans="1:32" x14ac:dyDescent="0.15">
      <c r="A393" s="43"/>
      <c r="B393" s="57"/>
      <c r="C393" s="57"/>
      <c r="D393" s="58"/>
      <c r="E393" s="58"/>
      <c r="F393" s="58"/>
      <c r="G393" s="46"/>
      <c r="H393" s="47"/>
      <c r="I393" s="59"/>
      <c r="J393" s="56"/>
      <c r="K393" s="61"/>
      <c r="L393" s="61"/>
      <c r="Q393" s="49"/>
      <c r="R393" s="49"/>
      <c r="S393" s="50"/>
      <c r="T393" s="50"/>
      <c r="U393" s="50"/>
      <c r="V393" s="50"/>
      <c r="W393" s="50"/>
      <c r="X393" s="50"/>
      <c r="Y393" s="50"/>
      <c r="Z393" s="50"/>
      <c r="AA393" s="50" t="str">
        <f t="shared" si="535"/>
        <v>NA</v>
      </c>
      <c r="AB393" s="75" t="str">
        <f t="shared" si="536"/>
        <v>NA</v>
      </c>
      <c r="AC393" s="51" t="s">
        <v>1043</v>
      </c>
      <c r="AD393" s="51" t="s">
        <v>1043</v>
      </c>
      <c r="AE393" s="51" t="s">
        <v>1043</v>
      </c>
      <c r="AF393" s="51" t="s">
        <v>1043</v>
      </c>
    </row>
    <row r="394" spans="1:32" x14ac:dyDescent="0.15">
      <c r="A394" s="43"/>
      <c r="B394" s="57"/>
      <c r="C394" s="57"/>
      <c r="D394" s="58"/>
      <c r="E394" s="58"/>
      <c r="F394" s="58"/>
      <c r="G394" s="46"/>
      <c r="H394" s="47"/>
      <c r="I394" s="59"/>
      <c r="J394" s="56"/>
      <c r="K394" s="61"/>
      <c r="L394" s="61"/>
      <c r="Q394" s="49"/>
      <c r="R394" s="49"/>
      <c r="S394" s="50"/>
      <c r="T394" s="50"/>
      <c r="U394" s="50"/>
      <c r="V394" s="50"/>
      <c r="W394" s="50"/>
      <c r="X394" s="50"/>
      <c r="Y394" s="50"/>
      <c r="Z394" s="50"/>
      <c r="AA394" s="50" t="str">
        <f t="shared" si="535"/>
        <v>NA</v>
      </c>
      <c r="AB394" s="75" t="str">
        <f t="shared" si="536"/>
        <v>NA</v>
      </c>
      <c r="AC394" s="51" t="s">
        <v>1043</v>
      </c>
      <c r="AD394" s="51" t="s">
        <v>1043</v>
      </c>
      <c r="AE394" s="51" t="s">
        <v>1043</v>
      </c>
      <c r="AF394" s="51" t="s">
        <v>1043</v>
      </c>
    </row>
    <row r="395" spans="1:32" x14ac:dyDescent="0.15">
      <c r="A395" s="43"/>
      <c r="B395" s="57"/>
      <c r="C395" s="57"/>
      <c r="D395" s="58"/>
      <c r="E395" s="58"/>
      <c r="F395" s="58"/>
      <c r="G395" s="46"/>
      <c r="H395" s="47"/>
      <c r="I395" s="59"/>
      <c r="J395" s="56"/>
      <c r="K395" s="61"/>
      <c r="L395" s="61"/>
      <c r="Q395" s="49"/>
      <c r="R395" s="49"/>
      <c r="S395" s="50"/>
      <c r="T395" s="50"/>
      <c r="U395" s="50"/>
      <c r="V395" s="50"/>
      <c r="W395" s="50"/>
      <c r="X395" s="50"/>
      <c r="Y395" s="50"/>
      <c r="Z395" s="50"/>
      <c r="AA395" s="50" t="str">
        <f t="shared" si="535"/>
        <v>NA</v>
      </c>
      <c r="AB395" s="75" t="str">
        <f t="shared" si="536"/>
        <v>NA</v>
      </c>
      <c r="AC395" s="51" t="s">
        <v>1043</v>
      </c>
      <c r="AD395" s="51" t="s">
        <v>1043</v>
      </c>
      <c r="AE395" s="51" t="s">
        <v>1043</v>
      </c>
      <c r="AF395" s="51" t="s">
        <v>1043</v>
      </c>
    </row>
    <row r="396" spans="1:32" x14ac:dyDescent="0.15">
      <c r="A396" s="43"/>
      <c r="B396" s="57"/>
      <c r="C396" s="57"/>
      <c r="D396" s="58"/>
      <c r="E396" s="58"/>
      <c r="F396" s="58"/>
      <c r="G396" s="46"/>
      <c r="H396" s="47"/>
      <c r="I396" s="59"/>
      <c r="J396" s="56"/>
      <c r="K396" s="61"/>
      <c r="L396" s="61"/>
      <c r="Q396" s="49"/>
      <c r="R396" s="49"/>
      <c r="S396" s="50"/>
      <c r="T396" s="50"/>
      <c r="U396" s="50"/>
      <c r="V396" s="50"/>
      <c r="W396" s="50"/>
      <c r="X396" s="50"/>
      <c r="Y396" s="50"/>
      <c r="Z396" s="50"/>
      <c r="AA396" s="50" t="str">
        <f t="shared" si="535"/>
        <v>NA</v>
      </c>
      <c r="AB396" s="75" t="str">
        <f t="shared" si="536"/>
        <v>NA</v>
      </c>
      <c r="AC396" s="51" t="s">
        <v>1043</v>
      </c>
      <c r="AD396" s="51" t="s">
        <v>1043</v>
      </c>
      <c r="AE396" s="51" t="s">
        <v>1043</v>
      </c>
      <c r="AF396" s="51" t="s">
        <v>1043</v>
      </c>
    </row>
    <row r="397" spans="1:32" x14ac:dyDescent="0.15">
      <c r="A397" s="43"/>
      <c r="B397" s="57"/>
      <c r="C397" s="57"/>
      <c r="D397" s="58"/>
      <c r="E397" s="58"/>
      <c r="F397" s="58"/>
      <c r="G397" s="46"/>
      <c r="H397" s="47"/>
      <c r="I397" s="59"/>
      <c r="J397" s="56"/>
      <c r="K397" s="61"/>
      <c r="L397" s="61"/>
      <c r="Q397" s="49"/>
      <c r="R397" s="49"/>
      <c r="S397" s="50"/>
      <c r="T397" s="50"/>
      <c r="U397" s="50"/>
      <c r="V397" s="50"/>
      <c r="W397" s="50"/>
      <c r="X397" s="50"/>
      <c r="Y397" s="50"/>
      <c r="Z397" s="50"/>
      <c r="AA397" s="50" t="str">
        <f t="shared" si="535"/>
        <v>NA</v>
      </c>
      <c r="AB397" s="75" t="str">
        <f t="shared" si="536"/>
        <v>NA</v>
      </c>
      <c r="AC397" s="51" t="s">
        <v>1043</v>
      </c>
      <c r="AD397" s="51" t="s">
        <v>1043</v>
      </c>
      <c r="AE397" s="51" t="s">
        <v>1043</v>
      </c>
      <c r="AF397" s="51" t="s">
        <v>1043</v>
      </c>
    </row>
    <row r="398" spans="1:32" x14ac:dyDescent="0.15">
      <c r="A398" s="43"/>
      <c r="B398" s="57"/>
      <c r="C398" s="57"/>
      <c r="D398" s="58"/>
      <c r="E398" s="58"/>
      <c r="F398" s="58"/>
      <c r="G398" s="46"/>
      <c r="H398" s="47"/>
      <c r="I398" s="59"/>
      <c r="J398" s="56"/>
      <c r="K398" s="61"/>
      <c r="L398" s="61"/>
      <c r="Q398" s="49"/>
      <c r="R398" s="49"/>
      <c r="S398" s="50"/>
      <c r="T398" s="50"/>
      <c r="U398" s="50"/>
      <c r="V398" s="50"/>
      <c r="W398" s="50"/>
      <c r="X398" s="50"/>
      <c r="Y398" s="50"/>
      <c r="Z398" s="50"/>
      <c r="AA398" s="50" t="str">
        <f t="shared" si="535"/>
        <v>NA</v>
      </c>
      <c r="AB398" s="75" t="str">
        <f t="shared" si="536"/>
        <v>NA</v>
      </c>
      <c r="AC398" s="51" t="s">
        <v>1043</v>
      </c>
      <c r="AD398" s="51" t="s">
        <v>1043</v>
      </c>
      <c r="AE398" s="51" t="s">
        <v>1043</v>
      </c>
      <c r="AF398" s="51" t="s">
        <v>1043</v>
      </c>
    </row>
    <row r="399" spans="1:32" x14ac:dyDescent="0.15">
      <c r="A399" s="43"/>
      <c r="B399" s="57"/>
      <c r="C399" s="57"/>
      <c r="D399" s="58"/>
      <c r="E399" s="58"/>
      <c r="F399" s="58"/>
      <c r="G399" s="46"/>
      <c r="H399" s="47"/>
      <c r="I399" s="59"/>
      <c r="J399" s="56"/>
      <c r="K399" s="61"/>
      <c r="L399" s="61"/>
      <c r="Q399" s="49"/>
      <c r="R399" s="49"/>
      <c r="S399" s="50"/>
      <c r="T399" s="50"/>
      <c r="U399" s="50"/>
      <c r="V399" s="50"/>
      <c r="W399" s="50"/>
      <c r="X399" s="50"/>
      <c r="Y399" s="50"/>
      <c r="Z399" s="50"/>
      <c r="AA399" s="50" t="str">
        <f t="shared" si="535"/>
        <v>NA</v>
      </c>
      <c r="AB399" s="75" t="str">
        <f t="shared" si="536"/>
        <v>NA</v>
      </c>
      <c r="AC399" s="51" t="s">
        <v>1043</v>
      </c>
      <c r="AD399" s="51" t="s">
        <v>1043</v>
      </c>
      <c r="AE399" s="51" t="s">
        <v>1043</v>
      </c>
      <c r="AF399" s="51" t="s">
        <v>1043</v>
      </c>
    </row>
    <row r="400" spans="1:32" x14ac:dyDescent="0.15">
      <c r="A400" s="43"/>
      <c r="B400" s="57"/>
      <c r="C400" s="57"/>
      <c r="D400" s="58"/>
      <c r="E400" s="58"/>
      <c r="F400" s="58"/>
      <c r="G400" s="46"/>
      <c r="H400" s="47"/>
      <c r="I400" s="59"/>
      <c r="J400" s="56"/>
      <c r="K400" s="61"/>
      <c r="L400" s="61"/>
      <c r="Q400" s="49"/>
      <c r="R400" s="49"/>
      <c r="S400" s="50"/>
      <c r="T400" s="50"/>
      <c r="U400" s="50"/>
      <c r="V400" s="50"/>
      <c r="W400" s="50"/>
      <c r="X400" s="50"/>
      <c r="Y400" s="50"/>
      <c r="Z400" s="50"/>
      <c r="AA400" s="50" t="str">
        <f t="shared" si="535"/>
        <v>NA</v>
      </c>
      <c r="AB400" s="75" t="str">
        <f t="shared" si="536"/>
        <v>NA</v>
      </c>
      <c r="AC400" s="51" t="s">
        <v>1043</v>
      </c>
      <c r="AD400" s="51" t="s">
        <v>1043</v>
      </c>
      <c r="AE400" s="51" t="s">
        <v>1043</v>
      </c>
      <c r="AF400" s="51" t="s">
        <v>1043</v>
      </c>
    </row>
    <row r="401" spans="1:32" x14ac:dyDescent="0.15">
      <c r="A401" s="43"/>
      <c r="B401" s="57"/>
      <c r="C401" s="57"/>
      <c r="D401" s="58"/>
      <c r="E401" s="58"/>
      <c r="F401" s="58"/>
      <c r="G401" s="46"/>
      <c r="H401" s="47"/>
      <c r="I401" s="59"/>
      <c r="J401" s="56"/>
      <c r="K401" s="61"/>
      <c r="L401" s="61"/>
      <c r="Q401" s="49"/>
      <c r="R401" s="49"/>
      <c r="S401" s="50"/>
      <c r="T401" s="50"/>
      <c r="U401" s="50"/>
      <c r="V401" s="50"/>
      <c r="W401" s="50"/>
      <c r="X401" s="50"/>
      <c r="Y401" s="50"/>
      <c r="Z401" s="50"/>
      <c r="AA401" s="50" t="str">
        <f t="shared" si="535"/>
        <v>NA</v>
      </c>
      <c r="AB401" s="75" t="str">
        <f t="shared" si="536"/>
        <v>NA</v>
      </c>
      <c r="AC401" s="51" t="s">
        <v>1043</v>
      </c>
      <c r="AD401" s="51" t="s">
        <v>1043</v>
      </c>
      <c r="AE401" s="51" t="s">
        <v>1043</v>
      </c>
      <c r="AF401" s="51" t="s">
        <v>1043</v>
      </c>
    </row>
    <row r="402" spans="1:32" x14ac:dyDescent="0.15">
      <c r="A402" s="43"/>
      <c r="B402" s="57"/>
      <c r="C402" s="57"/>
      <c r="D402" s="58"/>
      <c r="E402" s="58"/>
      <c r="F402" s="58"/>
      <c r="G402" s="46"/>
      <c r="H402" s="47"/>
      <c r="I402" s="59"/>
      <c r="J402" s="56"/>
      <c r="K402" s="61"/>
      <c r="L402" s="61"/>
      <c r="Q402" s="49"/>
      <c r="R402" s="49"/>
      <c r="S402" s="50"/>
      <c r="T402" s="50"/>
      <c r="U402" s="50"/>
      <c r="V402" s="50"/>
      <c r="W402" s="50"/>
      <c r="X402" s="50"/>
      <c r="Y402" s="50"/>
      <c r="Z402" s="50"/>
      <c r="AA402" s="50" t="str">
        <f t="shared" si="535"/>
        <v>NA</v>
      </c>
      <c r="AB402" s="75" t="str">
        <f t="shared" si="536"/>
        <v>NA</v>
      </c>
      <c r="AC402" s="51" t="s">
        <v>1043</v>
      </c>
      <c r="AD402" s="51" t="s">
        <v>1043</v>
      </c>
      <c r="AE402" s="51" t="s">
        <v>1043</v>
      </c>
      <c r="AF402" s="51" t="s">
        <v>1043</v>
      </c>
    </row>
    <row r="403" spans="1:32" x14ac:dyDescent="0.15">
      <c r="A403" s="43"/>
      <c r="B403" s="57"/>
      <c r="C403" s="57"/>
      <c r="D403" s="58"/>
      <c r="E403" s="58"/>
      <c r="F403" s="58"/>
      <c r="G403" s="46"/>
      <c r="H403" s="47"/>
      <c r="I403" s="59"/>
      <c r="J403" s="56"/>
      <c r="K403" s="61"/>
      <c r="L403" s="61"/>
      <c r="Q403" s="49"/>
      <c r="R403" s="49"/>
      <c r="S403" s="50"/>
      <c r="T403" s="50"/>
      <c r="U403" s="50"/>
      <c r="V403" s="50"/>
      <c r="W403" s="50"/>
      <c r="X403" s="50"/>
      <c r="Y403" s="50"/>
      <c r="Z403" s="50"/>
      <c r="AA403" s="50" t="str">
        <f t="shared" si="535"/>
        <v>NA</v>
      </c>
      <c r="AB403" s="75" t="str">
        <f t="shared" si="536"/>
        <v>NA</v>
      </c>
      <c r="AC403" s="51" t="s">
        <v>1043</v>
      </c>
      <c r="AD403" s="51" t="s">
        <v>1043</v>
      </c>
      <c r="AE403" s="51" t="s">
        <v>1043</v>
      </c>
      <c r="AF403" s="51" t="s">
        <v>1043</v>
      </c>
    </row>
    <row r="404" spans="1:32" x14ac:dyDescent="0.15">
      <c r="A404" s="43"/>
      <c r="B404" s="57"/>
      <c r="C404" s="57"/>
      <c r="D404" s="58"/>
      <c r="E404" s="58"/>
      <c r="F404" s="58"/>
      <c r="G404" s="46"/>
      <c r="H404" s="47"/>
      <c r="I404" s="59"/>
      <c r="J404" s="56"/>
      <c r="K404" s="61"/>
      <c r="L404" s="61"/>
      <c r="Q404" s="49"/>
      <c r="R404" s="49"/>
      <c r="S404" s="50"/>
      <c r="T404" s="50"/>
      <c r="U404" s="50"/>
      <c r="V404" s="50"/>
      <c r="W404" s="50"/>
      <c r="X404" s="50"/>
      <c r="Y404" s="50"/>
      <c r="Z404" s="50"/>
      <c r="AA404" s="50" t="str">
        <f t="shared" si="535"/>
        <v>NA</v>
      </c>
      <c r="AB404" s="75" t="str">
        <f t="shared" si="536"/>
        <v>NA</v>
      </c>
      <c r="AC404" s="51" t="s">
        <v>1043</v>
      </c>
      <c r="AD404" s="51" t="s">
        <v>1043</v>
      </c>
      <c r="AE404" s="51" t="s">
        <v>1043</v>
      </c>
      <c r="AF404" s="51" t="s">
        <v>1043</v>
      </c>
    </row>
    <row r="405" spans="1:32" x14ac:dyDescent="0.15">
      <c r="A405" s="43"/>
      <c r="B405" s="57"/>
      <c r="C405" s="57"/>
      <c r="D405" s="58"/>
      <c r="E405" s="58"/>
      <c r="F405" s="58"/>
      <c r="G405" s="46"/>
      <c r="H405" s="47"/>
      <c r="I405" s="59"/>
      <c r="J405" s="56"/>
      <c r="K405" s="61"/>
      <c r="L405" s="61"/>
      <c r="Q405" s="49"/>
      <c r="R405" s="49"/>
      <c r="S405" s="50"/>
      <c r="T405" s="50"/>
      <c r="U405" s="50"/>
      <c r="V405" s="50"/>
      <c r="W405" s="50"/>
      <c r="X405" s="50"/>
      <c r="Y405" s="50"/>
      <c r="Z405" s="50"/>
      <c r="AA405" s="50" t="str">
        <f t="shared" si="535"/>
        <v>NA</v>
      </c>
      <c r="AB405" s="75" t="str">
        <f t="shared" si="536"/>
        <v>NA</v>
      </c>
      <c r="AC405" s="51" t="s">
        <v>1043</v>
      </c>
      <c r="AD405" s="51" t="s">
        <v>1043</v>
      </c>
      <c r="AE405" s="51" t="s">
        <v>1043</v>
      </c>
      <c r="AF405" s="51" t="s">
        <v>1043</v>
      </c>
    </row>
    <row r="406" spans="1:32" x14ac:dyDescent="0.15">
      <c r="A406" s="43"/>
      <c r="B406" s="57"/>
      <c r="C406" s="57"/>
      <c r="D406" s="58"/>
      <c r="E406" s="58"/>
      <c r="F406" s="58"/>
      <c r="G406" s="46"/>
      <c r="H406" s="47"/>
      <c r="I406" s="59"/>
      <c r="J406" s="56"/>
      <c r="K406" s="61"/>
      <c r="L406" s="61"/>
      <c r="Q406" s="49"/>
      <c r="R406" s="49"/>
      <c r="S406" s="50"/>
      <c r="T406" s="50"/>
      <c r="U406" s="50"/>
      <c r="V406" s="50"/>
      <c r="W406" s="50"/>
      <c r="X406" s="50"/>
      <c r="Y406" s="50"/>
      <c r="Z406" s="50"/>
      <c r="AA406" s="50" t="str">
        <f t="shared" ref="AA406" si="690">IF(ISERROR(MIN(86400*AB406/(4*3600), 1)), "NA", MIN(86400*AB406/(4*3600), 1))</f>
        <v>NA</v>
      </c>
      <c r="AB406" s="75" t="str">
        <f t="shared" ref="AB406:AB453" si="691">IF(AC406="-","NA",SUM(AC406:AF406))</f>
        <v>NA</v>
      </c>
      <c r="AC406" s="47" t="s">
        <v>987</v>
      </c>
      <c r="AD406" s="47" t="s">
        <v>987</v>
      </c>
      <c r="AE406" s="47" t="s">
        <v>987</v>
      </c>
      <c r="AF406" s="47" t="s">
        <v>987</v>
      </c>
    </row>
    <row r="407" spans="1:32" x14ac:dyDescent="0.15">
      <c r="A407" s="43"/>
      <c r="B407" s="57"/>
      <c r="C407" s="57"/>
      <c r="D407" s="58"/>
      <c r="E407" s="58"/>
      <c r="F407" s="58"/>
      <c r="G407" s="46"/>
      <c r="H407" s="47"/>
      <c r="I407" s="59"/>
      <c r="J407" s="56"/>
      <c r="K407" s="61"/>
      <c r="L407" s="61"/>
      <c r="Q407" s="49"/>
      <c r="R407" s="49"/>
      <c r="S407" s="50"/>
      <c r="T407" s="50"/>
      <c r="U407" s="50"/>
      <c r="V407" s="50"/>
      <c r="W407" s="50"/>
      <c r="X407" s="50"/>
      <c r="Y407" s="50"/>
      <c r="Z407" s="50"/>
      <c r="AA407" s="50" t="str">
        <f t="shared" ref="AA407:AA470" si="692">IF(ISERROR(MIN(86400*AB407/(4*3600), 1)), "NA", MIN(86400*AB407/(4*3600), 1))</f>
        <v>NA</v>
      </c>
      <c r="AB407" s="75" t="str">
        <f t="shared" si="691"/>
        <v>NA</v>
      </c>
      <c r="AC407" s="47" t="s">
        <v>987</v>
      </c>
      <c r="AD407" s="47" t="s">
        <v>987</v>
      </c>
      <c r="AE407" s="47" t="s">
        <v>987</v>
      </c>
      <c r="AF407" s="47" t="s">
        <v>987</v>
      </c>
    </row>
    <row r="408" spans="1:32" x14ac:dyDescent="0.15">
      <c r="A408" s="43"/>
      <c r="B408" s="57"/>
      <c r="C408" s="57"/>
      <c r="D408" s="58"/>
      <c r="E408" s="58"/>
      <c r="F408" s="58"/>
      <c r="G408" s="46"/>
      <c r="H408" s="47"/>
      <c r="I408" s="59"/>
      <c r="J408" s="56"/>
      <c r="K408" s="61"/>
      <c r="L408" s="61"/>
      <c r="Q408" s="49"/>
      <c r="R408" s="49"/>
      <c r="S408" s="50"/>
      <c r="T408" s="50"/>
      <c r="U408" s="50"/>
      <c r="V408" s="50"/>
      <c r="W408" s="50"/>
      <c r="X408" s="50"/>
      <c r="Y408" s="50"/>
      <c r="Z408" s="50"/>
      <c r="AA408" s="50" t="str">
        <f t="shared" si="692"/>
        <v>NA</v>
      </c>
      <c r="AB408" s="75" t="str">
        <f t="shared" si="691"/>
        <v>NA</v>
      </c>
      <c r="AC408" s="47" t="s">
        <v>987</v>
      </c>
      <c r="AD408" s="47" t="s">
        <v>987</v>
      </c>
      <c r="AE408" s="47" t="s">
        <v>987</v>
      </c>
      <c r="AF408" s="47" t="s">
        <v>987</v>
      </c>
    </row>
    <row r="409" spans="1:32" x14ac:dyDescent="0.15">
      <c r="A409" s="43"/>
      <c r="B409" s="57"/>
      <c r="C409" s="57"/>
      <c r="D409" s="58"/>
      <c r="E409" s="58"/>
      <c r="F409" s="58"/>
      <c r="G409" s="46"/>
      <c r="H409" s="47"/>
      <c r="I409" s="59"/>
      <c r="J409" s="56"/>
      <c r="K409" s="61"/>
      <c r="L409" s="61"/>
      <c r="Q409" s="49"/>
      <c r="R409" s="49"/>
      <c r="S409" s="50"/>
      <c r="T409" s="50"/>
      <c r="U409" s="50"/>
      <c r="V409" s="50"/>
      <c r="W409" s="50"/>
      <c r="X409" s="50"/>
      <c r="Y409" s="50"/>
      <c r="Z409" s="50"/>
      <c r="AA409" s="50" t="str">
        <f t="shared" si="692"/>
        <v>NA</v>
      </c>
      <c r="AB409" s="75" t="str">
        <f t="shared" si="691"/>
        <v>NA</v>
      </c>
      <c r="AC409" s="47" t="s">
        <v>987</v>
      </c>
      <c r="AD409" s="47" t="s">
        <v>987</v>
      </c>
      <c r="AE409" s="47" t="s">
        <v>987</v>
      </c>
      <c r="AF409" s="47" t="s">
        <v>987</v>
      </c>
    </row>
    <row r="410" spans="1:32" x14ac:dyDescent="0.15">
      <c r="A410" s="43"/>
      <c r="B410" s="57"/>
      <c r="C410" s="57"/>
      <c r="D410" s="58"/>
      <c r="E410" s="58"/>
      <c r="F410" s="58"/>
      <c r="G410" s="46"/>
      <c r="H410" s="47"/>
      <c r="I410" s="59"/>
      <c r="J410" s="56"/>
      <c r="K410" s="61"/>
      <c r="L410" s="61"/>
      <c r="Q410" s="49"/>
      <c r="R410" s="49"/>
      <c r="S410" s="50"/>
      <c r="T410" s="50"/>
      <c r="U410" s="50"/>
      <c r="V410" s="50"/>
      <c r="W410" s="50"/>
      <c r="X410" s="50"/>
      <c r="Y410" s="50"/>
      <c r="Z410" s="50"/>
      <c r="AA410" s="50" t="str">
        <f t="shared" si="692"/>
        <v>NA</v>
      </c>
      <c r="AB410" s="75" t="str">
        <f t="shared" si="691"/>
        <v>NA</v>
      </c>
      <c r="AC410" s="47" t="s">
        <v>987</v>
      </c>
      <c r="AD410" s="47" t="s">
        <v>987</v>
      </c>
      <c r="AE410" s="47" t="s">
        <v>987</v>
      </c>
      <c r="AF410" s="47" t="s">
        <v>987</v>
      </c>
    </row>
    <row r="411" spans="1:32" x14ac:dyDescent="0.15">
      <c r="A411" s="43"/>
      <c r="B411" s="57"/>
      <c r="C411" s="57"/>
      <c r="D411" s="58"/>
      <c r="E411" s="58"/>
      <c r="F411" s="58"/>
      <c r="G411" s="46"/>
      <c r="H411" s="47"/>
      <c r="I411" s="59"/>
      <c r="J411" s="56"/>
      <c r="K411" s="61"/>
      <c r="L411" s="61"/>
      <c r="Q411" s="49"/>
      <c r="R411" s="49"/>
      <c r="S411" s="50"/>
      <c r="T411" s="50"/>
      <c r="U411" s="50"/>
      <c r="V411" s="50"/>
      <c r="W411" s="50"/>
      <c r="X411" s="50"/>
      <c r="Y411" s="50"/>
      <c r="Z411" s="50"/>
      <c r="AA411" s="50" t="str">
        <f t="shared" si="692"/>
        <v>NA</v>
      </c>
      <c r="AB411" s="75" t="str">
        <f t="shared" si="691"/>
        <v>NA</v>
      </c>
      <c r="AC411" s="47" t="s">
        <v>987</v>
      </c>
      <c r="AD411" s="47" t="s">
        <v>987</v>
      </c>
      <c r="AE411" s="47" t="s">
        <v>987</v>
      </c>
      <c r="AF411" s="47" t="s">
        <v>987</v>
      </c>
    </row>
    <row r="412" spans="1:32" x14ac:dyDescent="0.15">
      <c r="A412" s="43"/>
      <c r="B412" s="57"/>
      <c r="C412" s="57"/>
      <c r="D412" s="58"/>
      <c r="E412" s="58"/>
      <c r="F412" s="58"/>
      <c r="G412" s="46"/>
      <c r="H412" s="47"/>
      <c r="I412" s="59"/>
      <c r="J412" s="56"/>
      <c r="K412" s="61"/>
      <c r="L412" s="61"/>
      <c r="Q412" s="49"/>
      <c r="R412" s="49"/>
      <c r="S412" s="50"/>
      <c r="T412" s="50"/>
      <c r="U412" s="50"/>
      <c r="V412" s="50"/>
      <c r="W412" s="50"/>
      <c r="X412" s="50"/>
      <c r="Y412" s="50"/>
      <c r="Z412" s="50"/>
      <c r="AA412" s="50" t="str">
        <f t="shared" si="692"/>
        <v>NA</v>
      </c>
      <c r="AB412" s="75" t="str">
        <f t="shared" si="691"/>
        <v>NA</v>
      </c>
      <c r="AC412" s="47" t="s">
        <v>987</v>
      </c>
      <c r="AD412" s="47" t="s">
        <v>987</v>
      </c>
      <c r="AE412" s="47" t="s">
        <v>987</v>
      </c>
      <c r="AF412" s="47" t="s">
        <v>987</v>
      </c>
    </row>
    <row r="413" spans="1:32" x14ac:dyDescent="0.15">
      <c r="A413" s="43"/>
      <c r="B413" s="57"/>
      <c r="C413" s="57"/>
      <c r="D413" s="58"/>
      <c r="E413" s="58"/>
      <c r="F413" s="58"/>
      <c r="G413" s="46"/>
      <c r="H413" s="47"/>
      <c r="I413" s="59"/>
      <c r="J413" s="56"/>
      <c r="K413" s="61"/>
      <c r="L413" s="61"/>
      <c r="Q413" s="49"/>
      <c r="R413" s="49"/>
      <c r="S413" s="50"/>
      <c r="T413" s="50"/>
      <c r="U413" s="50"/>
      <c r="V413" s="50"/>
      <c r="W413" s="50"/>
      <c r="X413" s="50"/>
      <c r="Y413" s="50"/>
      <c r="Z413" s="50"/>
      <c r="AA413" s="50" t="str">
        <f t="shared" si="692"/>
        <v>NA</v>
      </c>
      <c r="AB413" s="75" t="str">
        <f t="shared" si="691"/>
        <v>NA</v>
      </c>
      <c r="AC413" s="47" t="s">
        <v>987</v>
      </c>
      <c r="AD413" s="47" t="s">
        <v>987</v>
      </c>
      <c r="AE413" s="47" t="s">
        <v>987</v>
      </c>
      <c r="AF413" s="47" t="s">
        <v>987</v>
      </c>
    </row>
    <row r="414" spans="1:32" x14ac:dyDescent="0.15">
      <c r="A414" s="43"/>
      <c r="B414" s="57"/>
      <c r="C414" s="57"/>
      <c r="D414" s="58"/>
      <c r="E414" s="58"/>
      <c r="F414" s="58"/>
      <c r="G414" s="46"/>
      <c r="H414" s="47"/>
      <c r="I414" s="59"/>
      <c r="J414" s="56"/>
      <c r="K414" s="61"/>
      <c r="L414" s="61"/>
      <c r="Q414" s="49"/>
      <c r="R414" s="49"/>
      <c r="S414" s="50"/>
      <c r="T414" s="50"/>
      <c r="U414" s="50"/>
      <c r="V414" s="50"/>
      <c r="W414" s="50"/>
      <c r="X414" s="50"/>
      <c r="Y414" s="50"/>
      <c r="Z414" s="50"/>
      <c r="AA414" s="50" t="str">
        <f t="shared" si="692"/>
        <v>NA</v>
      </c>
      <c r="AB414" s="75" t="str">
        <f t="shared" si="691"/>
        <v>NA</v>
      </c>
      <c r="AC414" s="47" t="s">
        <v>987</v>
      </c>
      <c r="AD414" s="47" t="s">
        <v>987</v>
      </c>
      <c r="AE414" s="47" t="s">
        <v>987</v>
      </c>
      <c r="AF414" s="47" t="s">
        <v>987</v>
      </c>
    </row>
    <row r="415" spans="1:32" x14ac:dyDescent="0.15">
      <c r="A415" s="43"/>
      <c r="B415" s="57"/>
      <c r="C415" s="57"/>
      <c r="D415" s="58"/>
      <c r="E415" s="58"/>
      <c r="F415" s="58"/>
      <c r="G415" s="46"/>
      <c r="H415" s="47"/>
      <c r="I415" s="59"/>
      <c r="J415" s="56"/>
      <c r="K415" s="61"/>
      <c r="L415" s="61"/>
      <c r="Q415" s="49"/>
      <c r="R415" s="49"/>
      <c r="S415" s="50"/>
      <c r="T415" s="50"/>
      <c r="U415" s="50"/>
      <c r="V415" s="50"/>
      <c r="W415" s="50"/>
      <c r="X415" s="50"/>
      <c r="Y415" s="50"/>
      <c r="Z415" s="50"/>
      <c r="AA415" s="50" t="str">
        <f t="shared" si="692"/>
        <v>NA</v>
      </c>
      <c r="AB415" s="75" t="str">
        <f t="shared" si="691"/>
        <v>NA</v>
      </c>
      <c r="AC415" s="47" t="s">
        <v>987</v>
      </c>
      <c r="AD415" s="47" t="s">
        <v>987</v>
      </c>
      <c r="AE415" s="47" t="s">
        <v>987</v>
      </c>
      <c r="AF415" s="47" t="s">
        <v>987</v>
      </c>
    </row>
    <row r="416" spans="1:32" x14ac:dyDescent="0.15">
      <c r="A416" s="43"/>
      <c r="B416" s="57"/>
      <c r="C416" s="57"/>
      <c r="D416" s="58"/>
      <c r="E416" s="58"/>
      <c r="F416" s="58"/>
      <c r="G416" s="46"/>
      <c r="H416" s="47"/>
      <c r="I416" s="59"/>
      <c r="J416" s="56"/>
      <c r="K416" s="61"/>
      <c r="L416" s="61"/>
      <c r="Q416" s="49"/>
      <c r="R416" s="49"/>
      <c r="S416" s="50"/>
      <c r="T416" s="50"/>
      <c r="U416" s="50"/>
      <c r="V416" s="50"/>
      <c r="W416" s="50"/>
      <c r="X416" s="50"/>
      <c r="Y416" s="50"/>
      <c r="Z416" s="50"/>
      <c r="AA416" s="50" t="str">
        <f t="shared" si="692"/>
        <v>NA</v>
      </c>
      <c r="AB416" s="75" t="str">
        <f t="shared" si="691"/>
        <v>NA</v>
      </c>
      <c r="AC416" s="47" t="s">
        <v>987</v>
      </c>
      <c r="AD416" s="47" t="s">
        <v>987</v>
      </c>
      <c r="AE416" s="47" t="s">
        <v>987</v>
      </c>
      <c r="AF416" s="47" t="s">
        <v>987</v>
      </c>
    </row>
    <row r="417" spans="1:32" x14ac:dyDescent="0.15">
      <c r="A417" s="43"/>
      <c r="B417" s="57"/>
      <c r="C417" s="57"/>
      <c r="D417" s="58"/>
      <c r="E417" s="58"/>
      <c r="F417" s="58"/>
      <c r="G417" s="46"/>
      <c r="H417" s="47"/>
      <c r="I417" s="59"/>
      <c r="J417" s="56"/>
      <c r="K417" s="61"/>
      <c r="L417" s="61"/>
      <c r="Q417" s="49"/>
      <c r="R417" s="49"/>
      <c r="S417" s="50"/>
      <c r="T417" s="50"/>
      <c r="U417" s="50"/>
      <c r="V417" s="50"/>
      <c r="W417" s="50"/>
      <c r="X417" s="50"/>
      <c r="Y417" s="50"/>
      <c r="Z417" s="50"/>
      <c r="AA417" s="50" t="str">
        <f t="shared" si="692"/>
        <v>NA</v>
      </c>
      <c r="AB417" s="75" t="str">
        <f t="shared" si="691"/>
        <v>NA</v>
      </c>
      <c r="AC417" s="47" t="s">
        <v>987</v>
      </c>
      <c r="AD417" s="47" t="s">
        <v>987</v>
      </c>
      <c r="AE417" s="47" t="s">
        <v>987</v>
      </c>
      <c r="AF417" s="47" t="s">
        <v>987</v>
      </c>
    </row>
    <row r="418" spans="1:32" x14ac:dyDescent="0.15">
      <c r="A418" s="43"/>
      <c r="B418" s="57"/>
      <c r="C418" s="57"/>
      <c r="D418" s="58"/>
      <c r="E418" s="58"/>
      <c r="F418" s="58"/>
      <c r="G418" s="46"/>
      <c r="H418" s="47"/>
      <c r="I418" s="59"/>
      <c r="J418" s="56"/>
      <c r="K418" s="61"/>
      <c r="L418" s="61"/>
      <c r="Q418" s="49"/>
      <c r="R418" s="49"/>
      <c r="S418" s="50"/>
      <c r="T418" s="50"/>
      <c r="U418" s="50"/>
      <c r="V418" s="50"/>
      <c r="W418" s="50"/>
      <c r="X418" s="50"/>
      <c r="Y418" s="50"/>
      <c r="Z418" s="50"/>
      <c r="AA418" s="50" t="str">
        <f t="shared" si="692"/>
        <v>NA</v>
      </c>
      <c r="AB418" s="75" t="str">
        <f t="shared" si="691"/>
        <v>NA</v>
      </c>
      <c r="AC418" s="47" t="s">
        <v>987</v>
      </c>
      <c r="AD418" s="47" t="s">
        <v>987</v>
      </c>
      <c r="AE418" s="47" t="s">
        <v>987</v>
      </c>
      <c r="AF418" s="47" t="s">
        <v>987</v>
      </c>
    </row>
    <row r="419" spans="1:32" x14ac:dyDescent="0.15">
      <c r="A419" s="43"/>
      <c r="B419" s="57"/>
      <c r="C419" s="57"/>
      <c r="D419" s="58"/>
      <c r="E419" s="58"/>
      <c r="F419" s="58"/>
      <c r="G419" s="46"/>
      <c r="H419" s="47"/>
      <c r="I419" s="59"/>
      <c r="J419" s="56"/>
      <c r="K419" s="61"/>
      <c r="L419" s="61"/>
      <c r="Q419" s="49"/>
      <c r="R419" s="49"/>
      <c r="S419" s="50"/>
      <c r="T419" s="50"/>
      <c r="U419" s="50"/>
      <c r="V419" s="50"/>
      <c r="W419" s="50"/>
      <c r="X419" s="50"/>
      <c r="Y419" s="50"/>
      <c r="Z419" s="50"/>
      <c r="AA419" s="50" t="str">
        <f t="shared" si="692"/>
        <v>NA</v>
      </c>
      <c r="AB419" s="75" t="str">
        <f t="shared" si="691"/>
        <v>NA</v>
      </c>
      <c r="AC419" s="47" t="s">
        <v>987</v>
      </c>
      <c r="AD419" s="47" t="s">
        <v>987</v>
      </c>
      <c r="AE419" s="47" t="s">
        <v>987</v>
      </c>
      <c r="AF419" s="47" t="s">
        <v>987</v>
      </c>
    </row>
    <row r="420" spans="1:32" x14ac:dyDescent="0.15">
      <c r="A420" s="43"/>
      <c r="B420" s="57"/>
      <c r="C420" s="57"/>
      <c r="D420" s="58"/>
      <c r="E420" s="58"/>
      <c r="F420" s="58"/>
      <c r="G420" s="46"/>
      <c r="H420" s="47"/>
      <c r="I420" s="59"/>
      <c r="J420" s="56"/>
      <c r="K420" s="61"/>
      <c r="L420" s="61"/>
      <c r="Q420" s="49"/>
      <c r="R420" s="49"/>
      <c r="S420" s="50"/>
      <c r="T420" s="50"/>
      <c r="U420" s="50"/>
      <c r="V420" s="50"/>
      <c r="W420" s="50"/>
      <c r="X420" s="50"/>
      <c r="Y420" s="50"/>
      <c r="Z420" s="50"/>
      <c r="AA420" s="50" t="str">
        <f t="shared" si="692"/>
        <v>NA</v>
      </c>
      <c r="AB420" s="75" t="str">
        <f t="shared" si="691"/>
        <v>NA</v>
      </c>
      <c r="AC420" s="47" t="s">
        <v>987</v>
      </c>
      <c r="AD420" s="47" t="s">
        <v>987</v>
      </c>
      <c r="AE420" s="47" t="s">
        <v>987</v>
      </c>
      <c r="AF420" s="47" t="s">
        <v>987</v>
      </c>
    </row>
    <row r="421" spans="1:32" x14ac:dyDescent="0.15">
      <c r="A421" s="43"/>
      <c r="B421" s="57"/>
      <c r="C421" s="57"/>
      <c r="D421" s="58"/>
      <c r="E421" s="58"/>
      <c r="F421" s="58"/>
      <c r="G421" s="46"/>
      <c r="H421" s="47"/>
      <c r="I421" s="59"/>
      <c r="J421" s="56"/>
      <c r="K421" s="61"/>
      <c r="L421" s="61"/>
      <c r="Q421" s="49"/>
      <c r="R421" s="49"/>
      <c r="S421" s="50"/>
      <c r="T421" s="50"/>
      <c r="U421" s="50"/>
      <c r="V421" s="50"/>
      <c r="W421" s="50"/>
      <c r="X421" s="50"/>
      <c r="Y421" s="50"/>
      <c r="Z421" s="50"/>
      <c r="AA421" s="50" t="str">
        <f t="shared" si="692"/>
        <v>NA</v>
      </c>
      <c r="AB421" s="75" t="str">
        <f t="shared" si="691"/>
        <v>NA</v>
      </c>
      <c r="AC421" s="47" t="s">
        <v>987</v>
      </c>
      <c r="AD421" s="47" t="s">
        <v>987</v>
      </c>
      <c r="AE421" s="47" t="s">
        <v>987</v>
      </c>
      <c r="AF421" s="47" t="s">
        <v>987</v>
      </c>
    </row>
    <row r="422" spans="1:32" x14ac:dyDescent="0.15">
      <c r="A422" s="43"/>
      <c r="B422" s="57"/>
      <c r="C422" s="57"/>
      <c r="D422" s="58"/>
      <c r="E422" s="58"/>
      <c r="F422" s="58"/>
      <c r="G422" s="46"/>
      <c r="H422" s="47"/>
      <c r="I422" s="59"/>
      <c r="J422" s="56"/>
      <c r="K422" s="61"/>
      <c r="L422" s="61"/>
      <c r="Q422" s="49"/>
      <c r="R422" s="49"/>
      <c r="S422" s="50"/>
      <c r="T422" s="50"/>
      <c r="U422" s="50"/>
      <c r="V422" s="50"/>
      <c r="W422" s="50"/>
      <c r="X422" s="50"/>
      <c r="Y422" s="50"/>
      <c r="Z422" s="50"/>
      <c r="AA422" s="50" t="str">
        <f t="shared" si="692"/>
        <v>NA</v>
      </c>
      <c r="AB422" s="75" t="str">
        <f t="shared" si="691"/>
        <v>NA</v>
      </c>
      <c r="AC422" s="47" t="s">
        <v>987</v>
      </c>
      <c r="AD422" s="47" t="s">
        <v>987</v>
      </c>
      <c r="AE422" s="47" t="s">
        <v>987</v>
      </c>
      <c r="AF422" s="47" t="s">
        <v>987</v>
      </c>
    </row>
    <row r="423" spans="1:32" x14ac:dyDescent="0.15">
      <c r="A423" s="43"/>
      <c r="B423" s="57"/>
      <c r="C423" s="57"/>
      <c r="D423" s="58"/>
      <c r="E423" s="58"/>
      <c r="F423" s="58"/>
      <c r="G423" s="46"/>
      <c r="H423" s="47"/>
      <c r="I423" s="59"/>
      <c r="J423" s="56"/>
      <c r="K423" s="61"/>
      <c r="L423" s="61"/>
      <c r="Q423" s="49"/>
      <c r="R423" s="49"/>
      <c r="S423" s="50"/>
      <c r="T423" s="50"/>
      <c r="U423" s="50"/>
      <c r="V423" s="50"/>
      <c r="W423" s="50"/>
      <c r="X423" s="50"/>
      <c r="Y423" s="50"/>
      <c r="Z423" s="50"/>
      <c r="AA423" s="50" t="str">
        <f t="shared" si="692"/>
        <v>NA</v>
      </c>
      <c r="AB423" s="75" t="str">
        <f t="shared" si="691"/>
        <v>NA</v>
      </c>
      <c r="AC423" s="47" t="s">
        <v>987</v>
      </c>
      <c r="AD423" s="47" t="s">
        <v>987</v>
      </c>
      <c r="AE423" s="47" t="s">
        <v>987</v>
      </c>
      <c r="AF423" s="47" t="s">
        <v>987</v>
      </c>
    </row>
    <row r="424" spans="1:32" x14ac:dyDescent="0.15">
      <c r="A424" s="43"/>
      <c r="B424" s="57"/>
      <c r="C424" s="57"/>
      <c r="D424" s="58"/>
      <c r="E424" s="58"/>
      <c r="F424" s="58"/>
      <c r="G424" s="46"/>
      <c r="H424" s="47"/>
      <c r="I424" s="59"/>
      <c r="J424" s="56"/>
      <c r="K424" s="61"/>
      <c r="L424" s="61"/>
      <c r="Q424" s="49"/>
      <c r="R424" s="49"/>
      <c r="S424" s="50"/>
      <c r="T424" s="50"/>
      <c r="U424" s="50"/>
      <c r="V424" s="50"/>
      <c r="W424" s="50"/>
      <c r="X424" s="50"/>
      <c r="Y424" s="50"/>
      <c r="Z424" s="50"/>
      <c r="AA424" s="50" t="str">
        <f t="shared" si="692"/>
        <v>NA</v>
      </c>
      <c r="AB424" s="75" t="str">
        <f t="shared" si="691"/>
        <v>NA</v>
      </c>
      <c r="AC424" s="47" t="s">
        <v>987</v>
      </c>
      <c r="AD424" s="47" t="s">
        <v>987</v>
      </c>
      <c r="AE424" s="47" t="s">
        <v>987</v>
      </c>
      <c r="AF424" s="47" t="s">
        <v>987</v>
      </c>
    </row>
    <row r="425" spans="1:32" x14ac:dyDescent="0.15">
      <c r="A425" s="43"/>
      <c r="B425" s="57"/>
      <c r="C425" s="57"/>
      <c r="D425" s="58"/>
      <c r="E425" s="58"/>
      <c r="F425" s="58"/>
      <c r="G425" s="46"/>
      <c r="H425" s="47"/>
      <c r="I425" s="59"/>
      <c r="J425" s="56"/>
      <c r="K425" s="61"/>
      <c r="L425" s="61"/>
      <c r="Q425" s="49"/>
      <c r="R425" s="49"/>
      <c r="S425" s="50"/>
      <c r="T425" s="50"/>
      <c r="U425" s="50"/>
      <c r="V425" s="50"/>
      <c r="W425" s="50"/>
      <c r="X425" s="50"/>
      <c r="Y425" s="50"/>
      <c r="Z425" s="50"/>
      <c r="AA425" s="50" t="str">
        <f t="shared" si="692"/>
        <v>NA</v>
      </c>
      <c r="AB425" s="75" t="str">
        <f t="shared" si="691"/>
        <v>NA</v>
      </c>
      <c r="AC425" s="47" t="s">
        <v>987</v>
      </c>
      <c r="AD425" s="47" t="s">
        <v>987</v>
      </c>
      <c r="AE425" s="47" t="s">
        <v>987</v>
      </c>
      <c r="AF425" s="47" t="s">
        <v>987</v>
      </c>
    </row>
    <row r="426" spans="1:32" x14ac:dyDescent="0.15">
      <c r="A426" s="43"/>
      <c r="B426" s="57"/>
      <c r="C426" s="57"/>
      <c r="D426" s="58"/>
      <c r="E426" s="58"/>
      <c r="F426" s="58"/>
      <c r="G426" s="46"/>
      <c r="H426" s="47"/>
      <c r="I426" s="59"/>
      <c r="J426" s="56"/>
      <c r="K426" s="61"/>
      <c r="L426" s="61"/>
      <c r="Q426" s="49"/>
      <c r="R426" s="49"/>
      <c r="S426" s="50"/>
      <c r="T426" s="50"/>
      <c r="U426" s="50"/>
      <c r="V426" s="50"/>
      <c r="W426" s="50"/>
      <c r="X426" s="50"/>
      <c r="Y426" s="50"/>
      <c r="Z426" s="50"/>
      <c r="AA426" s="50" t="str">
        <f t="shared" si="692"/>
        <v>NA</v>
      </c>
      <c r="AB426" s="75" t="str">
        <f t="shared" si="691"/>
        <v>NA</v>
      </c>
      <c r="AC426" s="47" t="s">
        <v>987</v>
      </c>
      <c r="AD426" s="47" t="s">
        <v>987</v>
      </c>
      <c r="AE426" s="47" t="s">
        <v>987</v>
      </c>
      <c r="AF426" s="47" t="s">
        <v>987</v>
      </c>
    </row>
    <row r="427" spans="1:32" x14ac:dyDescent="0.15">
      <c r="A427" s="43"/>
      <c r="B427" s="57"/>
      <c r="C427" s="57"/>
      <c r="D427" s="58"/>
      <c r="E427" s="58"/>
      <c r="F427" s="58"/>
      <c r="G427" s="46"/>
      <c r="H427" s="47"/>
      <c r="I427" s="59"/>
      <c r="J427" s="56"/>
      <c r="K427" s="61"/>
      <c r="L427" s="61"/>
      <c r="Q427" s="49"/>
      <c r="R427" s="49"/>
      <c r="S427" s="50"/>
      <c r="T427" s="50"/>
      <c r="U427" s="50"/>
      <c r="V427" s="50"/>
      <c r="W427" s="50"/>
      <c r="X427" s="50"/>
      <c r="Y427" s="50"/>
      <c r="Z427" s="50"/>
      <c r="AA427" s="50" t="str">
        <f t="shared" si="692"/>
        <v>NA</v>
      </c>
      <c r="AB427" s="75" t="str">
        <f t="shared" si="691"/>
        <v>NA</v>
      </c>
      <c r="AC427" s="47" t="s">
        <v>987</v>
      </c>
      <c r="AD427" s="47" t="s">
        <v>987</v>
      </c>
      <c r="AE427" s="47" t="s">
        <v>987</v>
      </c>
      <c r="AF427" s="47" t="s">
        <v>987</v>
      </c>
    </row>
    <row r="428" spans="1:32" x14ac:dyDescent="0.15">
      <c r="A428" s="43"/>
      <c r="B428" s="57"/>
      <c r="C428" s="57"/>
      <c r="D428" s="58"/>
      <c r="E428" s="58"/>
      <c r="F428" s="58"/>
      <c r="G428" s="46"/>
      <c r="H428" s="47"/>
      <c r="I428" s="59"/>
      <c r="J428" s="56"/>
      <c r="K428" s="61"/>
      <c r="L428" s="61"/>
      <c r="Q428" s="49"/>
      <c r="R428" s="49"/>
      <c r="S428" s="50"/>
      <c r="T428" s="50"/>
      <c r="U428" s="50"/>
      <c r="V428" s="50"/>
      <c r="W428" s="50"/>
      <c r="X428" s="50"/>
      <c r="Y428" s="50"/>
      <c r="Z428" s="50"/>
      <c r="AA428" s="50" t="str">
        <f t="shared" si="692"/>
        <v>NA</v>
      </c>
      <c r="AB428" s="75" t="str">
        <f t="shared" si="691"/>
        <v>NA</v>
      </c>
      <c r="AC428" s="47" t="s">
        <v>987</v>
      </c>
      <c r="AD428" s="47" t="s">
        <v>987</v>
      </c>
      <c r="AE428" s="47" t="s">
        <v>987</v>
      </c>
      <c r="AF428" s="47" t="s">
        <v>987</v>
      </c>
    </row>
    <row r="429" spans="1:32" x14ac:dyDescent="0.15">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692"/>
        <v>NA</v>
      </c>
      <c r="AB429" s="75" t="str">
        <f t="shared" si="691"/>
        <v>NA</v>
      </c>
      <c r="AC429" s="47" t="s">
        <v>987</v>
      </c>
      <c r="AD429" s="47" t="s">
        <v>987</v>
      </c>
      <c r="AE429" s="47" t="s">
        <v>987</v>
      </c>
      <c r="AF429" s="47" t="s">
        <v>987</v>
      </c>
    </row>
    <row r="430" spans="1:32" x14ac:dyDescent="0.15">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692"/>
        <v>NA</v>
      </c>
      <c r="AB430" s="75" t="str">
        <f t="shared" si="691"/>
        <v>NA</v>
      </c>
      <c r="AC430" s="47" t="s">
        <v>987</v>
      </c>
      <c r="AD430" s="47" t="s">
        <v>987</v>
      </c>
      <c r="AE430" s="47" t="s">
        <v>987</v>
      </c>
      <c r="AF430" s="47" t="s">
        <v>987</v>
      </c>
    </row>
    <row r="431" spans="1:32" x14ac:dyDescent="0.15">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692"/>
        <v>NA</v>
      </c>
      <c r="AB431" s="75" t="str">
        <f t="shared" si="691"/>
        <v>NA</v>
      </c>
      <c r="AC431" s="47" t="s">
        <v>987</v>
      </c>
      <c r="AD431" s="47" t="s">
        <v>987</v>
      </c>
      <c r="AE431" s="47" t="s">
        <v>987</v>
      </c>
      <c r="AF431" s="47" t="s">
        <v>987</v>
      </c>
    </row>
    <row r="432" spans="1:32" x14ac:dyDescent="0.15">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692"/>
        <v>NA</v>
      </c>
      <c r="AB432" s="75" t="str">
        <f t="shared" si="691"/>
        <v>NA</v>
      </c>
      <c r="AC432" s="47" t="s">
        <v>987</v>
      </c>
      <c r="AD432" s="47" t="s">
        <v>987</v>
      </c>
      <c r="AE432" s="47" t="s">
        <v>987</v>
      </c>
      <c r="AF432" s="47" t="s">
        <v>987</v>
      </c>
    </row>
    <row r="433" spans="1:32" x14ac:dyDescent="0.15">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692"/>
        <v>NA</v>
      </c>
      <c r="AB433" s="75" t="str">
        <f t="shared" si="691"/>
        <v>NA</v>
      </c>
      <c r="AC433" s="47" t="s">
        <v>987</v>
      </c>
      <c r="AD433" s="47" t="s">
        <v>987</v>
      </c>
      <c r="AE433" s="47" t="s">
        <v>987</v>
      </c>
      <c r="AF433" s="47" t="s">
        <v>987</v>
      </c>
    </row>
    <row r="434" spans="1:32" x14ac:dyDescent="0.15">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692"/>
        <v>NA</v>
      </c>
      <c r="AB434" s="75" t="str">
        <f t="shared" si="691"/>
        <v>NA</v>
      </c>
      <c r="AC434" s="47" t="s">
        <v>987</v>
      </c>
      <c r="AD434" s="47" t="s">
        <v>987</v>
      </c>
      <c r="AE434" s="47" t="s">
        <v>987</v>
      </c>
      <c r="AF434" s="47" t="s">
        <v>987</v>
      </c>
    </row>
    <row r="435" spans="1:32" x14ac:dyDescent="0.15">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692"/>
        <v>NA</v>
      </c>
      <c r="AB435" s="75" t="str">
        <f t="shared" si="691"/>
        <v>NA</v>
      </c>
      <c r="AC435" s="47" t="s">
        <v>987</v>
      </c>
      <c r="AD435" s="47" t="s">
        <v>987</v>
      </c>
      <c r="AE435" s="47" t="s">
        <v>987</v>
      </c>
      <c r="AF435" s="47" t="s">
        <v>987</v>
      </c>
    </row>
    <row r="436" spans="1:32" x14ac:dyDescent="0.15">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692"/>
        <v>NA</v>
      </c>
      <c r="AB436" s="75" t="str">
        <f t="shared" si="691"/>
        <v>NA</v>
      </c>
      <c r="AC436" s="47" t="s">
        <v>987</v>
      </c>
      <c r="AD436" s="47" t="s">
        <v>987</v>
      </c>
      <c r="AE436" s="47" t="s">
        <v>987</v>
      </c>
      <c r="AF436" s="47" t="s">
        <v>987</v>
      </c>
    </row>
    <row r="437" spans="1:32" x14ac:dyDescent="0.15">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692"/>
        <v>NA</v>
      </c>
      <c r="AB437" s="75" t="str">
        <f t="shared" si="691"/>
        <v>NA</v>
      </c>
      <c r="AC437" s="47" t="s">
        <v>987</v>
      </c>
      <c r="AD437" s="47" t="s">
        <v>987</v>
      </c>
      <c r="AE437" s="47" t="s">
        <v>987</v>
      </c>
      <c r="AF437" s="47" t="s">
        <v>987</v>
      </c>
    </row>
    <row r="438" spans="1:32" x14ac:dyDescent="0.15">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692"/>
        <v>NA</v>
      </c>
      <c r="AB438" s="75" t="str">
        <f t="shared" si="691"/>
        <v>NA</v>
      </c>
      <c r="AC438" s="47" t="s">
        <v>987</v>
      </c>
      <c r="AD438" s="47" t="s">
        <v>987</v>
      </c>
      <c r="AE438" s="47" t="s">
        <v>987</v>
      </c>
      <c r="AF438" s="47" t="s">
        <v>987</v>
      </c>
    </row>
    <row r="439" spans="1:32" x14ac:dyDescent="0.15">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692"/>
        <v>NA</v>
      </c>
      <c r="AB439" s="75" t="str">
        <f t="shared" si="691"/>
        <v>NA</v>
      </c>
      <c r="AC439" s="47" t="s">
        <v>987</v>
      </c>
      <c r="AD439" s="47" t="s">
        <v>987</v>
      </c>
      <c r="AE439" s="47" t="s">
        <v>987</v>
      </c>
      <c r="AF439" s="47" t="s">
        <v>987</v>
      </c>
    </row>
    <row r="440" spans="1:32" x14ac:dyDescent="0.15">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692"/>
        <v>NA</v>
      </c>
      <c r="AB440" s="75" t="str">
        <f t="shared" si="691"/>
        <v>NA</v>
      </c>
      <c r="AC440" s="47" t="s">
        <v>987</v>
      </c>
      <c r="AD440" s="47" t="s">
        <v>987</v>
      </c>
      <c r="AE440" s="47" t="s">
        <v>987</v>
      </c>
      <c r="AF440" s="47" t="s">
        <v>987</v>
      </c>
    </row>
    <row r="441" spans="1:32" x14ac:dyDescent="0.15">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692"/>
        <v>NA</v>
      </c>
      <c r="AB441" s="75" t="str">
        <f t="shared" si="691"/>
        <v>NA</v>
      </c>
      <c r="AC441" s="47" t="s">
        <v>987</v>
      </c>
      <c r="AD441" s="47" t="s">
        <v>987</v>
      </c>
      <c r="AE441" s="47" t="s">
        <v>987</v>
      </c>
      <c r="AF441" s="47" t="s">
        <v>987</v>
      </c>
    </row>
    <row r="442" spans="1:32" x14ac:dyDescent="0.15">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692"/>
        <v>NA</v>
      </c>
      <c r="AB442" s="75" t="str">
        <f t="shared" si="691"/>
        <v>NA</v>
      </c>
      <c r="AC442" s="47" t="s">
        <v>987</v>
      </c>
      <c r="AD442" s="47" t="s">
        <v>987</v>
      </c>
      <c r="AE442" s="47" t="s">
        <v>987</v>
      </c>
      <c r="AF442" s="47" t="s">
        <v>987</v>
      </c>
    </row>
    <row r="443" spans="1:32" x14ac:dyDescent="0.15">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692"/>
        <v>NA</v>
      </c>
      <c r="AB443" s="75" t="str">
        <f t="shared" si="691"/>
        <v>NA</v>
      </c>
      <c r="AC443" s="47" t="s">
        <v>987</v>
      </c>
      <c r="AD443" s="47" t="s">
        <v>987</v>
      </c>
      <c r="AE443" s="47" t="s">
        <v>987</v>
      </c>
      <c r="AF443" s="47" t="s">
        <v>987</v>
      </c>
    </row>
    <row r="444" spans="1:32" x14ac:dyDescent="0.15">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692"/>
        <v>NA</v>
      </c>
      <c r="AB444" s="75" t="str">
        <f t="shared" si="691"/>
        <v>NA</v>
      </c>
      <c r="AC444" s="47" t="s">
        <v>987</v>
      </c>
      <c r="AD444" s="47" t="s">
        <v>987</v>
      </c>
      <c r="AE444" s="47" t="s">
        <v>987</v>
      </c>
      <c r="AF444" s="47" t="s">
        <v>987</v>
      </c>
    </row>
    <row r="445" spans="1:32" x14ac:dyDescent="0.15">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692"/>
        <v>NA</v>
      </c>
      <c r="AB445" s="75" t="str">
        <f t="shared" si="691"/>
        <v>NA</v>
      </c>
      <c r="AC445" s="47" t="s">
        <v>987</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692"/>
        <v>NA</v>
      </c>
      <c r="AB446" s="75" t="str">
        <f t="shared" si="691"/>
        <v>NA</v>
      </c>
      <c r="AC446" s="47" t="s">
        <v>987</v>
      </c>
      <c r="AD446" s="47" t="s">
        <v>987</v>
      </c>
      <c r="AE446" s="47" t="s">
        <v>987</v>
      </c>
      <c r="AF446" s="47" t="s">
        <v>987</v>
      </c>
    </row>
    <row r="447" spans="1:32" x14ac:dyDescent="0.15">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692"/>
        <v>NA</v>
      </c>
      <c r="AB447" s="75" t="str">
        <f t="shared" si="691"/>
        <v>NA</v>
      </c>
      <c r="AC447" s="47" t="s">
        <v>987</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692"/>
        <v>NA</v>
      </c>
      <c r="AB448" s="75" t="str">
        <f t="shared" si="691"/>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692"/>
        <v>NA</v>
      </c>
      <c r="AB449" s="75" t="str">
        <f t="shared" si="691"/>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692"/>
        <v>NA</v>
      </c>
      <c r="AB450" s="75" t="str">
        <f t="shared" si="691"/>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692"/>
        <v>NA</v>
      </c>
      <c r="AB451" s="75" t="str">
        <f t="shared" si="691"/>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692"/>
        <v>NA</v>
      </c>
      <c r="AB452" s="75" t="str">
        <f t="shared" si="691"/>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692"/>
        <v>NA</v>
      </c>
      <c r="AB453" s="75" t="str">
        <f t="shared" si="691"/>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692"/>
        <v>NA</v>
      </c>
      <c r="AB454" s="75" t="str">
        <f t="shared" ref="AB454:AB504" si="693">IF(AC454="-","NA",SUM(AC454:AF454))</f>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692"/>
        <v>NA</v>
      </c>
      <c r="AB455" s="75" t="str">
        <f t="shared" si="693"/>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692"/>
        <v>NA</v>
      </c>
      <c r="AB456" s="75" t="str">
        <f t="shared" si="693"/>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692"/>
        <v>NA</v>
      </c>
      <c r="AB457" s="75" t="str">
        <f t="shared" si="693"/>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692"/>
        <v>NA</v>
      </c>
      <c r="AB458" s="75" t="str">
        <f t="shared" si="693"/>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692"/>
        <v>NA</v>
      </c>
      <c r="AB459" s="75" t="str">
        <f t="shared" si="693"/>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692"/>
        <v>NA</v>
      </c>
      <c r="AB460" s="75" t="str">
        <f t="shared" si="693"/>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692"/>
        <v>NA</v>
      </c>
      <c r="AB461" s="75" t="str">
        <f t="shared" si="693"/>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692"/>
        <v>NA</v>
      </c>
      <c r="AB462" s="75" t="str">
        <f t="shared" si="693"/>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692"/>
        <v>NA</v>
      </c>
      <c r="AB463" s="75" t="str">
        <f t="shared" si="693"/>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692"/>
        <v>NA</v>
      </c>
      <c r="AB464" s="75" t="str">
        <f t="shared" si="693"/>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692"/>
        <v>NA</v>
      </c>
      <c r="AB465" s="75" t="str">
        <f t="shared" si="693"/>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692"/>
        <v>NA</v>
      </c>
      <c r="AB466" s="75" t="str">
        <f t="shared" si="693"/>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692"/>
        <v>NA</v>
      </c>
      <c r="AB467" s="75" t="str">
        <f t="shared" si="693"/>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692"/>
        <v>NA</v>
      </c>
      <c r="AB468" s="75" t="str">
        <f t="shared" si="693"/>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si="692"/>
        <v>NA</v>
      </c>
      <c r="AB469" s="75" t="str">
        <f t="shared" si="693"/>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692"/>
        <v>NA</v>
      </c>
      <c r="AB470" s="75" t="str">
        <f t="shared" si="693"/>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ref="AA471:AA504" si="694">IF(ISERROR(MIN(86400*AB471/(4*3600), 1)), "NA", MIN(86400*AB471/(4*3600), 1))</f>
        <v>NA</v>
      </c>
      <c r="AB471" s="75" t="str">
        <f t="shared" si="693"/>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si="694"/>
        <v>NA</v>
      </c>
      <c r="AB472" s="75" t="str">
        <f t="shared" si="693"/>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si="694"/>
        <v>NA</v>
      </c>
      <c r="AB473" s="75" t="str">
        <f t="shared" si="693"/>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694"/>
        <v>NA</v>
      </c>
      <c r="AB474" s="75" t="str">
        <f t="shared" si="693"/>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694"/>
        <v>NA</v>
      </c>
      <c r="AB475" s="75" t="str">
        <f t="shared" si="693"/>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694"/>
        <v>NA</v>
      </c>
      <c r="AB476" s="75" t="str">
        <f t="shared" si="693"/>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694"/>
        <v>NA</v>
      </c>
      <c r="AB477" s="75" t="str">
        <f t="shared" si="693"/>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694"/>
        <v>NA</v>
      </c>
      <c r="AB478" s="75" t="str">
        <f t="shared" si="693"/>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694"/>
        <v>NA</v>
      </c>
      <c r="AB479" s="75" t="str">
        <f t="shared" si="693"/>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694"/>
        <v>NA</v>
      </c>
      <c r="AB480" s="75" t="str">
        <f t="shared" si="693"/>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694"/>
        <v>NA</v>
      </c>
      <c r="AB481" s="75" t="str">
        <f t="shared" si="693"/>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694"/>
        <v>NA</v>
      </c>
      <c r="AB482" s="75" t="str">
        <f t="shared" si="693"/>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694"/>
        <v>NA</v>
      </c>
      <c r="AB483" s="75" t="str">
        <f t="shared" si="693"/>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694"/>
        <v>NA</v>
      </c>
      <c r="AB484" s="75" t="str">
        <f t="shared" si="693"/>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694"/>
        <v>NA</v>
      </c>
      <c r="AB485" s="75" t="str">
        <f t="shared" si="693"/>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694"/>
        <v>NA</v>
      </c>
      <c r="AB486" s="75" t="str">
        <f t="shared" si="693"/>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694"/>
        <v>NA</v>
      </c>
      <c r="AB487" s="75" t="str">
        <f t="shared" si="693"/>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694"/>
        <v>NA</v>
      </c>
      <c r="AB488" s="75" t="str">
        <f t="shared" si="693"/>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694"/>
        <v>NA</v>
      </c>
      <c r="AB489" s="75" t="str">
        <f t="shared" si="693"/>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694"/>
        <v>NA</v>
      </c>
      <c r="AB490" s="75" t="str">
        <f t="shared" si="693"/>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694"/>
        <v>NA</v>
      </c>
      <c r="AB491" s="75" t="str">
        <f t="shared" si="693"/>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694"/>
        <v>NA</v>
      </c>
      <c r="AB492" s="75" t="str">
        <f t="shared" si="693"/>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694"/>
        <v>NA</v>
      </c>
      <c r="AB493" s="75" t="str">
        <f t="shared" si="693"/>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694"/>
        <v>NA</v>
      </c>
      <c r="AB494" s="75" t="str">
        <f t="shared" si="693"/>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694"/>
        <v>NA</v>
      </c>
      <c r="AB495" s="75" t="str">
        <f t="shared" si="693"/>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694"/>
        <v>NA</v>
      </c>
      <c r="AB496" s="75" t="str">
        <f t="shared" si="693"/>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694"/>
        <v>NA</v>
      </c>
      <c r="AB497" s="75" t="str">
        <f t="shared" si="693"/>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694"/>
        <v>NA</v>
      </c>
      <c r="AB498" s="75" t="str">
        <f t="shared" si="693"/>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694"/>
        <v>NA</v>
      </c>
      <c r="AB499" s="75" t="str">
        <f t="shared" si="693"/>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694"/>
        <v>NA</v>
      </c>
      <c r="AB500" s="75" t="str">
        <f t="shared" si="693"/>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694"/>
        <v>NA</v>
      </c>
      <c r="AB501" s="75" t="str">
        <f t="shared" si="693"/>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694"/>
        <v>NA</v>
      </c>
      <c r="AB502" s="75" t="str">
        <f t="shared" si="693"/>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c r="AA503" s="50" t="str">
        <f t="shared" si="694"/>
        <v>NA</v>
      </c>
      <c r="AB503" s="75" t="str">
        <f t="shared" si="693"/>
        <v>NA</v>
      </c>
      <c r="AC503" s="47" t="s">
        <v>987</v>
      </c>
      <c r="AD503" s="47" t="s">
        <v>987</v>
      </c>
      <c r="AE503" s="47" t="s">
        <v>987</v>
      </c>
      <c r="AF503" s="47" t="s">
        <v>987</v>
      </c>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c r="AA504" s="50" t="str">
        <f t="shared" si="694"/>
        <v>NA</v>
      </c>
      <c r="AB504" s="75" t="str">
        <f t="shared" si="693"/>
        <v>NA</v>
      </c>
      <c r="AC504" s="47" t="s">
        <v>987</v>
      </c>
      <c r="AD504" s="47" t="s">
        <v>987</v>
      </c>
      <c r="AE504" s="47" t="s">
        <v>987</v>
      </c>
      <c r="AF504" s="47" t="s">
        <v>987</v>
      </c>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row r="1187" spans="1:26" x14ac:dyDescent="0.15">
      <c r="A1187" s="43"/>
      <c r="B1187" s="57"/>
      <c r="C1187" s="57"/>
      <c r="D1187" s="58"/>
      <c r="E1187" s="58"/>
      <c r="F1187" s="58"/>
      <c r="G1187" s="46"/>
      <c r="H1187" s="47"/>
      <c r="I1187" s="59"/>
      <c r="J1187" s="56"/>
      <c r="K1187" s="61"/>
      <c r="L1187" s="61"/>
      <c r="Q1187" s="49"/>
      <c r="R1187" s="49"/>
      <c r="S1187" s="50"/>
      <c r="T1187" s="50"/>
      <c r="U1187" s="50"/>
      <c r="V1187" s="50"/>
      <c r="W1187" s="50"/>
      <c r="X1187" s="50"/>
      <c r="Y1187" s="50"/>
      <c r="Z1187" s="50"/>
    </row>
    <row r="1188" spans="1:26" x14ac:dyDescent="0.15">
      <c r="A1188" s="43"/>
      <c r="B1188" s="57"/>
      <c r="C1188" s="57"/>
      <c r="D1188" s="58"/>
      <c r="E1188" s="58"/>
      <c r="F1188" s="58"/>
      <c r="G1188" s="46"/>
      <c r="H1188" s="47"/>
      <c r="I1188" s="59"/>
      <c r="J1188" s="56"/>
      <c r="K1188" s="61"/>
      <c r="L1188" s="61"/>
      <c r="Q1188" s="49"/>
      <c r="R1188" s="49"/>
      <c r="S1188" s="50"/>
      <c r="T1188" s="50"/>
      <c r="U1188" s="50"/>
      <c r="V1188" s="50"/>
      <c r="W1188" s="50"/>
      <c r="X1188" s="50"/>
      <c r="Y1188" s="50"/>
      <c r="Z1188" s="50"/>
    </row>
  </sheetData>
  <autoFilter ref="A1:AF504"/>
  <sortState ref="A2:T501">
    <sortCondition ref="J2:J501"/>
  </sortState>
  <phoneticPr fontId="1" type="noConversion"/>
  <conditionalFormatting sqref="AB1:AB1048576">
    <cfRule type="colorScale" priority="47">
      <colorScale>
        <cfvo type="min"/>
        <cfvo type="percentile" val="50"/>
        <cfvo type="max"/>
        <color rgb="FF5A8AC6"/>
        <color rgb="FFFCFCFF"/>
        <color rgb="FFF8696B"/>
      </colorScale>
    </cfRule>
    <cfRule type="cellIs" dxfId="8" priority="50" operator="greaterThan">
      <formula>0.208333333333333</formula>
    </cfRule>
  </conditionalFormatting>
  <conditionalFormatting sqref="AB2:AB504">
    <cfRule type="cellIs" dxfId="7" priority="49" operator="greaterThan">
      <formula>0.208333333333333</formula>
    </cfRule>
  </conditionalFormatting>
  <conditionalFormatting sqref="H1:H10 H11:I273 H274:H1048576">
    <cfRule type="containsText" dxfId="6" priority="35" operator="containsText" text="AC">
      <formula>NOT(ISERROR(SEARCH("AC",H1)))</formula>
    </cfRule>
  </conditionalFormatting>
  <conditionalFormatting sqref="H1:H1048576">
    <cfRule type="notContainsText" dxfId="5" priority="34" operator="notContains" text="AC">
      <formula>ISERROR(SEARCH("AC",H1))</formula>
    </cfRule>
  </conditionalFormatting>
  <conditionalFormatting sqref="F1:F1048576">
    <cfRule type="colorScale" priority="9">
      <colorScale>
        <cfvo type="min"/>
        <cfvo type="percentile" val="50"/>
        <cfvo type="max"/>
        <color rgb="FFF8696B"/>
        <color rgb="FFFCFCFF"/>
        <color rgb="FF5A8AC6"/>
      </colorScale>
    </cfRule>
  </conditionalFormatting>
  <conditionalFormatting sqref="G1:G1048576">
    <cfRule type="colorScale" priority="7">
      <colorScale>
        <cfvo type="min"/>
        <cfvo type="percentile" val="50"/>
        <cfvo type="max"/>
        <color rgb="FF5A8AC6"/>
        <color rgb="FFFCFCFF"/>
        <color rgb="FFF8696B"/>
      </colorScale>
    </cfRule>
  </conditionalFormatting>
  <conditionalFormatting sqref="Q1:U1048576">
    <cfRule type="colorScale" priority="31">
      <colorScale>
        <cfvo type="min"/>
        <cfvo type="percentile" val="50"/>
        <cfvo type="max"/>
        <color rgb="FF5A8AC6"/>
        <color rgb="FFFCFCFF"/>
        <color rgb="FFF8696B"/>
      </colorScale>
    </cfRule>
  </conditionalFormatting>
  <conditionalFormatting sqref="A1:A1048576">
    <cfRule type="containsText" dxfId="4" priority="3" operator="containsText" text="LintCode">
      <formula>NOT(ISERROR(SEARCH("LintCode",A1)))</formula>
    </cfRule>
    <cfRule type="containsText" dxfId="3" priority="4" operator="containsText" text="LintCode">
      <formula>NOT(ISERROR(SEARCH("LintCode",A1)))</formula>
    </cfRule>
    <cfRule type="containsText" dxfId="2" priority="28" operator="containsText" text="LeetCode">
      <formula>NOT(ISERROR(SEARCH("LeetCode",A1)))</formula>
    </cfRule>
    <cfRule type="containsText" dxfId="1" priority="29" operator="containsText" text="UVa">
      <formula>NOT(ISERROR(SEARCH("UVa",A1)))</formula>
    </cfRule>
    <cfRule type="containsText" dxfId="0" priority="30" operator="containsText" text="CodeForces">
      <formula>NOT(ISERROR(SEARCH("CodeForces",A1)))</formula>
    </cfRule>
  </conditionalFormatting>
  <conditionalFormatting sqref="S1:S1048576">
    <cfRule type="colorScale" priority="26">
      <colorScale>
        <cfvo type="min"/>
        <cfvo type="percentile" val="50"/>
        <cfvo type="max"/>
        <color rgb="FFF8696B"/>
        <color rgb="FFFCFCFF"/>
        <color rgb="FF5A8AC6"/>
      </colorScale>
    </cfRule>
  </conditionalFormatting>
  <conditionalFormatting sqref="T1:U1048576">
    <cfRule type="colorScale" priority="17">
      <colorScale>
        <cfvo type="min"/>
        <cfvo type="percentile" val="50"/>
        <cfvo type="max"/>
        <color rgb="FFF8696B"/>
        <color rgb="FFFCFCFF"/>
        <color rgb="FF5A8AC6"/>
      </colorScale>
    </cfRule>
  </conditionalFormatting>
  <conditionalFormatting sqref="R1:R1048576">
    <cfRule type="colorScale" priority="19">
      <colorScale>
        <cfvo type="min"/>
        <cfvo type="percentile" val="50"/>
        <cfvo type="max"/>
        <color rgb="FF5A8AC6"/>
        <color rgb="FFFCFCFF"/>
        <color rgb="FFF8696B"/>
      </colorScale>
    </cfRule>
  </conditionalFormatting>
  <conditionalFormatting sqref="Q1:Q1048576">
    <cfRule type="colorScale" priority="20">
      <colorScale>
        <cfvo type="min"/>
        <cfvo type="percentile" val="50"/>
        <cfvo type="max"/>
        <color rgb="FFF8696B"/>
        <color rgb="FFFCFCFF"/>
        <color rgb="FF5A8AC6"/>
      </colorScale>
    </cfRule>
  </conditionalFormatting>
  <conditionalFormatting sqref="V1:V1048576">
    <cfRule type="colorScale" priority="15">
      <colorScale>
        <cfvo type="min"/>
        <cfvo type="percentile" val="50"/>
        <cfvo type="max"/>
        <color rgb="FFF8696B"/>
        <color rgb="FFFCFCFF"/>
        <color rgb="FF5A8AC6"/>
      </colorScale>
    </cfRule>
  </conditionalFormatting>
  <conditionalFormatting sqref="W1:W1048576">
    <cfRule type="colorScale" priority="14">
      <colorScale>
        <cfvo type="min"/>
        <cfvo type="percentile" val="50"/>
        <cfvo type="max"/>
        <color rgb="FF5A8AC6"/>
        <color rgb="FFFCFCFF"/>
        <color rgb="FFF8696B"/>
      </colorScale>
    </cfRule>
  </conditionalFormatting>
  <conditionalFormatting sqref="X1:X1048576">
    <cfRule type="colorScale" priority="13">
      <colorScale>
        <cfvo type="min"/>
        <cfvo type="percentile" val="50"/>
        <cfvo type="max"/>
        <color rgb="FFF8696B"/>
        <color rgb="FFFCFCFF"/>
        <color rgb="FF5A8AC6"/>
      </colorScale>
    </cfRule>
  </conditionalFormatting>
  <conditionalFormatting sqref="Y1:Z1048576">
    <cfRule type="colorScale" priority="12">
      <colorScale>
        <cfvo type="min"/>
        <cfvo type="percentile" val="50"/>
        <cfvo type="max"/>
        <color rgb="FFF8696B"/>
        <color rgb="FFFCFCFF"/>
        <color rgb="FF5A8AC6"/>
      </colorScale>
    </cfRule>
  </conditionalFormatting>
  <conditionalFormatting sqref="AA1:AA1048576">
    <cfRule type="dataBar" priority="10">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6">
      <colorScale>
        <cfvo type="min"/>
        <cfvo type="percentile" val="50"/>
        <cfvo type="max"/>
        <color rgb="FFF8696B"/>
        <color rgb="FFFCFCFF"/>
        <color rgb="FF5A8AC6"/>
      </colorScale>
    </cfRule>
  </conditionalFormatting>
  <conditionalFormatting sqref="Z1:Z1048576">
    <cfRule type="colorScale" priority="5">
      <colorScale>
        <cfvo type="min"/>
        <cfvo type="percentile" val="50"/>
        <cfvo type="max"/>
        <color rgb="FFF8696B"/>
        <color rgb="FFFCFCFF"/>
        <color rgb="FF5A8AC6"/>
      </colorScale>
    </cfRule>
  </conditionalFormatting>
  <conditionalFormatting sqref="N1:N1048576">
    <cfRule type="colorScale" priority="2">
      <colorScale>
        <cfvo type="min"/>
        <cfvo type="percentile" val="50"/>
        <cfvo type="max"/>
        <color rgb="FFF8696B"/>
        <color rgb="FFFCFCFF"/>
        <color rgb="FF5A8AC6"/>
      </colorScale>
    </cfRule>
  </conditionalFormatting>
  <conditionalFormatting sqref="O1:P1048576">
    <cfRule type="colorScale" priority="51">
      <colorScale>
        <cfvo type="min"/>
        <cfvo type="percentile" val="50"/>
        <cfvo type="max"/>
        <color rgb="FFF8696B"/>
        <color rgb="FFFCFCFF"/>
        <color rgb="FF5A8AC6"/>
      </colorScale>
    </cfRule>
  </conditionalFormatting>
  <hyperlinks>
    <hyperlink ref="L214" r:id="rId1"/>
  </hyperlink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topLeftCell="A66"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2017-06-02T13:14:14Z</dcterms:modified>
</cp:coreProperties>
</file>