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66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442" i="3" l="1"/>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O442" i="3"/>
  <c r="O441" i="3"/>
  <c r="P442" i="3"/>
  <c r="Q442" i="3"/>
  <c r="R442" i="3"/>
  <c r="S442" i="3"/>
  <c r="T442" i="3"/>
  <c r="Q441" i="3"/>
  <c r="R441" i="3"/>
  <c r="S441" i="3"/>
  <c r="T441" i="3"/>
  <c r="U442" i="3"/>
  <c r="V442" i="3"/>
  <c r="W442" i="3"/>
  <c r="X442" i="3"/>
  <c r="Y442" i="3"/>
  <c r="V441" i="3"/>
  <c r="W441" i="3"/>
  <c r="X441" i="3"/>
  <c r="Y441" i="3"/>
  <c r="Z442" i="3"/>
  <c r="N443" i="3"/>
  <c r="O443" i="3"/>
  <c r="P443" i="3"/>
  <c r="Q443" i="3"/>
  <c r="R443" i="3"/>
  <c r="S443" i="3"/>
  <c r="T443" i="3"/>
  <c r="U443" i="3"/>
  <c r="V443" i="3"/>
  <c r="W443" i="3"/>
  <c r="X443" i="3"/>
  <c r="Y443" i="3"/>
  <c r="Z443" i="3"/>
  <c r="N444" i="3"/>
  <c r="O444" i="3"/>
  <c r="P444" i="3"/>
  <c r="Q444" i="3"/>
  <c r="R444" i="3"/>
  <c r="S444" i="3"/>
  <c r="T444" i="3"/>
  <c r="U444" i="3"/>
  <c r="V444" i="3"/>
  <c r="W444" i="3"/>
  <c r="X444" i="3"/>
  <c r="Y444" i="3"/>
  <c r="Z444" i="3"/>
  <c r="N445" i="3"/>
  <c r="O445" i="3"/>
  <c r="P445" i="3"/>
  <c r="Q445" i="3"/>
  <c r="R445" i="3"/>
  <c r="S445" i="3"/>
  <c r="T445" i="3"/>
  <c r="U445" i="3"/>
  <c r="V445" i="3"/>
  <c r="W445" i="3"/>
  <c r="X445" i="3"/>
  <c r="Y445" i="3"/>
  <c r="Z445" i="3"/>
  <c r="O440" i="3"/>
  <c r="P441" i="3"/>
  <c r="Q440" i="3"/>
  <c r="R440" i="3"/>
  <c r="S440" i="3"/>
  <c r="T440" i="3"/>
  <c r="U441" i="3"/>
  <c r="V440" i="3"/>
  <c r="W440" i="3"/>
  <c r="X440" i="3"/>
  <c r="Y440" i="3"/>
  <c r="Z441" i="3"/>
  <c r="O439" i="3"/>
  <c r="P440" i="3"/>
  <c r="Q439" i="3"/>
  <c r="R439" i="3"/>
  <c r="S439" i="3"/>
  <c r="T439" i="3"/>
  <c r="U440" i="3"/>
  <c r="V439" i="3"/>
  <c r="W439" i="3"/>
  <c r="X439" i="3"/>
  <c r="Y439" i="3"/>
  <c r="Z440" i="3"/>
  <c r="O438" i="3"/>
  <c r="P439" i="3"/>
  <c r="Q438" i="3"/>
  <c r="R438" i="3"/>
  <c r="S438" i="3"/>
  <c r="T438" i="3"/>
  <c r="U439" i="3"/>
  <c r="V438" i="3"/>
  <c r="W438" i="3"/>
  <c r="X438" i="3"/>
  <c r="Y438" i="3"/>
  <c r="Z439" i="3"/>
  <c r="AB447" i="3"/>
  <c r="AA447" i="3"/>
  <c r="O437" i="3"/>
  <c r="P438" i="3"/>
  <c r="Q437" i="3"/>
  <c r="R437" i="3"/>
  <c r="S437" i="3"/>
  <c r="T437" i="3"/>
  <c r="U438" i="3"/>
  <c r="V437" i="3"/>
  <c r="W437" i="3"/>
  <c r="X437" i="3"/>
  <c r="Y437" i="3"/>
  <c r="Z438" i="3"/>
  <c r="O433" i="3"/>
  <c r="O432" i="3"/>
  <c r="P433" i="3"/>
  <c r="Q433" i="3"/>
  <c r="R433" i="3"/>
  <c r="S433" i="3"/>
  <c r="T433" i="3"/>
  <c r="Q432" i="3"/>
  <c r="R432" i="3"/>
  <c r="S432" i="3"/>
  <c r="T432" i="3"/>
  <c r="U433" i="3"/>
  <c r="V433" i="3"/>
  <c r="W433" i="3"/>
  <c r="X433" i="3"/>
  <c r="Y433" i="3"/>
  <c r="V432" i="3"/>
  <c r="W432" i="3"/>
  <c r="X432" i="3"/>
  <c r="Y432" i="3"/>
  <c r="Z433" i="3"/>
  <c r="O434" i="3"/>
  <c r="P434" i="3"/>
  <c r="Q434" i="3"/>
  <c r="R434" i="3"/>
  <c r="S434" i="3"/>
  <c r="T434" i="3"/>
  <c r="U434" i="3"/>
  <c r="V434" i="3"/>
  <c r="W434" i="3"/>
  <c r="X434" i="3"/>
  <c r="Y434" i="3"/>
  <c r="Z434" i="3"/>
  <c r="O435" i="3"/>
  <c r="P435" i="3"/>
  <c r="Q435" i="3"/>
  <c r="R435" i="3"/>
  <c r="S435" i="3"/>
  <c r="T435" i="3"/>
  <c r="U435" i="3"/>
  <c r="V435" i="3"/>
  <c r="W435" i="3"/>
  <c r="X435" i="3"/>
  <c r="Y435" i="3"/>
  <c r="Z435" i="3"/>
  <c r="O436" i="3"/>
  <c r="P436" i="3"/>
  <c r="Q436" i="3"/>
  <c r="R436" i="3"/>
  <c r="S436" i="3"/>
  <c r="T436" i="3"/>
  <c r="U436" i="3"/>
  <c r="V436" i="3"/>
  <c r="W436" i="3"/>
  <c r="X436" i="3"/>
  <c r="Y436" i="3"/>
  <c r="Z436" i="3"/>
  <c r="P437" i="3"/>
  <c r="U437" i="3"/>
  <c r="Z437" i="3"/>
  <c r="O429" i="3"/>
  <c r="O428" i="3"/>
  <c r="P429" i="3"/>
  <c r="Q429" i="3"/>
  <c r="R429" i="3"/>
  <c r="S429" i="3"/>
  <c r="T429" i="3"/>
  <c r="Q428" i="3"/>
  <c r="R428" i="3"/>
  <c r="S428" i="3"/>
  <c r="T428" i="3"/>
  <c r="U429" i="3"/>
  <c r="V429" i="3"/>
  <c r="W429" i="3"/>
  <c r="X429" i="3"/>
  <c r="Y429" i="3"/>
  <c r="V428" i="3"/>
  <c r="W428" i="3"/>
  <c r="X428" i="3"/>
  <c r="Y428" i="3"/>
  <c r="Z429" i="3"/>
  <c r="O430" i="3"/>
  <c r="P430" i="3"/>
  <c r="Q430" i="3"/>
  <c r="R430" i="3"/>
  <c r="S430" i="3"/>
  <c r="T430" i="3"/>
  <c r="U430" i="3"/>
  <c r="V430" i="3"/>
  <c r="W430" i="3"/>
  <c r="X430" i="3"/>
  <c r="Y430" i="3"/>
  <c r="Z430" i="3"/>
  <c r="O431" i="3"/>
  <c r="P431" i="3"/>
  <c r="Q431" i="3"/>
  <c r="R431" i="3"/>
  <c r="S431" i="3"/>
  <c r="T431" i="3"/>
  <c r="U431" i="3"/>
  <c r="V431" i="3"/>
  <c r="W431" i="3"/>
  <c r="X431" i="3"/>
  <c r="Y431" i="3"/>
  <c r="Z431" i="3"/>
  <c r="P432" i="3"/>
  <c r="U432" i="3"/>
  <c r="Z432" i="3"/>
  <c r="O423" i="3"/>
  <c r="O422" i="3"/>
  <c r="P423" i="3"/>
  <c r="Q423" i="3"/>
  <c r="R423" i="3"/>
  <c r="S423" i="3"/>
  <c r="T423" i="3"/>
  <c r="Q422" i="3"/>
  <c r="R422" i="3"/>
  <c r="S422" i="3"/>
  <c r="T422" i="3"/>
  <c r="U423" i="3"/>
  <c r="V423" i="3"/>
  <c r="W423" i="3"/>
  <c r="X423" i="3"/>
  <c r="Y423" i="3"/>
  <c r="V422" i="3"/>
  <c r="W422" i="3"/>
  <c r="X422" i="3"/>
  <c r="Y422" i="3"/>
  <c r="Z423" i="3"/>
  <c r="O424" i="3"/>
  <c r="P424" i="3"/>
  <c r="Q424" i="3"/>
  <c r="R424" i="3"/>
  <c r="S424" i="3"/>
  <c r="T424" i="3"/>
  <c r="U424" i="3"/>
  <c r="V424" i="3"/>
  <c r="W424" i="3"/>
  <c r="X424" i="3"/>
  <c r="Y424" i="3"/>
  <c r="Z424" i="3"/>
  <c r="O425" i="3"/>
  <c r="P425" i="3"/>
  <c r="Q425" i="3"/>
  <c r="R425" i="3"/>
  <c r="S425" i="3"/>
  <c r="T425" i="3"/>
  <c r="U425" i="3"/>
  <c r="V425" i="3"/>
  <c r="W425" i="3"/>
  <c r="X425" i="3"/>
  <c r="Y425" i="3"/>
  <c r="Z425" i="3"/>
  <c r="O426" i="3"/>
  <c r="P426" i="3"/>
  <c r="Q426" i="3"/>
  <c r="R426" i="3"/>
  <c r="S426" i="3"/>
  <c r="T426" i="3"/>
  <c r="U426" i="3"/>
  <c r="V426" i="3"/>
  <c r="W426" i="3"/>
  <c r="X426" i="3"/>
  <c r="Y426" i="3"/>
  <c r="Z426" i="3"/>
  <c r="O427" i="3"/>
  <c r="P427" i="3"/>
  <c r="Q427" i="3"/>
  <c r="R427" i="3"/>
  <c r="S427" i="3"/>
  <c r="T427" i="3"/>
  <c r="U427" i="3"/>
  <c r="V427" i="3"/>
  <c r="W427" i="3"/>
  <c r="X427" i="3"/>
  <c r="Y427" i="3"/>
  <c r="Z427" i="3"/>
  <c r="P428" i="3"/>
  <c r="U428" i="3"/>
  <c r="Z428" i="3"/>
  <c r="O420" i="3"/>
  <c r="O419" i="3"/>
  <c r="P420" i="3"/>
  <c r="Q420" i="3"/>
  <c r="R420" i="3"/>
  <c r="S420" i="3"/>
  <c r="T420" i="3"/>
  <c r="Q419" i="3"/>
  <c r="R419" i="3"/>
  <c r="S419" i="3"/>
  <c r="T419" i="3"/>
  <c r="U420" i="3"/>
  <c r="V420" i="3"/>
  <c r="W420" i="3"/>
  <c r="X420" i="3"/>
  <c r="Y420" i="3"/>
  <c r="V419" i="3"/>
  <c r="W419" i="3"/>
  <c r="X419" i="3"/>
  <c r="Y419" i="3"/>
  <c r="Z420" i="3"/>
  <c r="O421" i="3"/>
  <c r="P421" i="3"/>
  <c r="Q421" i="3"/>
  <c r="R421" i="3"/>
  <c r="S421" i="3"/>
  <c r="T421" i="3"/>
  <c r="U421" i="3"/>
  <c r="V421" i="3"/>
  <c r="W421" i="3"/>
  <c r="X421" i="3"/>
  <c r="Y421" i="3"/>
  <c r="Z421" i="3"/>
  <c r="P422" i="3"/>
  <c r="U422" i="3"/>
  <c r="Z422" i="3"/>
  <c r="O417" i="3"/>
  <c r="O416" i="3"/>
  <c r="P417" i="3"/>
  <c r="Q417" i="3"/>
  <c r="R417" i="3"/>
  <c r="S417" i="3"/>
  <c r="T417" i="3"/>
  <c r="Q416" i="3"/>
  <c r="R416" i="3"/>
  <c r="S416" i="3"/>
  <c r="T416" i="3"/>
  <c r="U417" i="3"/>
  <c r="V417" i="3"/>
  <c r="W417" i="3"/>
  <c r="X417" i="3"/>
  <c r="Y417" i="3"/>
  <c r="V416" i="3"/>
  <c r="W416" i="3"/>
  <c r="X416" i="3"/>
  <c r="Y416" i="3"/>
  <c r="Z417" i="3"/>
  <c r="O418" i="3"/>
  <c r="P418" i="3"/>
  <c r="Q418" i="3"/>
  <c r="R418" i="3"/>
  <c r="S418" i="3"/>
  <c r="T418" i="3"/>
  <c r="U418" i="3"/>
  <c r="V418" i="3"/>
  <c r="W418" i="3"/>
  <c r="X418" i="3"/>
  <c r="Y418" i="3"/>
  <c r="Z418" i="3"/>
  <c r="P419" i="3"/>
  <c r="U419" i="3"/>
  <c r="Z419" i="3"/>
  <c r="O415" i="3"/>
  <c r="O414" i="3"/>
  <c r="P415" i="3"/>
  <c r="Q415" i="3"/>
  <c r="R415" i="3"/>
  <c r="S415" i="3"/>
  <c r="T415" i="3"/>
  <c r="Q414" i="3"/>
  <c r="R414" i="3"/>
  <c r="S414" i="3"/>
  <c r="T414" i="3"/>
  <c r="U415" i="3"/>
  <c r="V415" i="3"/>
  <c r="W415" i="3"/>
  <c r="X415" i="3"/>
  <c r="Y415" i="3"/>
  <c r="V414" i="3"/>
  <c r="W414" i="3"/>
  <c r="X414" i="3"/>
  <c r="Y414" i="3"/>
  <c r="Z415" i="3"/>
  <c r="P416" i="3"/>
  <c r="U416" i="3"/>
  <c r="Z416" i="3"/>
  <c r="O413" i="3"/>
  <c r="P414" i="3"/>
  <c r="Q413" i="3"/>
  <c r="R413" i="3"/>
  <c r="S413" i="3"/>
  <c r="T413" i="3"/>
  <c r="U414" i="3"/>
  <c r="V413" i="3"/>
  <c r="W413" i="3"/>
  <c r="X413" i="3"/>
  <c r="Y413" i="3"/>
  <c r="Z414" i="3"/>
  <c r="O412" i="3"/>
  <c r="P413" i="3"/>
  <c r="Q412" i="3"/>
  <c r="R412" i="3"/>
  <c r="S412" i="3"/>
  <c r="T412" i="3"/>
  <c r="U413" i="3"/>
  <c r="V412" i="3"/>
  <c r="W412" i="3"/>
  <c r="X412" i="3"/>
  <c r="Y412" i="3"/>
  <c r="Z413" i="3"/>
  <c r="O410" i="3"/>
  <c r="O409" i="3"/>
  <c r="P410" i="3"/>
  <c r="Q410" i="3"/>
  <c r="R410" i="3"/>
  <c r="S410" i="3"/>
  <c r="T410" i="3"/>
  <c r="Q409" i="3"/>
  <c r="R409" i="3"/>
  <c r="S409" i="3"/>
  <c r="T409" i="3"/>
  <c r="U410" i="3"/>
  <c r="V410" i="3"/>
  <c r="W410" i="3"/>
  <c r="X410" i="3"/>
  <c r="Y410" i="3"/>
  <c r="V409" i="3"/>
  <c r="W409" i="3"/>
  <c r="X409" i="3"/>
  <c r="Y409" i="3"/>
  <c r="Z410" i="3"/>
  <c r="O411" i="3"/>
  <c r="P411" i="3"/>
  <c r="Q411" i="3"/>
  <c r="R411" i="3"/>
  <c r="S411" i="3"/>
  <c r="T411" i="3"/>
  <c r="U411" i="3"/>
  <c r="V411" i="3"/>
  <c r="W411" i="3"/>
  <c r="X411" i="3"/>
  <c r="Y411" i="3"/>
  <c r="Z411" i="3"/>
  <c r="P412" i="3"/>
  <c r="U412" i="3"/>
  <c r="Z412" i="3"/>
  <c r="O406" i="3"/>
  <c r="O405" i="3"/>
  <c r="P406" i="3"/>
  <c r="Q406" i="3"/>
  <c r="R406" i="3"/>
  <c r="S406" i="3"/>
  <c r="T406" i="3"/>
  <c r="Q405" i="3"/>
  <c r="R405" i="3"/>
  <c r="S405" i="3"/>
  <c r="T405" i="3"/>
  <c r="U406" i="3"/>
  <c r="V406" i="3"/>
  <c r="W406" i="3"/>
  <c r="X406" i="3"/>
  <c r="Y406" i="3"/>
  <c r="V405" i="3"/>
  <c r="W405" i="3"/>
  <c r="X405" i="3"/>
  <c r="Y405" i="3"/>
  <c r="Z406" i="3"/>
  <c r="O407" i="3"/>
  <c r="P407" i="3"/>
  <c r="Q407" i="3"/>
  <c r="R407" i="3"/>
  <c r="S407" i="3"/>
  <c r="T407" i="3"/>
  <c r="U407" i="3"/>
  <c r="V407" i="3"/>
  <c r="W407" i="3"/>
  <c r="X407" i="3"/>
  <c r="Y407" i="3"/>
  <c r="Z407" i="3"/>
  <c r="O408" i="3"/>
  <c r="P408" i="3"/>
  <c r="Q408" i="3"/>
  <c r="R408" i="3"/>
  <c r="S408" i="3"/>
  <c r="T408" i="3"/>
  <c r="U408" i="3"/>
  <c r="V408" i="3"/>
  <c r="W408" i="3"/>
  <c r="X408" i="3"/>
  <c r="Y408" i="3"/>
  <c r="Z408" i="3"/>
  <c r="P409" i="3"/>
  <c r="U409" i="3"/>
  <c r="Z409" i="3"/>
  <c r="O404" i="3"/>
  <c r="P405" i="3"/>
  <c r="Q404" i="3"/>
  <c r="R404" i="3"/>
  <c r="S404" i="3"/>
  <c r="T404" i="3"/>
  <c r="U405" i="3"/>
  <c r="V404" i="3"/>
  <c r="W404" i="3"/>
  <c r="X404" i="3"/>
  <c r="Y404" i="3"/>
  <c r="Z405" i="3"/>
  <c r="O403" i="3"/>
  <c r="P404" i="3"/>
  <c r="Q403" i="3"/>
  <c r="R403" i="3"/>
  <c r="S403" i="3"/>
  <c r="T403" i="3"/>
  <c r="U404" i="3"/>
  <c r="V403" i="3"/>
  <c r="W403" i="3"/>
  <c r="X403" i="3"/>
  <c r="Y403" i="3"/>
  <c r="Z404" i="3"/>
  <c r="O402" i="3"/>
  <c r="P403" i="3"/>
  <c r="Q402" i="3"/>
  <c r="R402" i="3"/>
  <c r="S402" i="3"/>
  <c r="T402" i="3"/>
  <c r="U403" i="3"/>
  <c r="V402" i="3"/>
  <c r="W402" i="3"/>
  <c r="X402" i="3"/>
  <c r="Y402" i="3"/>
  <c r="Z403" i="3"/>
  <c r="O398" i="3"/>
  <c r="O397" i="3"/>
  <c r="P398" i="3"/>
  <c r="Q398" i="3"/>
  <c r="R398" i="3"/>
  <c r="S398" i="3"/>
  <c r="T398" i="3"/>
  <c r="Q397" i="3"/>
  <c r="R397" i="3"/>
  <c r="S397" i="3"/>
  <c r="T397" i="3"/>
  <c r="U398" i="3"/>
  <c r="V398" i="3"/>
  <c r="W398" i="3"/>
  <c r="X398" i="3"/>
  <c r="Y398" i="3"/>
  <c r="V397" i="3"/>
  <c r="W397" i="3"/>
  <c r="X397" i="3"/>
  <c r="Y397" i="3"/>
  <c r="Z398" i="3"/>
  <c r="O399" i="3"/>
  <c r="P399" i="3"/>
  <c r="Q399" i="3"/>
  <c r="R399" i="3"/>
  <c r="S399" i="3"/>
  <c r="T399" i="3"/>
  <c r="U399" i="3"/>
  <c r="V399" i="3"/>
  <c r="W399" i="3"/>
  <c r="X399" i="3"/>
  <c r="Y399" i="3"/>
  <c r="Z399" i="3"/>
  <c r="O400" i="3"/>
  <c r="P400" i="3"/>
  <c r="Q400" i="3"/>
  <c r="R400" i="3"/>
  <c r="S400" i="3"/>
  <c r="T400" i="3"/>
  <c r="U400" i="3"/>
  <c r="V400" i="3"/>
  <c r="W400" i="3"/>
  <c r="X400" i="3"/>
  <c r="Y400" i="3"/>
  <c r="Z400" i="3"/>
  <c r="O401" i="3"/>
  <c r="P401" i="3"/>
  <c r="Q401" i="3"/>
  <c r="R401" i="3"/>
  <c r="S401" i="3"/>
  <c r="T401" i="3"/>
  <c r="U401" i="3"/>
  <c r="V401" i="3"/>
  <c r="W401" i="3"/>
  <c r="X401" i="3"/>
  <c r="Y401" i="3"/>
  <c r="Z401" i="3"/>
  <c r="P402" i="3"/>
  <c r="U402" i="3"/>
  <c r="Z402" i="3"/>
  <c r="O396" i="3"/>
  <c r="P397" i="3"/>
  <c r="Q396" i="3"/>
  <c r="R396" i="3"/>
  <c r="S396" i="3"/>
  <c r="T396" i="3"/>
  <c r="U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<sst xmlns="http://schemas.openxmlformats.org/spreadsheetml/2006/main" count="5354" uniqueCount="1409">
  <si>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</si>
  <si>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</si>
  <si>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</si>
  <si>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</si>
  <si>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</si>
  <si>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</si>
  <si>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</si>
  <si>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</si>
  <si>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</si>
  <si>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</si>
  <si>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</si>
  <si>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</si>
  <si>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</si>
  <si>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</si>
  <si>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</si>
  <si>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</si>
  <si>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</si>
  <si>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</si>
  <si>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</si>
  <si>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</si>
  <si>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</si>
  <si>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</si>
  <si>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</si>
  <si>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</si>
  <si>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</si>
  <si>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</si>
  <si>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</si>
  <si>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</si>
  <si>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</si>
  <si>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</si>
  <si>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</si>
  <si>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</si>
  <si>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</si>
  <si>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</si>
  <si>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</si>
  <si>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</si>
  <si>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</si>
  <si>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</si>
  <si>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</si>
  <si>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</si>
  <si>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</si>
  <si>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</si>
  <si>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</si>
  <si>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</si>
  <si>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</si>
  <si>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</si>
  <si>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</si>
  <si>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</si>
  <si>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</si>
  <si>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</si>
  <si>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</si>
  <si>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</si>
  <si>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</si>
  <si>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</si>
  <si>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</si>
  <si>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</si>
  <si>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</si>
  <si>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</si>
  <si>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</si>
  <si>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</si>
  <si>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</si>
  <si>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</si>
  <si>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</si>
  <si>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</si>
  <si>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</si>
  <si>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</si>
  <si>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</si>
  <si>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</si>
  <si>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</si>
  <si>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</si>
  <si>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</si>
  <si>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</si>
  <si>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</si>
  <si>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</si>
  <si>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</si>
  <si>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</si>
  <si>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</si>
  <si>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</si>
  <si>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</si>
  <si>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</si>
  <si>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</si>
  <si>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</si>
  <si>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</si>
  <si>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</si>
  <si>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</si>
  <si>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</si>
  <si>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</si>
  <si>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</si>
  <si>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</si>
  <si>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</si>
  <si>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</si>
  <si>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</si>
  <si>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</si>
  <si>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</si>
  <si>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</si>
  <si>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</si>
  <si>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</si>
  <si>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</si>
  <si>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</si>
  <si>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</si>
  <si>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</si>
  <si>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</si>
  <si>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</si>
  <si>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</si>
  <si>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</si>
  <si>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</si>
  <si>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</si>
  <si>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</si>
  <si>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</si>
  <si>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</si>
  <si>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</si>
  <si>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</si>
  <si>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</si>
  <si>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</si>
  <si>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</si>
  <si>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</si>
  <si>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</si>
  <si>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</si>
  <si>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</si>
  <si>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</si>
  <si>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</si>
  <si>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</si>
  <si>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</si>
  <si>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</si>
  <si>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</si>
  <si>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</si>
  <si>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</si>
  <si>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</si>
  <si>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</si>
  <si>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</si>
  <si>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</si>
  <si>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</si>
  <si>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</si>
  <si>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</si>
  <si>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</si>
  <si>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</si>
  <si>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</si>
  <si>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</si>
  <si>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</si>
  <si>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</si>
  <si>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</si>
  <si>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</si>
  <si>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</si>
  <si>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</si>
  <si>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</si>
  <si>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</si>
  <si>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</si>
  <si>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</si>
  <si>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</si>
  <si>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</si>
  <si>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</si>
  <si>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</si>
  <si>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</si>
  <si>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</si>
  <si>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</si>
  <si>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</si>
  <si>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</si>
  <si>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</si>
  <si>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</si>
  <si>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</si>
  <si>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</si>
  <si>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</si>
  <si>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</si>
  <si>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</si>
  <si>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</si>
  <si>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</si>
  <si>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</si>
  <si>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</si>
  <si>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</si>
  <si>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</si>
  <si>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</si>
  <si>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</si>
  <si>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</si>
  <si>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</si>
  <si>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</si>
  <si>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</si>
  <si>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</si>
  <si>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</si>
  <si>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</si>
  <si>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</si>
  <si>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</si>
  <si>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</si>
  <si>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</si>
  <si>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</si>
  <si>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</si>
  <si>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</si>
  <si>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</si>
  <si>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</si>
  <si>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</si>
  <si>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</si>
  <si>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</si>
  <si>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</si>
  <si>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</si>
  <si>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</si>
  <si>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</si>
  <si>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</si>
  <si>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</si>
  <si>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</si>
  <si>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</si>
  <si>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</si>
  <si>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</si>
  <si>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</si>
  <si>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</si>
  <si>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</si>
  <si>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</si>
  <si>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</si>
  <si>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</si>
  <si>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</si>
  <si>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</si>
  <si>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</si>
  <si>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</si>
  <si>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</si>
  <si>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</si>
  <si>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</si>
  <si>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</si>
  <si>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</si>
  <si>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</si>
  <si>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</si>
  <si>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</si>
  <si>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</si>
  <si>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</si>
  <si>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</si>
  <si>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</si>
  <si>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</si>
  <si>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</si>
  <si>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</si>
  <si>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</si>
  <si>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</si>
  <si>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</si>
  <si>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</si>
  <si>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</si>
  <si>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</si>
  <si>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</si>
  <si>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</si>
  <si>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</si>
  <si>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</si>
  <si>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</si>
  <si>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</si>
  <si>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</si>
  <si>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</si>
  <si>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</si>
  <si>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</si>
  <si>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</si>
  <si>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</si>
  <si>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</si>
  <si>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</si>
  <si>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</si>
  <si>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</si>
  <si>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</si>
  <si>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</si>
  <si>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</si>
  <si>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</si>
  <si>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</si>
  <si>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</si>
  <si>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</si>
  <si>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</si>
  <si>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</si>
  <si>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</si>
  <si>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</si>
  <si>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</si>
  <si>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</si>
  <si>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</si>
  <si>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</si>
  <si>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</si>
  <si>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</si>
  <si>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</si>
  <si>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</si>
  <si>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</si>
  <si>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</si>
  <si>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</si>
  <si>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</si>
  <si>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</si>
  <si>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</si>
  <si>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</si>
  <si>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</si>
  <si>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</si>
  <si>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</si>
  <si>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</si>
  <si>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</si>
  <si>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</si>
  <si>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</si>
  <si>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</si>
  <si>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</si>
  <si>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</si>
  <si>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</si>
  <si>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</si>
  <si>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</si>
  <si>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</si>
  <si>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</si>
  <si>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</si>
  <si>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</si>
  <si>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</si>
  <si>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</si>
  <si>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</si>
  <si>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</si>
  <si>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</si>
  <si>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</si>
  <si>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</si>
  <si>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</si>
  <si>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</si>
  <si>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</si>
  <si>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</si>
  <si>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</si>
  <si>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</si>
  <si>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</si>
  <si>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</si>
  <si>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</si>
  <si>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</si>
  <si>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</si>
  <si>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</si>
  <si>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</si>
  <si>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</si>
  <si>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</si>
  <si>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</si>
  <si>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</si>
  <si>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</si>
  <si>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</si>
  <si>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</si>
  <si>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</si>
  <si>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</si>
  <si>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</si>
  <si>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</si>
  <si>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</si>
  <si>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</si>
  <si>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</si>
  <si>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</si>
  <si>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</si>
  <si>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</si>
  <si>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</si>
  <si>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</si>
  <si>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</si>
  <si>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</si>
  <si>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</si>
  <si>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</si>
  <si>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</si>
  <si>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</si>
  <si>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</si>
  <si>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</si>
  <si>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</si>
  <si>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</si>
  <si>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</si>
  <si>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</si>
  <si>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</si>
  <si>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</si>
  <si>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</si>
  <si>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</si>
  <si>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</si>
  <si>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</si>
  <si>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</si>
  <si>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</si>
  <si>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</si>
  <si>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</si>
  <si>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</si>
  <si>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</si>
  <si>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</si>
  <si>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</si>
  <si>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</si>
  <si>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</si>
  <si>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</si>
  <si>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</si>
  <si>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</si>
  <si>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</si>
  <si>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</si>
  <si>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</si>
  <si>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</si>
  <si>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</si>
  <si>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</si>
  <si>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</si>
  <si>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</si>
  <si>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</si>
  <si>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</si>
  <si>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</si>
  <si>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</si>
  <si>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</si>
  <si>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</si>
  <si>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</si>
  <si>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</si>
  <si>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</si>
  <si>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</si>
  <si>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</si>
  <si>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</si>
  <si>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</si>
  <si>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</si>
  <si>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</si>
  <si>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</si>
  <si>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</si>
  <si>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</si>
  <si>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</si>
  <si>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</si>
  <si>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</si>
  <si>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</si>
  <si>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</si>
  <si>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</si>
  <si>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</si>
  <si>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</si>
  <si>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</si>
  <si>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</si>
  <si>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</si>
  <si>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</si>
  <si>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</si>
  <si>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</si>
  <si>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</si>
  <si>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</si>
  <si>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</si>
  <si>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</si>
  <si>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</si>
  <si>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</si>
  <si>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</si>
  <si>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</si>
  <si>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</si>
  <si>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</si>
  <si>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</si>
  <si>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</si>
  <si>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</si>
  <si>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</si>
  <si>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</si>
  <si>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</si>
  <si>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</si>
  <si>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</si>
  <si>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</si>
  <si>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</si>
  <si>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</si>
  <si>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</si>
  <si>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</si>
  <si>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</si>
  <si>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</si>
  <si>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</si>
  <si>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</si>
  <si>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</si>
  <si>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</si>
  <si>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</si>
  <si>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</si>
  <si>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</si>
  <si>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</si>
  <si>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</si>
  <si>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</si>
  <si>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</si>
  <si>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</si>
  <si>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</si>
  <si>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</si>
  <si>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</si>
  <si>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</si>
  <si>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</si>
  <si>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</si>
  <si>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</si>
  <si>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</si>
  <si>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</si>
  <si>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</si>
  <si>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</si>
  <si>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</si>
  <si>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</si>
  <si>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</si>
  <si>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</si>
  <si>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</si>
  <si>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</si>
  <si>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</si>
  <si>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</si>
  <si>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</si>
  <si>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</si>
  <si>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</si>
  <si>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</si>
  <si>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</si>
  <si>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</si>
  <si>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</si>
  <si>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</si>
  <si>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</si>
  <si>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</si>
  <si>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</si>
  <si>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</si>
  <si>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</si>
  <si>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</si>
  <si>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</si>
  <si>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</si>
  <si>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</si>
  <si>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</si>
  <si>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</si>
  <si>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</si>
  <si>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</si>
  <si>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</si>
  <si>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</si>
  <si>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</si>
  <si>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</si>
  <si>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</si>
  <si>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</si>
  <si>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</si>
  <si>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</si>
  <si>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</si>
  <si>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</si>
  <si>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</si>
  <si>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</si>
  <si>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</si>
  <si>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</si>
  <si>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</si>
  <si>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</si>
  <si>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</si>
  <si>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</si>
  <si>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</si>
  <si>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</si>
  <si>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</si>
  <si>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</si>
  <si>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</si>
  <si>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</si>
  <si>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</si>
  <si>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</si>
  <si>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</si>
  <si>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</si>
  <si>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</si>
  <si>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</si>
  <si>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</si>
  <si>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</si>
  <si>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</si>
  <si>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</si>
  <si>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</si>
  <si>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</si>
  <si>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</si>
  <si>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</si>
  <si>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</si>
  <si>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</si>
  <si>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</si>
  <si>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</si>
  <si>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</si>
  <si>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</si>
  <si>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</si>
  <si>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</si>
  <si>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</si>
  <si>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</si>
  <si>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</si>
  <si>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</si>
  <si>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</si>
  <si>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</si>
  <si>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</si>
  <si>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</si>
  <si>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</si>
  <si>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</si>
  <si>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</si>
  <si>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</si>
  <si>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</si>
  <si>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</si>
  <si>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</si>
  <si>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</si>
  <si>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</si>
  <si>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</si>
  <si>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</si>
  <si>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</si>
  <si>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</si>
  <si>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</si>
  <si>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</si>
  <si>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</si>
  <si>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</si>
  <si>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</si>
  <si>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</si>
  <si>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</si>
  <si>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</si>
  <si>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</si>
  <si>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</si>
  <si>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</si>
  <si>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</si>
  <si>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</si>
  <si>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</si>
  <si>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</si>
  <si>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</si>
  <si>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</si>
  <si>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</si>
  <si>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</si>
  <si>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</si>
  <si>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</si>
  <si>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</si>
  <si>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</si>
  <si>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</si>
  <si>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</si>
  <si>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</si>
  <si>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</si>
  <si>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</si>
  <si>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</si>
  <si>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</si>
  <si>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</si>
  <si>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</si>
  <si>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</si>
  <si>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</si>
  <si>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</si>
  <si>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</si>
  <si>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</si>
  <si>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</si>
  <si>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</si>
  <si>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</si>
  <si>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</si>
  <si>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</si>
  <si>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</si>
  <si>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</si>
  <si>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</si>
  <si>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</si>
  <si>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</si>
  <si>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</si>
  <si>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</si>
  <si>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</si>
  <si>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</si>
  <si>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</si>
  <si>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</si>
  <si>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</si>
  <si>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</si>
  <si>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</si>
  <si>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</si>
  <si>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</si>
  <si>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</si>
  <si>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</si>
  <si>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</si>
  <si>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</si>
  <si>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</si>
  <si>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</si>
  <si>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</si>
  <si>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</si>
  <si>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</si>
  <si>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</si>
  <si>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</si>
  <si>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</si>
  <si>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</si>
  <si>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</si>
  <si>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</si>
  <si>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</si>
  <si>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</si>
  <si>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</si>
  <si>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</si>
  <si>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</si>
  <si>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</si>
  <si>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</si>
  <si>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</si>
  <si>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</si>
  <si>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</si>
  <si>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</si>
  <si>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</si>
  <si>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</si>
  <si>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</si>
  <si>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</si>
  <si>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</si>
  <si>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</si>
  <si>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</si>
  <si>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</si>
  <si>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</si>
  <si>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</si>
  <si>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</si>
  <si>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</si>
  <si>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</si>
  <si>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</si>
  <si>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</si>
  <si>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</si>
  <si>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</si>
  <si>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</si>
  <si>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</si>
  <si>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</si>
  <si>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</si>
  <si>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</si>
  <si>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</si>
  <si>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</si>
  <si>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</si>
  <si>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</si>
  <si>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</si>
  <si>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</si>
  <si>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</si>
  <si>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</si>
  <si>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</si>
  <si>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</si>
  <si>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</si>
  <si>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</si>
  <si>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</si>
  <si>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</si>
  <si>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</si>
  <si>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</si>
  <si>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</si>
  <si>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</si>
  <si>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</si>
  <si>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</si>
  <si>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</si>
  <si>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</si>
  <si>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</si>
  <si>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</si>
  <si>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</si>
  <si>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</si>
  <si>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</si>
  <si>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</si>
  <si>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</si>
  <si>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</si>
  <si>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</si>
  <si>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</si>
  <si>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</si>
  <si>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</si>
  <si>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</si>
  <si>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</si>
  <si>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</si>
  <si>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</si>
  <si>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</si>
  <si>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</si>
  <si>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</si>
  <si>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</si>
  <si>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</si>
  <si>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</si>
  <si>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</si>
  <si>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</si>
  <si>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</si>
  <si>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</si>
  <si>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</si>
  <si>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</si>
  <si>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</si>
  <si>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</si>
  <si>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</si>
  <si>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</si>
  <si>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</si>
  <si>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</si>
  <si>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</si>
  <si>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</si>
  <si>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</si>
  <si>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</si>
  <si>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</si>
  <si>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</si>
  <si>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</si>
  <si>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</si>
  <si>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</si>
  <si>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</si>
  <si>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</si>
  <si>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</si>
  <si>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</si>
  <si>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</si>
  <si>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</si>
  <si>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</si>
  <si>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</si>
  <si>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</si>
  <si>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</si>
  <si>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</si>
  <si>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</si>
  <si>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</si>
  <si>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</si>
  <si>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</si>
  <si>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</si>
  <si>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</si>
  <si>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</si>
  <si>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</si>
  <si>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</si>
  <si>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</si>
  <si>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</si>
  <si>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</si>
  <si>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</si>
  <si>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</si>
  <si>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</si>
  <si>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</si>
  <si>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</si>
  <si>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</si>
  <si>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</si>
  <si>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</si>
  <si>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</si>
  <si>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</si>
  <si>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</si>
  <si>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</si>
  <si>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</si>
  <si>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</si>
  <si>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</si>
  <si>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</si>
  <si>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</si>
  <si>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</si>
  <si>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</si>
  <si>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</si>
  <si>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</si>
  <si>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</si>
  <si>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</si>
  <si>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</si>
  <si>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</si>
  <si>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</si>
  <si>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</si>
  <si>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</si>
  <si>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</si>
  <si>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</si>
  <si>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</si>
  <si>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</si>
  <si>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</si>
  <si>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</si>
  <si>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</si>
  <si>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</si>
  <si>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</si>
  <si>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</si>
  <si>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</si>
  <si>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</si>
  <si>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</si>
  <si>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</si>
  <si>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</si>
  <si>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</si>
  <si>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</si>
  <si>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</si>
  <si>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</si>
  <si>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</si>
  <si>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</si>
  <si>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</si>
  <si>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</si>
  <si>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</si>
  <si>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</si>
  <si>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</si>
  <si>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</si>
  <si>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</si>
  <si>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</si>
  <si>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</si>
  <si>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</si>
  <si>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</si>
  <si>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</si>
  <si>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</si>
  <si>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</si>
  <si>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</si>
  <si>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</si>
  <si>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</si>
  <si>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</si>
  <si>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</si>
  <si>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</si>
  <si>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</si>
  <si>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</si>
  <si>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</si>
  <si>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</si>
  <si>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</si>
  <si>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</si>
  <si>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</si>
  <si>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</si>
  <si>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</si>
  <si>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</si>
  <si>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</si>
  <si>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</si>
  <si>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</si>
  <si>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</si>
  <si>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</si>
  <si>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</si>
  <si>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</si>
  <si>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</si>
  <si>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</si>
  <si>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</si>
  <si>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</si>
  <si>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</si>
  <si>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</si>
  <si>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</si>
  <si>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</si>
  <si>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</si>
  <si>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</si>
  <si>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</si>
  <si>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</si>
  <si>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</si>
  <si>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</si>
  <si>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</si>
  <si>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</si>
  <si>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</si>
  <si>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</si>
  <si>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</si>
  <si>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</si>
  <si>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</si>
  <si>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</si>
  <si>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</si>
  <si>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</si>
  <si>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</si>
  <si>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</si>
  <si>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</si>
  <si>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</si>
  <si>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</si>
  <si>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</si>
  <si>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</si>
  <si>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</si>
  <si>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</si>
  <si>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</si>
  <si>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</si>
  <si>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</si>
  <si>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</si>
  <si>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</si>
  <si>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</si>
  <si>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</si>
  <si>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</si>
  <si>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</si>
  <si>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</si>
  <si>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</si>
  <si>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</si>
  <si>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</si>
  <si>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</si>
  <si>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</si>
  <si>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</si>
  <si>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</si>
  <si>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</si>
  <si>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</si>
  <si>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</si>
  <si>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</si>
  <si>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</si>
  <si>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</si>
  <si>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</si>
  <si>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</si>
  <si>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</si>
  <si>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</si>
  <si>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</si>
  <si>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</si>
  <si>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</si>
  <si>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</si>
  <si>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</si>
  <si>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</si>
  <si>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</si>
  <si>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</si>
  <si>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</si>
  <si>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</si>
  <si>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</si>
  <si>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</si>
  <si>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</si>
  <si>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</si>
  <si>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</si>
  <si>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</si>
  <si>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</si>
  <si>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</si>
  <si>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</si>
  <si>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</si>
  <si>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</si>
  <si>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</si>
  <si>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</si>
  <si>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</si>
  <si>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</si>
  <si>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</si>
  <si>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</si>
  <si>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</si>
  <si>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</si>
  <si>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</si>
  <si>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</si>
  <si>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</si>
  <si>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</si>
  <si>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</si>
  <si>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</si>
  <si>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</si>
  <si>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</si>
  <si>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</si>
  <si>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</si>
  <si>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</si>
  <si>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</si>
  <si>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</si>
  <si>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</si>
  <si>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</si>
  <si>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</si>
  <si>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</si>
  <si>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</si>
  <si>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</si>
  <si>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</si>
  <si>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</si>
  <si>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</si>
  <si>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</si>
  <si>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</si>
  <si>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</si>
  <si>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</si>
  <si>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</si>
  <si>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</si>
  <si>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</si>
  <si>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</si>
  <si>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</si>
  <si>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</si>
  <si>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</si>
  <si>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</si>
  <si>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</si>
  <si>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</si>
  <si>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</si>
  <si>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</si>
  <si>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</si>
  <si>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</si>
  <si>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</si>
  <si>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</si>
  <si>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</si>
  <si>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</si>
  <si>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</si>
  <si>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</si>
  <si>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</si>
  <si>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</si>
  <si>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</si>
  <si>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</si>
  <si>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</si>
  <si>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</si>
  <si>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</si>
  <si>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</si>
  <si>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</si>
  <si>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</si>
  <si>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</si>
  <si>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</si>
  <si>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</si>
  <si>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</si>
  <si>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</si>
  <si>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</si>
  <si>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</si>
  <si>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</si>
  <si>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</si>
  <si>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</si>
  <si>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</si>
  <si>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</si>
  <si>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</si>
  <si>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</si>
  <si>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</si>
  <si>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</si>
  <si>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</si>
  <si>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</si>
  <si>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</si>
  <si>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</si>
  <si>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</si>
  <si>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</si>
  <si>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</si>
  <si>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</si>
  <si>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</si>
  <si>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</si>
  <si>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</si>
  <si>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</si>
  <si>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</si>
  <si>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</si>
  <si>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</si>
  <si>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</si>
  <si>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</si>
  <si>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</si>
  <si>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</si>
  <si>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</si>
  <si>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</si>
  <si>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</si>
  <si>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</si>
  <si>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</si>
  <si>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</si>
  <si>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</si>
  <si>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</si>
  <si>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</si>
  <si>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</si>
  <si>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</si>
  <si>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</si>
  <si>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</si>
  <si>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</si>
  <si>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</si>
  <si>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</si>
  <si>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</si>
  <si>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</si>
  <si>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</si>
  <si>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</si>
  <si>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</si>
  <si>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</si>
  <si>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</si>
  <si>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</si>
  <si>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</si>
  <si>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</si>
  <si>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</si>
  <si>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</si>
  <si>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</si>
  <si>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</si>
  <si>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</si>
  <si>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</si>
  <si>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</si>
  <si>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</si>
  <si>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</si>
  <si>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</si>
  <si>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</si>
  <si>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</si>
  <si>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</si>
  <si>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</si>
  <si>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</si>
  <si>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</si>
  <si>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</si>
  <si>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</si>
  <si>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</si>
  <si>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</si>
  <si>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</si>
  <si>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</si>
  <si>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</si>
  <si>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</si>
  <si>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</si>
  <si>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</si>
  <si>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</si>
  <si>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</si>
  <si>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</si>
  <si>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</si>
  <si>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</si>
  <si>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</si>
  <si>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</si>
  <si>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</si>
  <si>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</si>
  <si>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</si>
  <si>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</si>
  <si>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</si>
  <si>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</si>
  <si>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</si>
  <si>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</si>
  <si>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</si>
  <si>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</si>
  <si>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</si>
  <si>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</si>
  <si>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</si>
  <si>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</si>
  <si>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</si>
  <si>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</si>
  <si>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</si>
  <si>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</si>
  <si>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</si>
  <si>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</si>
  <si>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</si>
  <si>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</si>
  <si>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</si>
  <si>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</si>
  <si>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</si>
  <si>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</si>
  <si>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</si>
  <si>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</si>
  <si>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</si>
  <si>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</si>
  <si>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</si>
  <si>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</si>
  <si>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</si>
  <si>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</si>
  <si>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</si>
  <si>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</si>
  <si>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</si>
  <si>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</si>
  <si>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</si>
  <si>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</si>
  <si>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</si>
  <si>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</si>
  <si>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</si>
  <si>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</si>
  <si>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</si>
  <si>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</si>
  <si>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</si>
  <si>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</si>
  <si>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</si>
  <si>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</si>
  <si>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</si>
  <si>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</si>
  <si>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</si>
  <si>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</si>
  <si>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</si>
  <si>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</si>
  <si>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</si>
  <si>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</si>
  <si>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</si>
  <si>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</si>
  <si>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</si>
  <si>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</si>
  <si>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</si>
  <si>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</si>
  <si>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</si>
  <si>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</si>
  <si>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</si>
  <si>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</si>
  <si>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</si>
  <si>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</si>
  <si>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</si>
  <si>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</si>
  <si>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</si>
  <si>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</si>
  <si>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</si>
  <si>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</si>
  <si>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</si>
  <si>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</si>
  <si>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</si>
  <si>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</si>
  <si>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</si>
  <si>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</si>
  <si>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</si>
  <si>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</si>
  <si>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</si>
  <si>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</si>
  <si>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</si>
  <si>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</si>
  <si>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</si>
  <si>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</si>
  <si>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</si>
  <si>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</si>
  <si>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</si>
  <si>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</si>
  <si>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</si>
  <si>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</si>
  <si>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</si>
  <si>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</si>
  <si>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</si>
  <si>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</si>
  <si>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</si>
  <si>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</si>
  <si>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</si>
  <si>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</si>
  <si>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</si>
  <si>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</si>
  <si>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</si>
  <si>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</si>
  <si>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</si>
  <si>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</si>
  <si>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</si>
  <si>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</si>
  <si>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</si>
  <si>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</si>
  <si>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</si>
  <si>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</si>
  <si>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</si>
  <si>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</si>
  <si>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</si>
  <si>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</si>
  <si>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</si>
  <si>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</si>
  <si>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</si>
  <si>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</si>
  <si>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</si>
  <si>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</si>
  <si>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</si>
  <si>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</si>
  <si>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</si>
  <si>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</si>
  <si>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</si>
  <si>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</si>
  <si>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</si>
  <si>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</si>
  <si>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</si>
  <si>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</si>
  <si>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</si>
  <si>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</si>
  <si>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</si>
  <si>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</si>
  <si>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</si>
  <si>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</si>
  <si>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</si>
  <si>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</si>
  <si>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</si>
  <si>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</si>
  <si>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</si>
  <si>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</si>
  <si>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</si>
  <si>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</si>
  <si>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</si>
  <si>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</si>
  <si>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</si>
  <si>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</si>
  <si>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</si>
  <si>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</si>
  <si>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</si>
  <si>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</si>
  <si>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</si>
  <si>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</si>
  <si>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</si>
  <si>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</si>
  <si>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</si>
  <si>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</si>
  <si>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</si>
  <si>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</si>
  <si>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</si>
  <si>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</si>
  <si>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</si>
  <si>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</si>
  <si>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</si>
  <si>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</si>
  <si>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</si>
  <si>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</si>
  <si>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</si>
  <si>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</si>
  <si>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</si>
  <si>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</si>
  <si>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</si>
  <si>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</si>
  <si>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</si>
  <si>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</si>
  <si>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</si>
  <si>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</si>
  <si>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</si>
  <si>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</si>
  <si>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</si>
  <si>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</si>
  <si>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</si>
  <si>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</si>
  <si>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</si>
  <si>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</si>
  <si>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</si>
  <si>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</si>
  <si>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</si>
  <si>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</si>
  <si>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</si>
  <si>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</si>
  <si>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</si>
  <si>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</si>
  <si>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</si>
  <si>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</si>
  <si>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</si>
  <si>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</si>
  <si>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</si>
  <si>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</si>
  <si>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</si>
  <si>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</si>
  <si>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</si>
  <si>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</si>
  <si>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</si>
  <si>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</si>
  <si>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</si>
  <si>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</si>
  <si>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</si>
  <si>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</si>
  <si>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</si>
  <si>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</si>
  <si>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</si>
  <si>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</si>
  <si>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</si>
  <si>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</si>
  <si>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</si>
  <si>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</si>
  <si>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</si>
  <si>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</si>
  <si>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</si>
  <si>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</si>
  <si>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</si>
  <si>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</si>
  <si>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</si>
  <si>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</si>
  <si>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</si>
  <si>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</si>
  <si>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</si>
  <si>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</si>
  <si>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</si>
  <si>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</si>
  <si>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</si>
  <si>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</si>
  <si>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</si>
  <si>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</si>
  <si>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</si>
  <si>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</si>
  <si>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</si>
  <si>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</si>
  <si>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</si>
  <si>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</si>
  <si>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</si>
  <si>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</si>
  <si>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</si>
  <si>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</si>
  <si>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</si>
  <si>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</si>
  <si>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</si>
  <si>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</si>
  <si>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</si>
  <si>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</si>
  <si>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</si>
  <si>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</si>
  <si>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</si>
  <si>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</si>
  <si>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</si>
  <si>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</si>
  <si>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</si>
  <si>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</si>
  <si>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</si>
  <si>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</si>
  <si>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</si>
  <si>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</si>
  <si>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</si>
  <si>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</si>
  <si>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</si>
  <si>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</si>
  <si>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</si>
  <si>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</si>
  <si>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</si>
  <si>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</si>
  <si>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</si>
  <si>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</si>
  <si>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</si>
  <si>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</si>
  <si>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</si>
  <si>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</si>
  <si>
    <t>Longest Uncommon Subsequence I</t>
  </si>
  <si>
    <t>字符串 构造</t>
  </si>
  <si>
    <t>Single Number</t>
  </si>
  <si>
    <t>Detect Capital</t>
  </si>
  <si>
    <t>Convert BST to Greater Tree</t>
  </si>
  <si>
    <t xml:space="preserve">宽搜 </t>
  </si>
  <si>
    <t>应该有更节省空间和简洁的方法，左根右，右根左</t>
  </si>
  <si>
    <t xml:space="preserve"> Find the Difference</t>
  </si>
  <si>
    <t>Sum of Two Integers</t>
  </si>
  <si>
    <t>位运算</t>
  </si>
  <si>
    <t>这道题的题解没有太仔细看</t>
  </si>
  <si>
    <t>Add Digits</t>
  </si>
  <si>
    <t>似乎有O(1)的算法</t>
  </si>
  <si>
    <t>Invert Binary Tree</t>
  </si>
  <si>
    <t>Construct String from Binary Tree</t>
  </si>
  <si>
    <t>Construct the Rectangle</t>
  </si>
  <si>
    <t>Range Addition II</t>
  </si>
  <si>
    <t>注意输入为空</t>
  </si>
  <si>
    <t>Minimum Index Sum of Two Lists</t>
  </si>
  <si>
    <t>Minimum Moves to Equal Array Elements</t>
  </si>
  <si>
    <t>Assign Cookies</t>
  </si>
  <si>
    <t>Ransom Note</t>
  </si>
  <si>
    <t>Minimum Absolute Difference in BST</t>
  </si>
  <si>
    <t>宽搜 排序</t>
  </si>
  <si>
    <t>Sum of Left Leaves</t>
  </si>
  <si>
    <t>Excel Sheet Column Number</t>
  </si>
  <si>
    <t>Binary Tree Tilt</t>
  </si>
  <si>
    <t>原以为左右根的后序遍历会比较慢，但仔细想一下这个正是自底向上的方式，不存在递归中的重复计算</t>
  </si>
  <si>
    <t>Relative Ranks</t>
  </si>
  <si>
    <t>First Unique Character in a String</t>
  </si>
  <si>
    <t>Delete Node in a Linked List</t>
  </si>
  <si>
    <t>链接表</t>
  </si>
  <si>
    <t>需要了解下python什么时候用pass by value或reference</t>
  </si>
  <si>
    <t>Valid Anagram</t>
  </si>
  <si>
    <t>Roman to Integer</t>
  </si>
  <si>
    <t>罗马数字左减右加，但是优先级还不是太清楚</t>
  </si>
  <si>
    <t>Longest Palindrome</t>
  </si>
  <si>
    <t>Reverse Linked List</t>
  </si>
  <si>
    <t>Number of Boomerangs</t>
  </si>
  <si>
    <t>哈希 数学</t>
  </si>
  <si>
    <t>Binary Watch</t>
  </si>
  <si>
    <t>组合 枚举</t>
  </si>
  <si>
    <t>Base 7</t>
  </si>
  <si>
    <t xml:space="preserve">二进制 </t>
  </si>
  <si>
    <t>Reverse String II</t>
  </si>
  <si>
    <t>Student Attendance Record I</t>
  </si>
  <si>
    <t>Diameter of Binary Tree</t>
  </si>
  <si>
    <t>二叉树</t>
  </si>
  <si>
    <t>Add Strings</t>
  </si>
  <si>
    <t>高精度</t>
  </si>
  <si>
    <t>Judge Route Circle</t>
  </si>
  <si>
    <t>Two Sum IV - Input is a BST</t>
  </si>
  <si>
    <t>Image Smoother</t>
  </si>
  <si>
    <t>Counting Bits</t>
  </si>
  <si>
    <t>Palindromic Substrings</t>
  </si>
  <si>
    <t xml:space="preserve">动规 枚举 </t>
  </si>
  <si>
    <t>Arithmetic Slices</t>
  </si>
  <si>
    <t>Maximum Length of Pair Chain</t>
  </si>
  <si>
    <t>贪心的思路很不错，转换成LIS时注意下『有序化』</t>
  </si>
  <si>
    <t>Integer Break</t>
  </si>
  <si>
    <t>还有数学做法</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</si>
</sst>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3">
    <cellStyle name="Followed Hyperlink" xfId="1" builtinId="9" hidden="1"/>
    <cellStyle name="Followed Hyperlink" xfId="2" builtinId="9" hidden="1"/>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pt idx="396">
                  <c:v>0.875</c:v>
                </c:pt>
                <c:pt idx="397">
                  <c:v>0.875</c:v>
                </c:pt>
                <c:pt idx="398">
                  <c:v>1.0</c:v>
                </c:pt>
                <c:pt idx="399">
                  <c:v>0.875</c:v>
                </c:pt>
                <c:pt idx="400">
                  <c:v>0.875</c:v>
                </c:pt>
                <c:pt idx="401">
                  <c:v>0.875</c:v>
                </c:pt>
                <c:pt idx="402">
                  <c:v>0.875</c:v>
                </c:pt>
                <c:pt idx="403">
                  <c:v>0.875</c:v>
                </c:pt>
                <c:pt idx="404">
                  <c:v>0.875</c:v>
                </c:pt>
                <c:pt idx="405">
                  <c:v>0.875</c:v>
                </c:pt>
                <c:pt idx="406">
                  <c:v>1.0</c:v>
                </c:pt>
                <c:pt idx="407">
                  <c:v>1.0</c:v>
                </c:pt>
                <c:pt idx="408">
                  <c:v>1.0</c:v>
                </c:pt>
                <c:pt idx="409">
                  <c:v>1.0</c:v>
                </c:pt>
                <c:pt idx="410">
                  <c:v>1.0</c:v>
                </c:pt>
                <c:pt idx="411">
                  <c:v>1.0</c:v>
                </c:pt>
                <c:pt idx="412">
                  <c:v>1.0</c:v>
                </c:pt>
                <c:pt idx="413">
                  <c:v>0.875</c:v>
                </c:pt>
                <c:pt idx="414">
                  <c:v>0.777777777777778</c:v>
                </c:pt>
                <c:pt idx="415">
                  <c:v>0.777777777777778</c:v>
                </c:pt>
                <c:pt idx="416">
                  <c:v>0.777777777777778</c:v>
                </c:pt>
                <c:pt idx="417">
                  <c:v>0.777777777777778</c:v>
                </c:pt>
                <c:pt idx="418">
                  <c:v>0.777777777777778</c:v>
                </c:pt>
                <c:pt idx="419">
                  <c:v>0.777777777777778</c:v>
                </c:pt>
                <c:pt idx="420">
                  <c:v>0.875</c:v>
                </c:pt>
                <c:pt idx="421">
                  <c:v>1.0</c:v>
                </c:pt>
                <c:pt idx="422">
                  <c:v>1.0</c:v>
                </c:pt>
                <c:pt idx="423">
                  <c:v>1.0</c:v>
                </c:pt>
                <c:pt idx="424">
                  <c:v>1.0</c:v>
                </c:pt>
                <c:pt idx="425">
                  <c:v>0.875</c:v>
                </c:pt>
                <c:pt idx="426">
                  <c:v>0.875</c:v>
                </c:pt>
                <c:pt idx="427">
                  <c:v>0.875</c:v>
                </c:pt>
                <c:pt idx="428">
                  <c:v>0.875</c:v>
                </c:pt>
                <c:pt idx="429">
                  <c:v>0.875</c:v>
                </c:pt>
                <c:pt idx="430">
                  <c:v>0.875</c:v>
                </c:pt>
                <c:pt idx="431">
                  <c:v>0.875</c:v>
                </c:pt>
                <c:pt idx="432">
                  <c:v>0.777777777777778</c:v>
                </c:pt>
                <c:pt idx="433">
                  <c:v>0.777777777777778</c:v>
                </c:pt>
                <c:pt idx="434">
                  <c:v>0.777777777777778</c:v>
                </c:pt>
                <c:pt idx="435">
                  <c:v>0.777777777777778</c:v>
                </c:pt>
                <c:pt idx="436">
                  <c:v>0.777777777777778</c:v>
                </c:pt>
                <c:pt idx="437">
                  <c:v>0.777777777777778</c:v>
                </c:pt>
                <c:pt idx="438">
                  <c:v>0.777777777777778</c:v>
                </c:pt>
                <c:pt idx="439">
                  <c:v>1.0</c:v>
                </c:pt>
                <c:pt idx="440">
                  <c:v>1.0</c:v>
                </c:pt>
                <c:pt idx="441">
                  <c:v>1.0</c:v>
                </c:pt>
                <c:pt idx="442">
                  <c:v>0.777777777777778</c:v>
                </c:pt>
                <c:pt idx="443">
                  <c:v>0.777777777777778</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pt idx="396">
                  <c:v>0.604361370716511</c:v>
                </c:pt>
                <c:pt idx="397">
                  <c:v>0.6049766718507</c:v>
                </c:pt>
                <c:pt idx="398">
                  <c:v>0.605590062111801</c:v>
                </c:pt>
                <c:pt idx="399">
                  <c:v>0.605263157894737</c:v>
                </c:pt>
                <c:pt idx="400">
                  <c:v>0.605873261205564</c:v>
                </c:pt>
                <c:pt idx="401">
                  <c:v>0.606481481481481</c:v>
                </c:pt>
                <c:pt idx="402">
                  <c:v>0.60708782742681</c:v>
                </c:pt>
                <c:pt idx="403">
                  <c:v>0.607692307692308</c:v>
                </c:pt>
                <c:pt idx="404">
                  <c:v>0.608294930875576</c:v>
                </c:pt>
                <c:pt idx="405">
                  <c:v>0.608895705521472</c:v>
                </c:pt>
                <c:pt idx="406">
                  <c:v>0.609494640122511</c:v>
                </c:pt>
                <c:pt idx="407">
                  <c:v>0.610091743119266</c:v>
                </c:pt>
                <c:pt idx="408">
                  <c:v>0.610687022900763</c:v>
                </c:pt>
                <c:pt idx="409">
                  <c:v>0.611280487804878</c:v>
                </c:pt>
                <c:pt idx="410">
                  <c:v>0.611872146118721</c:v>
                </c:pt>
                <c:pt idx="411">
                  <c:v>0.612462006079027</c:v>
                </c:pt>
                <c:pt idx="412">
                  <c:v>0.613050075872534</c:v>
                </c:pt>
                <c:pt idx="413">
                  <c:v>0.612708018154312</c:v>
                </c:pt>
                <c:pt idx="414">
                  <c:v>0.61236802413273</c:v>
                </c:pt>
                <c:pt idx="415">
                  <c:v>0.612951807228916</c:v>
                </c:pt>
                <c:pt idx="416">
                  <c:v>0.613533834586466</c:v>
                </c:pt>
                <c:pt idx="417">
                  <c:v>0.614114114114114</c:v>
                </c:pt>
                <c:pt idx="418">
                  <c:v>0.614692653673163</c:v>
                </c:pt>
                <c:pt idx="419">
                  <c:v>0.615269461077844</c:v>
                </c:pt>
                <c:pt idx="420">
                  <c:v>0.615844544095665</c:v>
                </c:pt>
                <c:pt idx="421">
                  <c:v>0.616417910447761</c:v>
                </c:pt>
                <c:pt idx="422">
                  <c:v>0.61698956780924</c:v>
                </c:pt>
                <c:pt idx="423">
                  <c:v>0.617559523809524</c:v>
                </c:pt>
                <c:pt idx="424">
                  <c:v>0.618127786032689</c:v>
                </c:pt>
                <c:pt idx="425">
                  <c:v>0.617777777777778</c:v>
                </c:pt>
                <c:pt idx="426">
                  <c:v>0.618343195266272</c:v>
                </c:pt>
                <c:pt idx="427">
                  <c:v>0.61890694239291</c:v>
                </c:pt>
                <c:pt idx="428">
                  <c:v>0.619469026548672</c:v>
                </c:pt>
                <c:pt idx="429">
                  <c:v>0.620029455081001</c:v>
                </c:pt>
                <c:pt idx="430">
                  <c:v>0.620588235294118</c:v>
                </c:pt>
                <c:pt idx="431">
                  <c:v>0.621145374449339</c:v>
                </c:pt>
                <c:pt idx="432">
                  <c:v>0.619883040935672</c:v>
                </c:pt>
                <c:pt idx="433">
                  <c:v>0.620437956204379</c:v>
                </c:pt>
                <c:pt idx="434">
                  <c:v>0.620991253644315</c:v>
                </c:pt>
                <c:pt idx="435">
                  <c:v>0.621542940320233</c:v>
                </c:pt>
                <c:pt idx="436">
                  <c:v>0.622093023255814</c:v>
                </c:pt>
                <c:pt idx="437">
                  <c:v>0.622641509433962</c:v>
                </c:pt>
                <c:pt idx="438">
                  <c:v>0.623188405797101</c:v>
                </c:pt>
                <c:pt idx="439">
                  <c:v>0.623733719247467</c:v>
                </c:pt>
                <c:pt idx="440">
                  <c:v>0.624277456647399</c:v>
                </c:pt>
                <c:pt idx="441">
                  <c:v>0.624819624819625</c:v>
                </c:pt>
                <c:pt idx="442">
                  <c:v>0.623563218390805</c:v>
                </c:pt>
                <c:pt idx="443">
                  <c:v>0.624103299856528</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955537776"/>
        <c:axId val="1854668336"/>
      </c:lineChart>
      <c:catAx>
        <c:axId val="195553777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68336"/>
        <c:crosses val="autoZero"/>
        <c:auto val="0"/>
        <c:lblAlgn val="ctr"/>
        <c:lblOffset val="100"/>
        <c:tickLblSkip val="50"/>
        <c:noMultiLvlLbl val="1"/>
      </c:catAx>
      <c:valAx>
        <c:axId val="185466833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3777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pt idx="404">
                  <c:v>2.25</c:v>
                </c:pt>
                <c:pt idx="405">
                  <c:v>2.25</c:v>
                </c:pt>
                <c:pt idx="406">
                  <c:v>2.25</c:v>
                </c:pt>
                <c:pt idx="407">
                  <c:v>2.375</c:v>
                </c:pt>
                <c:pt idx="408">
                  <c:v>2.5</c:v>
                </c:pt>
                <c:pt idx="409">
                  <c:v>2.625</c:v>
                </c:pt>
                <c:pt idx="410">
                  <c:v>2.625</c:v>
                </c:pt>
                <c:pt idx="411">
                  <c:v>2.625</c:v>
                </c:pt>
                <c:pt idx="412">
                  <c:v>2.75</c:v>
                </c:pt>
                <c:pt idx="413">
                  <c:v>2.75</c:v>
                </c:pt>
                <c:pt idx="414">
                  <c:v>2.875</c:v>
                </c:pt>
                <c:pt idx="415">
                  <c:v>2.75</c:v>
                </c:pt>
                <c:pt idx="416">
                  <c:v>2.75</c:v>
                </c:pt>
                <c:pt idx="417">
                  <c:v>2.625</c:v>
                </c:pt>
                <c:pt idx="418">
                  <c:v>2.5</c:v>
                </c:pt>
                <c:pt idx="419">
                  <c:v>2.5</c:v>
                </c:pt>
                <c:pt idx="420">
                  <c:v>2.5</c:v>
                </c:pt>
                <c:pt idx="421">
                  <c:v>2.5</c:v>
                </c:pt>
                <c:pt idx="422">
                  <c:v>2.5625</c:v>
                </c:pt>
                <c:pt idx="423">
                  <c:v>2.5625</c:v>
                </c:pt>
                <c:pt idx="424">
                  <c:v>2.4375</c:v>
                </c:pt>
                <c:pt idx="425">
                  <c:v>2.4375</c:v>
                </c:pt>
                <c:pt idx="426">
                  <c:v>2.4375</c:v>
                </c:pt>
                <c:pt idx="427">
                  <c:v>2.4375</c:v>
                </c:pt>
                <c:pt idx="428">
                  <c:v>2.3125</c:v>
                </c:pt>
                <c:pt idx="429">
                  <c:v>2.375</c:v>
                </c:pt>
                <c:pt idx="430">
                  <c:v>2.25</c:v>
                </c:pt>
                <c:pt idx="431">
                  <c:v>2.3125</c:v>
                </c:pt>
                <c:pt idx="432">
                  <c:v>2.4375</c:v>
                </c:pt>
                <c:pt idx="433">
                  <c:v>2.5625</c:v>
                </c:pt>
                <c:pt idx="434">
                  <c:v>2.5625</c:v>
                </c:pt>
                <c:pt idx="435">
                  <c:v>2.5625</c:v>
                </c:pt>
                <c:pt idx="436">
                  <c:v>2.4375</c:v>
                </c:pt>
                <c:pt idx="437">
                  <c:v>2.375</c:v>
                </c:pt>
                <c:pt idx="438">
                  <c:v>2.3125</c:v>
                </c:pt>
                <c:pt idx="439">
                  <c:v>2.375</c:v>
                </c:pt>
                <c:pt idx="440">
                  <c:v>2.375</c:v>
                </c:pt>
                <c:pt idx="441">
                  <c:v>2.375</c:v>
                </c:pt>
                <c:pt idx="442">
                  <c:v>2.5625</c:v>
                </c:pt>
                <c:pt idx="443">
                  <c:v>2.625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pt idx="396">
                  <c:v>1.714105793450882</c:v>
                </c:pt>
                <c:pt idx="397">
                  <c:v>1.714824120603015</c:v>
                </c:pt>
                <c:pt idx="398">
                  <c:v>1.715538847117795</c:v>
                </c:pt>
                <c:pt idx="399">
                  <c:v>1.71625</c:v>
                </c:pt>
                <c:pt idx="400">
                  <c:v>1.716957605985037</c:v>
                </c:pt>
                <c:pt idx="401">
                  <c:v>1.717661691542289</c:v>
                </c:pt>
                <c:pt idx="402">
                  <c:v>1.720843672456576</c:v>
                </c:pt>
                <c:pt idx="403">
                  <c:v>1.7240099009901</c:v>
                </c:pt>
                <c:pt idx="404">
                  <c:v>1.724691358024691</c:v>
                </c:pt>
                <c:pt idx="405">
                  <c:v>1.725369458128079</c:v>
                </c:pt>
                <c:pt idx="406">
                  <c:v>1.726044226044226</c:v>
                </c:pt>
                <c:pt idx="407">
                  <c:v>1.729166666666667</c:v>
                </c:pt>
                <c:pt idx="408">
                  <c:v>1.732273838630807</c:v>
                </c:pt>
                <c:pt idx="409">
                  <c:v>1.735365853658536</c:v>
                </c:pt>
                <c:pt idx="410">
                  <c:v>1.738442822384428</c:v>
                </c:pt>
                <c:pt idx="411">
                  <c:v>1.741504854368932</c:v>
                </c:pt>
                <c:pt idx="412">
                  <c:v>1.74455205811138</c:v>
                </c:pt>
                <c:pt idx="413">
                  <c:v>1.745169082125604</c:v>
                </c:pt>
                <c:pt idx="414">
                  <c:v>1.748192771084337</c:v>
                </c:pt>
                <c:pt idx="415">
                  <c:v>1.748798076923077</c:v>
                </c:pt>
                <c:pt idx="416">
                  <c:v>1.75179856115108</c:v>
                </c:pt>
                <c:pt idx="417">
                  <c:v>1.752392344497608</c:v>
                </c:pt>
                <c:pt idx="418">
                  <c:v>1.752983293556086</c:v>
                </c:pt>
                <c:pt idx="419">
                  <c:v>1.755952380952381</c:v>
                </c:pt>
                <c:pt idx="420">
                  <c:v>1.758907363420427</c:v>
                </c:pt>
                <c:pt idx="421">
                  <c:v>1.759478672985782</c:v>
                </c:pt>
                <c:pt idx="422">
                  <c:v>1.763593380614657</c:v>
                </c:pt>
                <c:pt idx="423">
                  <c:v>1.764150943396226</c:v>
                </c:pt>
                <c:pt idx="424">
                  <c:v>1.764705882352941</c:v>
                </c:pt>
                <c:pt idx="425">
                  <c:v>1.765258215962441</c:v>
                </c:pt>
                <c:pt idx="426">
                  <c:v>1.765807962529274</c:v>
                </c:pt>
                <c:pt idx="427">
                  <c:v>1.768691588785047</c:v>
                </c:pt>
                <c:pt idx="428">
                  <c:v>1.76923076923077</c:v>
                </c:pt>
                <c:pt idx="429">
                  <c:v>1.770930232558139</c:v>
                </c:pt>
                <c:pt idx="430">
                  <c:v>1.77262180974478</c:v>
                </c:pt>
                <c:pt idx="431">
                  <c:v>1.774305555555556</c:v>
                </c:pt>
                <c:pt idx="432">
                  <c:v>1.777136258660508</c:v>
                </c:pt>
                <c:pt idx="433">
                  <c:v>1.779953917050691</c:v>
                </c:pt>
                <c:pt idx="434">
                  <c:v>1.780459770114942</c:v>
                </c:pt>
                <c:pt idx="435">
                  <c:v>1.783256880733945</c:v>
                </c:pt>
                <c:pt idx="436">
                  <c:v>1.781464530892449</c:v>
                </c:pt>
                <c:pt idx="437">
                  <c:v>1.781963470319635</c:v>
                </c:pt>
                <c:pt idx="438">
                  <c:v>1.78246013667426</c:v>
                </c:pt>
                <c:pt idx="439">
                  <c:v>1.785227272727273</c:v>
                </c:pt>
                <c:pt idx="440">
                  <c:v>1.787981859410431</c:v>
                </c:pt>
                <c:pt idx="441">
                  <c:v>1.790723981900452</c:v>
                </c:pt>
                <c:pt idx="442">
                  <c:v>1.794582392776524</c:v>
                </c:pt>
                <c:pt idx="443">
                  <c:v>1.798423423423423</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961115792"/>
        <c:axId val="1961442528"/>
      </c:lineChart>
      <c:catAx>
        <c:axId val="196111579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42528"/>
        <c:crosses val="autoZero"/>
        <c:auto val="0"/>
        <c:lblAlgn val="ctr"/>
        <c:lblOffset val="100"/>
        <c:tickLblSkip val="50"/>
        <c:noMultiLvlLbl val="1"/>
      </c:catAx>
      <c:valAx>
        <c:axId val="196144252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15792"/>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pt idx="404">
                  <c:v>1.125</c:v>
                </c:pt>
                <c:pt idx="405">
                  <c:v>1.125</c:v>
                </c:pt>
                <c:pt idx="406">
                  <c:v>1.125</c:v>
                </c:pt>
                <c:pt idx="407">
                  <c:v>1.0</c:v>
                </c:pt>
                <c:pt idx="408">
                  <c:v>1.0</c:v>
                </c:pt>
                <c:pt idx="409">
                  <c:v>1.0</c:v>
                </c:pt>
                <c:pt idx="410">
                  <c:v>1.0</c:v>
                </c:pt>
                <c:pt idx="411">
                  <c:v>1.0</c:v>
                </c:pt>
                <c:pt idx="412">
                  <c:v>1.0</c:v>
                </c:pt>
                <c:pt idx="413">
                  <c:v>1.125</c:v>
                </c:pt>
                <c:pt idx="414">
                  <c:v>1.25</c:v>
                </c:pt>
                <c:pt idx="415">
                  <c:v>1.25</c:v>
                </c:pt>
                <c:pt idx="416">
                  <c:v>1.25</c:v>
                </c:pt>
                <c:pt idx="417">
                  <c:v>1.25</c:v>
                </c:pt>
                <c:pt idx="418">
                  <c:v>1.25</c:v>
                </c:pt>
                <c:pt idx="419">
                  <c:v>1.25</c:v>
                </c:pt>
                <c:pt idx="420">
                  <c:v>1.25</c:v>
                </c:pt>
                <c:pt idx="421">
                  <c:v>1.125</c:v>
                </c:pt>
                <c:pt idx="422">
                  <c:v>1.0</c:v>
                </c:pt>
                <c:pt idx="423">
                  <c:v>1.0</c:v>
                </c:pt>
                <c:pt idx="424">
                  <c:v>1.0</c:v>
                </c:pt>
                <c:pt idx="425">
                  <c:v>1.125</c:v>
                </c:pt>
                <c:pt idx="426">
                  <c:v>1.125</c:v>
                </c:pt>
                <c:pt idx="427">
                  <c:v>1.125</c:v>
                </c:pt>
                <c:pt idx="428">
                  <c:v>1.125</c:v>
                </c:pt>
                <c:pt idx="429">
                  <c:v>1.125</c:v>
                </c:pt>
                <c:pt idx="430">
                  <c:v>1.125</c:v>
                </c:pt>
                <c:pt idx="431">
                  <c:v>1.125</c:v>
                </c:pt>
                <c:pt idx="432">
                  <c:v>1.375</c:v>
                </c:pt>
                <c:pt idx="433">
                  <c:v>1.25</c:v>
                </c:pt>
                <c:pt idx="434">
                  <c:v>1.25</c:v>
                </c:pt>
                <c:pt idx="435">
                  <c:v>1.25</c:v>
                </c:pt>
                <c:pt idx="436">
                  <c:v>1.25</c:v>
                </c:pt>
                <c:pt idx="437">
                  <c:v>1.25</c:v>
                </c:pt>
                <c:pt idx="438">
                  <c:v>1.25</c:v>
                </c:pt>
                <c:pt idx="439">
                  <c:v>1.25</c:v>
                </c:pt>
                <c:pt idx="440">
                  <c:v>1.0</c:v>
                </c:pt>
                <c:pt idx="441">
                  <c:v>1.0</c:v>
                </c:pt>
                <c:pt idx="442">
                  <c:v>1.25</c:v>
                </c:pt>
                <c:pt idx="443">
                  <c:v>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pt idx="396">
                  <c:v>1.61712846347607</c:v>
                </c:pt>
                <c:pt idx="397">
                  <c:v>1.615577889447236</c:v>
                </c:pt>
                <c:pt idx="398">
                  <c:v>1.614035087719298</c:v>
                </c:pt>
                <c:pt idx="399">
                  <c:v>1.615</c:v>
                </c:pt>
                <c:pt idx="400">
                  <c:v>1.613466334164588</c:v>
                </c:pt>
                <c:pt idx="401">
                  <c:v>1.611940298507463</c:v>
                </c:pt>
                <c:pt idx="402">
                  <c:v>1.610421836228288</c:v>
                </c:pt>
                <c:pt idx="403">
                  <c:v>1.608910891089109</c:v>
                </c:pt>
                <c:pt idx="404">
                  <c:v>1.607407407407407</c:v>
                </c:pt>
                <c:pt idx="405">
                  <c:v>1.605911330049261</c:v>
                </c:pt>
                <c:pt idx="406">
                  <c:v>1.604422604422604</c:v>
                </c:pt>
                <c:pt idx="407">
                  <c:v>1.602941176470588</c:v>
                </c:pt>
                <c:pt idx="408">
                  <c:v>1.601466992665037</c:v>
                </c:pt>
                <c:pt idx="409">
                  <c:v>1.6</c:v>
                </c:pt>
                <c:pt idx="410">
                  <c:v>1.598540145985401</c:v>
                </c:pt>
                <c:pt idx="411">
                  <c:v>1.597087378640777</c:v>
                </c:pt>
                <c:pt idx="412">
                  <c:v>1.595641646489104</c:v>
                </c:pt>
                <c:pt idx="413">
                  <c:v>1.596618357487923</c:v>
                </c:pt>
                <c:pt idx="414">
                  <c:v>1.597590361445783</c:v>
                </c:pt>
                <c:pt idx="415">
                  <c:v>1.596153846153846</c:v>
                </c:pt>
                <c:pt idx="416">
                  <c:v>1.594724220623501</c:v>
                </c:pt>
                <c:pt idx="417">
                  <c:v>1.593301435406699</c:v>
                </c:pt>
                <c:pt idx="418">
                  <c:v>1.591885441527446</c:v>
                </c:pt>
                <c:pt idx="419">
                  <c:v>1.59047619047619</c:v>
                </c:pt>
                <c:pt idx="420">
                  <c:v>1.589073634204275</c:v>
                </c:pt>
                <c:pt idx="421">
                  <c:v>1.587677725118483</c:v>
                </c:pt>
                <c:pt idx="422">
                  <c:v>1.58628841607565</c:v>
                </c:pt>
                <c:pt idx="423">
                  <c:v>1.584905660377359</c:v>
                </c:pt>
                <c:pt idx="424">
                  <c:v>1.583529411764706</c:v>
                </c:pt>
                <c:pt idx="425">
                  <c:v>1.584507042253521</c:v>
                </c:pt>
                <c:pt idx="426">
                  <c:v>1.583138173302108</c:v>
                </c:pt>
                <c:pt idx="427">
                  <c:v>1.581775700934579</c:v>
                </c:pt>
                <c:pt idx="428">
                  <c:v>1.58041958041958</c:v>
                </c:pt>
                <c:pt idx="429">
                  <c:v>1.579069767441861</c:v>
                </c:pt>
                <c:pt idx="430">
                  <c:v>1.577726218097448</c:v>
                </c:pt>
                <c:pt idx="431">
                  <c:v>1.576388888888889</c:v>
                </c:pt>
                <c:pt idx="432">
                  <c:v>1.579676674364896</c:v>
                </c:pt>
                <c:pt idx="433">
                  <c:v>1.578341013824885</c:v>
                </c:pt>
                <c:pt idx="434">
                  <c:v>1.577011494252873</c:v>
                </c:pt>
                <c:pt idx="435">
                  <c:v>1.575688073394495</c:v>
                </c:pt>
                <c:pt idx="436">
                  <c:v>1.574370709382151</c:v>
                </c:pt>
                <c:pt idx="437">
                  <c:v>1.573059360730594</c:v>
                </c:pt>
                <c:pt idx="438">
                  <c:v>1.571753986332574</c:v>
                </c:pt>
                <c:pt idx="439">
                  <c:v>1.570454545454546</c:v>
                </c:pt>
                <c:pt idx="440">
                  <c:v>1.569160997732426</c:v>
                </c:pt>
                <c:pt idx="441">
                  <c:v>1.567873303167421</c:v>
                </c:pt>
                <c:pt idx="442">
                  <c:v>1.571106094808126</c:v>
                </c:pt>
                <c:pt idx="443">
                  <c:v>1.56981981981982</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960502640"/>
        <c:axId val="1960504960"/>
      </c:lineChart>
      <c:catAx>
        <c:axId val="196050264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04960"/>
        <c:crosses val="autoZero"/>
        <c:auto val="0"/>
        <c:lblAlgn val="ctr"/>
        <c:lblOffset val="100"/>
        <c:tickLblSkip val="50"/>
        <c:noMultiLvlLbl val="1"/>
      </c:catAx>
      <c:valAx>
        <c:axId val="196050496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0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159.0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975722640"/>
        <c:axId val="1975724960"/>
      </c:barChart>
      <c:catAx>
        <c:axId val="197572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24960"/>
        <c:crosses val="autoZero"/>
        <c:auto val="1"/>
        <c:lblAlgn val="ctr"/>
        <c:lblOffset val="100"/>
        <c:noMultiLvlLbl val="0"/>
      </c:catAx>
      <c:valAx>
        <c:axId val="197572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2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pt idx="396">
                  <c:v>6968.75</c:v>
                </c:pt>
                <c:pt idx="397">
                  <c:v>7093.75</c:v>
                </c:pt>
                <c:pt idx="398">
                  <c:v>7406.25</c:v>
                </c:pt>
                <c:pt idx="399">
                  <c:v>6906.25</c:v>
                </c:pt>
                <c:pt idx="400">
                  <c:v>6906.25</c:v>
                </c:pt>
                <c:pt idx="401">
                  <c:v>6781.25</c:v>
                </c:pt>
                <c:pt idx="402">
                  <c:v>6906.25</c:v>
                </c:pt>
                <c:pt idx="403">
                  <c:v>7031.25</c:v>
                </c:pt>
                <c:pt idx="404">
                  <c:v>6906.25</c:v>
                </c:pt>
                <c:pt idx="405">
                  <c:v>6906.25</c:v>
                </c:pt>
                <c:pt idx="406">
                  <c:v>7218.75</c:v>
                </c:pt>
                <c:pt idx="407">
                  <c:v>7375.0</c:v>
                </c:pt>
                <c:pt idx="408">
                  <c:v>7500.0</c:v>
                </c:pt>
                <c:pt idx="409">
                  <c:v>7625.0</c:v>
                </c:pt>
                <c:pt idx="410">
                  <c:v>7625.0</c:v>
                </c:pt>
                <c:pt idx="411">
                  <c:v>7625.0</c:v>
                </c:pt>
                <c:pt idx="412">
                  <c:v>7750.0</c:v>
                </c:pt>
                <c:pt idx="413">
                  <c:v>7406.250000000001</c:v>
                </c:pt>
                <c:pt idx="414">
                  <c:v>7256.944444444444</c:v>
                </c:pt>
                <c:pt idx="415">
                  <c:v>7131.944444444444</c:v>
                </c:pt>
                <c:pt idx="416">
                  <c:v>7131.944444444444</c:v>
                </c:pt>
                <c:pt idx="417">
                  <c:v>7006.944444444444</c:v>
                </c:pt>
                <c:pt idx="418">
                  <c:v>6881.944444444444</c:v>
                </c:pt>
                <c:pt idx="419">
                  <c:v>6881.944444444444</c:v>
                </c:pt>
                <c:pt idx="420">
                  <c:v>7125.0</c:v>
                </c:pt>
                <c:pt idx="421">
                  <c:v>7468.75</c:v>
                </c:pt>
                <c:pt idx="422">
                  <c:v>7562.5</c:v>
                </c:pt>
                <c:pt idx="423">
                  <c:v>7562.5</c:v>
                </c:pt>
                <c:pt idx="424">
                  <c:v>7437.5</c:v>
                </c:pt>
                <c:pt idx="425">
                  <c:v>7093.75</c:v>
                </c:pt>
                <c:pt idx="426">
                  <c:v>7093.75</c:v>
                </c:pt>
                <c:pt idx="427">
                  <c:v>7093.75</c:v>
                </c:pt>
                <c:pt idx="428">
                  <c:v>6968.75</c:v>
                </c:pt>
                <c:pt idx="429">
                  <c:v>7031.25</c:v>
                </c:pt>
                <c:pt idx="430">
                  <c:v>6906.25</c:v>
                </c:pt>
                <c:pt idx="431">
                  <c:v>6968.75</c:v>
                </c:pt>
                <c:pt idx="432">
                  <c:v>6788.194444444444</c:v>
                </c:pt>
                <c:pt idx="433">
                  <c:v>6944.444444444444</c:v>
                </c:pt>
                <c:pt idx="434">
                  <c:v>6944.444444444444</c:v>
                </c:pt>
                <c:pt idx="435">
                  <c:v>6944.444444444444</c:v>
                </c:pt>
                <c:pt idx="436">
                  <c:v>6819.444444444444</c:v>
                </c:pt>
                <c:pt idx="437">
                  <c:v>6756.944444444443</c:v>
                </c:pt>
                <c:pt idx="438">
                  <c:v>6694.444444444444</c:v>
                </c:pt>
                <c:pt idx="439">
                  <c:v>7312.5</c:v>
                </c:pt>
                <c:pt idx="440">
                  <c:v>7375.0</c:v>
                </c:pt>
                <c:pt idx="441">
                  <c:v>7375.0</c:v>
                </c:pt>
                <c:pt idx="442">
                  <c:v>6944.444444444444</c:v>
                </c:pt>
                <c:pt idx="443">
                  <c:v>7006.944444444444</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pt idx="396">
                  <c:v>5570.72710437314</c:v>
                </c:pt>
                <c:pt idx="397">
                  <c:v>5573.371327867955</c:v>
                </c:pt>
                <c:pt idx="398">
                  <c:v>5576.005230467473</c:v>
                </c:pt>
                <c:pt idx="399">
                  <c:v>5575.657894736842</c:v>
                </c:pt>
                <c:pt idx="400">
                  <c:v>5578.2741754578</c:v>
                </c:pt>
                <c:pt idx="401">
                  <c:v>5580.880320619126</c:v>
                </c:pt>
                <c:pt idx="402">
                  <c:v>5585.957781966529</c:v>
                </c:pt>
                <c:pt idx="403">
                  <c:v>5591.012947448591</c:v>
                </c:pt>
                <c:pt idx="404">
                  <c:v>5593.57683336178</c:v>
                </c:pt>
                <c:pt idx="405">
                  <c:v>5596.130889419443</c:v>
                </c:pt>
                <c:pt idx="406">
                  <c:v>5598.675175244854</c:v>
                </c:pt>
                <c:pt idx="407">
                  <c:v>5603.660730347184</c:v>
                </c:pt>
                <c:pt idx="408">
                  <c:v>5608.624647716456</c:v>
                </c:pt>
                <c:pt idx="409">
                  <c:v>5613.567073170731</c:v>
                </c:pt>
                <c:pt idx="410">
                  <c:v>5618.488151184882</c:v>
                </c:pt>
                <c:pt idx="411">
                  <c:v>5623.388024906306</c:v>
                </c:pt>
                <c:pt idx="412">
                  <c:v>5628.26683617044</c:v>
                </c:pt>
                <c:pt idx="413">
                  <c:v>5627.784538139402</c:v>
                </c:pt>
                <c:pt idx="414">
                  <c:v>5629.715241054716</c:v>
                </c:pt>
                <c:pt idx="415">
                  <c:v>5632.139133456903</c:v>
                </c:pt>
                <c:pt idx="416">
                  <c:v>5636.952092461368</c:v>
                </c:pt>
                <c:pt idx="417">
                  <c:v>5639.352270931218</c:v>
                </c:pt>
                <c:pt idx="418">
                  <c:v>5641.743567357133</c:v>
                </c:pt>
                <c:pt idx="419">
                  <c:v>5646.506986027943</c:v>
                </c:pt>
                <c:pt idx="420">
                  <c:v>5651.250315108521</c:v>
                </c:pt>
                <c:pt idx="421">
                  <c:v>5653.604017825564</c:v>
                </c:pt>
                <c:pt idx="422">
                  <c:v>5659.495196118844</c:v>
                </c:pt>
                <c:pt idx="423">
                  <c:v>5661.823337825696</c:v>
                </c:pt>
                <c:pt idx="424">
                  <c:v>5664.142994493488</c:v>
                </c:pt>
                <c:pt idx="425">
                  <c:v>5663.575899843505</c:v>
                </c:pt>
                <c:pt idx="426">
                  <c:v>5665.881407369427</c:v>
                </c:pt>
                <c:pt idx="427">
                  <c:v>5670.515019533677</c:v>
                </c:pt>
                <c:pt idx="428">
                  <c:v>5672.798440497555</c:v>
                </c:pt>
                <c:pt idx="429">
                  <c:v>5676.236428400177</c:v>
                </c:pt>
                <c:pt idx="430">
                  <c:v>5679.66084345571</c:v>
                </c:pt>
                <c:pt idx="431">
                  <c:v>5683.07176945668</c:v>
                </c:pt>
                <c:pt idx="432">
                  <c:v>5681.924692408465</c:v>
                </c:pt>
                <c:pt idx="433">
                  <c:v>5686.463554105418</c:v>
                </c:pt>
                <c:pt idx="434">
                  <c:v>5688.68503066251</c:v>
                </c:pt>
                <c:pt idx="435">
                  <c:v>5693.192213185903</c:v>
                </c:pt>
                <c:pt idx="436">
                  <c:v>5693.104411686445</c:v>
                </c:pt>
                <c:pt idx="437">
                  <c:v>5695.302403721892</c:v>
                </c:pt>
                <c:pt idx="438">
                  <c:v>5697.49265458387</c:v>
                </c:pt>
                <c:pt idx="439">
                  <c:v>5701.947934482306</c:v>
                </c:pt>
                <c:pt idx="440">
                  <c:v>5706.38525159582</c:v>
                </c:pt>
                <c:pt idx="441">
                  <c:v>5710.80471815766</c:v>
                </c:pt>
                <c:pt idx="442">
                  <c:v>5710.713915051504</c:v>
                </c:pt>
                <c:pt idx="443">
                  <c:v>5716.226718109787</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pt idx="396">
                  <c:v>6044.535404422053</c:v>
                </c:pt>
                <c:pt idx="397">
                  <c:v>6046.936069235063</c:v>
                </c:pt>
                <c:pt idx="398">
                  <c:v>6049.32470064049</c:v>
                </c:pt>
                <c:pt idx="399">
                  <c:v>6047.951388888888</c:v>
                </c:pt>
                <c:pt idx="400">
                  <c:v>6050.32557495151</c:v>
                </c:pt>
                <c:pt idx="401">
                  <c:v>6052.687949143172</c:v>
                </c:pt>
                <c:pt idx="402">
                  <c:v>6057.5199889716</c:v>
                </c:pt>
                <c:pt idx="403">
                  <c:v>6062.32810781078</c:v>
                </c:pt>
                <c:pt idx="404">
                  <c:v>6064.643347050754</c:v>
                </c:pt>
                <c:pt idx="405">
                  <c:v>6066.947181171317</c:v>
                </c:pt>
                <c:pt idx="406">
                  <c:v>6069.239694239693</c:v>
                </c:pt>
                <c:pt idx="407">
                  <c:v>6073.971949891066</c:v>
                </c:pt>
                <c:pt idx="408">
                  <c:v>6078.681064928007</c:v>
                </c:pt>
                <c:pt idx="409">
                  <c:v>6083.367208672085</c:v>
                </c:pt>
                <c:pt idx="410">
                  <c:v>6088.030548796971</c:v>
                </c:pt>
                <c:pt idx="411">
                  <c:v>6092.671251348434</c:v>
                </c:pt>
                <c:pt idx="412">
                  <c:v>6097.289480764056</c:v>
                </c:pt>
                <c:pt idx="413">
                  <c:v>6095.84675254965</c:v>
                </c:pt>
                <c:pt idx="414">
                  <c:v>6096.820615796517</c:v>
                </c:pt>
                <c:pt idx="415">
                  <c:v>6098.991720085468</c:v>
                </c:pt>
                <c:pt idx="416">
                  <c:v>6103.550492938981</c:v>
                </c:pt>
                <c:pt idx="417">
                  <c:v>6105.695108984581</c:v>
                </c:pt>
                <c:pt idx="418">
                  <c:v>6107.829488199415</c:v>
                </c:pt>
                <c:pt idx="419">
                  <c:v>6112.334656084655</c:v>
                </c:pt>
                <c:pt idx="420">
                  <c:v>6116.818421747161</c:v>
                </c:pt>
                <c:pt idx="421">
                  <c:v>6118.911269088993</c:v>
                </c:pt>
                <c:pt idx="422">
                  <c:v>6124.540320462305</c:v>
                </c:pt>
                <c:pt idx="423">
                  <c:v>6126.60508385744</c:v>
                </c:pt>
                <c:pt idx="424">
                  <c:v>6128.660130718953</c:v>
                </c:pt>
                <c:pt idx="425">
                  <c:v>6127.184402712571</c:v>
                </c:pt>
                <c:pt idx="426">
                  <c:v>6129.22846734322</c:v>
                </c:pt>
                <c:pt idx="427">
                  <c:v>6133.59942886812</c:v>
                </c:pt>
                <c:pt idx="428">
                  <c:v>6135.61901061901</c:v>
                </c:pt>
                <c:pt idx="429">
                  <c:v>6138.791989664081</c:v>
                </c:pt>
                <c:pt idx="430">
                  <c:v>6141.95024490848</c:v>
                </c:pt>
                <c:pt idx="431">
                  <c:v>6145.093878600822</c:v>
                </c:pt>
                <c:pt idx="432">
                  <c:v>6144.373877341544</c:v>
                </c:pt>
                <c:pt idx="433">
                  <c:v>6148.649513568867</c:v>
                </c:pt>
                <c:pt idx="434">
                  <c:v>6150.60664112388</c:v>
                </c:pt>
                <c:pt idx="435">
                  <c:v>6154.848369011212</c:v>
                </c:pt>
                <c:pt idx="436">
                  <c:v>6154.494024917365</c:v>
                </c:pt>
                <c:pt idx="437">
                  <c:v>6156.42440385591</c:v>
                </c:pt>
                <c:pt idx="438">
                  <c:v>6158.345988357376</c:v>
                </c:pt>
                <c:pt idx="439">
                  <c:v>6162.531565656564</c:v>
                </c:pt>
                <c:pt idx="440">
                  <c:v>6166.69816074578</c:v>
                </c:pt>
                <c:pt idx="441">
                  <c:v>6170.845902463548</c:v>
                </c:pt>
                <c:pt idx="442">
                  <c:v>6171.212691246551</c:v>
                </c:pt>
                <c:pt idx="443">
                  <c:v>6176.457707707707</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972460528"/>
        <c:axId val="1972462576"/>
      </c:lineChart>
      <c:catAx>
        <c:axId val="19724605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62576"/>
        <c:crosses val="autoZero"/>
        <c:auto val="0"/>
        <c:lblAlgn val="ctr"/>
        <c:lblOffset val="100"/>
        <c:tickLblSkip val="50"/>
        <c:noMultiLvlLbl val="0"/>
      </c:catAx>
      <c:valAx>
        <c:axId val="1972462576"/>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60528"/>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221.0</c:v>
                </c:pt>
                <c:pt idx="1">
                  <c:v>114.0</c:v>
                </c:pt>
                <c:pt idx="2">
                  <c:v>86.0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972525040"/>
        <c:axId val="1971762176"/>
      </c:barChart>
      <c:valAx>
        <c:axId val="197176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25040"/>
        <c:crosses val="autoZero"/>
        <c:crossBetween val="between"/>
      </c:valAx>
      <c:catAx>
        <c:axId val="197252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62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309.0</c:v>
                </c:pt>
                <c:pt idx="1">
                  <c:v>80.0</c:v>
                </c:pt>
                <c:pt idx="2">
                  <c:v>29.0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972477760"/>
        <c:axId val="1971818096"/>
      </c:barChart>
      <c:catAx>
        <c:axId val="197247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18096"/>
        <c:crosses val="autoZero"/>
        <c:auto val="1"/>
        <c:lblAlgn val="ctr"/>
        <c:lblOffset val="100"/>
        <c:noMultiLvlLbl val="0"/>
      </c:catAx>
      <c:valAx>
        <c:axId val="197181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77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975780992"/>
        <c:axId val="1975783312"/>
      </c:barChart>
      <c:catAx>
        <c:axId val="197578099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75783312"/>
        <c:crosses val="autoZero"/>
        <c:auto val="1"/>
        <c:lblAlgn val="ctr"/>
        <c:lblOffset val="100"/>
        <c:noMultiLvlLbl val="0"/>
      </c:catAx>
      <c:valAx>
        <c:axId val="197578331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7578099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X22" sqref="X22"/>
    </sheetView>
  </sheetViews>
  <sheetFormatPr baseColWidth="10" defaultColWidth="10.83203125" defaultRowHeight="13" x14ac:dyDescent="0.15"/>
  <cols>
    <col min="1" max="23" width="10.83203125" style="25"/>
    <col min="24" max="24" width="12.5" style="25" bestFit="1" customWidth="1"/>
    <col min="25"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159</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11</v>
      </c>
    </row>
    <row r="38" spans="24:25" x14ac:dyDescent="0.15">
      <c r="X38" s="25" t="s">
        <v>996</v>
      </c>
      <c r="Y38" s="25" t="s">
        <v>998</v>
      </c>
    </row>
    <row r="39" spans="24:25" x14ac:dyDescent="0.15">
      <c r="X39" s="25">
        <v>1</v>
      </c>
      <c r="Y39" s="25">
        <f>COUNTIF('Problems Set'!$F$2:$F$1003,"="&amp;X39)</f>
        <v>221</v>
      </c>
    </row>
    <row r="40" spans="24:25" x14ac:dyDescent="0.15">
      <c r="X40" s="25">
        <v>2</v>
      </c>
      <c r="Y40" s="25">
        <f>COUNTIF('Problems Set'!$F$2:$F$1003,"="&amp;X40)</f>
        <v>114</v>
      </c>
    </row>
    <row r="41" spans="24:25" x14ac:dyDescent="0.15">
      <c r="X41" s="25">
        <v>3</v>
      </c>
      <c r="Y41" s="25">
        <f>COUNTIF('Problems Set'!$F$2:$F$1003,"="&amp;X41)</f>
        <v>86</v>
      </c>
    </row>
    <row r="42" spans="24:25" x14ac:dyDescent="0.15">
      <c r="X42" s="25">
        <v>4</v>
      </c>
      <c r="Y42" s="25">
        <f>COUNTIF('Problems Set'!$F$2:$F$1003,"="&amp;X42)</f>
        <v>10</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309</v>
      </c>
    </row>
    <row r="76" spans="24:25" x14ac:dyDescent="0.15">
      <c r="X76" s="25">
        <v>2</v>
      </c>
      <c r="Y76" s="25">
        <f>COUNTIF('Problems Set'!$G$2:$G$1003,"="&amp;Dashboard!X76)</f>
        <v>80</v>
      </c>
    </row>
    <row r="77" spans="24:25" x14ac:dyDescent="0.15">
      <c r="X77" s="25">
        <v>3</v>
      </c>
      <c r="Y77" s="25">
        <f>COUNTIF('Problems Set'!$G$2:$G$1003,"="&amp;Dashboard!X77)</f>
        <v>29</v>
      </c>
    </row>
    <row r="78" spans="24:25" x14ac:dyDescent="0.15">
      <c r="X78" s="25">
        <v>4</v>
      </c>
      <c r="Y78" s="25">
        <f>COUNTIF('Problems Set'!$G$2:$G$1003,"="&amp;Dashboard!X78)</f>
        <v>15</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90" workbookViewId="0">
      <pane xSplit="3" ySplit="1" topLeftCell="D417" activePane="bottomRight" state="frozenSplit"/>
      <selection pane="topRight" activeCell="Q1" sqref="Q1"/>
      <selection pane="bottomLeft" activeCell="A16" sqref="A16"/>
      <selection pane="bottomRight" activeCell="E444" sqref="E444"/>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8.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1320</v>
      </c>
      <c r="D386" s="58" t="s">
        <v>636</v>
      </c>
      <c r="E386" s="58" t="s">
        <v>1228</v>
      </c>
      <c r="F386" s="58">
        <v>3</v>
      </c>
      <c r="G386" s="46">
        <v>1</v>
      </c>
      <c r="H386" s="47" t="s">
        <v>1229</v>
      </c>
      <c r="I386" s="59" t="s">
        <v>1279</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1321</v>
      </c>
      <c r="D387" s="58" t="s">
        <v>1323</v>
      </c>
      <c r="E387" s="58">
        <v>1</v>
      </c>
      <c r="F387" s="58">
        <v>3</v>
      </c>
      <c r="G387" s="46">
        <v>4</v>
      </c>
      <c r="H387" s="47" t="s">
        <v>1229</v>
      </c>
      <c r="I387" s="59" t="s">
        <v>1279</v>
      </c>
      <c r="J387" s="56">
        <v>41452</v>
      </c>
      <c r="K387" s="61"/>
      <c r="L387" s="61" t="s">
        <v>1322</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1324</v>
      </c>
      <c r="D388" s="58" t="s">
        <v>1325</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1326</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1327</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1328</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1329</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1310</v>
      </c>
      <c r="D393" s="58" t="s">
        <v>1318</v>
      </c>
      <c r="E393" s="58">
        <v>1</v>
      </c>
      <c r="F393" s="58">
        <v>3.5</v>
      </c>
      <c r="G393" s="46">
        <v>2</v>
      </c>
      <c r="H393" s="47" t="s">
        <v>1229</v>
      </c>
      <c r="I393" s="59" t="s">
        <v>1279</v>
      </c>
      <c r="J393" s="56">
        <v>41456</v>
      </c>
      <c r="K393" s="61"/>
      <c r="L393" s="61" t="s">
        <v>1330</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1331</v>
      </c>
      <c r="D394" s="58" t="s">
        <v>1332</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1333</v>
      </c>
      <c r="D395" s="58" t="s">
        <v>1334</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1335</v>
      </c>
      <c r="D396" s="58" t="s">
        <v>1332</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1336</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t="s">
        <v>1225</v>
      </c>
      <c r="B398" s="57">
        <v>637</v>
      </c>
      <c r="C398" s="57" t="s">
        <v>1337</v>
      </c>
      <c r="D398" s="58" t="s">
        <v>1338</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x14ac:dyDescent="0.15">
      <c r="A399" s="43" t="s">
        <v>1225</v>
      </c>
      <c r="B399" s="57">
        <v>557</v>
      </c>
      <c r="C399" s="57" t="s">
        <v>1339</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x14ac:dyDescent="0.15">
      <c r="A400" s="43" t="s">
        <v>1225</v>
      </c>
      <c r="B400" s="57">
        <v>575</v>
      </c>
      <c r="C400" s="57" t="s">
        <v>1340</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x14ac:dyDescent="0.15">
      <c r="A401" s="43" t="s">
        <v>1225</v>
      </c>
      <c r="B401" s="57">
        <v>344</v>
      </c>
      <c r="C401" s="57" t="s">
        <v>1341</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x14ac:dyDescent="0.15">
      <c r="A402" s="43" t="s">
        <v>1225</v>
      </c>
      <c r="B402" s="57">
        <v>412</v>
      </c>
      <c r="C402" s="57" t="s">
        <v>1342</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x14ac:dyDescent="0.15">
      <c r="A403" s="43" t="s">
        <v>1225</v>
      </c>
      <c r="B403" s="57">
        <v>496</v>
      </c>
      <c r="C403" s="57" t="s">
        <v>1343</v>
      </c>
      <c r="D403" s="58" t="s">
        <v>1344</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x14ac:dyDescent="0.15">
      <c r="A404" s="43" t="s">
        <v>1225</v>
      </c>
      <c r="B404" s="57">
        <v>463</v>
      </c>
      <c r="C404" s="57" t="s">
        <v>1345</v>
      </c>
      <c r="D404" s="58" t="s">
        <v>1344</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x14ac:dyDescent="0.15">
      <c r="A405" s="43" t="s">
        <v>1225</v>
      </c>
      <c r="B405" s="57">
        <v>292</v>
      </c>
      <c r="C405" s="57" t="s">
        <v>1346</v>
      </c>
      <c r="D405" s="58" t="s">
        <v>1347</v>
      </c>
      <c r="E405" s="58" t="s">
        <v>1228</v>
      </c>
      <c r="F405" s="58">
        <v>3</v>
      </c>
      <c r="G405" s="46">
        <v>1</v>
      </c>
      <c r="H405" s="47" t="s">
        <v>1229</v>
      </c>
      <c r="I405" s="59" t="s">
        <v>1230</v>
      </c>
      <c r="J405" s="56">
        <v>41465</v>
      </c>
      <c r="K405" s="61"/>
      <c r="L405" s="61"/>
      <c r="M405" s="73" t="s">
        <v>1228</v>
      </c>
      <c r="N405" s="80">
        <f t="shared" ref="N405"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x14ac:dyDescent="0.15">
      <c r="A406" s="43" t="s">
        <v>1225</v>
      </c>
      <c r="B406" s="57">
        <v>521</v>
      </c>
      <c r="C406" s="57" t="s">
        <v>1348</v>
      </c>
      <c r="D406" s="58" t="s">
        <v>1349</v>
      </c>
      <c r="E406" s="58" t="s">
        <v>1228</v>
      </c>
      <c r="F406" s="58">
        <v>2</v>
      </c>
      <c r="G406" s="46">
        <v>1</v>
      </c>
      <c r="H406" s="47" t="s">
        <v>1229</v>
      </c>
      <c r="I406" s="59" t="s">
        <v>1230</v>
      </c>
      <c r="J406" s="56">
        <v>41467</v>
      </c>
      <c r="K406" s="61"/>
      <c r="L406" s="61"/>
      <c r="M406" s="73" t="s">
        <v>1228</v>
      </c>
      <c r="N406" s="80">
        <f t="shared" ref="N406:N409" si="956">(0.5*F406/5+0.25*(1-(G406-1)/10)+0.25*(IF(H406="AC",1,0)/G406))*10000</f>
        <v>7000</v>
      </c>
      <c r="O406" s="77">
        <f>AVERAGE($N$2:N406)</f>
        <v>6064.6433470507536</v>
      </c>
      <c r="P406" s="77">
        <f t="shared" ref="P406:P409" si="957">O406-O405</f>
        <v>2.3152392399733799</v>
      </c>
      <c r="Q406" s="49">
        <f t="shared" ref="Q406:Q409" si="958">AVERAGE(F399:F406)</f>
        <v>2.25</v>
      </c>
      <c r="R406" s="49">
        <f t="shared" ref="R406:R409" si="959">AVERAGE(G399:G406)</f>
        <v>1.125</v>
      </c>
      <c r="S406" s="50">
        <f t="shared" ref="S406:S409" si="960">COUNTIF(H400:H406, "AC")/SUM(G400:G406)</f>
        <v>0.875</v>
      </c>
      <c r="T406" s="50">
        <f t="shared" ref="T406:T409" si="961">(Q406/5*0.5+(1-(R406-1)/10)*0.25+S406*0.25)*10000</f>
        <v>6906.25</v>
      </c>
      <c r="U406" s="50">
        <f t="shared" ref="U406:U409" si="962">T406-T405</f>
        <v>-125</v>
      </c>
      <c r="V406" s="50">
        <f>IF(A406&lt;&gt;"",AVERAGE($F$2:F406),"")</f>
        <v>1.7246913580246914</v>
      </c>
      <c r="W406" s="50">
        <f>IF(A406&lt;&gt;"", AVERAGE($G$2:G406), "")</f>
        <v>1.6074074074074074</v>
      </c>
      <c r="X406" s="50">
        <f>IF(A406&lt;&gt;"", COUNTIF($H$2:H406, "AC")/SUM($G$2:G406), "")</f>
        <v>0.60829493087557607</v>
      </c>
      <c r="Y406" s="50">
        <f t="shared" ref="Y406:Y409" si="963">IF(A406&lt;&gt;"", V406/5*0.5+(1-(W406-1)/10)*0.25+X406*0.25, "")*10000</f>
        <v>5593.5768333617798</v>
      </c>
      <c r="Z406" s="50">
        <f t="shared" ref="Z406:Z409" si="964">Y406-Y405</f>
        <v>2.563885913188642</v>
      </c>
      <c r="AA406" s="50">
        <f t="shared" si="535"/>
        <v>3.6597222222222212E-2</v>
      </c>
      <c r="AB406" s="75">
        <f t="shared" si="536"/>
        <v>6.0995370370370361E-3</v>
      </c>
      <c r="AC406" s="51">
        <v>6.0995370370370361E-3</v>
      </c>
      <c r="AD406" s="51" t="s">
        <v>1043</v>
      </c>
      <c r="AE406" s="51" t="s">
        <v>1043</v>
      </c>
      <c r="AF406" s="51" t="s">
        <v>1043</v>
      </c>
    </row>
    <row r="407" spans="1:32" x14ac:dyDescent="0.15">
      <c r="A407" s="43" t="s">
        <v>1225</v>
      </c>
      <c r="B407" s="57">
        <v>136</v>
      </c>
      <c r="C407" s="57" t="s">
        <v>1350</v>
      </c>
      <c r="D407" s="58" t="s">
        <v>12</v>
      </c>
      <c r="E407" s="58" t="s">
        <v>1228</v>
      </c>
      <c r="F407" s="58">
        <v>2</v>
      </c>
      <c r="G407" s="46">
        <v>1</v>
      </c>
      <c r="H407" s="47" t="s">
        <v>1229</v>
      </c>
      <c r="I407" s="59" t="s">
        <v>1230</v>
      </c>
      <c r="J407" s="56">
        <v>41467</v>
      </c>
      <c r="K407" s="61"/>
      <c r="L407" s="61"/>
      <c r="M407" s="73" t="s">
        <v>1228</v>
      </c>
      <c r="N407" s="80">
        <f t="shared" si="956"/>
        <v>7000</v>
      </c>
      <c r="O407" s="77">
        <f>AVERAGE($N$2:N407)</f>
        <v>6066.9471811713174</v>
      </c>
      <c r="P407" s="77">
        <f t="shared" si="957"/>
        <v>2.3038341205638062</v>
      </c>
      <c r="Q407" s="49">
        <f t="shared" si="958"/>
        <v>2.25</v>
      </c>
      <c r="R407" s="49">
        <f t="shared" si="959"/>
        <v>1.125</v>
      </c>
      <c r="S407" s="50">
        <f t="shared" si="960"/>
        <v>0.875</v>
      </c>
      <c r="T407" s="50">
        <f t="shared" si="961"/>
        <v>6906.25</v>
      </c>
      <c r="U407" s="50">
        <f t="shared" si="962"/>
        <v>0</v>
      </c>
      <c r="V407" s="50">
        <f>IF(A407&lt;&gt;"",AVERAGE($F$2:F407),"")</f>
        <v>1.7253694581280787</v>
      </c>
      <c r="W407" s="50">
        <f>IF(A407&lt;&gt;"", AVERAGE($G$2:G407), "")</f>
        <v>1.6059113300492611</v>
      </c>
      <c r="X407" s="50">
        <f>IF(A407&lt;&gt;"", COUNTIF($H$2:H407, "AC")/SUM($G$2:G407), "")</f>
        <v>0.60889570552147243</v>
      </c>
      <c r="Y407" s="50">
        <f t="shared" si="963"/>
        <v>5596.1308894194435</v>
      </c>
      <c r="Z407" s="50">
        <f t="shared" si="964"/>
        <v>2.554056057663729</v>
      </c>
      <c r="AA407" s="50">
        <f t="shared" ref="AA407" si="965">IF(ISERROR(MIN(86400*AB407/(4*3600), 1)), "NA", MIN(86400*AB407/(4*3600), 1))</f>
        <v>1.4305555555555556E-2</v>
      </c>
      <c r="AB407" s="75">
        <f t="shared" ref="AB407:AB453" si="966">IF(AC407="-","NA",SUM(AC407:AF407))</f>
        <v>2.3842592592592591E-3</v>
      </c>
      <c r="AC407" s="51">
        <v>2.3842592592592591E-3</v>
      </c>
      <c r="AD407" s="47" t="s">
        <v>987</v>
      </c>
      <c r="AE407" s="47" t="s">
        <v>987</v>
      </c>
      <c r="AF407" s="47" t="s">
        <v>987</v>
      </c>
    </row>
    <row r="408" spans="1:32" x14ac:dyDescent="0.15">
      <c r="A408" s="43" t="s">
        <v>1225</v>
      </c>
      <c r="B408" s="57">
        <v>520</v>
      </c>
      <c r="C408" s="57" t="s">
        <v>1351</v>
      </c>
      <c r="D408" s="58" t="s">
        <v>24</v>
      </c>
      <c r="E408" s="58" t="s">
        <v>1228</v>
      </c>
      <c r="F408" s="58">
        <v>2</v>
      </c>
      <c r="G408" s="46">
        <v>1</v>
      </c>
      <c r="H408" s="47" t="s">
        <v>1229</v>
      </c>
      <c r="I408" s="59" t="s">
        <v>1230</v>
      </c>
      <c r="J408" s="56">
        <v>41467</v>
      </c>
      <c r="K408" s="61"/>
      <c r="L408" s="61"/>
      <c r="M408" s="73" t="s">
        <v>1228</v>
      </c>
      <c r="N408" s="80">
        <f t="shared" si="956"/>
        <v>7000</v>
      </c>
      <c r="O408" s="77">
        <f>AVERAGE($N$2:N408)</f>
        <v>6069.2396942396927</v>
      </c>
      <c r="P408" s="77">
        <f t="shared" si="957"/>
        <v>2.2925130683752286</v>
      </c>
      <c r="Q408" s="49">
        <f t="shared" si="958"/>
        <v>2.25</v>
      </c>
      <c r="R408" s="49">
        <f t="shared" si="959"/>
        <v>1.125</v>
      </c>
      <c r="S408" s="50">
        <f t="shared" si="960"/>
        <v>1</v>
      </c>
      <c r="T408" s="50">
        <f t="shared" si="961"/>
        <v>7218.75</v>
      </c>
      <c r="U408" s="50">
        <f t="shared" si="962"/>
        <v>312.5</v>
      </c>
      <c r="V408" s="50">
        <f>IF(A408&lt;&gt;"",AVERAGE($F$2:F408),"")</f>
        <v>1.7260442260442261</v>
      </c>
      <c r="W408" s="50">
        <f>IF(A408&lt;&gt;"", AVERAGE($G$2:G408), "")</f>
        <v>1.6044226044226044</v>
      </c>
      <c r="X408" s="50">
        <f>IF(A408&lt;&gt;"", COUNTIF($H$2:H408, "AC")/SUM($G$2:G408), "")</f>
        <v>0.60949464012251153</v>
      </c>
      <c r="Y408" s="50">
        <f t="shared" si="963"/>
        <v>5598.6751752448536</v>
      </c>
      <c r="Z408" s="50">
        <f t="shared" si="964"/>
        <v>2.5442858254100429</v>
      </c>
      <c r="AA408" s="50">
        <f t="shared" ref="AA408:AA470" si="967">IF(ISERROR(MIN(86400*AB408/(4*3600), 1)), "NA", MIN(86400*AB408/(4*3600), 1))</f>
        <v>1.9166666666666665E-2</v>
      </c>
      <c r="AB408" s="75">
        <f t="shared" si="966"/>
        <v>3.1944444444444442E-3</v>
      </c>
      <c r="AC408" s="51">
        <v>3.1944444444444442E-3</v>
      </c>
      <c r="AD408" s="47" t="s">
        <v>987</v>
      </c>
      <c r="AE408" s="47" t="s">
        <v>987</v>
      </c>
      <c r="AF408" s="47" t="s">
        <v>987</v>
      </c>
    </row>
    <row r="409" spans="1:32" x14ac:dyDescent="0.15">
      <c r="A409" s="43" t="s">
        <v>1225</v>
      </c>
      <c r="B409" s="57">
        <v>538</v>
      </c>
      <c r="C409" s="57" t="s">
        <v>1352</v>
      </c>
      <c r="D409" s="58" t="s">
        <v>1353</v>
      </c>
      <c r="E409" s="58" t="s">
        <v>1228</v>
      </c>
      <c r="F409" s="58">
        <v>3</v>
      </c>
      <c r="G409" s="46">
        <v>1</v>
      </c>
      <c r="H409" s="47" t="s">
        <v>1229</v>
      </c>
      <c r="I409" s="59" t="s">
        <v>1230</v>
      </c>
      <c r="J409" s="56">
        <v>41467</v>
      </c>
      <c r="K409" s="61"/>
      <c r="L409" s="61" t="s">
        <v>1354</v>
      </c>
      <c r="M409" s="73" t="s">
        <v>1228</v>
      </c>
      <c r="N409" s="80">
        <f t="shared" si="956"/>
        <v>8000</v>
      </c>
      <c r="O409" s="77">
        <f>AVERAGE($N$2:N409)</f>
        <v>6073.9719498910663</v>
      </c>
      <c r="P409" s="77">
        <f t="shared" si="957"/>
        <v>4.7322556513736345</v>
      </c>
      <c r="Q409" s="49">
        <f t="shared" si="958"/>
        <v>2.375</v>
      </c>
      <c r="R409" s="49">
        <f t="shared" si="959"/>
        <v>1</v>
      </c>
      <c r="S409" s="50">
        <f t="shared" si="960"/>
        <v>1</v>
      </c>
      <c r="T409" s="50">
        <f t="shared" si="961"/>
        <v>7375</v>
      </c>
      <c r="U409" s="50">
        <f t="shared" si="962"/>
        <v>156.25</v>
      </c>
      <c r="V409" s="50">
        <f>IF(A409&lt;&gt;"",AVERAGE($F$2:F409),"")</f>
        <v>1.7291666666666667</v>
      </c>
      <c r="W409" s="50">
        <f>IF(A409&lt;&gt;"", AVERAGE($G$2:G409), "")</f>
        <v>1.6029411764705883</v>
      </c>
      <c r="X409" s="50">
        <f>IF(A409&lt;&gt;"", COUNTIF($H$2:H409, "AC")/SUM($G$2:G409), "")</f>
        <v>0.61009174311926606</v>
      </c>
      <c r="Y409" s="50">
        <f t="shared" si="963"/>
        <v>5603.6607303471837</v>
      </c>
      <c r="Z409" s="50">
        <f t="shared" si="964"/>
        <v>4.9855551023301814</v>
      </c>
      <c r="AA409" s="50">
        <f t="shared" si="967"/>
        <v>7.3055555555555568E-2</v>
      </c>
      <c r="AB409" s="75">
        <f t="shared" si="966"/>
        <v>1.2175925925925929E-2</v>
      </c>
      <c r="AC409" s="51">
        <v>1.2175925925925929E-2</v>
      </c>
      <c r="AD409" s="47" t="s">
        <v>987</v>
      </c>
      <c r="AE409" s="47" t="s">
        <v>987</v>
      </c>
      <c r="AF409" s="47" t="s">
        <v>987</v>
      </c>
    </row>
    <row r="410" spans="1:32" x14ac:dyDescent="0.15">
      <c r="A410" s="43" t="s">
        <v>1225</v>
      </c>
      <c r="B410" s="57">
        <v>389</v>
      </c>
      <c r="C410" s="57" t="s">
        <v>1355</v>
      </c>
      <c r="D410" s="58" t="s">
        <v>79</v>
      </c>
      <c r="E410" s="58" t="s">
        <v>1228</v>
      </c>
      <c r="F410" s="58">
        <v>3</v>
      </c>
      <c r="G410" s="46">
        <v>1</v>
      </c>
      <c r="H410" s="47" t="s">
        <v>1229</v>
      </c>
      <c r="I410" s="59" t="s">
        <v>1230</v>
      </c>
      <c r="J410" s="56">
        <v>41467</v>
      </c>
      <c r="K410" s="61"/>
      <c r="L410" s="61"/>
      <c r="M410" s="73" t="s">
        <v>1228</v>
      </c>
      <c r="N410" s="80">
        <f t="shared" ref="N410:N412" si="968">(0.5*F410/5+0.25*(1-(G410-1)/10)+0.25*(IF(H410="AC",1,0)/G410))*10000</f>
        <v>8000</v>
      </c>
      <c r="O410" s="77">
        <f>AVERAGE($N$2:N410)</f>
        <v>6078.6810649280078</v>
      </c>
      <c r="P410" s="77">
        <f t="shared" ref="P410:P412" si="969">O410-O409</f>
        <v>4.7091150369415118</v>
      </c>
      <c r="Q410" s="49">
        <f t="shared" ref="Q410:Q412" si="970">AVERAGE(F403:F410)</f>
        <v>2.5</v>
      </c>
      <c r="R410" s="49">
        <f t="shared" ref="R410:R412" si="971">AVERAGE(G403:G410)</f>
        <v>1</v>
      </c>
      <c r="S410" s="50">
        <f t="shared" ref="S410:S412" si="972">COUNTIF(H404:H410, "AC")/SUM(G404:G410)</f>
        <v>1</v>
      </c>
      <c r="T410" s="50">
        <f t="shared" ref="T410:T412" si="973">(Q410/5*0.5+(1-(R410-1)/10)*0.25+S410*0.25)*10000</f>
        <v>7500</v>
      </c>
      <c r="U410" s="50">
        <f t="shared" ref="U410:U412" si="974">T410-T409</f>
        <v>125</v>
      </c>
      <c r="V410" s="50">
        <f>IF(A410&lt;&gt;"",AVERAGE($F$2:F410),"")</f>
        <v>1.7322738386308068</v>
      </c>
      <c r="W410" s="50">
        <f>IF(A410&lt;&gt;"", AVERAGE($G$2:G410), "")</f>
        <v>1.6014669926650367</v>
      </c>
      <c r="X410" s="50">
        <f>IF(A410&lt;&gt;"", COUNTIF($H$2:H410, "AC")/SUM($G$2:G410), "")</f>
        <v>0.61068702290076338</v>
      </c>
      <c r="Y410" s="50">
        <f t="shared" ref="Y410:Y412" si="975">IF(A410&lt;&gt;"", V410/5*0.5+(1-(W410-1)/10)*0.25+X410*0.25, "")*10000</f>
        <v>5608.6246477164559</v>
      </c>
      <c r="Z410" s="50">
        <f t="shared" ref="Z410:Z412" si="976">Y410-Y409</f>
        <v>4.963917369272167</v>
      </c>
      <c r="AA410" s="50">
        <f t="shared" si="967"/>
        <v>3.4583333333333334E-2</v>
      </c>
      <c r="AB410" s="75">
        <f t="shared" si="966"/>
        <v>5.7638888888888887E-3</v>
      </c>
      <c r="AC410" s="51">
        <v>5.7638888888888887E-3</v>
      </c>
      <c r="AD410" s="47" t="s">
        <v>987</v>
      </c>
      <c r="AE410" s="47" t="s">
        <v>987</v>
      </c>
      <c r="AF410" s="47" t="s">
        <v>987</v>
      </c>
    </row>
    <row r="411" spans="1:32" x14ac:dyDescent="0.15">
      <c r="A411" s="43" t="s">
        <v>1225</v>
      </c>
      <c r="B411" s="57">
        <v>371</v>
      </c>
      <c r="C411" s="57" t="s">
        <v>1356</v>
      </c>
      <c r="D411" s="58" t="s">
        <v>1357</v>
      </c>
      <c r="E411" s="58">
        <v>1</v>
      </c>
      <c r="F411" s="58">
        <v>3</v>
      </c>
      <c r="G411" s="46">
        <v>1</v>
      </c>
      <c r="H411" s="47" t="s">
        <v>1229</v>
      </c>
      <c r="I411" s="59" t="s">
        <v>1230</v>
      </c>
      <c r="J411" s="56">
        <v>41467</v>
      </c>
      <c r="K411" s="61"/>
      <c r="L411" s="61" t="s">
        <v>1358</v>
      </c>
      <c r="M411" s="73" t="s">
        <v>1228</v>
      </c>
      <c r="N411" s="80">
        <f t="shared" si="968"/>
        <v>8000</v>
      </c>
      <c r="O411" s="77">
        <f>AVERAGE($N$2:N411)</f>
        <v>6083.3672086720853</v>
      </c>
      <c r="P411" s="77">
        <f t="shared" si="969"/>
        <v>4.6861437440775262</v>
      </c>
      <c r="Q411" s="49">
        <f t="shared" si="970"/>
        <v>2.625</v>
      </c>
      <c r="R411" s="49">
        <f t="shared" si="971"/>
        <v>1</v>
      </c>
      <c r="S411" s="50">
        <f t="shared" si="972"/>
        <v>1</v>
      </c>
      <c r="T411" s="50">
        <f t="shared" si="973"/>
        <v>7625</v>
      </c>
      <c r="U411" s="50">
        <f t="shared" si="974"/>
        <v>125</v>
      </c>
      <c r="V411" s="50">
        <f>IF(A411&lt;&gt;"",AVERAGE($F$2:F411),"")</f>
        <v>1.7353658536585366</v>
      </c>
      <c r="W411" s="50">
        <f>IF(A411&lt;&gt;"", AVERAGE($G$2:G411), "")</f>
        <v>1.6</v>
      </c>
      <c r="X411" s="50">
        <f>IF(A411&lt;&gt;"", COUNTIF($H$2:H411, "AC")/SUM($G$2:G411), "")</f>
        <v>0.61128048780487809</v>
      </c>
      <c r="Y411" s="50">
        <f t="shared" si="975"/>
        <v>5613.5670731707314</v>
      </c>
      <c r="Z411" s="50">
        <f t="shared" si="976"/>
        <v>4.9424254542755079</v>
      </c>
      <c r="AA411" s="50">
        <f t="shared" si="967"/>
        <v>1</v>
      </c>
      <c r="AB411" s="75">
        <f t="shared" si="966"/>
        <v>1E+100</v>
      </c>
      <c r="AC411" s="82">
        <v>1E+100</v>
      </c>
      <c r="AD411" s="47" t="s">
        <v>987</v>
      </c>
      <c r="AE411" s="47" t="s">
        <v>987</v>
      </c>
      <c r="AF411" s="47" t="s">
        <v>987</v>
      </c>
    </row>
    <row r="412" spans="1:32" x14ac:dyDescent="0.15">
      <c r="A412" s="43" t="s">
        <v>1225</v>
      </c>
      <c r="B412" s="57">
        <v>258</v>
      </c>
      <c r="C412" s="57" t="s">
        <v>1359</v>
      </c>
      <c r="D412" s="58" t="s">
        <v>120</v>
      </c>
      <c r="E412" s="58" t="s">
        <v>1228</v>
      </c>
      <c r="F412" s="58">
        <v>3</v>
      </c>
      <c r="G412" s="46">
        <v>1</v>
      </c>
      <c r="H412" s="47" t="s">
        <v>1229</v>
      </c>
      <c r="I412" s="59" t="s">
        <v>1230</v>
      </c>
      <c r="J412" s="56">
        <v>41467</v>
      </c>
      <c r="K412" s="61"/>
      <c r="L412" s="61" t="s">
        <v>1360</v>
      </c>
      <c r="M412" s="73" t="s">
        <v>1228</v>
      </c>
      <c r="N412" s="80">
        <f t="shared" si="968"/>
        <v>8000</v>
      </c>
      <c r="O412" s="77">
        <f>AVERAGE($N$2:N412)</f>
        <v>6088.0305487969708</v>
      </c>
      <c r="P412" s="77">
        <f t="shared" si="969"/>
        <v>4.663340124885508</v>
      </c>
      <c r="Q412" s="49">
        <f t="shared" si="970"/>
        <v>2.625</v>
      </c>
      <c r="R412" s="49">
        <f t="shared" si="971"/>
        <v>1</v>
      </c>
      <c r="S412" s="50">
        <f t="shared" si="972"/>
        <v>1</v>
      </c>
      <c r="T412" s="50">
        <f t="shared" si="973"/>
        <v>7625</v>
      </c>
      <c r="U412" s="50">
        <f t="shared" si="974"/>
        <v>0</v>
      </c>
      <c r="V412" s="50">
        <f>IF(A412&lt;&gt;"",AVERAGE($F$2:F412),"")</f>
        <v>1.7384428223844282</v>
      </c>
      <c r="W412" s="50">
        <f>IF(A412&lt;&gt;"", AVERAGE($G$2:G412), "")</f>
        <v>1.5985401459854014</v>
      </c>
      <c r="X412" s="50">
        <f>IF(A412&lt;&gt;"", COUNTIF($H$2:H412, "AC")/SUM($G$2:G412), "")</f>
        <v>0.61187214611872143</v>
      </c>
      <c r="Y412" s="50">
        <f t="shared" si="975"/>
        <v>5618.4881511848816</v>
      </c>
      <c r="Z412" s="50">
        <f t="shared" si="976"/>
        <v>4.9210780141502255</v>
      </c>
      <c r="AA412" s="50">
        <f t="shared" si="967"/>
        <v>7.1319444444444463E-2</v>
      </c>
      <c r="AB412" s="75">
        <f t="shared" si="966"/>
        <v>1.1886574074074075E-2</v>
      </c>
      <c r="AC412" s="51">
        <v>1.1886574074074075E-2</v>
      </c>
      <c r="AD412" s="47" t="s">
        <v>987</v>
      </c>
      <c r="AE412" s="47" t="s">
        <v>987</v>
      </c>
      <c r="AF412" s="47" t="s">
        <v>987</v>
      </c>
    </row>
    <row r="413" spans="1:32" x14ac:dyDescent="0.15">
      <c r="A413" s="43" t="s">
        <v>1225</v>
      </c>
      <c r="B413" s="57">
        <v>226</v>
      </c>
      <c r="C413" s="57" t="s">
        <v>1361</v>
      </c>
      <c r="D413" s="58" t="s">
        <v>1334</v>
      </c>
      <c r="E413" s="58" t="s">
        <v>1228</v>
      </c>
      <c r="F413" s="58">
        <v>3</v>
      </c>
      <c r="G413" s="46">
        <v>1</v>
      </c>
      <c r="H413" s="47" t="s">
        <v>1229</v>
      </c>
      <c r="I413" s="59" t="s">
        <v>1230</v>
      </c>
      <c r="J413" s="56">
        <v>41467</v>
      </c>
      <c r="K413" s="61"/>
      <c r="L413" s="61"/>
      <c r="M413" s="73" t="s">
        <v>1228</v>
      </c>
      <c r="N413" s="80">
        <f t="shared" ref="N413" si="977">(0.5*F413/5+0.25*(1-(G413-1)/10)+0.25*(IF(H413="AC",1,0)/G413))*10000</f>
        <v>8000</v>
      </c>
      <c r="O413" s="77">
        <f>AVERAGE($N$2:N413)</f>
        <v>6092.6712513484345</v>
      </c>
      <c r="P413" s="77">
        <f t="shared" ref="P413" si="978">O413-O412</f>
        <v>4.6407025514636189</v>
      </c>
      <c r="Q413" s="49">
        <f t="shared" ref="Q413" si="979">AVERAGE(F406:F413)</f>
        <v>2.625</v>
      </c>
      <c r="R413" s="49">
        <f t="shared" ref="R413" si="980">AVERAGE(G406:G413)</f>
        <v>1</v>
      </c>
      <c r="S413" s="50">
        <f t="shared" ref="S413" si="981">COUNTIF(H407:H413, "AC")/SUM(G407:G413)</f>
        <v>1</v>
      </c>
      <c r="T413" s="50">
        <f t="shared" ref="T413" si="982">(Q413/5*0.5+(1-(R413-1)/10)*0.25+S413*0.25)*10000</f>
        <v>7625</v>
      </c>
      <c r="U413" s="50">
        <f t="shared" ref="U413" si="983">T413-T412</f>
        <v>0</v>
      </c>
      <c r="V413" s="50">
        <f>IF(A413&lt;&gt;"",AVERAGE($F$2:F413),"")</f>
        <v>1.741504854368932</v>
      </c>
      <c r="W413" s="50">
        <f>IF(A413&lt;&gt;"", AVERAGE($G$2:G413), "")</f>
        <v>1.5970873786407767</v>
      </c>
      <c r="X413" s="50">
        <f>IF(A413&lt;&gt;"", COUNTIF($H$2:H413, "AC")/SUM($G$2:G413), "")</f>
        <v>0.61246200607902734</v>
      </c>
      <c r="Y413" s="50">
        <f t="shared" ref="Y413" si="984">IF(A413&lt;&gt;"", V413/5*0.5+(1-(W413-1)/10)*0.25+X413*0.25, "")*10000</f>
        <v>5623.3880249063059</v>
      </c>
      <c r="Z413" s="50">
        <f t="shared" ref="Z413" si="985">Y413-Y412</f>
        <v>4.8998737214242283</v>
      </c>
      <c r="AA413" s="50">
        <f t="shared" si="967"/>
        <v>3.8124999999999999E-2</v>
      </c>
      <c r="AB413" s="75">
        <f t="shared" si="966"/>
        <v>6.3541666666666668E-3</v>
      </c>
      <c r="AC413" s="51">
        <v>6.3541666666666668E-3</v>
      </c>
      <c r="AD413" s="47" t="s">
        <v>987</v>
      </c>
      <c r="AE413" s="47" t="s">
        <v>987</v>
      </c>
      <c r="AF413" s="47" t="s">
        <v>987</v>
      </c>
    </row>
    <row r="414" spans="1:32" x14ac:dyDescent="0.15">
      <c r="A414" s="43" t="s">
        <v>1225</v>
      </c>
      <c r="B414" s="57">
        <v>606</v>
      </c>
      <c r="C414" s="33" t="s">
        <v>1362</v>
      </c>
      <c r="D414" s="58" t="s">
        <v>1334</v>
      </c>
      <c r="E414" s="58" t="s">
        <v>1228</v>
      </c>
      <c r="F414" s="58">
        <v>3</v>
      </c>
      <c r="G414" s="46">
        <v>1</v>
      </c>
      <c r="H414" s="47" t="s">
        <v>1229</v>
      </c>
      <c r="I414" s="59" t="s">
        <v>1230</v>
      </c>
      <c r="J414" s="56">
        <v>41467</v>
      </c>
      <c r="K414" s="61"/>
      <c r="L414" s="61"/>
      <c r="M414" s="73" t="s">
        <v>1228</v>
      </c>
      <c r="N414" s="80">
        <f t="shared" ref="N414" si="986">(0.5*F414/5+0.25*(1-(G414-1)/10)+0.25*(IF(H414="AC",1,0)/G414))*10000</f>
        <v>8000</v>
      </c>
      <c r="O414" s="77">
        <f>AVERAGE($N$2:N414)</f>
        <v>6097.289480764056</v>
      </c>
      <c r="P414" s="77">
        <f t="shared" ref="P414" si="987">O414-O413</f>
        <v>4.6182294156214994</v>
      </c>
      <c r="Q414" s="49">
        <f t="shared" ref="Q414" si="988">AVERAGE(F407:F414)</f>
        <v>2.75</v>
      </c>
      <c r="R414" s="49">
        <f t="shared" ref="R414" si="989">AVERAGE(G407:G414)</f>
        <v>1</v>
      </c>
      <c r="S414" s="50">
        <f t="shared" ref="S414" si="990">COUNTIF(H408:H414, "AC")/SUM(G408:G414)</f>
        <v>1</v>
      </c>
      <c r="T414" s="50">
        <f t="shared" ref="T414" si="991">(Q414/5*0.5+(1-(R414-1)/10)*0.25+S414*0.25)*10000</f>
        <v>7750</v>
      </c>
      <c r="U414" s="50">
        <f t="shared" ref="U414" si="992">T414-T413</f>
        <v>125</v>
      </c>
      <c r="V414" s="50">
        <f>IF(A414&lt;&gt;"",AVERAGE($F$2:F414),"")</f>
        <v>1.7445520581113803</v>
      </c>
      <c r="W414" s="50">
        <f>IF(A414&lt;&gt;"", AVERAGE($G$2:G414), "")</f>
        <v>1.5956416464891041</v>
      </c>
      <c r="X414" s="50">
        <f>IF(A414&lt;&gt;"", COUNTIF($H$2:H414, "AC")/SUM($G$2:G414), "")</f>
        <v>0.61305007587253413</v>
      </c>
      <c r="Y414" s="50">
        <f t="shared" ref="Y414" si="993">IF(A414&lt;&gt;"", V414/5*0.5+(1-(W414-1)/10)*0.25+X414*0.25, "")*10000</f>
        <v>5628.2668361704391</v>
      </c>
      <c r="Z414" s="50">
        <f t="shared" ref="Z414" si="994">Y414-Y413</f>
        <v>4.8788112641332191</v>
      </c>
      <c r="AA414" s="50">
        <f t="shared" si="967"/>
        <v>7.2777777777777775E-2</v>
      </c>
      <c r="AB414" s="75">
        <f t="shared" si="966"/>
        <v>1.2129629629629629E-2</v>
      </c>
      <c r="AC414" s="51">
        <v>1.2129629629629629E-2</v>
      </c>
      <c r="AD414" s="47" t="s">
        <v>987</v>
      </c>
      <c r="AE414" s="47" t="s">
        <v>987</v>
      </c>
      <c r="AF414" s="47" t="s">
        <v>987</v>
      </c>
    </row>
    <row r="415" spans="1:32" x14ac:dyDescent="0.15">
      <c r="A415" s="43" t="s">
        <v>1225</v>
      </c>
      <c r="B415" s="57">
        <v>492</v>
      </c>
      <c r="C415" s="57" t="s">
        <v>1363</v>
      </c>
      <c r="D415" s="58" t="s">
        <v>12</v>
      </c>
      <c r="E415" s="58" t="s">
        <v>1228</v>
      </c>
      <c r="F415" s="58">
        <v>2</v>
      </c>
      <c r="G415" s="46">
        <v>2</v>
      </c>
      <c r="H415" s="47" t="s">
        <v>1229</v>
      </c>
      <c r="I415" s="59" t="s">
        <v>1230</v>
      </c>
      <c r="J415" s="56">
        <v>41468</v>
      </c>
      <c r="K415" s="61"/>
      <c r="L415" s="61"/>
      <c r="M415" s="73" t="s">
        <v>1228</v>
      </c>
      <c r="N415" s="80">
        <f t="shared" ref="N415:N416" si="995">(0.5*F415/5+0.25*(1-(G415-1)/10)+0.25*(IF(H415="AC",1,0)/G415))*10000</f>
        <v>5500</v>
      </c>
      <c r="O415" s="77">
        <f>AVERAGE($N$2:N415)</f>
        <v>6095.8467525496499</v>
      </c>
      <c r="P415" s="77">
        <f t="shared" ref="P415:P416" si="996">O415-O414</f>
        <v>-1.4427282144060882</v>
      </c>
      <c r="Q415" s="49">
        <f t="shared" ref="Q415:Q416" si="997">AVERAGE(F408:F415)</f>
        <v>2.75</v>
      </c>
      <c r="R415" s="49">
        <f t="shared" ref="R415:R416" si="998">AVERAGE(G408:G415)</f>
        <v>1.125</v>
      </c>
      <c r="S415" s="50">
        <f t="shared" ref="S415:S416" si="999">COUNTIF(H409:H415, "AC")/SUM(G409:G415)</f>
        <v>0.875</v>
      </c>
      <c r="T415" s="50">
        <f t="shared" ref="T415:T416" si="1000">(Q415/5*0.5+(1-(R415-1)/10)*0.25+S415*0.25)*10000</f>
        <v>7406.2500000000009</v>
      </c>
      <c r="U415" s="50">
        <f t="shared" ref="U415:U416" si="1001">T415-T414</f>
        <v>-343.74999999999909</v>
      </c>
      <c r="V415" s="50">
        <f>IF(A415&lt;&gt;"",AVERAGE($F$2:F415),"")</f>
        <v>1.7451690821256038</v>
      </c>
      <c r="W415" s="50">
        <f>IF(A415&lt;&gt;"", AVERAGE($G$2:G415), "")</f>
        <v>1.5966183574879227</v>
      </c>
      <c r="X415" s="50">
        <f>IF(A415&lt;&gt;"", COUNTIF($H$2:H415, "AC")/SUM($G$2:G415), "")</f>
        <v>0.61270801815431164</v>
      </c>
      <c r="Y415" s="50">
        <f t="shared" ref="Y415:Y416" si="1002">IF(A415&lt;&gt;"", V415/5*0.5+(1-(W415-1)/10)*0.25+X415*0.25, "")*10000</f>
        <v>5627.7845381394018</v>
      </c>
      <c r="Z415" s="50">
        <f t="shared" ref="Z415:Z416" si="1003">Y415-Y414</f>
        <v>-0.48229803103731683</v>
      </c>
      <c r="AA415" s="50">
        <f t="shared" si="967"/>
        <v>5.9861111111111122E-2</v>
      </c>
      <c r="AB415" s="75">
        <f t="shared" si="966"/>
        <v>9.9768518518518531E-3</v>
      </c>
      <c r="AC415" s="51">
        <v>9.9768518518518531E-3</v>
      </c>
      <c r="AD415" s="47" t="s">
        <v>987</v>
      </c>
      <c r="AE415" s="47" t="s">
        <v>987</v>
      </c>
      <c r="AF415" s="47" t="s">
        <v>987</v>
      </c>
    </row>
    <row r="416" spans="1:32" x14ac:dyDescent="0.15">
      <c r="A416" s="43" t="s">
        <v>1225</v>
      </c>
      <c r="B416" s="57">
        <v>598</v>
      </c>
      <c r="C416" s="57" t="s">
        <v>1364</v>
      </c>
      <c r="D416" s="58" t="s">
        <v>12</v>
      </c>
      <c r="E416" s="58" t="s">
        <v>1228</v>
      </c>
      <c r="F416" s="58">
        <v>3</v>
      </c>
      <c r="G416" s="46">
        <v>2</v>
      </c>
      <c r="H416" s="47" t="s">
        <v>1229</v>
      </c>
      <c r="I416" s="59" t="s">
        <v>1230</v>
      </c>
      <c r="J416" s="56">
        <v>41468</v>
      </c>
      <c r="K416" s="61"/>
      <c r="L416" s="61" t="s">
        <v>1365</v>
      </c>
      <c r="M416" s="73" t="s">
        <v>1228</v>
      </c>
      <c r="N416" s="80">
        <f t="shared" si="995"/>
        <v>6500</v>
      </c>
      <c r="O416" s="77">
        <f>AVERAGE($N$2:N416)</f>
        <v>6096.8206157965178</v>
      </c>
      <c r="P416" s="77">
        <f t="shared" si="996"/>
        <v>0.97386324686794978</v>
      </c>
      <c r="Q416" s="49">
        <f t="shared" si="997"/>
        <v>2.875</v>
      </c>
      <c r="R416" s="49">
        <f t="shared" si="998"/>
        <v>1.25</v>
      </c>
      <c r="S416" s="50">
        <f t="shared" si="999"/>
        <v>0.77777777777777779</v>
      </c>
      <c r="T416" s="50">
        <f t="shared" si="1000"/>
        <v>7256.9444444444443</v>
      </c>
      <c r="U416" s="50">
        <f t="shared" si="1001"/>
        <v>-149.30555555555657</v>
      </c>
      <c r="V416" s="50">
        <f>IF(A416&lt;&gt;"",AVERAGE($F$2:F416),"")</f>
        <v>1.7481927710843375</v>
      </c>
      <c r="W416" s="50">
        <f>IF(A416&lt;&gt;"", AVERAGE($G$2:G416), "")</f>
        <v>1.5975903614457831</v>
      </c>
      <c r="X416" s="50">
        <f>IF(A416&lt;&gt;"", COUNTIF($H$2:H416, "AC")/SUM($G$2:G416), "")</f>
        <v>0.61236802413273006</v>
      </c>
      <c r="Y416" s="50">
        <f t="shared" si="1002"/>
        <v>5629.7152410547169</v>
      </c>
      <c r="Z416" s="50">
        <f t="shared" si="1003"/>
        <v>1.9307029153151234</v>
      </c>
      <c r="AA416" s="50">
        <f t="shared" si="967"/>
        <v>2.958333333333333E-2</v>
      </c>
      <c r="AB416" s="75">
        <f t="shared" si="966"/>
        <v>4.9305555555555552E-3</v>
      </c>
      <c r="AC416" s="51">
        <v>4.9305555555555552E-3</v>
      </c>
      <c r="AD416" s="47" t="s">
        <v>987</v>
      </c>
      <c r="AE416" s="47" t="s">
        <v>987</v>
      </c>
      <c r="AF416" s="47" t="s">
        <v>987</v>
      </c>
    </row>
    <row r="417" spans="1:32" x14ac:dyDescent="0.15">
      <c r="A417" s="43" t="s">
        <v>1225</v>
      </c>
      <c r="B417" s="57">
        <v>599</v>
      </c>
      <c r="C417" s="57" t="s">
        <v>1366</v>
      </c>
      <c r="D417" s="58" t="s">
        <v>1344</v>
      </c>
      <c r="E417" s="58" t="s">
        <v>1228</v>
      </c>
      <c r="F417" s="58">
        <v>2</v>
      </c>
      <c r="G417" s="46">
        <v>1</v>
      </c>
      <c r="H417" s="47" t="s">
        <v>1229</v>
      </c>
      <c r="I417" s="59" t="s">
        <v>1230</v>
      </c>
      <c r="J417" s="56">
        <v>41469</v>
      </c>
      <c r="K417" s="61"/>
      <c r="L417" s="61"/>
      <c r="M417" s="73" t="s">
        <v>1228</v>
      </c>
      <c r="N417" s="80">
        <f t="shared" ref="N417:N419" si="1004">(0.5*F417/5+0.25*(1-(G417-1)/10)+0.25*(IF(H417="AC",1,0)/G417))*10000</f>
        <v>7000</v>
      </c>
      <c r="O417" s="77">
        <f>AVERAGE($N$2:N417)</f>
        <v>6098.9917200854688</v>
      </c>
      <c r="P417" s="77">
        <f t="shared" ref="P417:P419" si="1005">O417-O416</f>
        <v>2.1711042889510281</v>
      </c>
      <c r="Q417" s="49">
        <f t="shared" ref="Q417:Q419" si="1006">AVERAGE(F410:F417)</f>
        <v>2.75</v>
      </c>
      <c r="R417" s="49">
        <f t="shared" ref="R417:R419" si="1007">AVERAGE(G410:G417)</f>
        <v>1.25</v>
      </c>
      <c r="S417" s="50">
        <f t="shared" ref="S417:S419" si="1008">COUNTIF(H411:H417, "AC")/SUM(G411:G417)</f>
        <v>0.77777777777777779</v>
      </c>
      <c r="T417" s="50">
        <f t="shared" ref="T417:T419" si="1009">(Q417/5*0.5+(1-(R417-1)/10)*0.25+S417*0.25)*10000</f>
        <v>7131.9444444444443</v>
      </c>
      <c r="U417" s="50">
        <f t="shared" ref="U417:U419" si="1010">T417-T416</f>
        <v>-125</v>
      </c>
      <c r="V417" s="50">
        <f>IF(A417&lt;&gt;"",AVERAGE($F$2:F417),"")</f>
        <v>1.7487980769230769</v>
      </c>
      <c r="W417" s="50">
        <f>IF(A417&lt;&gt;"", AVERAGE($G$2:G417), "")</f>
        <v>1.5961538461538463</v>
      </c>
      <c r="X417" s="50">
        <f>IF(A417&lt;&gt;"", COUNTIF($H$2:H417, "AC")/SUM($G$2:G417), "")</f>
        <v>0.61295180722891562</v>
      </c>
      <c r="Y417" s="50">
        <f t="shared" ref="Y417:Y419" si="1011">IF(A417&lt;&gt;"", V417/5*0.5+(1-(W417-1)/10)*0.25+X417*0.25, "")*10000</f>
        <v>5632.1391334569034</v>
      </c>
      <c r="Z417" s="50">
        <f t="shared" ref="Z417:Z419" si="1012">Y417-Y416</f>
        <v>2.4238924021865387</v>
      </c>
      <c r="AA417" s="50">
        <f t="shared" si="967"/>
        <v>2.8958333333333332E-2</v>
      </c>
      <c r="AB417" s="75">
        <f t="shared" si="966"/>
        <v>4.8263888888888887E-3</v>
      </c>
      <c r="AC417" s="51">
        <v>4.8263888888888887E-3</v>
      </c>
      <c r="AD417" s="47" t="s">
        <v>987</v>
      </c>
      <c r="AE417" s="47" t="s">
        <v>987</v>
      </c>
      <c r="AF417" s="47" t="s">
        <v>987</v>
      </c>
    </row>
    <row r="418" spans="1:32" x14ac:dyDescent="0.15">
      <c r="A418" s="43" t="s">
        <v>1225</v>
      </c>
      <c r="B418" s="57">
        <v>453</v>
      </c>
      <c r="C418" s="57" t="s">
        <v>1367</v>
      </c>
      <c r="D418" s="58" t="s">
        <v>792</v>
      </c>
      <c r="E418" s="58" t="s">
        <v>1228</v>
      </c>
      <c r="F418" s="58">
        <v>3</v>
      </c>
      <c r="G418" s="46">
        <v>1</v>
      </c>
      <c r="H418" s="47" t="s">
        <v>1229</v>
      </c>
      <c r="I418" s="59" t="s">
        <v>1230</v>
      </c>
      <c r="J418" s="56">
        <v>41469</v>
      </c>
      <c r="K418" s="61"/>
      <c r="L418" s="61"/>
      <c r="M418" s="73" t="s">
        <v>1228</v>
      </c>
      <c r="N418" s="80">
        <f t="shared" si="1004"/>
        <v>8000</v>
      </c>
      <c r="O418" s="77">
        <f>AVERAGE($N$2:N418)</f>
        <v>6103.5504929389808</v>
      </c>
      <c r="P418" s="77">
        <f t="shared" si="1005"/>
        <v>4.5587728535119822</v>
      </c>
      <c r="Q418" s="49">
        <f t="shared" si="1006"/>
        <v>2.75</v>
      </c>
      <c r="R418" s="49">
        <f t="shared" si="1007"/>
        <v>1.25</v>
      </c>
      <c r="S418" s="50">
        <f t="shared" si="1008"/>
        <v>0.77777777777777779</v>
      </c>
      <c r="T418" s="50">
        <f t="shared" si="1009"/>
        <v>7131.9444444444443</v>
      </c>
      <c r="U418" s="50">
        <f t="shared" si="1010"/>
        <v>0</v>
      </c>
      <c r="V418" s="50">
        <f>IF(A418&lt;&gt;"",AVERAGE($F$2:F418),"")</f>
        <v>1.7517985611510791</v>
      </c>
      <c r="W418" s="50">
        <f>IF(A418&lt;&gt;"", AVERAGE($G$2:G418), "")</f>
        <v>1.5947242206235013</v>
      </c>
      <c r="X418" s="50">
        <f>IF(A418&lt;&gt;"", COUNTIF($H$2:H418, "AC")/SUM($G$2:G418), "")</f>
        <v>0.61353383458646615</v>
      </c>
      <c r="Y418" s="50">
        <f t="shared" si="1011"/>
        <v>5636.9520924613689</v>
      </c>
      <c r="Z418" s="50">
        <f t="shared" si="1012"/>
        <v>4.8129590044654833</v>
      </c>
      <c r="AA418" s="50">
        <f t="shared" si="967"/>
        <v>4.7083333333333331E-2</v>
      </c>
      <c r="AB418" s="75">
        <f t="shared" si="966"/>
        <v>7.8472222222222224E-3</v>
      </c>
      <c r="AC418" s="51">
        <v>7.8472222222222224E-3</v>
      </c>
      <c r="AD418" s="47" t="s">
        <v>987</v>
      </c>
      <c r="AE418" s="47" t="s">
        <v>987</v>
      </c>
      <c r="AF418" s="47" t="s">
        <v>987</v>
      </c>
    </row>
    <row r="419" spans="1:32" x14ac:dyDescent="0.15">
      <c r="A419" s="43" t="s">
        <v>1225</v>
      </c>
      <c r="B419" s="57">
        <v>455</v>
      </c>
      <c r="C419" s="57" t="s">
        <v>1368</v>
      </c>
      <c r="D419" s="58" t="s">
        <v>1285</v>
      </c>
      <c r="E419" s="58" t="s">
        <v>1228</v>
      </c>
      <c r="F419" s="58">
        <v>2</v>
      </c>
      <c r="G419" s="46">
        <v>1</v>
      </c>
      <c r="H419" s="47" t="s">
        <v>1229</v>
      </c>
      <c r="I419" s="59" t="s">
        <v>1230</v>
      </c>
      <c r="J419" s="56">
        <v>41469</v>
      </c>
      <c r="K419" s="61"/>
      <c r="L419" s="61"/>
      <c r="M419" s="73" t="s">
        <v>1228</v>
      </c>
      <c r="N419" s="80">
        <f t="shared" si="1004"/>
        <v>7000</v>
      </c>
      <c r="O419" s="77">
        <f>AVERAGE($N$2:N419)</f>
        <v>6105.6951089845816</v>
      </c>
      <c r="P419" s="77">
        <f t="shared" si="1005"/>
        <v>2.1446160456007419</v>
      </c>
      <c r="Q419" s="49">
        <f t="shared" si="1006"/>
        <v>2.625</v>
      </c>
      <c r="R419" s="49">
        <f t="shared" si="1007"/>
        <v>1.25</v>
      </c>
      <c r="S419" s="50">
        <f t="shared" si="1008"/>
        <v>0.77777777777777779</v>
      </c>
      <c r="T419" s="50">
        <f t="shared" si="1009"/>
        <v>7006.9444444444443</v>
      </c>
      <c r="U419" s="50">
        <f t="shared" si="1010"/>
        <v>-125</v>
      </c>
      <c r="V419" s="50">
        <f>IF(A419&lt;&gt;"",AVERAGE($F$2:F419),"")</f>
        <v>1.7523923444976077</v>
      </c>
      <c r="W419" s="50">
        <f>IF(A419&lt;&gt;"", AVERAGE($G$2:G419), "")</f>
        <v>1.5933014354066986</v>
      </c>
      <c r="X419" s="50">
        <f>IF(A419&lt;&gt;"", COUNTIF($H$2:H419, "AC")/SUM($G$2:G419), "")</f>
        <v>0.6141141141141141</v>
      </c>
      <c r="Y419" s="50">
        <f t="shared" si="1011"/>
        <v>5639.3522709312183</v>
      </c>
      <c r="Z419" s="50">
        <f t="shared" si="1012"/>
        <v>2.4001784698493793</v>
      </c>
      <c r="AA419" s="50">
        <f t="shared" si="967"/>
        <v>2.8958333333333332E-2</v>
      </c>
      <c r="AB419" s="75">
        <f t="shared" si="966"/>
        <v>4.8263888888888887E-3</v>
      </c>
      <c r="AC419" s="51">
        <v>4.8263888888888887E-3</v>
      </c>
      <c r="AD419" s="47" t="s">
        <v>987</v>
      </c>
      <c r="AE419" s="47" t="s">
        <v>987</v>
      </c>
      <c r="AF419" s="47" t="s">
        <v>987</v>
      </c>
    </row>
    <row r="420" spans="1:32" x14ac:dyDescent="0.15">
      <c r="A420" s="43" t="s">
        <v>1225</v>
      </c>
      <c r="B420" s="57">
        <v>383</v>
      </c>
      <c r="C420" s="57" t="s">
        <v>1369</v>
      </c>
      <c r="D420" s="58" t="s">
        <v>24</v>
      </c>
      <c r="E420" s="58" t="s">
        <v>1228</v>
      </c>
      <c r="F420" s="58">
        <v>2</v>
      </c>
      <c r="G420" s="46">
        <v>1</v>
      </c>
      <c r="H420" s="47" t="s">
        <v>1229</v>
      </c>
      <c r="I420" s="59" t="s">
        <v>1230</v>
      </c>
      <c r="J420" s="56">
        <v>41472</v>
      </c>
      <c r="K420" s="61"/>
      <c r="L420" s="61"/>
      <c r="M420" s="73" t="s">
        <v>1228</v>
      </c>
      <c r="N420" s="80">
        <f t="shared" ref="N420:N422" si="1013">(0.5*F420/5+0.25*(1-(G420-1)/10)+0.25*(IF(H420="AC",1,0)/G420))*10000</f>
        <v>7000</v>
      </c>
      <c r="O420" s="77">
        <f>AVERAGE($N$2:N420)</f>
        <v>6107.8294881994152</v>
      </c>
      <c r="P420" s="77">
        <f t="shared" ref="P420:P422" si="1014">O420-O419</f>
        <v>2.1343792148336433</v>
      </c>
      <c r="Q420" s="49">
        <f t="shared" ref="Q420:Q422" si="1015">AVERAGE(F413:F420)</f>
        <v>2.5</v>
      </c>
      <c r="R420" s="49">
        <f t="shared" ref="R420:R422" si="1016">AVERAGE(G413:G420)</f>
        <v>1.25</v>
      </c>
      <c r="S420" s="50">
        <f t="shared" ref="S420:S422" si="1017">COUNTIF(H414:H420, "AC")/SUM(G414:G420)</f>
        <v>0.77777777777777779</v>
      </c>
      <c r="T420" s="50">
        <f t="shared" ref="T420:T422" si="1018">(Q420/5*0.5+(1-(R420-1)/10)*0.25+S420*0.25)*10000</f>
        <v>6881.9444444444443</v>
      </c>
      <c r="U420" s="50">
        <f t="shared" ref="U420:U422" si="1019">T420-T419</f>
        <v>-125</v>
      </c>
      <c r="V420" s="50">
        <f>IF(A420&lt;&gt;"",AVERAGE($F$2:F420),"")</f>
        <v>1.7529832935560858</v>
      </c>
      <c r="W420" s="50">
        <f>IF(A420&lt;&gt;"", AVERAGE($G$2:G420), "")</f>
        <v>1.5918854415274464</v>
      </c>
      <c r="X420" s="50">
        <f>IF(A420&lt;&gt;"", COUNTIF($H$2:H420, "AC")/SUM($G$2:G420), "")</f>
        <v>0.61469265367316339</v>
      </c>
      <c r="Y420" s="50">
        <f t="shared" ref="Y420:Y422" si="1020">IF(A420&lt;&gt;"", V420/5*0.5+(1-(W420-1)/10)*0.25+X420*0.25, "")*10000</f>
        <v>5641.7435673571326</v>
      </c>
      <c r="Z420" s="50">
        <f t="shared" ref="Z420:Z422" si="1021">Y420-Y419</f>
        <v>2.3912964259143337</v>
      </c>
      <c r="AA420" s="50">
        <f t="shared" si="967"/>
        <v>2.3472222222222221E-2</v>
      </c>
      <c r="AB420" s="75">
        <f t="shared" si="966"/>
        <v>3.9120370370370368E-3</v>
      </c>
      <c r="AC420" s="51">
        <v>3.9120370370370368E-3</v>
      </c>
      <c r="AD420" s="47" t="s">
        <v>987</v>
      </c>
      <c r="AE420" s="47" t="s">
        <v>987</v>
      </c>
      <c r="AF420" s="47" t="s">
        <v>987</v>
      </c>
    </row>
    <row r="421" spans="1:32" x14ac:dyDescent="0.15">
      <c r="A421" s="43" t="s">
        <v>1225</v>
      </c>
      <c r="B421" s="57">
        <v>530</v>
      </c>
      <c r="C421" s="57" t="s">
        <v>1370</v>
      </c>
      <c r="D421" s="58" t="s">
        <v>1371</v>
      </c>
      <c r="E421" s="58" t="s">
        <v>1228</v>
      </c>
      <c r="F421" s="58">
        <v>3</v>
      </c>
      <c r="G421" s="46">
        <v>1</v>
      </c>
      <c r="H421" s="47" t="s">
        <v>1229</v>
      </c>
      <c r="I421" s="59" t="s">
        <v>1230</v>
      </c>
      <c r="J421" s="56">
        <v>41472</v>
      </c>
      <c r="K421" s="61"/>
      <c r="L421" s="61"/>
      <c r="M421" s="73" t="s">
        <v>1228</v>
      </c>
      <c r="N421" s="80">
        <f t="shared" si="1013"/>
        <v>8000</v>
      </c>
      <c r="O421" s="77">
        <f>AVERAGE($N$2:N421)</f>
        <v>6112.3346560846549</v>
      </c>
      <c r="P421" s="77">
        <f t="shared" si="1014"/>
        <v>4.5051678852396435</v>
      </c>
      <c r="Q421" s="49">
        <f t="shared" si="1015"/>
        <v>2.5</v>
      </c>
      <c r="R421" s="49">
        <f t="shared" si="1016"/>
        <v>1.25</v>
      </c>
      <c r="S421" s="50">
        <f t="shared" si="1017"/>
        <v>0.77777777777777779</v>
      </c>
      <c r="T421" s="50">
        <f t="shared" si="1018"/>
        <v>6881.9444444444443</v>
      </c>
      <c r="U421" s="50">
        <f t="shared" si="1019"/>
        <v>0</v>
      </c>
      <c r="V421" s="50">
        <f>IF(A421&lt;&gt;"",AVERAGE($F$2:F421),"")</f>
        <v>1.7559523809523809</v>
      </c>
      <c r="W421" s="50">
        <f>IF(A421&lt;&gt;"", AVERAGE($G$2:G421), "")</f>
        <v>1.5904761904761904</v>
      </c>
      <c r="X421" s="50">
        <f>IF(A421&lt;&gt;"", COUNTIF($H$2:H421, "AC")/SUM($G$2:G421), "")</f>
        <v>0.6152694610778443</v>
      </c>
      <c r="Y421" s="50">
        <f t="shared" si="1020"/>
        <v>5646.5069860279436</v>
      </c>
      <c r="Z421" s="50">
        <f t="shared" si="1021"/>
        <v>4.7634186708110065</v>
      </c>
      <c r="AA421" s="50">
        <f t="shared" si="967"/>
        <v>2.4236111111111111E-2</v>
      </c>
      <c r="AB421" s="75">
        <f t="shared" si="966"/>
        <v>4.0393518518518521E-3</v>
      </c>
      <c r="AC421" s="51">
        <v>4.0393518518518521E-3</v>
      </c>
      <c r="AD421" s="47" t="s">
        <v>987</v>
      </c>
      <c r="AE421" s="47" t="s">
        <v>987</v>
      </c>
      <c r="AF421" s="47" t="s">
        <v>987</v>
      </c>
    </row>
    <row r="422" spans="1:32" x14ac:dyDescent="0.15">
      <c r="A422" s="43" t="s">
        <v>1225</v>
      </c>
      <c r="B422" s="57">
        <v>404</v>
      </c>
      <c r="C422" s="33" t="s">
        <v>1372</v>
      </c>
      <c r="D422" s="58" t="s">
        <v>1338</v>
      </c>
      <c r="E422" s="58" t="s">
        <v>1228</v>
      </c>
      <c r="F422" s="58">
        <v>3</v>
      </c>
      <c r="G422" s="46">
        <v>1</v>
      </c>
      <c r="H422" s="47" t="s">
        <v>1229</v>
      </c>
      <c r="I422" s="59" t="s">
        <v>1230</v>
      </c>
      <c r="J422" s="56">
        <v>41472</v>
      </c>
      <c r="K422" s="61"/>
      <c r="L422" s="61"/>
      <c r="M422" s="73" t="s">
        <v>1228</v>
      </c>
      <c r="N422" s="80">
        <f t="shared" si="1013"/>
        <v>8000</v>
      </c>
      <c r="O422" s="77">
        <f>AVERAGE($N$2:N422)</f>
        <v>6116.8184217471617</v>
      </c>
      <c r="P422" s="77">
        <f t="shared" si="1014"/>
        <v>4.4837656625068121</v>
      </c>
      <c r="Q422" s="49">
        <f t="shared" si="1015"/>
        <v>2.5</v>
      </c>
      <c r="R422" s="49">
        <f t="shared" si="1016"/>
        <v>1.25</v>
      </c>
      <c r="S422" s="50">
        <f t="shared" si="1017"/>
        <v>0.875</v>
      </c>
      <c r="T422" s="50">
        <f t="shared" si="1018"/>
        <v>7125</v>
      </c>
      <c r="U422" s="50">
        <f t="shared" si="1019"/>
        <v>243.05555555555566</v>
      </c>
      <c r="V422" s="50">
        <f>IF(A422&lt;&gt;"",AVERAGE($F$2:F422),"")</f>
        <v>1.7589073634204275</v>
      </c>
      <c r="W422" s="50">
        <f>IF(A422&lt;&gt;"", AVERAGE($G$2:G422), "")</f>
        <v>1.5890736342042755</v>
      </c>
      <c r="X422" s="50">
        <f>IF(A422&lt;&gt;"", COUNTIF($H$2:H422, "AC")/SUM($G$2:G422), "")</f>
        <v>0.61584454409566514</v>
      </c>
      <c r="Y422" s="50">
        <f t="shared" si="1020"/>
        <v>5651.2503151085211</v>
      </c>
      <c r="Z422" s="50">
        <f t="shared" si="1021"/>
        <v>4.7433290805774959</v>
      </c>
      <c r="AA422" s="50">
        <f t="shared" si="967"/>
        <v>4.4375000000000005E-2</v>
      </c>
      <c r="AB422" s="75">
        <f t="shared" si="966"/>
        <v>7.3958333333333341E-3</v>
      </c>
      <c r="AC422" s="51">
        <v>7.3958333333333341E-3</v>
      </c>
      <c r="AD422" s="47" t="s">
        <v>987</v>
      </c>
      <c r="AE422" s="47" t="s">
        <v>987</v>
      </c>
      <c r="AF422" s="47" t="s">
        <v>987</v>
      </c>
    </row>
    <row r="423" spans="1:32" x14ac:dyDescent="0.15">
      <c r="A423" s="43" t="s">
        <v>1225</v>
      </c>
      <c r="B423" s="57">
        <v>171</v>
      </c>
      <c r="C423" s="57" t="s">
        <v>1373</v>
      </c>
      <c r="D423" s="58" t="s">
        <v>291</v>
      </c>
      <c r="E423" s="58" t="s">
        <v>1228</v>
      </c>
      <c r="F423" s="58">
        <v>2</v>
      </c>
      <c r="G423" s="46">
        <v>1</v>
      </c>
      <c r="H423" s="47" t="s">
        <v>1229</v>
      </c>
      <c r="I423" s="59" t="s">
        <v>1230</v>
      </c>
      <c r="J423" s="56">
        <v>41479</v>
      </c>
      <c r="K423" s="61"/>
      <c r="L423" s="61"/>
      <c r="M423" s="73" t="s">
        <v>1228</v>
      </c>
      <c r="N423" s="80">
        <f t="shared" ref="N423:N428" si="1022">(0.5*F423/5+0.25*(1-(G423-1)/10)+0.25*(IF(H423="AC",1,0)/G423))*10000</f>
        <v>7000</v>
      </c>
      <c r="O423" s="77">
        <f>AVERAGE($N$2:N423)</f>
        <v>6118.9112690889933</v>
      </c>
      <c r="P423" s="77">
        <f t="shared" ref="P423:P428" si="1023">O423-O422</f>
        <v>2.0928473418316571</v>
      </c>
      <c r="Q423" s="49">
        <f t="shared" ref="Q423:Q428" si="1024">AVERAGE(F416:F423)</f>
        <v>2.5</v>
      </c>
      <c r="R423" s="49">
        <f t="shared" ref="R423:R428" si="1025">AVERAGE(G416:G423)</f>
        <v>1.125</v>
      </c>
      <c r="S423" s="50">
        <f t="shared" ref="S423:S428" si="1026">COUNTIF(H417:H423, "AC")/SUM(G417:G423)</f>
        <v>1</v>
      </c>
      <c r="T423" s="50">
        <f t="shared" ref="T423:T428" si="1027">(Q423/5*0.5+(1-(R423-1)/10)*0.25+S423*0.25)*10000</f>
        <v>7468.75</v>
      </c>
      <c r="U423" s="50">
        <f t="shared" ref="U423:U428" si="1028">T423-T422</f>
        <v>343.75</v>
      </c>
      <c r="V423" s="50">
        <f>IF(A423&lt;&gt;"",AVERAGE($F$2:F423),"")</f>
        <v>1.7594786729857821</v>
      </c>
      <c r="W423" s="50">
        <f>IF(A423&lt;&gt;"", AVERAGE($G$2:G423), "")</f>
        <v>1.5876777251184835</v>
      </c>
      <c r="X423" s="50">
        <f>IF(A423&lt;&gt;"", COUNTIF($H$2:H423, "AC")/SUM($G$2:G423), "")</f>
        <v>0.61641791044776117</v>
      </c>
      <c r="Y423" s="50">
        <f t="shared" ref="Y423:Y428" si="1029">IF(A423&lt;&gt;"", V423/5*0.5+(1-(W423-1)/10)*0.25+X423*0.25, "")*10000</f>
        <v>5653.6040178255644</v>
      </c>
      <c r="Z423" s="50">
        <f t="shared" ref="Z423:Z428" si="1030">Y423-Y422</f>
        <v>2.3537027170432339</v>
      </c>
      <c r="AA423" s="50">
        <f t="shared" si="967"/>
        <v>2.6180555555555554E-2</v>
      </c>
      <c r="AB423" s="75">
        <f t="shared" si="966"/>
        <v>4.363425925925926E-3</v>
      </c>
      <c r="AC423" s="51">
        <v>4.363425925925926E-3</v>
      </c>
      <c r="AD423" s="47" t="s">
        <v>987</v>
      </c>
      <c r="AE423" s="47" t="s">
        <v>987</v>
      </c>
      <c r="AF423" s="47" t="s">
        <v>987</v>
      </c>
    </row>
    <row r="424" spans="1:32" x14ac:dyDescent="0.15">
      <c r="A424" s="43" t="s">
        <v>1225</v>
      </c>
      <c r="B424" s="57">
        <v>563</v>
      </c>
      <c r="C424" s="57" t="s">
        <v>1374</v>
      </c>
      <c r="D424" s="58" t="s">
        <v>1334</v>
      </c>
      <c r="E424" s="58">
        <v>1</v>
      </c>
      <c r="F424" s="58">
        <v>3.5</v>
      </c>
      <c r="G424" s="46">
        <v>1</v>
      </c>
      <c r="H424" s="47" t="s">
        <v>1229</v>
      </c>
      <c r="I424" s="59" t="s">
        <v>1230</v>
      </c>
      <c r="J424" s="56">
        <v>41479</v>
      </c>
      <c r="K424" s="61"/>
      <c r="L424" s="61" t="s">
        <v>1375</v>
      </c>
      <c r="M424" s="73" t="s">
        <v>1228</v>
      </c>
      <c r="N424" s="80">
        <f t="shared" si="1022"/>
        <v>8500</v>
      </c>
      <c r="O424" s="77">
        <f>AVERAGE($N$2:N424)</f>
        <v>6124.5403204623053</v>
      </c>
      <c r="P424" s="77">
        <f t="shared" si="1023"/>
        <v>5.6290513733119951</v>
      </c>
      <c r="Q424" s="49">
        <f t="shared" si="1024"/>
        <v>2.5625</v>
      </c>
      <c r="R424" s="49">
        <f t="shared" si="1025"/>
        <v>1</v>
      </c>
      <c r="S424" s="50">
        <f t="shared" si="1026"/>
        <v>1</v>
      </c>
      <c r="T424" s="50">
        <f t="shared" si="1027"/>
        <v>7562.5</v>
      </c>
      <c r="U424" s="50">
        <f t="shared" si="1028"/>
        <v>93.75</v>
      </c>
      <c r="V424" s="50">
        <f>IF(A424&lt;&gt;"",AVERAGE($F$2:F424),"")</f>
        <v>1.7635933806146573</v>
      </c>
      <c r="W424" s="50">
        <f>IF(A424&lt;&gt;"", AVERAGE($G$2:G424), "")</f>
        <v>1.5862884160756501</v>
      </c>
      <c r="X424" s="50">
        <f>IF(A424&lt;&gt;"", COUNTIF($H$2:H424, "AC")/SUM($G$2:G424), "")</f>
        <v>0.61698956780923997</v>
      </c>
      <c r="Y424" s="50">
        <f t="shared" si="1029"/>
        <v>5659.4951961188444</v>
      </c>
      <c r="Z424" s="50">
        <f t="shared" si="1030"/>
        <v>5.8911782932800634</v>
      </c>
      <c r="AA424" s="50">
        <f t="shared" si="967"/>
        <v>1</v>
      </c>
      <c r="AB424" s="75">
        <f t="shared" si="966"/>
        <v>1E+100</v>
      </c>
      <c r="AC424" s="82">
        <v>1E+100</v>
      </c>
      <c r="AD424" s="47" t="s">
        <v>987</v>
      </c>
      <c r="AE424" s="47" t="s">
        <v>987</v>
      </c>
      <c r="AF424" s="47" t="s">
        <v>987</v>
      </c>
    </row>
    <row r="425" spans="1:32" x14ac:dyDescent="0.15">
      <c r="A425" s="43" t="s">
        <v>1225</v>
      </c>
      <c r="B425" s="57">
        <v>506</v>
      </c>
      <c r="C425" s="33" t="s">
        <v>1376</v>
      </c>
      <c r="D425" s="58" t="s">
        <v>446</v>
      </c>
      <c r="E425" s="58" t="s">
        <v>1228</v>
      </c>
      <c r="F425" s="58">
        <v>2</v>
      </c>
      <c r="G425" s="46">
        <v>1</v>
      </c>
      <c r="H425" s="47" t="s">
        <v>1229</v>
      </c>
      <c r="I425" s="59" t="s">
        <v>1230</v>
      </c>
      <c r="J425" s="56">
        <v>41479</v>
      </c>
      <c r="K425" s="61"/>
      <c r="L425" s="61"/>
      <c r="M425" s="73" t="s">
        <v>1228</v>
      </c>
      <c r="N425" s="80">
        <f t="shared" si="1022"/>
        <v>7000</v>
      </c>
      <c r="O425" s="77">
        <f>AVERAGE($N$2:N425)</f>
        <v>6126.6050838574411</v>
      </c>
      <c r="P425" s="77">
        <f t="shared" si="1023"/>
        <v>2.064763395135742</v>
      </c>
      <c r="Q425" s="49">
        <f t="shared" si="1024"/>
        <v>2.5625</v>
      </c>
      <c r="R425" s="49">
        <f t="shared" si="1025"/>
        <v>1</v>
      </c>
      <c r="S425" s="50">
        <f t="shared" si="1026"/>
        <v>1</v>
      </c>
      <c r="T425" s="50">
        <f t="shared" si="1027"/>
        <v>7562.5</v>
      </c>
      <c r="U425" s="50">
        <f t="shared" si="1028"/>
        <v>0</v>
      </c>
      <c r="V425" s="50">
        <f>IF(A425&lt;&gt;"",AVERAGE($F$2:F425),"")</f>
        <v>1.7641509433962264</v>
      </c>
      <c r="W425" s="50">
        <f>IF(A425&lt;&gt;"", AVERAGE($G$2:G425), "")</f>
        <v>1.5849056603773586</v>
      </c>
      <c r="X425" s="50">
        <f>IF(A425&lt;&gt;"", COUNTIF($H$2:H425, "AC")/SUM($G$2:G425), "")</f>
        <v>0.61755952380952384</v>
      </c>
      <c r="Y425" s="50">
        <f t="shared" si="1029"/>
        <v>5661.8233378256964</v>
      </c>
      <c r="Z425" s="50">
        <f t="shared" si="1030"/>
        <v>2.3281417068519659</v>
      </c>
      <c r="AA425" s="50">
        <f t="shared" si="967"/>
        <v>3.3819444444444444E-2</v>
      </c>
      <c r="AB425" s="75">
        <f t="shared" si="966"/>
        <v>5.6365740740740742E-3</v>
      </c>
      <c r="AC425" s="51">
        <v>5.6365740740740742E-3</v>
      </c>
      <c r="AD425" s="47" t="s">
        <v>987</v>
      </c>
      <c r="AE425" s="47" t="s">
        <v>987</v>
      </c>
      <c r="AF425" s="47" t="s">
        <v>987</v>
      </c>
    </row>
    <row r="426" spans="1:32" x14ac:dyDescent="0.15">
      <c r="A426" s="43" t="s">
        <v>1225</v>
      </c>
      <c r="B426" s="57">
        <v>387</v>
      </c>
      <c r="C426" s="57" t="s">
        <v>1377</v>
      </c>
      <c r="D426" s="58" t="s">
        <v>24</v>
      </c>
      <c r="E426" s="58" t="s">
        <v>1228</v>
      </c>
      <c r="F426" s="58">
        <v>2</v>
      </c>
      <c r="G426" s="46">
        <v>1</v>
      </c>
      <c r="H426" s="47" t="s">
        <v>1229</v>
      </c>
      <c r="I426" s="59" t="s">
        <v>1230</v>
      </c>
      <c r="J426" s="56">
        <v>41479</v>
      </c>
      <c r="K426" s="61"/>
      <c r="L426" s="61"/>
      <c r="M426" s="73" t="s">
        <v>1228</v>
      </c>
      <c r="N426" s="80">
        <f t="shared" si="1022"/>
        <v>7000</v>
      </c>
      <c r="O426" s="77">
        <f>AVERAGE($N$2:N426)</f>
        <v>6128.660130718953</v>
      </c>
      <c r="P426" s="77">
        <f t="shared" si="1023"/>
        <v>2.0550468615119826</v>
      </c>
      <c r="Q426" s="49">
        <f t="shared" si="1024"/>
        <v>2.4375</v>
      </c>
      <c r="R426" s="49">
        <f t="shared" si="1025"/>
        <v>1</v>
      </c>
      <c r="S426" s="50">
        <f t="shared" si="1026"/>
        <v>1</v>
      </c>
      <c r="T426" s="50">
        <f t="shared" si="1027"/>
        <v>7437.5</v>
      </c>
      <c r="U426" s="50">
        <f t="shared" si="1028"/>
        <v>-125</v>
      </c>
      <c r="V426" s="50">
        <f>IF(A426&lt;&gt;"",AVERAGE($F$2:F426),"")</f>
        <v>1.7647058823529411</v>
      </c>
      <c r="W426" s="50">
        <f>IF(A426&lt;&gt;"", AVERAGE($G$2:G426), "")</f>
        <v>1.5835294117647059</v>
      </c>
      <c r="X426" s="50">
        <f>IF(A426&lt;&gt;"", COUNTIF($H$2:H426, "AC")/SUM($G$2:G426), "")</f>
        <v>0.61812778603268947</v>
      </c>
      <c r="Y426" s="50">
        <f t="shared" si="1029"/>
        <v>5664.142994493488</v>
      </c>
      <c r="Z426" s="50">
        <f t="shared" si="1030"/>
        <v>2.3196566677916053</v>
      </c>
      <c r="AA426" s="50">
        <f t="shared" si="967"/>
        <v>1.0277777777777778E-2</v>
      </c>
      <c r="AB426" s="75">
        <f t="shared" si="966"/>
        <v>1.712962962962963E-3</v>
      </c>
      <c r="AC426" s="51">
        <v>1.712962962962963E-3</v>
      </c>
      <c r="AD426" s="47" t="s">
        <v>987</v>
      </c>
      <c r="AE426" s="47" t="s">
        <v>987</v>
      </c>
      <c r="AF426" s="47" t="s">
        <v>987</v>
      </c>
    </row>
    <row r="427" spans="1:32" x14ac:dyDescent="0.15">
      <c r="A427" s="43" t="s">
        <v>1225</v>
      </c>
      <c r="B427" s="57">
        <v>237</v>
      </c>
      <c r="C427" s="57" t="s">
        <v>1378</v>
      </c>
      <c r="D427" s="58" t="s">
        <v>1379</v>
      </c>
      <c r="E427" s="58" t="s">
        <v>1228</v>
      </c>
      <c r="F427" s="58">
        <v>2</v>
      </c>
      <c r="G427" s="46">
        <v>2</v>
      </c>
      <c r="H427" s="47" t="s">
        <v>1229</v>
      </c>
      <c r="I427" s="59" t="s">
        <v>1230</v>
      </c>
      <c r="J427" s="56">
        <v>41479</v>
      </c>
      <c r="K427" s="61"/>
      <c r="L427" s="61" t="s">
        <v>1380</v>
      </c>
      <c r="M427" s="73" t="s">
        <v>1228</v>
      </c>
      <c r="N427" s="80">
        <f t="shared" si="1022"/>
        <v>5500</v>
      </c>
      <c r="O427" s="77">
        <f>AVERAGE($N$2:N427)</f>
        <v>6127.1844027125708</v>
      </c>
      <c r="P427" s="77">
        <f t="shared" si="1023"/>
        <v>-1.4757280063822691</v>
      </c>
      <c r="Q427" s="49">
        <f t="shared" si="1024"/>
        <v>2.4375</v>
      </c>
      <c r="R427" s="49">
        <f t="shared" si="1025"/>
        <v>1.125</v>
      </c>
      <c r="S427" s="50">
        <f t="shared" si="1026"/>
        <v>0.875</v>
      </c>
      <c r="T427" s="50">
        <f t="shared" si="1027"/>
        <v>7093.75</v>
      </c>
      <c r="U427" s="50">
        <f t="shared" si="1028"/>
        <v>-343.75</v>
      </c>
      <c r="V427" s="50">
        <f>IF(A427&lt;&gt;"",AVERAGE($F$2:F427),"")</f>
        <v>1.7652582159624413</v>
      </c>
      <c r="W427" s="50">
        <f>IF(A427&lt;&gt;"", AVERAGE($G$2:G427), "")</f>
        <v>1.5845070422535212</v>
      </c>
      <c r="X427" s="50">
        <f>IF(A427&lt;&gt;"", COUNTIF($H$2:H427, "AC")/SUM($G$2:G427), "")</f>
        <v>0.61777777777777776</v>
      </c>
      <c r="Y427" s="50">
        <f t="shared" si="1029"/>
        <v>5663.5758998435049</v>
      </c>
      <c r="Z427" s="50">
        <f t="shared" si="1030"/>
        <v>-0.56709464998311887</v>
      </c>
      <c r="AA427" s="50">
        <f t="shared" si="967"/>
        <v>0.10451388888888888</v>
      </c>
      <c r="AB427" s="75">
        <f t="shared" si="966"/>
        <v>1.741898148148148E-2</v>
      </c>
      <c r="AC427" s="51">
        <v>1.741898148148148E-2</v>
      </c>
      <c r="AD427" s="47" t="s">
        <v>987</v>
      </c>
      <c r="AE427" s="47" t="s">
        <v>987</v>
      </c>
      <c r="AF427" s="47" t="s">
        <v>987</v>
      </c>
    </row>
    <row r="428" spans="1:32" x14ac:dyDescent="0.15">
      <c r="A428" s="43" t="s">
        <v>1225</v>
      </c>
      <c r="B428" s="57">
        <v>242</v>
      </c>
      <c r="C428" s="57" t="s">
        <v>1381</v>
      </c>
      <c r="D428" s="58" t="s">
        <v>147</v>
      </c>
      <c r="E428" s="58" t="s">
        <v>1228</v>
      </c>
      <c r="F428" s="58">
        <v>2</v>
      </c>
      <c r="G428" s="46">
        <v>1</v>
      </c>
      <c r="H428" s="47" t="s">
        <v>1229</v>
      </c>
      <c r="I428" s="59" t="s">
        <v>1230</v>
      </c>
      <c r="J428" s="56">
        <v>41479</v>
      </c>
      <c r="K428" s="61"/>
      <c r="L428" s="61"/>
      <c r="M428" s="73" t="s">
        <v>1228</v>
      </c>
      <c r="N428" s="80">
        <f t="shared" si="1022"/>
        <v>7000</v>
      </c>
      <c r="O428" s="77">
        <f>AVERAGE($N$2:N428)</f>
        <v>6129.2284673432205</v>
      </c>
      <c r="P428" s="77">
        <f t="shared" si="1023"/>
        <v>2.0440646306497001</v>
      </c>
      <c r="Q428" s="49">
        <f t="shared" si="1024"/>
        <v>2.4375</v>
      </c>
      <c r="R428" s="49">
        <f t="shared" si="1025"/>
        <v>1.125</v>
      </c>
      <c r="S428" s="50">
        <f t="shared" si="1026"/>
        <v>0.875</v>
      </c>
      <c r="T428" s="50">
        <f t="shared" si="1027"/>
        <v>7093.75</v>
      </c>
      <c r="U428" s="50">
        <f t="shared" si="1028"/>
        <v>0</v>
      </c>
      <c r="V428" s="50">
        <f>IF(A428&lt;&gt;"",AVERAGE($F$2:F428),"")</f>
        <v>1.765807962529274</v>
      </c>
      <c r="W428" s="50">
        <f>IF(A428&lt;&gt;"", AVERAGE($G$2:G428), "")</f>
        <v>1.5831381733021077</v>
      </c>
      <c r="X428" s="50">
        <f>IF(A428&lt;&gt;"", COUNTIF($H$2:H428, "AC")/SUM($G$2:G428), "")</f>
        <v>0.61834319526627224</v>
      </c>
      <c r="Y428" s="50">
        <f t="shared" si="1029"/>
        <v>5665.8814073694275</v>
      </c>
      <c r="Z428" s="50">
        <f t="shared" si="1030"/>
        <v>2.3055075259226214</v>
      </c>
      <c r="AA428" s="50">
        <f t="shared" si="967"/>
        <v>8.6805555555555559E-3</v>
      </c>
      <c r="AB428" s="75">
        <f t="shared" si="966"/>
        <v>1.4467592592592594E-3</v>
      </c>
      <c r="AC428" s="51">
        <v>1.4467592592592594E-3</v>
      </c>
      <c r="AD428" s="47" t="s">
        <v>987</v>
      </c>
      <c r="AE428" s="47" t="s">
        <v>987</v>
      </c>
      <c r="AF428" s="47" t="s">
        <v>987</v>
      </c>
    </row>
    <row r="429" spans="1:32" x14ac:dyDescent="0.15">
      <c r="A429" s="43" t="s">
        <v>1225</v>
      </c>
      <c r="B429" s="57">
        <v>13</v>
      </c>
      <c r="C429" s="57" t="s">
        <v>1382</v>
      </c>
      <c r="D429" s="58" t="s">
        <v>1344</v>
      </c>
      <c r="E429" s="58" t="s">
        <v>1228</v>
      </c>
      <c r="F429" s="58">
        <v>3</v>
      </c>
      <c r="G429" s="46">
        <v>1</v>
      </c>
      <c r="H429" s="47" t="s">
        <v>1229</v>
      </c>
      <c r="I429" s="59" t="s">
        <v>1230</v>
      </c>
      <c r="J429" s="56">
        <v>41480</v>
      </c>
      <c r="K429" s="61"/>
      <c r="L429" s="61" t="s">
        <v>1383</v>
      </c>
      <c r="M429" s="73" t="s">
        <v>1228</v>
      </c>
      <c r="N429" s="80">
        <f t="shared" ref="N429:N432" si="1031">(0.5*F429/5+0.25*(1-(G429-1)/10)+0.25*(IF(H429="AC",1,0)/G429))*10000</f>
        <v>8000</v>
      </c>
      <c r="O429" s="77">
        <f>AVERAGE($N$2:N429)</f>
        <v>6133.5994288681195</v>
      </c>
      <c r="P429" s="77">
        <f t="shared" ref="P429:P432" si="1032">O429-O428</f>
        <v>4.3709615248990303</v>
      </c>
      <c r="Q429" s="49">
        <f t="shared" ref="Q429:Q432" si="1033">AVERAGE(F422:F429)</f>
        <v>2.4375</v>
      </c>
      <c r="R429" s="49">
        <f t="shared" ref="R429:R432" si="1034">AVERAGE(G422:G429)</f>
        <v>1.125</v>
      </c>
      <c r="S429" s="50">
        <f t="shared" ref="S429:S432" si="1035">COUNTIF(H423:H429, "AC")/SUM(G423:G429)</f>
        <v>0.875</v>
      </c>
      <c r="T429" s="50">
        <f t="shared" ref="T429:T432" si="1036">(Q429/5*0.5+(1-(R429-1)/10)*0.25+S429*0.25)*10000</f>
        <v>7093.75</v>
      </c>
      <c r="U429" s="50">
        <f t="shared" ref="U429:U432" si="1037">T429-T428</f>
        <v>0</v>
      </c>
      <c r="V429" s="50">
        <f>IF(A429&lt;&gt;"",AVERAGE($F$2:F429),"")</f>
        <v>1.7686915887850467</v>
      </c>
      <c r="W429" s="50">
        <f>IF(A429&lt;&gt;"", AVERAGE($G$2:G429), "")</f>
        <v>1.5817757009345794</v>
      </c>
      <c r="X429" s="50">
        <f>IF(A429&lt;&gt;"", COUNTIF($H$2:H429, "AC")/SUM($G$2:G429), "")</f>
        <v>0.61890694239290989</v>
      </c>
      <c r="Y429" s="50">
        <f t="shared" ref="Y429:Y432" si="1038">IF(A429&lt;&gt;"", V429/5*0.5+(1-(W429-1)/10)*0.25+X429*0.25, "")*10000</f>
        <v>5670.5150195336773</v>
      </c>
      <c r="Z429" s="50">
        <f t="shared" ref="Z429:Z432" si="1039">Y429-Y428</f>
        <v>4.6336121642498256</v>
      </c>
      <c r="AA429" s="50">
        <f t="shared" si="967"/>
        <v>0.10715277777777778</v>
      </c>
      <c r="AB429" s="75">
        <f t="shared" si="966"/>
        <v>1.7858796296296296E-2</v>
      </c>
      <c r="AC429" s="51">
        <v>1.7858796296296296E-2</v>
      </c>
      <c r="AD429" s="47" t="s">
        <v>987</v>
      </c>
      <c r="AE429" s="47" t="s">
        <v>987</v>
      </c>
      <c r="AF429" s="47" t="s">
        <v>987</v>
      </c>
    </row>
    <row r="430" spans="1:32" x14ac:dyDescent="0.15">
      <c r="A430" s="43" t="s">
        <v>1225</v>
      </c>
      <c r="B430" s="57">
        <v>409</v>
      </c>
      <c r="C430" s="57" t="s">
        <v>1384</v>
      </c>
      <c r="D430" s="58" t="s">
        <v>494</v>
      </c>
      <c r="E430" s="58" t="s">
        <v>1228</v>
      </c>
      <c r="F430" s="58">
        <v>2</v>
      </c>
      <c r="G430" s="46">
        <v>1</v>
      </c>
      <c r="H430" s="47" t="s">
        <v>1229</v>
      </c>
      <c r="I430" s="59" t="s">
        <v>1230</v>
      </c>
      <c r="J430" s="56">
        <v>41480</v>
      </c>
      <c r="K430" s="61"/>
      <c r="L430" s="61"/>
      <c r="M430" s="73" t="s">
        <v>1228</v>
      </c>
      <c r="N430" s="80">
        <f t="shared" si="1031"/>
        <v>7000</v>
      </c>
      <c r="O430" s="77">
        <f>AVERAGE($N$2:N430)</f>
        <v>6135.6190106190097</v>
      </c>
      <c r="P430" s="77">
        <f t="shared" si="1032"/>
        <v>2.019581750890211</v>
      </c>
      <c r="Q430" s="49">
        <f t="shared" si="1033"/>
        <v>2.3125</v>
      </c>
      <c r="R430" s="49">
        <f t="shared" si="1034"/>
        <v>1.125</v>
      </c>
      <c r="S430" s="50">
        <f t="shared" si="1035"/>
        <v>0.875</v>
      </c>
      <c r="T430" s="50">
        <f t="shared" si="1036"/>
        <v>6968.75</v>
      </c>
      <c r="U430" s="50">
        <f t="shared" si="1037"/>
        <v>-125</v>
      </c>
      <c r="V430" s="50">
        <f>IF(A430&lt;&gt;"",AVERAGE($F$2:F430),"")</f>
        <v>1.7692307692307692</v>
      </c>
      <c r="W430" s="50">
        <f>IF(A430&lt;&gt;"", AVERAGE($G$2:G430), "")</f>
        <v>1.5804195804195804</v>
      </c>
      <c r="X430" s="50">
        <f>IF(A430&lt;&gt;"", COUNTIF($H$2:H430, "AC")/SUM($G$2:G430), "")</f>
        <v>0.61946902654867253</v>
      </c>
      <c r="Y430" s="50">
        <f t="shared" si="1038"/>
        <v>5672.798440497555</v>
      </c>
      <c r="Z430" s="50">
        <f t="shared" si="1039"/>
        <v>2.2834209638776883</v>
      </c>
      <c r="AA430" s="50">
        <f t="shared" si="967"/>
        <v>3.4166666666666665E-2</v>
      </c>
      <c r="AB430" s="75">
        <f t="shared" si="966"/>
        <v>5.6944444444444438E-3</v>
      </c>
      <c r="AC430" s="51">
        <v>5.6944444444444438E-3</v>
      </c>
      <c r="AD430" s="47" t="s">
        <v>987</v>
      </c>
      <c r="AE430" s="47" t="s">
        <v>987</v>
      </c>
      <c r="AF430" s="47" t="s">
        <v>987</v>
      </c>
    </row>
    <row r="431" spans="1:32" x14ac:dyDescent="0.15">
      <c r="A431" s="43" t="s">
        <v>1225</v>
      </c>
      <c r="B431" s="57">
        <v>206</v>
      </c>
      <c r="C431" s="57" t="s">
        <v>1385</v>
      </c>
      <c r="D431" s="58" t="s">
        <v>1379</v>
      </c>
      <c r="E431" s="58" t="s">
        <v>1228</v>
      </c>
      <c r="F431" s="58">
        <v>2.5</v>
      </c>
      <c r="G431" s="46">
        <v>1</v>
      </c>
      <c r="H431" s="47" t="s">
        <v>1229</v>
      </c>
      <c r="I431" s="59" t="s">
        <v>1230</v>
      </c>
      <c r="J431" s="56">
        <v>41480</v>
      </c>
      <c r="K431" s="61"/>
      <c r="L431" s="61"/>
      <c r="M431" s="73" t="s">
        <v>1228</v>
      </c>
      <c r="N431" s="80">
        <f t="shared" si="1031"/>
        <v>7500</v>
      </c>
      <c r="O431" s="77">
        <f>AVERAGE($N$2:N431)</f>
        <v>6138.7919896640815</v>
      </c>
      <c r="P431" s="77">
        <f t="shared" si="1032"/>
        <v>3.1729790450717701</v>
      </c>
      <c r="Q431" s="49">
        <f t="shared" si="1033"/>
        <v>2.375</v>
      </c>
      <c r="R431" s="49">
        <f t="shared" si="1034"/>
        <v>1.125</v>
      </c>
      <c r="S431" s="50">
        <f t="shared" si="1035"/>
        <v>0.875</v>
      </c>
      <c r="T431" s="50">
        <f t="shared" si="1036"/>
        <v>7031.25</v>
      </c>
      <c r="U431" s="50">
        <f t="shared" si="1037"/>
        <v>62.5</v>
      </c>
      <c r="V431" s="50">
        <f>IF(A431&lt;&gt;"",AVERAGE($F$2:F431),"")</f>
        <v>1.7709302325581395</v>
      </c>
      <c r="W431" s="50">
        <f>IF(A431&lt;&gt;"", AVERAGE($G$2:G431), "")</f>
        <v>1.5790697674418606</v>
      </c>
      <c r="X431" s="50">
        <f>IF(A431&lt;&gt;"", COUNTIF($H$2:H431, "AC")/SUM($G$2:G431), "")</f>
        <v>0.62002945508100149</v>
      </c>
      <c r="Y431" s="50">
        <f t="shared" si="1038"/>
        <v>5676.2364284001778</v>
      </c>
      <c r="Z431" s="50">
        <f t="shared" si="1039"/>
        <v>3.4379879026228082</v>
      </c>
      <c r="AA431" s="50">
        <f t="shared" si="967"/>
        <v>3.9861111111111111E-2</v>
      </c>
      <c r="AB431" s="75">
        <f t="shared" si="966"/>
        <v>6.6435185185185182E-3</v>
      </c>
      <c r="AC431" s="51">
        <v>6.6435185185185182E-3</v>
      </c>
      <c r="AD431" s="47" t="s">
        <v>987</v>
      </c>
      <c r="AE431" s="47" t="s">
        <v>987</v>
      </c>
      <c r="AF431" s="47" t="s">
        <v>987</v>
      </c>
    </row>
    <row r="432" spans="1:32" x14ac:dyDescent="0.15">
      <c r="A432" s="43" t="s">
        <v>1225</v>
      </c>
      <c r="B432" s="57">
        <v>447</v>
      </c>
      <c r="C432" s="57" t="s">
        <v>1386</v>
      </c>
      <c r="D432" s="58" t="s">
        <v>1387</v>
      </c>
      <c r="E432" s="58" t="s">
        <v>1228</v>
      </c>
      <c r="F432" s="58">
        <v>2.5</v>
      </c>
      <c r="G432" s="46">
        <v>1</v>
      </c>
      <c r="H432" s="47" t="s">
        <v>1229</v>
      </c>
      <c r="I432" s="59" t="s">
        <v>1230</v>
      </c>
      <c r="J432" s="56">
        <v>41480</v>
      </c>
      <c r="K432" s="61"/>
      <c r="L432" s="61"/>
      <c r="M432" s="73" t="s">
        <v>1228</v>
      </c>
      <c r="N432" s="80">
        <f t="shared" si="1031"/>
        <v>7500</v>
      </c>
      <c r="O432" s="77">
        <f>AVERAGE($N$2:N432)</f>
        <v>6141.9502449084803</v>
      </c>
      <c r="P432" s="77">
        <f t="shared" si="1032"/>
        <v>3.1582552443987879</v>
      </c>
      <c r="Q432" s="49">
        <f t="shared" si="1033"/>
        <v>2.25</v>
      </c>
      <c r="R432" s="49">
        <f t="shared" si="1034"/>
        <v>1.125</v>
      </c>
      <c r="S432" s="50">
        <f t="shared" si="1035"/>
        <v>0.875</v>
      </c>
      <c r="T432" s="50">
        <f t="shared" si="1036"/>
        <v>6906.25</v>
      </c>
      <c r="U432" s="50">
        <f t="shared" si="1037"/>
        <v>-125</v>
      </c>
      <c r="V432" s="50">
        <f>IF(A432&lt;&gt;"",AVERAGE($F$2:F432),"")</f>
        <v>1.7726218097447797</v>
      </c>
      <c r="W432" s="50">
        <f>IF(A432&lt;&gt;"", AVERAGE($G$2:G432), "")</f>
        <v>1.5777262180974478</v>
      </c>
      <c r="X432" s="50">
        <f>IF(A432&lt;&gt;"", COUNTIF($H$2:H432, "AC")/SUM($G$2:G432), "")</f>
        <v>0.62058823529411766</v>
      </c>
      <c r="Y432" s="50">
        <f t="shared" si="1038"/>
        <v>5679.660843455712</v>
      </c>
      <c r="Z432" s="50">
        <f t="shared" si="1039"/>
        <v>3.4244150555341548</v>
      </c>
      <c r="AA432" s="50">
        <f t="shared" si="967"/>
        <v>4.1319444444444443E-2</v>
      </c>
      <c r="AB432" s="75">
        <f t="shared" si="966"/>
        <v>6.8865740740740736E-3</v>
      </c>
      <c r="AC432" s="51">
        <v>6.8865740740740736E-3</v>
      </c>
      <c r="AD432" s="47" t="s">
        <v>987</v>
      </c>
      <c r="AE432" s="47" t="s">
        <v>987</v>
      </c>
      <c r="AF432" s="47" t="s">
        <v>987</v>
      </c>
    </row>
    <row r="433" spans="1:32" x14ac:dyDescent="0.15">
      <c r="A433" s="43" t="s">
        <v>1225</v>
      </c>
      <c r="B433" s="57">
        <v>401</v>
      </c>
      <c r="C433" s="57" t="s">
        <v>1388</v>
      </c>
      <c r="D433" s="58" t="s">
        <v>1389</v>
      </c>
      <c r="E433" s="58" t="s">
        <v>1228</v>
      </c>
      <c r="F433" s="58">
        <v>2.5</v>
      </c>
      <c r="G433" s="46">
        <v>1</v>
      </c>
      <c r="H433" s="47" t="s">
        <v>1229</v>
      </c>
      <c r="I433" s="59" t="s">
        <v>1230</v>
      </c>
      <c r="J433" s="56">
        <v>41485</v>
      </c>
      <c r="K433" s="61"/>
      <c r="L433" s="61"/>
      <c r="M433" s="73" t="s">
        <v>1228</v>
      </c>
      <c r="N433" s="80">
        <f t="shared" ref="N433:N437" si="1040">(0.5*F433/5+0.25*(1-(G433-1)/10)+0.25*(IF(H433="AC",1,0)/G433))*10000</f>
        <v>7500</v>
      </c>
      <c r="O433" s="77">
        <f>AVERAGE($N$2:N433)</f>
        <v>6145.0938786008219</v>
      </c>
      <c r="P433" s="77">
        <f t="shared" ref="P433:P437" si="1041">O433-O432</f>
        <v>3.1436336923416093</v>
      </c>
      <c r="Q433" s="49">
        <f t="shared" ref="Q433:Q437" si="1042">AVERAGE(F426:F433)</f>
        <v>2.3125</v>
      </c>
      <c r="R433" s="49">
        <f t="shared" ref="R433:R437" si="1043">AVERAGE(G426:G433)</f>
        <v>1.125</v>
      </c>
      <c r="S433" s="50">
        <f t="shared" ref="S433:S437" si="1044">COUNTIF(H427:H433, "AC")/SUM(G427:G433)</f>
        <v>0.875</v>
      </c>
      <c r="T433" s="50">
        <f t="shared" ref="T433:T437" si="1045">(Q433/5*0.5+(1-(R433-1)/10)*0.25+S433*0.25)*10000</f>
        <v>6968.75</v>
      </c>
      <c r="U433" s="50">
        <f t="shared" ref="U433:U437" si="1046">T433-T432</f>
        <v>62.5</v>
      </c>
      <c r="V433" s="50">
        <f>IF(A433&lt;&gt;"",AVERAGE($F$2:F433),"")</f>
        <v>1.7743055555555556</v>
      </c>
      <c r="W433" s="50">
        <f>IF(A433&lt;&gt;"", AVERAGE($G$2:G433), "")</f>
        <v>1.5763888888888888</v>
      </c>
      <c r="X433" s="50">
        <f>IF(A433&lt;&gt;"", COUNTIF($H$2:H433, "AC")/SUM($G$2:G433), "")</f>
        <v>0.62114537444933926</v>
      </c>
      <c r="Y433" s="50">
        <f t="shared" ref="Y433:Y437" si="1047">IF(A433&lt;&gt;"", V433/5*0.5+(1-(W433-1)/10)*0.25+X433*0.25, "")*10000</f>
        <v>5683.0717694566811</v>
      </c>
      <c r="Z433" s="50">
        <f t="shared" ref="Z433:Z437" si="1048">Y433-Y432</f>
        <v>3.4109260009690843</v>
      </c>
      <c r="AA433" s="50">
        <f t="shared" si="967"/>
        <v>0.11104166666666666</v>
      </c>
      <c r="AB433" s="75">
        <f t="shared" si="966"/>
        <v>1.8506944444444444E-2</v>
      </c>
      <c r="AC433" s="51">
        <v>1.8506944444444444E-2</v>
      </c>
      <c r="AD433" s="47" t="s">
        <v>987</v>
      </c>
      <c r="AE433" s="47" t="s">
        <v>987</v>
      </c>
      <c r="AF433" s="47" t="s">
        <v>987</v>
      </c>
    </row>
    <row r="434" spans="1:32" x14ac:dyDescent="0.15">
      <c r="A434" s="43" t="s">
        <v>1225</v>
      </c>
      <c r="B434" s="57">
        <v>504</v>
      </c>
      <c r="C434" s="57" t="s">
        <v>1390</v>
      </c>
      <c r="D434" s="58" t="s">
        <v>1391</v>
      </c>
      <c r="E434" s="58" t="s">
        <v>1228</v>
      </c>
      <c r="F434" s="58">
        <v>3</v>
      </c>
      <c r="G434" s="46">
        <v>3</v>
      </c>
      <c r="H434" s="47" t="s">
        <v>1229</v>
      </c>
      <c r="I434" s="59" t="s">
        <v>1230</v>
      </c>
      <c r="J434" s="56">
        <v>41485</v>
      </c>
      <c r="K434" s="61"/>
      <c r="L434" s="61"/>
      <c r="M434" s="73" t="s">
        <v>1228</v>
      </c>
      <c r="N434" s="80">
        <f t="shared" si="1040"/>
        <v>5833.3333333333339</v>
      </c>
      <c r="O434" s="77">
        <f>AVERAGE($N$2:N434)</f>
        <v>6144.3738773415444</v>
      </c>
      <c r="P434" s="77">
        <f t="shared" si="1041"/>
        <v>-0.72000125927752379</v>
      </c>
      <c r="Q434" s="49">
        <f t="shared" si="1042"/>
        <v>2.4375</v>
      </c>
      <c r="R434" s="49">
        <f t="shared" si="1043"/>
        <v>1.375</v>
      </c>
      <c r="S434" s="50">
        <f t="shared" si="1044"/>
        <v>0.77777777777777779</v>
      </c>
      <c r="T434" s="50">
        <f t="shared" si="1045"/>
        <v>6788.1944444444443</v>
      </c>
      <c r="U434" s="50">
        <f t="shared" si="1046"/>
        <v>-180.55555555555566</v>
      </c>
      <c r="V434" s="50">
        <f>IF(A434&lt;&gt;"",AVERAGE($F$2:F434),"")</f>
        <v>1.7771362586605082</v>
      </c>
      <c r="W434" s="50">
        <f>IF(A434&lt;&gt;"", AVERAGE($G$2:G434), "")</f>
        <v>1.579676674364896</v>
      </c>
      <c r="X434" s="50">
        <f>IF(A434&lt;&gt;"", COUNTIF($H$2:H434, "AC")/SUM($G$2:G434), "")</f>
        <v>0.61988304093567248</v>
      </c>
      <c r="Y434" s="50">
        <f t="shared" si="1047"/>
        <v>5681.9246924084655</v>
      </c>
      <c r="Z434" s="50">
        <f t="shared" si="1048"/>
        <v>-1.1470770482155785</v>
      </c>
      <c r="AA434" s="50">
        <f t="shared" si="967"/>
        <v>3.5555555555555556E-2</v>
      </c>
      <c r="AB434" s="75">
        <f t="shared" si="966"/>
        <v>5.9259259259259256E-3</v>
      </c>
      <c r="AC434" s="51">
        <v>5.9259259259259256E-3</v>
      </c>
      <c r="AD434" s="47" t="s">
        <v>987</v>
      </c>
      <c r="AE434" s="47" t="s">
        <v>987</v>
      </c>
      <c r="AF434" s="47" t="s">
        <v>987</v>
      </c>
    </row>
    <row r="435" spans="1:32" x14ac:dyDescent="0.15">
      <c r="A435" s="43" t="s">
        <v>1225</v>
      </c>
      <c r="B435" s="57">
        <v>541</v>
      </c>
      <c r="C435" s="57" t="s">
        <v>1392</v>
      </c>
      <c r="D435" s="58" t="s">
        <v>24</v>
      </c>
      <c r="E435" s="58" t="s">
        <v>1228</v>
      </c>
      <c r="F435" s="58">
        <v>3</v>
      </c>
      <c r="G435" s="46">
        <v>1</v>
      </c>
      <c r="H435" s="47" t="s">
        <v>1229</v>
      </c>
      <c r="I435" s="59" t="s">
        <v>1230</v>
      </c>
      <c r="J435" s="56">
        <v>41485</v>
      </c>
      <c r="K435" s="61"/>
      <c r="L435" s="61"/>
      <c r="M435" s="73" t="s">
        <v>1228</v>
      </c>
      <c r="N435" s="80">
        <f t="shared" si="1040"/>
        <v>8000</v>
      </c>
      <c r="O435" s="77">
        <f>AVERAGE($N$2:N435)</f>
        <v>6148.6495135688674</v>
      </c>
      <c r="P435" s="77">
        <f t="shared" si="1041"/>
        <v>4.2756362273230479</v>
      </c>
      <c r="Q435" s="49">
        <f t="shared" si="1042"/>
        <v>2.5625</v>
      </c>
      <c r="R435" s="49">
        <f t="shared" si="1043"/>
        <v>1.25</v>
      </c>
      <c r="S435" s="50">
        <f t="shared" si="1044"/>
        <v>0.77777777777777779</v>
      </c>
      <c r="T435" s="50">
        <f t="shared" si="1045"/>
        <v>6944.4444444444443</v>
      </c>
      <c r="U435" s="50">
        <f t="shared" si="1046"/>
        <v>156.25</v>
      </c>
      <c r="V435" s="50">
        <f>IF(A435&lt;&gt;"",AVERAGE($F$2:F435),"")</f>
        <v>1.7799539170506913</v>
      </c>
      <c r="W435" s="50">
        <f>IF(A435&lt;&gt;"", AVERAGE($G$2:G435), "")</f>
        <v>1.5783410138248848</v>
      </c>
      <c r="X435" s="50">
        <f>IF(A435&lt;&gt;"", COUNTIF($H$2:H435, "AC")/SUM($G$2:G435), "")</f>
        <v>0.62043795620437958</v>
      </c>
      <c r="Y435" s="50">
        <f t="shared" si="1047"/>
        <v>5686.4635541054186</v>
      </c>
      <c r="Z435" s="50">
        <f t="shared" si="1048"/>
        <v>4.5388616969530631</v>
      </c>
      <c r="AA435" s="50">
        <f t="shared" si="967"/>
        <v>5.3749999999999999E-2</v>
      </c>
      <c r="AB435" s="75">
        <f t="shared" si="966"/>
        <v>8.9583333333333338E-3</v>
      </c>
      <c r="AC435" s="51">
        <v>8.9583333333333338E-3</v>
      </c>
      <c r="AD435" s="47" t="s">
        <v>987</v>
      </c>
      <c r="AE435" s="47" t="s">
        <v>987</v>
      </c>
      <c r="AF435" s="47" t="s">
        <v>987</v>
      </c>
    </row>
    <row r="436" spans="1:32" x14ac:dyDescent="0.15">
      <c r="A436" s="43" t="s">
        <v>1225</v>
      </c>
      <c r="B436" s="57">
        <v>551</v>
      </c>
      <c r="C436" s="57" t="s">
        <v>1393</v>
      </c>
      <c r="D436" s="58" t="s">
        <v>24</v>
      </c>
      <c r="E436" s="58" t="s">
        <v>1228</v>
      </c>
      <c r="F436" s="58">
        <v>2</v>
      </c>
      <c r="G436" s="46">
        <v>1</v>
      </c>
      <c r="H436" s="47" t="s">
        <v>1229</v>
      </c>
      <c r="I436" s="59" t="s">
        <v>1230</v>
      </c>
      <c r="J436" s="56">
        <v>41485</v>
      </c>
      <c r="K436" s="61"/>
      <c r="L436" s="61"/>
      <c r="M436" s="73" t="s">
        <v>1228</v>
      </c>
      <c r="N436" s="80">
        <f t="shared" si="1040"/>
        <v>7000</v>
      </c>
      <c r="O436" s="77">
        <f>AVERAGE($N$2:N436)</f>
        <v>6150.6066411238817</v>
      </c>
      <c r="P436" s="77">
        <f t="shared" si="1041"/>
        <v>1.9571275550142673</v>
      </c>
      <c r="Q436" s="49">
        <f t="shared" si="1042"/>
        <v>2.5625</v>
      </c>
      <c r="R436" s="49">
        <f t="shared" si="1043"/>
        <v>1.25</v>
      </c>
      <c r="S436" s="50">
        <f t="shared" si="1044"/>
        <v>0.77777777777777779</v>
      </c>
      <c r="T436" s="50">
        <f t="shared" si="1045"/>
        <v>6944.4444444444443</v>
      </c>
      <c r="U436" s="50">
        <f t="shared" si="1046"/>
        <v>0</v>
      </c>
      <c r="V436" s="50">
        <f>IF(A436&lt;&gt;"",AVERAGE($F$2:F436),"")</f>
        <v>1.7804597701149425</v>
      </c>
      <c r="W436" s="50">
        <f>IF(A436&lt;&gt;"", AVERAGE($G$2:G436), "")</f>
        <v>1.5770114942528735</v>
      </c>
      <c r="X436" s="50">
        <f>IF(A436&lt;&gt;"", COUNTIF($H$2:H436, "AC")/SUM($G$2:G436), "")</f>
        <v>0.62099125364431484</v>
      </c>
      <c r="Y436" s="50">
        <f t="shared" si="1047"/>
        <v>5688.6850306625111</v>
      </c>
      <c r="Z436" s="50">
        <f t="shared" si="1048"/>
        <v>2.221476557092501</v>
      </c>
      <c r="AA436" s="50">
        <f t="shared" si="967"/>
        <v>2.6597222222222227E-2</v>
      </c>
      <c r="AB436" s="75">
        <f t="shared" si="966"/>
        <v>4.4328703703703709E-3</v>
      </c>
      <c r="AC436" s="51">
        <v>4.4328703703703709E-3</v>
      </c>
      <c r="AD436" s="47" t="s">
        <v>987</v>
      </c>
      <c r="AE436" s="47" t="s">
        <v>987</v>
      </c>
      <c r="AF436" s="47" t="s">
        <v>987</v>
      </c>
    </row>
    <row r="437" spans="1:32" x14ac:dyDescent="0.15">
      <c r="A437" s="43" t="s">
        <v>1225</v>
      </c>
      <c r="B437" s="57">
        <v>415</v>
      </c>
      <c r="C437" s="57" t="s">
        <v>1396</v>
      </c>
      <c r="D437" s="58" t="s">
        <v>1397</v>
      </c>
      <c r="E437" s="58" t="s">
        <v>1228</v>
      </c>
      <c r="F437" s="58">
        <v>3</v>
      </c>
      <c r="G437" s="46">
        <v>1</v>
      </c>
      <c r="H437" s="47" t="s">
        <v>1229</v>
      </c>
      <c r="I437" s="59" t="s">
        <v>1230</v>
      </c>
      <c r="J437" s="56">
        <v>41485</v>
      </c>
      <c r="K437" s="61"/>
      <c r="L437" s="61"/>
      <c r="M437" s="73" t="s">
        <v>1228</v>
      </c>
      <c r="N437" s="80">
        <f t="shared" si="1040"/>
        <v>8000</v>
      </c>
      <c r="O437" s="77">
        <f>AVERAGE($N$2:N437)</f>
        <v>6154.8483690112125</v>
      </c>
      <c r="P437" s="77">
        <f t="shared" si="1041"/>
        <v>4.2417278873308533</v>
      </c>
      <c r="Q437" s="49">
        <f t="shared" si="1042"/>
        <v>2.5625</v>
      </c>
      <c r="R437" s="49">
        <f t="shared" si="1043"/>
        <v>1.25</v>
      </c>
      <c r="S437" s="50">
        <f t="shared" si="1044"/>
        <v>0.77777777777777779</v>
      </c>
      <c r="T437" s="50">
        <f t="shared" si="1045"/>
        <v>6944.4444444444443</v>
      </c>
      <c r="U437" s="50">
        <f t="shared" si="1046"/>
        <v>0</v>
      </c>
      <c r="V437" s="50">
        <f>IF(A437&lt;&gt;"",AVERAGE($F$2:F437),"")</f>
        <v>1.7832568807339451</v>
      </c>
      <c r="W437" s="50">
        <f>IF(A437&lt;&gt;"", AVERAGE($G$2:G437), "")</f>
        <v>1.5756880733944953</v>
      </c>
      <c r="X437" s="50">
        <f>IF(A437&lt;&gt;"", COUNTIF($H$2:H437, "AC")/SUM($G$2:G437), "")</f>
        <v>0.62154294032023294</v>
      </c>
      <c r="Y437" s="50">
        <f t="shared" si="1047"/>
        <v>5693.1922131859037</v>
      </c>
      <c r="Z437" s="50">
        <f t="shared" si="1048"/>
        <v>4.5071825233926575</v>
      </c>
      <c r="AA437" s="50">
        <f t="shared" si="967"/>
        <v>5.9027777777777776E-2</v>
      </c>
      <c r="AB437" s="75">
        <f t="shared" si="966"/>
        <v>9.8379629629629633E-3</v>
      </c>
      <c r="AC437" s="51">
        <v>9.8379629629629633E-3</v>
      </c>
      <c r="AD437" s="47" t="s">
        <v>987</v>
      </c>
      <c r="AE437" s="47" t="s">
        <v>987</v>
      </c>
      <c r="AF437" s="47" t="s">
        <v>987</v>
      </c>
    </row>
    <row r="438" spans="1:32" x14ac:dyDescent="0.15">
      <c r="A438" s="43" t="s">
        <v>1225</v>
      </c>
      <c r="B438" s="57">
        <v>657</v>
      </c>
      <c r="C438" s="57" t="s">
        <v>1398</v>
      </c>
      <c r="D438" s="58" t="s">
        <v>20</v>
      </c>
      <c r="E438" s="58" t="s">
        <v>1228</v>
      </c>
      <c r="F438" s="58">
        <v>1</v>
      </c>
      <c r="G438" s="46">
        <v>1</v>
      </c>
      <c r="H438" s="47" t="s">
        <v>1229</v>
      </c>
      <c r="I438" s="59" t="s">
        <v>1230</v>
      </c>
      <c r="J438" s="56">
        <v>41519</v>
      </c>
      <c r="K438" s="61"/>
      <c r="L438" s="61"/>
      <c r="M438" s="73" t="s">
        <v>1228</v>
      </c>
      <c r="N438" s="80">
        <f t="shared" ref="N438" si="1049">(0.5*F438/5+0.25*(1-(G438-1)/10)+0.25*(IF(H438="AC",1,0)/G438))*10000</f>
        <v>6000</v>
      </c>
      <c r="O438" s="77">
        <f>AVERAGE($N$2:N438)</f>
        <v>6154.4940249173651</v>
      </c>
      <c r="P438" s="77">
        <f t="shared" ref="P438" si="1050">O438-O437</f>
        <v>-0.35434409384743049</v>
      </c>
      <c r="Q438" s="49">
        <f t="shared" ref="Q438" si="1051">AVERAGE(F431:F438)</f>
        <v>2.4375</v>
      </c>
      <c r="R438" s="49">
        <f t="shared" ref="R438" si="1052">AVERAGE(G431:G438)</f>
        <v>1.25</v>
      </c>
      <c r="S438" s="50">
        <f t="shared" ref="S438" si="1053">COUNTIF(H432:H438, "AC")/SUM(G432:G438)</f>
        <v>0.77777777777777779</v>
      </c>
      <c r="T438" s="50">
        <f t="shared" ref="T438" si="1054">(Q438/5*0.5+(1-(R438-1)/10)*0.25+S438*0.25)*10000</f>
        <v>6819.4444444444443</v>
      </c>
      <c r="U438" s="50">
        <f t="shared" ref="U438" si="1055">T438-T437</f>
        <v>-125</v>
      </c>
      <c r="V438" s="50">
        <f>IF(A438&lt;&gt;"",AVERAGE($F$2:F438),"")</f>
        <v>1.7814645308924486</v>
      </c>
      <c r="W438" s="50">
        <f>IF(A438&lt;&gt;"", AVERAGE($G$2:G438), "")</f>
        <v>1.5743707093821511</v>
      </c>
      <c r="X438" s="50">
        <f>IF(A438&lt;&gt;"", COUNTIF($H$2:H438, "AC")/SUM($G$2:G438), "")</f>
        <v>0.62209302325581395</v>
      </c>
      <c r="Y438" s="50">
        <f t="shared" ref="Y438" si="1056">IF(A438&lt;&gt;"", V438/5*0.5+(1-(W438-1)/10)*0.25+X438*0.25, "")*10000</f>
        <v>5693.104411686445</v>
      </c>
      <c r="Z438" s="50">
        <f t="shared" ref="Z438" si="1057">Y438-Y437</f>
        <v>-8.7801499458691978E-2</v>
      </c>
      <c r="AA438" s="50">
        <f t="shared" si="967"/>
        <v>1.6458333333333335E-2</v>
      </c>
      <c r="AB438" s="75">
        <f t="shared" si="966"/>
        <v>2.7430555555555559E-3</v>
      </c>
      <c r="AC438" s="51">
        <v>2.7430555555555559E-3</v>
      </c>
      <c r="AD438" s="47" t="s">
        <v>987</v>
      </c>
      <c r="AE438" s="47" t="s">
        <v>987</v>
      </c>
      <c r="AF438" s="47" t="s">
        <v>987</v>
      </c>
    </row>
    <row r="439" spans="1:32" x14ac:dyDescent="0.15">
      <c r="A439" s="43" t="s">
        <v>1225</v>
      </c>
      <c r="B439" s="57">
        <v>653</v>
      </c>
      <c r="C439" s="57" t="s">
        <v>1399</v>
      </c>
      <c r="D439" s="58" t="s">
        <v>1338</v>
      </c>
      <c r="E439" s="58" t="s">
        <v>1228</v>
      </c>
      <c r="F439" s="58">
        <v>2</v>
      </c>
      <c r="G439" s="46">
        <v>1</v>
      </c>
      <c r="H439" s="47" t="s">
        <v>1229</v>
      </c>
      <c r="I439" s="59" t="s">
        <v>1230</v>
      </c>
      <c r="J439" s="56">
        <v>41519</v>
      </c>
      <c r="K439" s="61"/>
      <c r="L439" s="61"/>
      <c r="M439" s="73" t="s">
        <v>1228</v>
      </c>
      <c r="N439" s="80">
        <f t="shared" ref="N439" si="1058">(0.5*F439/5+0.25*(1-(G439-1)/10)+0.25*(IF(H439="AC",1,0)/G439))*10000</f>
        <v>7000</v>
      </c>
      <c r="O439" s="77">
        <f>AVERAGE($N$2:N439)</f>
        <v>6156.42440385591</v>
      </c>
      <c r="P439" s="77">
        <f t="shared" ref="P439" si="1059">O439-O438</f>
        <v>1.9303789385448908</v>
      </c>
      <c r="Q439" s="49">
        <f t="shared" ref="Q439" si="1060">AVERAGE(F432:F439)</f>
        <v>2.375</v>
      </c>
      <c r="R439" s="49">
        <f t="shared" ref="R439" si="1061">AVERAGE(G432:G439)</f>
        <v>1.25</v>
      </c>
      <c r="S439" s="50">
        <f t="shared" ref="S439" si="1062">COUNTIF(H433:H439, "AC")/SUM(G433:G439)</f>
        <v>0.77777777777777779</v>
      </c>
      <c r="T439" s="50">
        <f t="shared" ref="T439" si="1063">(Q439/5*0.5+(1-(R439-1)/10)*0.25+S439*0.25)*10000</f>
        <v>6756.9444444444434</v>
      </c>
      <c r="U439" s="50">
        <f t="shared" ref="U439" si="1064">T439-T438</f>
        <v>-62.500000000000909</v>
      </c>
      <c r="V439" s="50">
        <f>IF(A439&lt;&gt;"",AVERAGE($F$2:F439),"")</f>
        <v>1.7819634703196348</v>
      </c>
      <c r="W439" s="50">
        <f>IF(A439&lt;&gt;"", AVERAGE($G$2:G439), "")</f>
        <v>1.5730593607305936</v>
      </c>
      <c r="X439" s="50">
        <f>IF(A439&lt;&gt;"", COUNTIF($H$2:H439, "AC")/SUM($G$2:G439), "")</f>
        <v>0.62264150943396224</v>
      </c>
      <c r="Y439" s="50">
        <f t="shared" ref="Y439" si="1065">IF(A439&lt;&gt;"", V439/5*0.5+(1-(W439-1)/10)*0.25+X439*0.25, "")*10000</f>
        <v>5695.302403721892</v>
      </c>
      <c r="Z439" s="50">
        <f t="shared" ref="Z439" si="1066">Y439-Y438</f>
        <v>2.1979920354469868</v>
      </c>
      <c r="AA439" s="50">
        <f t="shared" si="967"/>
        <v>5.9236111111111114E-2</v>
      </c>
      <c r="AB439" s="75">
        <f t="shared" si="966"/>
        <v>9.8726851851851857E-3</v>
      </c>
      <c r="AC439" s="51">
        <v>9.8726851851851857E-3</v>
      </c>
      <c r="AD439" s="47" t="s">
        <v>987</v>
      </c>
      <c r="AE439" s="47" t="s">
        <v>987</v>
      </c>
      <c r="AF439" s="47" t="s">
        <v>987</v>
      </c>
    </row>
    <row r="440" spans="1:32" x14ac:dyDescent="0.15">
      <c r="A440" s="43" t="s">
        <v>1225</v>
      </c>
      <c r="B440" s="57">
        <v>661</v>
      </c>
      <c r="C440" s="57" t="s">
        <v>1400</v>
      </c>
      <c r="D440" s="58" t="s">
        <v>20</v>
      </c>
      <c r="E440" s="58" t="s">
        <v>1228</v>
      </c>
      <c r="F440" s="58">
        <v>2</v>
      </c>
      <c r="G440" s="46">
        <v>1</v>
      </c>
      <c r="H440" s="47" t="s">
        <v>1229</v>
      </c>
      <c r="I440" s="59" t="s">
        <v>1230</v>
      </c>
      <c r="J440" s="56">
        <v>41519</v>
      </c>
      <c r="K440" s="61"/>
      <c r="L440" s="61"/>
      <c r="M440" s="73" t="s">
        <v>1228</v>
      </c>
      <c r="N440" s="80">
        <f t="shared" ref="N440" si="1067">(0.5*F440/5+0.25*(1-(G440-1)/10)+0.25*(IF(H440="AC",1,0)/G440))*10000</f>
        <v>7000</v>
      </c>
      <c r="O440" s="77">
        <f>AVERAGE($N$2:N440)</f>
        <v>6158.3459883573769</v>
      </c>
      <c r="P440" s="77">
        <f t="shared" ref="P440" si="1068">O440-O439</f>
        <v>1.9215845014668957</v>
      </c>
      <c r="Q440" s="49">
        <f t="shared" ref="Q440" si="1069">AVERAGE(F433:F440)</f>
        <v>2.3125</v>
      </c>
      <c r="R440" s="49">
        <f t="shared" ref="R440" si="1070">AVERAGE(G433:G440)</f>
        <v>1.25</v>
      </c>
      <c r="S440" s="50">
        <f t="shared" ref="S440" si="1071">COUNTIF(H434:H440, "AC")/SUM(G434:G440)</f>
        <v>0.77777777777777779</v>
      </c>
      <c r="T440" s="50">
        <f t="shared" ref="T440" si="1072">(Q440/5*0.5+(1-(R440-1)/10)*0.25+S440*0.25)*10000</f>
        <v>6694.4444444444443</v>
      </c>
      <c r="U440" s="50">
        <f t="shared" ref="U440" si="1073">T440-T439</f>
        <v>-62.499999999999091</v>
      </c>
      <c r="V440" s="50">
        <f>IF(A440&lt;&gt;"",AVERAGE($F$2:F440),"")</f>
        <v>1.7824601366742596</v>
      </c>
      <c r="W440" s="50">
        <f>IF(A440&lt;&gt;"", AVERAGE($G$2:G440), "")</f>
        <v>1.571753986332574</v>
      </c>
      <c r="X440" s="50">
        <f>IF(A440&lt;&gt;"", COUNTIF($H$2:H440, "AC")/SUM($G$2:G440), "")</f>
        <v>0.62318840579710144</v>
      </c>
      <c r="Y440" s="50">
        <f t="shared" ref="Y440" si="1074">IF(A440&lt;&gt;"", V440/5*0.5+(1-(W440-1)/10)*0.25+X440*0.25, "")*10000</f>
        <v>5697.4926545838698</v>
      </c>
      <c r="Z440" s="50">
        <f t="shared" ref="Z440" si="1075">Y440-Y439</f>
        <v>2.1902508619778018</v>
      </c>
      <c r="AA440" s="50">
        <f t="shared" si="967"/>
        <v>3.5000000000000003E-2</v>
      </c>
      <c r="AB440" s="75">
        <f t="shared" si="966"/>
        <v>5.8333333333333336E-3</v>
      </c>
      <c r="AC440" s="51">
        <v>5.8333333333333336E-3</v>
      </c>
      <c r="AD440" s="47" t="s">
        <v>987</v>
      </c>
      <c r="AE440" s="47" t="s">
        <v>987</v>
      </c>
      <c r="AF440" s="47" t="s">
        <v>987</v>
      </c>
    </row>
    <row r="441" spans="1:32" x14ac:dyDescent="0.15">
      <c r="A441" s="43" t="s">
        <v>1225</v>
      </c>
      <c r="B441" s="57">
        <v>338</v>
      </c>
      <c r="C441" s="57" t="s">
        <v>1401</v>
      </c>
      <c r="D441" s="58" t="s">
        <v>435</v>
      </c>
      <c r="E441" s="58" t="s">
        <v>1228</v>
      </c>
      <c r="F441" s="58">
        <v>3</v>
      </c>
      <c r="G441" s="46">
        <v>1</v>
      </c>
      <c r="H441" s="47" t="s">
        <v>1229</v>
      </c>
      <c r="I441" s="59" t="s">
        <v>1279</v>
      </c>
      <c r="J441" s="56">
        <v>41567</v>
      </c>
      <c r="K441" s="61"/>
      <c r="L441" s="61"/>
      <c r="M441" s="73" t="s">
        <v>1228</v>
      </c>
      <c r="N441" s="80">
        <f t="shared" ref="N441" si="1076">(0.5*F441/5+0.25*(1-(G441-1)/10)+0.25*(IF(H441="AC",1,0)/G441))*10000</f>
        <v>8000</v>
      </c>
      <c r="O441" s="77">
        <f>AVERAGE($N$2:N441)</f>
        <v>6162.5315656565645</v>
      </c>
      <c r="P441" s="77">
        <f t="shared" ref="P441" si="1077">O441-O440</f>
        <v>4.185577299187571</v>
      </c>
      <c r="Q441" s="49">
        <f t="shared" ref="Q441" si="1078">AVERAGE(F434:F441)</f>
        <v>2.375</v>
      </c>
      <c r="R441" s="49">
        <f t="shared" ref="R441" si="1079">AVERAGE(G434:G441)</f>
        <v>1.25</v>
      </c>
      <c r="S441" s="50">
        <f t="shared" ref="S441" si="1080">COUNTIF(H435:H441, "AC")/SUM(G435:G441)</f>
        <v>1</v>
      </c>
      <c r="T441" s="50">
        <f t="shared" ref="T441" si="1081">(Q441/5*0.5+(1-(R441-1)/10)*0.25+S441*0.25)*10000</f>
        <v>7312.5</v>
      </c>
      <c r="U441" s="50">
        <f t="shared" ref="U441" si="1082">T441-T440</f>
        <v>618.05555555555566</v>
      </c>
      <c r="V441" s="50">
        <f>IF(A441&lt;&gt;"",AVERAGE($F$2:F441),"")</f>
        <v>1.7852272727272727</v>
      </c>
      <c r="W441" s="50">
        <f>IF(A441&lt;&gt;"", AVERAGE($G$2:G441), "")</f>
        <v>1.5704545454545455</v>
      </c>
      <c r="X441" s="50">
        <f>IF(A441&lt;&gt;"", COUNTIF($H$2:H441, "AC")/SUM($G$2:G441), "")</f>
        <v>0.62373371924746746</v>
      </c>
      <c r="Y441" s="50">
        <f t="shared" ref="Y441" si="1083">IF(A441&lt;&gt;"", V441/5*0.5+(1-(W441-1)/10)*0.25+X441*0.25, "")*10000</f>
        <v>5701.9479344823058</v>
      </c>
      <c r="Z441" s="50">
        <f t="shared" ref="Z441" si="1084">Y441-Y440</f>
        <v>4.455279898435947</v>
      </c>
      <c r="AA441" s="50">
        <f t="shared" si="967"/>
        <v>5.7986111111111106E-2</v>
      </c>
      <c r="AB441" s="75">
        <f t="shared" si="966"/>
        <v>9.6643518518518511E-3</v>
      </c>
      <c r="AC441" s="51">
        <v>9.6643518518518511E-3</v>
      </c>
      <c r="AD441" s="47" t="s">
        <v>987</v>
      </c>
      <c r="AE441" s="47" t="s">
        <v>987</v>
      </c>
      <c r="AF441" s="47" t="s">
        <v>987</v>
      </c>
    </row>
    <row r="442" spans="1:32" x14ac:dyDescent="0.15">
      <c r="A442" s="43" t="s">
        <v>1225</v>
      </c>
      <c r="B442" s="57">
        <v>647</v>
      </c>
      <c r="C442" s="57" t="s">
        <v>1402</v>
      </c>
      <c r="D442" s="58" t="s">
        <v>1403</v>
      </c>
      <c r="E442" s="58" t="s">
        <v>1228</v>
      </c>
      <c r="F442" s="58">
        <v>3</v>
      </c>
      <c r="G442" s="46">
        <v>1</v>
      </c>
      <c r="H442" s="47" t="s">
        <v>1229</v>
      </c>
      <c r="I442" s="59" t="s">
        <v>1279</v>
      </c>
      <c r="J442" s="56">
        <v>41567</v>
      </c>
      <c r="K442" s="61"/>
      <c r="L442" s="61"/>
      <c r="M442" s="73" t="s">
        <v>1228</v>
      </c>
      <c r="N442" s="80">
        <f t="shared" ref="N442:N445" si="1085">(0.5*F442/5+0.25*(1-(G442-1)/10)+0.25*(IF(H442="AC",1,0)/G442))*10000</f>
        <v>8000</v>
      </c>
      <c r="O442" s="77">
        <f>AVERAGE($N$2:N442)</f>
        <v>6166.6981607457792</v>
      </c>
      <c r="P442" s="77">
        <f t="shared" ref="P442:P445" si="1086">O442-O441</f>
        <v>4.1665950892147521</v>
      </c>
      <c r="Q442" s="49">
        <f t="shared" ref="Q442:Q445" si="1087">AVERAGE(F435:F442)</f>
        <v>2.375</v>
      </c>
      <c r="R442" s="49">
        <f t="shared" ref="R442:R445" si="1088">AVERAGE(G435:G442)</f>
        <v>1</v>
      </c>
      <c r="S442" s="50">
        <f t="shared" ref="S442:S445" si="1089">COUNTIF(H436:H442, "AC")/SUM(G436:G442)</f>
        <v>1</v>
      </c>
      <c r="T442" s="50">
        <f t="shared" ref="T442:T445" si="1090">(Q442/5*0.5+(1-(R442-1)/10)*0.25+S442*0.25)*10000</f>
        <v>7375</v>
      </c>
      <c r="U442" s="50">
        <f t="shared" ref="U442:U445" si="1091">T442-T441</f>
        <v>62.5</v>
      </c>
      <c r="V442" s="50">
        <f>IF(A442&lt;&gt;"",AVERAGE($F$2:F442),"")</f>
        <v>1.7879818594104309</v>
      </c>
      <c r="W442" s="50">
        <f>IF(A442&lt;&gt;"", AVERAGE($G$2:G442), "")</f>
        <v>1.5691609977324263</v>
      </c>
      <c r="X442" s="50">
        <f>IF(A442&lt;&gt;"", COUNTIF($H$2:H442, "AC")/SUM($G$2:G442), "")</f>
        <v>0.62427745664739887</v>
      </c>
      <c r="Y442" s="50">
        <f t="shared" ref="Y442:Y445" si="1092">IF(A442&lt;&gt;"", V442/5*0.5+(1-(W442-1)/10)*0.25+X442*0.25, "")*10000</f>
        <v>5706.3852515958215</v>
      </c>
      <c r="Z442" s="50">
        <f t="shared" ref="Z442:Z445" si="1093">Y442-Y441</f>
        <v>4.4373171135157463</v>
      </c>
      <c r="AA442" s="50">
        <f t="shared" si="967"/>
        <v>4.2500000000000003E-2</v>
      </c>
      <c r="AB442" s="75">
        <f t="shared" si="966"/>
        <v>7.083333333333333E-3</v>
      </c>
      <c r="AC442" s="51">
        <v>7.083333333333333E-3</v>
      </c>
      <c r="AD442" s="47" t="s">
        <v>987</v>
      </c>
      <c r="AE442" s="47" t="s">
        <v>987</v>
      </c>
      <c r="AF442" s="47" t="s">
        <v>987</v>
      </c>
    </row>
    <row r="443" spans="1:32" x14ac:dyDescent="0.15">
      <c r="A443" s="43" t="s">
        <v>1225</v>
      </c>
      <c r="B443" s="57">
        <v>413</v>
      </c>
      <c r="C443" s="57" t="s">
        <v>1404</v>
      </c>
      <c r="D443" s="58" t="s">
        <v>20</v>
      </c>
      <c r="E443" s="58" t="s">
        <v>1228</v>
      </c>
      <c r="F443" s="58">
        <v>3</v>
      </c>
      <c r="G443" s="46">
        <v>1</v>
      </c>
      <c r="H443" s="47" t="s">
        <v>1229</v>
      </c>
      <c r="I443" s="59" t="s">
        <v>1279</v>
      </c>
      <c r="J443" s="56">
        <v>41567</v>
      </c>
      <c r="K443" s="61"/>
      <c r="L443" s="61"/>
      <c r="M443" s="73" t="s">
        <v>1228</v>
      </c>
      <c r="N443" s="80">
        <f t="shared" si="1085"/>
        <v>8000</v>
      </c>
      <c r="O443" s="77">
        <f>AVERAGE($N$2:N443)</f>
        <v>6170.8459024635486</v>
      </c>
      <c r="P443" s="77">
        <f t="shared" si="1086"/>
        <v>4.1477417177693496</v>
      </c>
      <c r="Q443" s="49">
        <f t="shared" si="1087"/>
        <v>2.375</v>
      </c>
      <c r="R443" s="49">
        <f t="shared" si="1088"/>
        <v>1</v>
      </c>
      <c r="S443" s="50">
        <f t="shared" si="1089"/>
        <v>1</v>
      </c>
      <c r="T443" s="50">
        <f t="shared" si="1090"/>
        <v>7375</v>
      </c>
      <c r="U443" s="50">
        <f t="shared" si="1091"/>
        <v>0</v>
      </c>
      <c r="V443" s="50">
        <f>IF(A443&lt;&gt;"",AVERAGE($F$2:F443),"")</f>
        <v>1.7907239819004526</v>
      </c>
      <c r="W443" s="50">
        <f>IF(A443&lt;&gt;"", AVERAGE($G$2:G443), "")</f>
        <v>1.5678733031674208</v>
      </c>
      <c r="X443" s="50">
        <f>IF(A443&lt;&gt;"", COUNTIF($H$2:H443, "AC")/SUM($G$2:G443), "")</f>
        <v>0.62481962481962483</v>
      </c>
      <c r="Y443" s="50">
        <f t="shared" si="1092"/>
        <v>5710.8047181576594</v>
      </c>
      <c r="Z443" s="50">
        <f t="shared" si="1093"/>
        <v>4.4194665618379076</v>
      </c>
      <c r="AA443" s="50">
        <f t="shared" si="967"/>
        <v>7.104166666666667E-2</v>
      </c>
      <c r="AB443" s="75">
        <f t="shared" si="966"/>
        <v>1.1840277777777778E-2</v>
      </c>
      <c r="AC443" s="51">
        <v>1.1840277777777778E-2</v>
      </c>
      <c r="AD443" s="47" t="s">
        <v>987</v>
      </c>
      <c r="AE443" s="47" t="s">
        <v>987</v>
      </c>
      <c r="AF443" s="47" t="s">
        <v>987</v>
      </c>
    </row>
    <row r="444" spans="1:32" x14ac:dyDescent="0.15">
      <c r="A444" s="43" t="s">
        <v>1225</v>
      </c>
      <c r="B444" s="57">
        <v>646</v>
      </c>
      <c r="C444" s="57" t="s">
        <v>1405</v>
      </c>
      <c r="D444" s="58" t="s">
        <v>435</v>
      </c>
      <c r="E444" s="58">
        <v>1</v>
      </c>
      <c r="F444" s="58">
        <v>3.5</v>
      </c>
      <c r="G444" s="46">
        <v>3</v>
      </c>
      <c r="H444" s="47" t="s">
        <v>1229</v>
      </c>
      <c r="I444" s="59" t="s">
        <v>1279</v>
      </c>
      <c r="J444" s="56">
        <v>41567</v>
      </c>
      <c r="K444" s="61"/>
      <c r="L444" s="61" t="s">
        <v>1406</v>
      </c>
      <c r="M444" s="73" t="s">
        <v>1228</v>
      </c>
      <c r="N444" s="80">
        <f t="shared" si="1085"/>
        <v>6333.3333333333339</v>
      </c>
      <c r="O444" s="77">
        <f>AVERAGE($N$2:N444)</f>
        <v>6171.212691246551</v>
      </c>
      <c r="P444" s="77">
        <f t="shared" si="1086"/>
        <v>0.36678878300244833</v>
      </c>
      <c r="Q444" s="49">
        <f t="shared" si="1087"/>
        <v>2.5625</v>
      </c>
      <c r="R444" s="49">
        <f t="shared" si="1088"/>
        <v>1.25</v>
      </c>
      <c r="S444" s="50">
        <f t="shared" si="1089"/>
        <v>0.77777777777777779</v>
      </c>
      <c r="T444" s="50">
        <f t="shared" si="1090"/>
        <v>6944.4444444444443</v>
      </c>
      <c r="U444" s="50">
        <f t="shared" si="1091"/>
        <v>-430.55555555555566</v>
      </c>
      <c r="V444" s="50">
        <f>IF(A444&lt;&gt;"",AVERAGE($F$2:F444),"")</f>
        <v>1.7945823927765236</v>
      </c>
      <c r="W444" s="50">
        <f>IF(A444&lt;&gt;"", AVERAGE($G$2:G444), "")</f>
        <v>1.5711060948081264</v>
      </c>
      <c r="X444" s="50">
        <f>IF(A444&lt;&gt;"", COUNTIF($H$2:H444, "AC")/SUM($G$2:G444), "")</f>
        <v>0.62356321839080464</v>
      </c>
      <c r="Y444" s="50">
        <f t="shared" si="1092"/>
        <v>5710.713915051504</v>
      </c>
      <c r="Z444" s="50">
        <f t="shared" si="1093"/>
        <v>-9.0803106155362912E-2</v>
      </c>
      <c r="AA444" s="50">
        <f t="shared" si="967"/>
        <v>1</v>
      </c>
      <c r="AB444" s="75">
        <f t="shared" si="966"/>
        <v>1E+100</v>
      </c>
      <c r="AC444" s="51">
        <v>2.101851851851852E-2</v>
      </c>
      <c r="AD444" s="51">
        <v>1.068287037037037E-2</v>
      </c>
      <c r="AE444" s="82">
        <v>1E+100</v>
      </c>
      <c r="AF444" s="47" t="s">
        <v>987</v>
      </c>
    </row>
    <row r="445" spans="1:32" x14ac:dyDescent="0.15">
      <c r="A445" s="43" t="s">
        <v>1225</v>
      </c>
      <c r="B445" s="57">
        <v>343</v>
      </c>
      <c r="C445" s="57" t="s">
        <v>1407</v>
      </c>
      <c r="D445" s="58" t="s">
        <v>435</v>
      </c>
      <c r="E445" s="58">
        <v>1</v>
      </c>
      <c r="F445" s="58">
        <v>3.5</v>
      </c>
      <c r="G445" s="46">
        <v>1</v>
      </c>
      <c r="H445" s="47" t="s">
        <v>1229</v>
      </c>
      <c r="I445" s="59" t="s">
        <v>1279</v>
      </c>
      <c r="J445" s="56">
        <v>41567</v>
      </c>
      <c r="K445" s="61"/>
      <c r="L445" s="61" t="s">
        <v>1408</v>
      </c>
      <c r="M445" s="73" t="s">
        <v>1228</v>
      </c>
      <c r="N445" s="80">
        <f t="shared" si="1085"/>
        <v>8500</v>
      </c>
      <c r="O445" s="77">
        <f>AVERAGE($N$2:N445)</f>
        <v>6176.4577077077074</v>
      </c>
      <c r="P445" s="77">
        <f t="shared" si="1086"/>
        <v>5.2450164611564105</v>
      </c>
      <c r="Q445" s="49">
        <f t="shared" si="1087"/>
        <v>2.625</v>
      </c>
      <c r="R445" s="49">
        <f t="shared" si="1088"/>
        <v>1.25</v>
      </c>
      <c r="S445" s="50">
        <f t="shared" si="1089"/>
        <v>0.77777777777777779</v>
      </c>
      <c r="T445" s="50">
        <f t="shared" si="1090"/>
        <v>7006.9444444444443</v>
      </c>
      <c r="U445" s="50">
        <f t="shared" si="1091"/>
        <v>62.5</v>
      </c>
      <c r="V445" s="50">
        <f>IF(A445&lt;&gt;"",AVERAGE($F$2:F445),"")</f>
        <v>1.7984234234234233</v>
      </c>
      <c r="W445" s="50">
        <f>IF(A445&lt;&gt;"", AVERAGE($G$2:G445), "")</f>
        <v>1.5698198198198199</v>
      </c>
      <c r="X445" s="50">
        <f>IF(A445&lt;&gt;"", COUNTIF($H$2:H445, "AC")/SUM($G$2:G445), "")</f>
        <v>0.62410329985652802</v>
      </c>
      <c r="Y445" s="50">
        <f t="shared" si="1092"/>
        <v>5716.2267181097877</v>
      </c>
      <c r="Z445" s="50">
        <f t="shared" si="1093"/>
        <v>5.51280305828368</v>
      </c>
      <c r="AA445" s="50">
        <f t="shared" si="967"/>
        <v>9.0069444444444438E-2</v>
      </c>
      <c r="AB445" s="75">
        <f t="shared" si="966"/>
        <v>1.5011574074074075E-2</v>
      </c>
      <c r="AC445" s="51">
        <v>1.5011574074074075E-2</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967"/>
        <v>NA</v>
      </c>
      <c r="AB446" s="75" t="str">
        <f t="shared" si="966"/>
        <v>NA</v>
      </c>
      <c r="AC446" s="47" t="s">
        <v>987</v>
      </c>
      <c r="AD446" s="47" t="s">
        <v>987</v>
      </c>
      <c r="AE446" s="47" t="s">
        <v>987</v>
      </c>
      <c r="AF446" s="47" t="s">
        <v>987</v>
      </c>
    </row>
    <row r="447" spans="1:32" x14ac:dyDescent="0.15">
      <c r="A447" s="43" t="s">
        <v>1225</v>
      </c>
      <c r="B447" s="57">
        <v>543</v>
      </c>
      <c r="C447" s="57" t="s">
        <v>1394</v>
      </c>
      <c r="D447" s="58" t="s">
        <v>1395</v>
      </c>
      <c r="E447" s="58" t="s">
        <v>1228</v>
      </c>
      <c r="F447" s="58"/>
      <c r="G447" s="46"/>
      <c r="H447" s="47"/>
      <c r="I447" s="59"/>
      <c r="J447" s="56"/>
      <c r="K447" s="61"/>
      <c r="L447" s="61"/>
      <c r="Q447" s="49"/>
      <c r="R447" s="49"/>
      <c r="S447" s="50"/>
      <c r="T447" s="50"/>
      <c r="U447" s="50"/>
      <c r="V447" s="50"/>
      <c r="W447" s="50"/>
      <c r="X447" s="50"/>
      <c r="Y447" s="50"/>
      <c r="Z447" s="50"/>
      <c r="AA447" s="50">
        <f t="shared" ref="AA447" si="1094">IF(ISERROR(MIN(86400*AB447/(4*3600), 1)), "NA", MIN(86400*AB447/(4*3600), 1))</f>
        <v>2.1388888888888891E-2</v>
      </c>
      <c r="AB447" s="75">
        <f t="shared" ref="AB447" si="1095">IF(AC447="-","NA",SUM(AC447:AF447))</f>
        <v>3.5648148148148154E-3</v>
      </c>
      <c r="AC447" s="51">
        <v>3.5648148148148154E-3</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967"/>
        <v>NA</v>
      </c>
      <c r="AB448" s="75" t="str">
        <f t="shared" si="966"/>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967"/>
        <v>NA</v>
      </c>
      <c r="AB449" s="75" t="str">
        <f t="shared" si="966"/>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967"/>
        <v>NA</v>
      </c>
      <c r="AB450" s="75" t="str">
        <f t="shared" si="966"/>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967"/>
        <v>NA</v>
      </c>
      <c r="AB451" s="75" t="str">
        <f t="shared" si="966"/>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967"/>
        <v>NA</v>
      </c>
      <c r="AB452" s="75" t="str">
        <f t="shared" si="966"/>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967"/>
        <v>NA</v>
      </c>
      <c r="AB453" s="75" t="str">
        <f t="shared" si="966"/>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967"/>
        <v>NA</v>
      </c>
      <c r="AB454" s="75" t="str">
        <f t="shared" ref="AB454:AB504" si="1096">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967"/>
        <v>NA</v>
      </c>
      <c r="AB455" s="75" t="str">
        <f t="shared" si="1096"/>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967"/>
        <v>NA</v>
      </c>
      <c r="AB456" s="75" t="str">
        <f t="shared" si="1096"/>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967"/>
        <v>NA</v>
      </c>
      <c r="AB457" s="75" t="str">
        <f t="shared" si="1096"/>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967"/>
        <v>NA</v>
      </c>
      <c r="AB458" s="75" t="str">
        <f t="shared" si="1096"/>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967"/>
        <v>NA</v>
      </c>
      <c r="AB459" s="75" t="str">
        <f t="shared" si="1096"/>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967"/>
        <v>NA</v>
      </c>
      <c r="AB460" s="75" t="str">
        <f t="shared" si="1096"/>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967"/>
        <v>NA</v>
      </c>
      <c r="AB461" s="75" t="str">
        <f t="shared" si="1096"/>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967"/>
        <v>NA</v>
      </c>
      <c r="AB462" s="75" t="str">
        <f t="shared" si="1096"/>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967"/>
        <v>NA</v>
      </c>
      <c r="AB463" s="75" t="str">
        <f t="shared" si="1096"/>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967"/>
        <v>NA</v>
      </c>
      <c r="AB464" s="75" t="str">
        <f t="shared" si="1096"/>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967"/>
        <v>NA</v>
      </c>
      <c r="AB465" s="75" t="str">
        <f t="shared" si="1096"/>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967"/>
        <v>NA</v>
      </c>
      <c r="AB466" s="75" t="str">
        <f t="shared" si="1096"/>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967"/>
        <v>NA</v>
      </c>
      <c r="AB467" s="75" t="str">
        <f t="shared" si="1096"/>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967"/>
        <v>NA</v>
      </c>
      <c r="AB468" s="75" t="str">
        <f t="shared" si="1096"/>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967"/>
        <v>NA</v>
      </c>
      <c r="AB469" s="75" t="str">
        <f t="shared" si="1096"/>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967"/>
        <v>NA</v>
      </c>
      <c r="AB470" s="75" t="str">
        <f t="shared" si="1096"/>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1097">IF(ISERROR(MIN(86400*AB471/(4*3600), 1)), "NA", MIN(86400*AB471/(4*3600), 1))</f>
        <v>NA</v>
      </c>
      <c r="AB471" s="75" t="str">
        <f t="shared" si="1096"/>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1097"/>
        <v>NA</v>
      </c>
      <c r="AB472" s="75" t="str">
        <f t="shared" si="1096"/>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1097"/>
        <v>NA</v>
      </c>
      <c r="AB473" s="75" t="str">
        <f t="shared" si="1096"/>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1097"/>
        <v>NA</v>
      </c>
      <c r="AB474" s="75" t="str">
        <f t="shared" si="1096"/>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1097"/>
        <v>NA</v>
      </c>
      <c r="AB475" s="75" t="str">
        <f t="shared" si="1096"/>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1097"/>
        <v>NA</v>
      </c>
      <c r="AB476" s="75" t="str">
        <f t="shared" si="1096"/>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1097"/>
        <v>NA</v>
      </c>
      <c r="AB477" s="75" t="str">
        <f t="shared" si="1096"/>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1097"/>
        <v>NA</v>
      </c>
      <c r="AB478" s="75" t="str">
        <f t="shared" si="1096"/>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1097"/>
        <v>NA</v>
      </c>
      <c r="AB479" s="75" t="str">
        <f t="shared" si="1096"/>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1097"/>
        <v>NA</v>
      </c>
      <c r="AB480" s="75" t="str">
        <f t="shared" si="1096"/>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1097"/>
        <v>NA</v>
      </c>
      <c r="AB481" s="75" t="str">
        <f t="shared" si="1096"/>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1097"/>
        <v>NA</v>
      </c>
      <c r="AB482" s="75" t="str">
        <f t="shared" si="1096"/>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1097"/>
        <v>NA</v>
      </c>
      <c r="AB483" s="75" t="str">
        <f t="shared" si="1096"/>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1097"/>
        <v>NA</v>
      </c>
      <c r="AB484" s="75" t="str">
        <f t="shared" si="1096"/>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1097"/>
        <v>NA</v>
      </c>
      <c r="AB485" s="75" t="str">
        <f t="shared" si="1096"/>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1097"/>
        <v>NA</v>
      </c>
      <c r="AB486" s="75" t="str">
        <f t="shared" si="1096"/>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1097"/>
        <v>NA</v>
      </c>
      <c r="AB487" s="75" t="str">
        <f t="shared" si="1096"/>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1097"/>
        <v>NA</v>
      </c>
      <c r="AB488" s="75" t="str">
        <f t="shared" si="1096"/>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1097"/>
        <v>NA</v>
      </c>
      <c r="AB489" s="75" t="str">
        <f t="shared" si="1096"/>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1097"/>
        <v>NA</v>
      </c>
      <c r="AB490" s="75" t="str">
        <f t="shared" si="1096"/>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1097"/>
        <v>NA</v>
      </c>
      <c r="AB491" s="75" t="str">
        <f t="shared" si="1096"/>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1097"/>
        <v>NA</v>
      </c>
      <c r="AB492" s="75" t="str">
        <f t="shared" si="1096"/>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1097"/>
        <v>NA</v>
      </c>
      <c r="AB493" s="75" t="str">
        <f t="shared" si="1096"/>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1097"/>
        <v>NA</v>
      </c>
      <c r="AB494" s="75" t="str">
        <f t="shared" si="1096"/>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1097"/>
        <v>NA</v>
      </c>
      <c r="AB495" s="75" t="str">
        <f t="shared" si="1096"/>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1097"/>
        <v>NA</v>
      </c>
      <c r="AB496" s="75" t="str">
        <f t="shared" si="1096"/>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1097"/>
        <v>NA</v>
      </c>
      <c r="AB497" s="75" t="str">
        <f t="shared" si="1096"/>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1097"/>
        <v>NA</v>
      </c>
      <c r="AB498" s="75" t="str">
        <f t="shared" si="1096"/>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1097"/>
        <v>NA</v>
      </c>
      <c r="AB499" s="75" t="str">
        <f t="shared" si="1096"/>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1097"/>
        <v>NA</v>
      </c>
      <c r="AB500" s="75" t="str">
        <f t="shared" si="1096"/>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1097"/>
        <v>NA</v>
      </c>
      <c r="AB501" s="75" t="str">
        <f t="shared" si="1096"/>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1097"/>
        <v>NA</v>
      </c>
      <c r="AB502" s="75" t="str">
        <f t="shared" si="1096"/>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1097"/>
        <v>NA</v>
      </c>
      <c r="AB503" s="75" t="str">
        <f t="shared" si="1096"/>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1097"/>
        <v>NA</v>
      </c>
      <c r="AB504" s="75" t="str">
        <f t="shared" si="1096"/>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448:AB1048576 AB1:AB446">
    <cfRule type="colorScale" priority="169">
      <colorScale>
        <cfvo type="min"/>
        <cfvo type="percentile" val="50"/>
        <cfvo type="max"/>
        <color rgb="FF5A8AC6"/>
        <color rgb="FFFCFCFF"/>
        <color rgb="FFF8696B"/>
      </colorScale>
    </cfRule>
    <cfRule type="cellIs" dxfId="90" priority="172" operator="greaterThan">
      <formula>0.208333333333333</formula>
    </cfRule>
  </conditionalFormatting>
  <conditionalFormatting sqref="AB448:AB504 AB2:AB446">
    <cfRule type="cellIs" dxfId="89" priority="171" operator="greaterThan">
      <formula>0.208333333333333</formula>
    </cfRule>
  </conditionalFormatting>
  <conditionalFormatting sqref="H1:H10 H11:I273 H274:H374 H377:H388 H390:H391 H394 H398 H401:H403 H406 H408 H411:H413 H415 H417 H420 H423:H424 H427 H431 H433 H435 H448:H1048576 H438 H441 H444:H446">
    <cfRule type="containsText" dxfId="88" priority="157" operator="containsText" text="AC">
      <formula>NOT(ISERROR(SEARCH("AC",H1)))</formula>
    </cfRule>
  </conditionalFormatting>
  <conditionalFormatting sqref="H1:H374 H377:H388 H390:H391 H394 H398 H401:H403 H406 H408 H411:H413 H415 H417 H420 H423:H424 H427 H431 H433 H435 H448:H1048576 H438 H441 H444:H446">
    <cfRule type="notContainsText" dxfId="87" priority="156" operator="notContains" text="AC">
      <formula>ISERROR(SEARCH("AC",H1))</formula>
    </cfRule>
  </conditionalFormatting>
  <conditionalFormatting sqref="F448:F1048576 F1:F392 F394:F446">
    <cfRule type="colorScale" priority="131">
      <colorScale>
        <cfvo type="min"/>
        <cfvo type="percentile" val="50"/>
        <cfvo type="max"/>
        <color rgb="FFF8696B"/>
        <color rgb="FFFCFCFF"/>
        <color rgb="FF5A8AC6"/>
      </colorScale>
    </cfRule>
  </conditionalFormatting>
  <conditionalFormatting sqref="G448:G1048576 G1:G392 G394:G442 G444:G446">
    <cfRule type="colorScale" priority="129">
      <colorScale>
        <cfvo type="min"/>
        <cfvo type="percentile" val="50"/>
        <cfvo type="max"/>
        <color rgb="FF5A8AC6"/>
        <color rgb="FFFCFCFF"/>
        <color rgb="FFF8696B"/>
      </colorScale>
    </cfRule>
  </conditionalFormatting>
  <conditionalFormatting sqref="Q448:U1048576 Q1:U446">
    <cfRule type="colorScale" priority="153">
      <colorScale>
        <cfvo type="min"/>
        <cfvo type="percentile" val="50"/>
        <cfvo type="max"/>
        <color rgb="FF5A8AC6"/>
        <color rgb="FFFCFCFF"/>
        <color rgb="FFF8696B"/>
      </colorScale>
    </cfRule>
  </conditionalFormatting>
  <conditionalFormatting sqref="A1:A392 A448:A1048576 A394:A446">
    <cfRule type="containsText" dxfId="86" priority="125" operator="containsText" text="LintCode">
      <formula>NOT(ISERROR(SEARCH("LintCode",A1)))</formula>
    </cfRule>
    <cfRule type="containsText" dxfId="85" priority="126" operator="containsText" text="LintCode">
      <formula>NOT(ISERROR(SEARCH("LintCode",A1)))</formula>
    </cfRule>
    <cfRule type="containsText" dxfId="84" priority="150" operator="containsText" text="LeetCode">
      <formula>NOT(ISERROR(SEARCH("LeetCode",A1)))</formula>
    </cfRule>
    <cfRule type="containsText" dxfId="83" priority="151" operator="containsText" text="UVa">
      <formula>NOT(ISERROR(SEARCH("UVa",A1)))</formula>
    </cfRule>
    <cfRule type="containsText" dxfId="82" priority="152" operator="containsText" text="CodeForces">
      <formula>NOT(ISERROR(SEARCH("CodeForces",A1)))</formula>
    </cfRule>
  </conditionalFormatting>
  <conditionalFormatting sqref="S448:S1048576 S1:S446">
    <cfRule type="colorScale" priority="148">
      <colorScale>
        <cfvo type="min"/>
        <cfvo type="percentile" val="50"/>
        <cfvo type="max"/>
        <color rgb="FFF8696B"/>
        <color rgb="FFFCFCFF"/>
        <color rgb="FF5A8AC6"/>
      </colorScale>
    </cfRule>
  </conditionalFormatting>
  <conditionalFormatting sqref="T448:U1048576 T1:U446">
    <cfRule type="colorScale" priority="139">
      <colorScale>
        <cfvo type="min"/>
        <cfvo type="percentile" val="50"/>
        <cfvo type="max"/>
        <color rgb="FFF8696B"/>
        <color rgb="FFFCFCFF"/>
        <color rgb="FF5A8AC6"/>
      </colorScale>
    </cfRule>
  </conditionalFormatting>
  <conditionalFormatting sqref="R448:R1048576 R1:R446">
    <cfRule type="colorScale" priority="141">
      <colorScale>
        <cfvo type="min"/>
        <cfvo type="percentile" val="50"/>
        <cfvo type="max"/>
        <color rgb="FF5A8AC6"/>
        <color rgb="FFFCFCFF"/>
        <color rgb="FFF8696B"/>
      </colorScale>
    </cfRule>
  </conditionalFormatting>
  <conditionalFormatting sqref="Q448:Q1048576 Q1:Q446">
    <cfRule type="colorScale" priority="142">
      <colorScale>
        <cfvo type="min"/>
        <cfvo type="percentile" val="50"/>
        <cfvo type="max"/>
        <color rgb="FFF8696B"/>
        <color rgb="FFFCFCFF"/>
        <color rgb="FF5A8AC6"/>
      </colorScale>
    </cfRule>
  </conditionalFormatting>
  <conditionalFormatting sqref="V448:V1048576 V1:V446">
    <cfRule type="colorScale" priority="137">
      <colorScale>
        <cfvo type="min"/>
        <cfvo type="percentile" val="50"/>
        <cfvo type="max"/>
        <color rgb="FFF8696B"/>
        <color rgb="FFFCFCFF"/>
        <color rgb="FF5A8AC6"/>
      </colorScale>
    </cfRule>
  </conditionalFormatting>
  <conditionalFormatting sqref="W448:W1048576 W1:W446">
    <cfRule type="colorScale" priority="136">
      <colorScale>
        <cfvo type="min"/>
        <cfvo type="percentile" val="50"/>
        <cfvo type="max"/>
        <color rgb="FF5A8AC6"/>
        <color rgb="FFFCFCFF"/>
        <color rgb="FFF8696B"/>
      </colorScale>
    </cfRule>
  </conditionalFormatting>
  <conditionalFormatting sqref="X448:X1048576 X1:X446">
    <cfRule type="colorScale" priority="135">
      <colorScale>
        <cfvo type="min"/>
        <cfvo type="percentile" val="50"/>
        <cfvo type="max"/>
        <color rgb="FFF8696B"/>
        <color rgb="FFFCFCFF"/>
        <color rgb="FF5A8AC6"/>
      </colorScale>
    </cfRule>
  </conditionalFormatting>
  <conditionalFormatting sqref="Y448:Z1048576 Y1:Z446">
    <cfRule type="colorScale" priority="134">
      <colorScale>
        <cfvo type="min"/>
        <cfvo type="percentile" val="50"/>
        <cfvo type="max"/>
        <color rgb="FFF8696B"/>
        <color rgb="FFFCFCFF"/>
        <color rgb="FF5A8AC6"/>
      </colorScale>
    </cfRule>
  </conditionalFormatting>
  <conditionalFormatting sqref="AA448:AA1048576 AA1:AA446">
    <cfRule type="dataBar" priority="132">
      <dataBar>
        <cfvo type="min"/>
        <cfvo type="max"/>
        <color rgb="FFFF555A"/>
      </dataBar>
      <extLst>
        <ext xmlns:x14="http://schemas.microsoft.com/office/spreadsheetml/2009/9/main" uri="{B025F937-C7B1-47D3-B67F-A62EFF666E3E}">
          <x14:id>{F1FBD7F7-9B89-494D-8E63-3330E0A55174}</x14:id>
        </ext>
      </extLst>
    </cfRule>
  </conditionalFormatting>
  <conditionalFormatting sqref="U448:U1048576 U1:U446">
    <cfRule type="colorScale" priority="128">
      <colorScale>
        <cfvo type="min"/>
        <cfvo type="percentile" val="50"/>
        <cfvo type="max"/>
        <color rgb="FFF8696B"/>
        <color rgb="FFFCFCFF"/>
        <color rgb="FF5A8AC6"/>
      </colorScale>
    </cfRule>
  </conditionalFormatting>
  <conditionalFormatting sqref="Z448:Z1048576 Z1:Z446">
    <cfRule type="colorScale" priority="127">
      <colorScale>
        <cfvo type="min"/>
        <cfvo type="percentile" val="50"/>
        <cfvo type="max"/>
        <color rgb="FFF8696B"/>
        <color rgb="FFFCFCFF"/>
        <color rgb="FF5A8AC6"/>
      </colorScale>
    </cfRule>
  </conditionalFormatting>
  <conditionalFormatting sqref="N448:N1048576 N1:N446">
    <cfRule type="colorScale" priority="124">
      <colorScale>
        <cfvo type="min"/>
        <cfvo type="percentile" val="50"/>
        <cfvo type="max"/>
        <color rgb="FFF8696B"/>
        <color rgb="FFFCFCFF"/>
        <color rgb="FF5A8AC6"/>
      </colorScale>
    </cfRule>
  </conditionalFormatting>
  <conditionalFormatting sqref="O448:P1048576 O1:P446">
    <cfRule type="colorScale" priority="173">
      <colorScale>
        <cfvo type="min"/>
        <cfvo type="percentile" val="50"/>
        <cfvo type="max"/>
        <color rgb="FFF8696B"/>
        <color rgb="FFFCFCFF"/>
        <color rgb="FF5A8AC6"/>
      </colorScale>
    </cfRule>
  </conditionalFormatting>
  <conditionalFormatting sqref="H375">
    <cfRule type="containsText" dxfId="81" priority="122" operator="containsText" text="AC">
      <formula>NOT(ISERROR(SEARCH("AC",H375)))</formula>
    </cfRule>
  </conditionalFormatting>
  <conditionalFormatting sqref="H375">
    <cfRule type="notContainsText" dxfId="80" priority="121" operator="notContains" text="AC">
      <formula>ISERROR(SEARCH("AC",H375))</formula>
    </cfRule>
  </conditionalFormatting>
  <conditionalFormatting sqref="H376">
    <cfRule type="containsText" dxfId="79" priority="120" operator="containsText" text="AC">
      <formula>NOT(ISERROR(SEARCH("AC",H376)))</formula>
    </cfRule>
  </conditionalFormatting>
  <conditionalFormatting sqref="H376">
    <cfRule type="notContainsText" dxfId="78" priority="119" operator="notContains" text="AC">
      <formula>ISERROR(SEARCH("AC",H376))</formula>
    </cfRule>
  </conditionalFormatting>
  <conditionalFormatting sqref="H393">
    <cfRule type="containsText" dxfId="77" priority="114" operator="containsText" text="AC">
      <formula>NOT(ISERROR(SEARCH("AC",H393)))</formula>
    </cfRule>
  </conditionalFormatting>
  <conditionalFormatting sqref="H393">
    <cfRule type="notContainsText" dxfId="76" priority="113" operator="notContains" text="AC">
      <formula>ISERROR(SEARCH("AC",H393))</formula>
    </cfRule>
  </conditionalFormatting>
  <conditionalFormatting sqref="F393">
    <cfRule type="colorScale" priority="99">
      <colorScale>
        <cfvo type="min"/>
        <cfvo type="percentile" val="50"/>
        <cfvo type="max"/>
        <color rgb="FFF8696B"/>
        <color rgb="FFFCFCFF"/>
        <color rgb="FF5A8AC6"/>
      </colorScale>
    </cfRule>
  </conditionalFormatting>
  <conditionalFormatting sqref="G393">
    <cfRule type="colorScale" priority="98">
      <colorScale>
        <cfvo type="min"/>
        <cfvo type="percentile" val="50"/>
        <cfvo type="max"/>
        <color rgb="FF5A8AC6"/>
        <color rgb="FFFCFCFF"/>
        <color rgb="FFF8696B"/>
      </colorScale>
    </cfRule>
  </conditionalFormatting>
  <conditionalFormatting sqref="A393">
    <cfRule type="containsText" dxfId="75" priority="94" operator="containsText" text="LintCode">
      <formula>NOT(ISERROR(SEARCH("LintCode",A393)))</formula>
    </cfRule>
    <cfRule type="containsText" dxfId="74" priority="95" operator="containsText" text="LintCode">
      <formula>NOT(ISERROR(SEARCH("LintCode",A393)))</formula>
    </cfRule>
    <cfRule type="containsText" dxfId="73" priority="109" operator="containsText" text="LeetCode">
      <formula>NOT(ISERROR(SEARCH("LeetCode",A393)))</formula>
    </cfRule>
    <cfRule type="containsText" dxfId="72" priority="110" operator="containsText" text="UVa">
      <formula>NOT(ISERROR(SEARCH("UVa",A393)))</formula>
    </cfRule>
    <cfRule type="containsText" dxfId="71" priority="111" operator="containsText" text="CodeForces">
      <formula>NOT(ISERROR(SEARCH("CodeForces",A393)))</formula>
    </cfRule>
  </conditionalFormatting>
  <conditionalFormatting sqref="H389">
    <cfRule type="containsText" dxfId="70" priority="92" operator="containsText" text="AC">
      <formula>NOT(ISERROR(SEARCH("AC",H389)))</formula>
    </cfRule>
  </conditionalFormatting>
  <conditionalFormatting sqref="H389">
    <cfRule type="notContainsText" dxfId="69" priority="91" operator="notContains" text="AC">
      <formula>ISERROR(SEARCH("AC",H389))</formula>
    </cfRule>
  </conditionalFormatting>
  <conditionalFormatting sqref="H392">
    <cfRule type="containsText" dxfId="68" priority="90" operator="containsText" text="AC">
      <formula>NOT(ISERROR(SEARCH("AC",H392)))</formula>
    </cfRule>
  </conditionalFormatting>
  <conditionalFormatting sqref="H392">
    <cfRule type="notContainsText" dxfId="67" priority="89" operator="notContains" text="AC">
      <formula>ISERROR(SEARCH("AC",H392))</formula>
    </cfRule>
  </conditionalFormatting>
  <conditionalFormatting sqref="H395">
    <cfRule type="containsText" dxfId="66" priority="88" operator="containsText" text="AC">
      <formula>NOT(ISERROR(SEARCH("AC",H395)))</formula>
    </cfRule>
  </conditionalFormatting>
  <conditionalFormatting sqref="H395">
    <cfRule type="notContainsText" dxfId="65" priority="87" operator="notContains" text="AC">
      <formula>ISERROR(SEARCH("AC",H395))</formula>
    </cfRule>
  </conditionalFormatting>
  <conditionalFormatting sqref="H396">
    <cfRule type="containsText" dxfId="64" priority="86" operator="containsText" text="AC">
      <formula>NOT(ISERROR(SEARCH("AC",H396)))</formula>
    </cfRule>
  </conditionalFormatting>
  <conditionalFormatting sqref="H396">
    <cfRule type="notContainsText" dxfId="63" priority="85" operator="notContains" text="AC">
      <formula>ISERROR(SEARCH("AC",H396))</formula>
    </cfRule>
  </conditionalFormatting>
  <conditionalFormatting sqref="H397">
    <cfRule type="containsText" dxfId="62" priority="84" operator="containsText" text="AC">
      <formula>NOT(ISERROR(SEARCH("AC",H397)))</formula>
    </cfRule>
  </conditionalFormatting>
  <conditionalFormatting sqref="H397">
    <cfRule type="notContainsText" dxfId="61" priority="83" operator="notContains" text="AC">
      <formula>ISERROR(SEARCH("AC",H397))</formula>
    </cfRule>
  </conditionalFormatting>
  <conditionalFormatting sqref="H399">
    <cfRule type="containsText" dxfId="60" priority="82" operator="containsText" text="AC">
      <formula>NOT(ISERROR(SEARCH("AC",H399)))</formula>
    </cfRule>
  </conditionalFormatting>
  <conditionalFormatting sqref="H399">
    <cfRule type="notContainsText" dxfId="59" priority="81" operator="notContains" text="AC">
      <formula>ISERROR(SEARCH("AC",H399))</formula>
    </cfRule>
  </conditionalFormatting>
  <conditionalFormatting sqref="H400">
    <cfRule type="containsText" dxfId="58" priority="80" operator="containsText" text="AC">
      <formula>NOT(ISERROR(SEARCH("AC",H400)))</formula>
    </cfRule>
  </conditionalFormatting>
  <conditionalFormatting sqref="H400">
    <cfRule type="notContainsText" dxfId="57" priority="79" operator="notContains" text="AC">
      <formula>ISERROR(SEARCH("AC",H400))</formula>
    </cfRule>
  </conditionalFormatting>
  <conditionalFormatting sqref="H404">
    <cfRule type="containsText" dxfId="56" priority="78" operator="containsText" text="AC">
      <formula>NOT(ISERROR(SEARCH("AC",H404)))</formula>
    </cfRule>
  </conditionalFormatting>
  <conditionalFormatting sqref="H404">
    <cfRule type="notContainsText" dxfId="55" priority="77" operator="notContains" text="AC">
      <formula>ISERROR(SEARCH("AC",H404))</formula>
    </cfRule>
  </conditionalFormatting>
  <conditionalFormatting sqref="H405">
    <cfRule type="containsText" dxfId="54" priority="76" operator="containsText" text="AC">
      <formula>NOT(ISERROR(SEARCH("AC",H405)))</formula>
    </cfRule>
  </conditionalFormatting>
  <conditionalFormatting sqref="H405">
    <cfRule type="notContainsText" dxfId="53" priority="75" operator="notContains" text="AC">
      <formula>ISERROR(SEARCH("AC",H405))</formula>
    </cfRule>
  </conditionalFormatting>
  <conditionalFormatting sqref="H407">
    <cfRule type="containsText" dxfId="52" priority="74" operator="containsText" text="AC">
      <formula>NOT(ISERROR(SEARCH("AC",H407)))</formula>
    </cfRule>
  </conditionalFormatting>
  <conditionalFormatting sqref="H407">
    <cfRule type="notContainsText" dxfId="51" priority="73" operator="notContains" text="AC">
      <formula>ISERROR(SEARCH("AC",H407))</formula>
    </cfRule>
  </conditionalFormatting>
  <conditionalFormatting sqref="H409">
    <cfRule type="containsText" dxfId="50" priority="72" operator="containsText" text="AC">
      <formula>NOT(ISERROR(SEARCH("AC",H409)))</formula>
    </cfRule>
  </conditionalFormatting>
  <conditionalFormatting sqref="H409">
    <cfRule type="notContainsText" dxfId="49" priority="71" operator="notContains" text="AC">
      <formula>ISERROR(SEARCH("AC",H409))</formula>
    </cfRule>
  </conditionalFormatting>
  <conditionalFormatting sqref="H410">
    <cfRule type="containsText" dxfId="48" priority="70" operator="containsText" text="AC">
      <formula>NOT(ISERROR(SEARCH("AC",H410)))</formula>
    </cfRule>
  </conditionalFormatting>
  <conditionalFormatting sqref="H410">
    <cfRule type="notContainsText" dxfId="47" priority="69" operator="notContains" text="AC">
      <formula>ISERROR(SEARCH("AC",H410))</formula>
    </cfRule>
  </conditionalFormatting>
  <conditionalFormatting sqref="H414">
    <cfRule type="containsText" dxfId="46" priority="68" operator="containsText" text="AC">
      <formula>NOT(ISERROR(SEARCH("AC",H414)))</formula>
    </cfRule>
  </conditionalFormatting>
  <conditionalFormatting sqref="H414">
    <cfRule type="notContainsText" dxfId="45" priority="67" operator="notContains" text="AC">
      <formula>ISERROR(SEARCH("AC",H414))</formula>
    </cfRule>
  </conditionalFormatting>
  <conditionalFormatting sqref="H416">
    <cfRule type="containsText" dxfId="44" priority="66" operator="containsText" text="AC">
      <formula>NOT(ISERROR(SEARCH("AC",H416)))</formula>
    </cfRule>
  </conditionalFormatting>
  <conditionalFormatting sqref="H416">
    <cfRule type="notContainsText" dxfId="43" priority="65" operator="notContains" text="AC">
      <formula>ISERROR(SEARCH("AC",H416))</formula>
    </cfRule>
  </conditionalFormatting>
  <conditionalFormatting sqref="H418">
    <cfRule type="containsText" dxfId="42" priority="64" operator="containsText" text="AC">
      <formula>NOT(ISERROR(SEARCH("AC",H418)))</formula>
    </cfRule>
  </conditionalFormatting>
  <conditionalFormatting sqref="H418">
    <cfRule type="notContainsText" dxfId="41" priority="63" operator="notContains" text="AC">
      <formula>ISERROR(SEARCH("AC",H418))</formula>
    </cfRule>
  </conditionalFormatting>
  <conditionalFormatting sqref="H419">
    <cfRule type="containsText" dxfId="40" priority="62" operator="containsText" text="AC">
      <formula>NOT(ISERROR(SEARCH("AC",H419)))</formula>
    </cfRule>
  </conditionalFormatting>
  <conditionalFormatting sqref="H419">
    <cfRule type="notContainsText" dxfId="39" priority="61" operator="notContains" text="AC">
      <formula>ISERROR(SEARCH("AC",H419))</formula>
    </cfRule>
  </conditionalFormatting>
  <conditionalFormatting sqref="H421">
    <cfRule type="containsText" dxfId="38" priority="60" operator="containsText" text="AC">
      <formula>NOT(ISERROR(SEARCH("AC",H421)))</formula>
    </cfRule>
  </conditionalFormatting>
  <conditionalFormatting sqref="H421">
    <cfRule type="notContainsText" dxfId="37" priority="59" operator="notContains" text="AC">
      <formula>ISERROR(SEARCH("AC",H421))</formula>
    </cfRule>
  </conditionalFormatting>
  <conditionalFormatting sqref="H422">
    <cfRule type="containsText" dxfId="36" priority="58" operator="containsText" text="AC">
      <formula>NOT(ISERROR(SEARCH("AC",H422)))</formula>
    </cfRule>
  </conditionalFormatting>
  <conditionalFormatting sqref="H422">
    <cfRule type="notContainsText" dxfId="35" priority="57" operator="notContains" text="AC">
      <formula>ISERROR(SEARCH("AC",H422))</formula>
    </cfRule>
  </conditionalFormatting>
  <conditionalFormatting sqref="H425">
    <cfRule type="containsText" dxfId="34" priority="56" operator="containsText" text="AC">
      <formula>NOT(ISERROR(SEARCH("AC",H425)))</formula>
    </cfRule>
  </conditionalFormatting>
  <conditionalFormatting sqref="H425">
    <cfRule type="notContainsText" dxfId="33" priority="55" operator="notContains" text="AC">
      <formula>ISERROR(SEARCH("AC",H425))</formula>
    </cfRule>
  </conditionalFormatting>
  <conditionalFormatting sqref="H426">
    <cfRule type="containsText" dxfId="32" priority="54" operator="containsText" text="AC">
      <formula>NOT(ISERROR(SEARCH("AC",H426)))</formula>
    </cfRule>
  </conditionalFormatting>
  <conditionalFormatting sqref="H426">
    <cfRule type="notContainsText" dxfId="31" priority="53" operator="notContains" text="AC">
      <formula>ISERROR(SEARCH("AC",H426))</formula>
    </cfRule>
  </conditionalFormatting>
  <conditionalFormatting sqref="H428">
    <cfRule type="containsText" dxfId="30" priority="52" operator="containsText" text="AC">
      <formula>NOT(ISERROR(SEARCH("AC",H428)))</formula>
    </cfRule>
  </conditionalFormatting>
  <conditionalFormatting sqref="H428">
    <cfRule type="notContainsText" dxfId="29" priority="51" operator="notContains" text="AC">
      <formula>ISERROR(SEARCH("AC",H428))</formula>
    </cfRule>
  </conditionalFormatting>
  <conditionalFormatting sqref="H429">
    <cfRule type="containsText" dxfId="28" priority="50" operator="containsText" text="AC">
      <formula>NOT(ISERROR(SEARCH("AC",H429)))</formula>
    </cfRule>
  </conditionalFormatting>
  <conditionalFormatting sqref="H429">
    <cfRule type="notContainsText" dxfId="27" priority="49" operator="notContains" text="AC">
      <formula>ISERROR(SEARCH("AC",H429))</formula>
    </cfRule>
  </conditionalFormatting>
  <conditionalFormatting sqref="H430">
    <cfRule type="containsText" dxfId="26" priority="48" operator="containsText" text="AC">
      <formula>NOT(ISERROR(SEARCH("AC",H430)))</formula>
    </cfRule>
  </conditionalFormatting>
  <conditionalFormatting sqref="H430">
    <cfRule type="notContainsText" dxfId="25" priority="47" operator="notContains" text="AC">
      <formula>ISERROR(SEARCH("AC",H430))</formula>
    </cfRule>
  </conditionalFormatting>
  <conditionalFormatting sqref="H432">
    <cfRule type="containsText" dxfId="24" priority="46" operator="containsText" text="AC">
      <formula>NOT(ISERROR(SEARCH("AC",H432)))</formula>
    </cfRule>
  </conditionalFormatting>
  <conditionalFormatting sqref="H432">
    <cfRule type="notContainsText" dxfId="23" priority="45" operator="notContains" text="AC">
      <formula>ISERROR(SEARCH("AC",H432))</formula>
    </cfRule>
  </conditionalFormatting>
  <conditionalFormatting sqref="H434">
    <cfRule type="containsText" dxfId="22" priority="44" operator="containsText" text="AC">
      <formula>NOT(ISERROR(SEARCH("AC",H434)))</formula>
    </cfRule>
  </conditionalFormatting>
  <conditionalFormatting sqref="H434">
    <cfRule type="notContainsText" dxfId="21" priority="43" operator="notContains" text="AC">
      <formula>ISERROR(SEARCH("AC",H434))</formula>
    </cfRule>
  </conditionalFormatting>
  <conditionalFormatting sqref="H436">
    <cfRule type="containsText" dxfId="20" priority="42" operator="containsText" text="AC">
      <formula>NOT(ISERROR(SEARCH("AC",H436)))</formula>
    </cfRule>
  </conditionalFormatting>
  <conditionalFormatting sqref="H436">
    <cfRule type="notContainsText" dxfId="19" priority="41" operator="notContains" text="AC">
      <formula>ISERROR(SEARCH("AC",H436))</formula>
    </cfRule>
  </conditionalFormatting>
  <conditionalFormatting sqref="H437">
    <cfRule type="containsText" dxfId="18" priority="40" operator="containsText" text="AC">
      <formula>NOT(ISERROR(SEARCH("AC",H437)))</formula>
    </cfRule>
  </conditionalFormatting>
  <conditionalFormatting sqref="H437">
    <cfRule type="notContainsText" dxfId="17" priority="39" operator="notContains" text="AC">
      <formula>ISERROR(SEARCH("AC",H437))</formula>
    </cfRule>
  </conditionalFormatting>
  <conditionalFormatting sqref="AB447">
    <cfRule type="colorScale" priority="35">
      <colorScale>
        <cfvo type="min"/>
        <cfvo type="percentile" val="50"/>
        <cfvo type="max"/>
        <color rgb="FF5A8AC6"/>
        <color rgb="FFFCFCFF"/>
        <color rgb="FFF8696B"/>
      </colorScale>
    </cfRule>
    <cfRule type="cellIs" dxfId="16" priority="37" operator="greaterThan">
      <formula>0.208333333333333</formula>
    </cfRule>
  </conditionalFormatting>
  <conditionalFormatting sqref="AB447">
    <cfRule type="cellIs" dxfId="15" priority="36" operator="greaterThan">
      <formula>0.208333333333333</formula>
    </cfRule>
  </conditionalFormatting>
  <conditionalFormatting sqref="H447">
    <cfRule type="containsText" dxfId="14" priority="34" operator="containsText" text="AC">
      <formula>NOT(ISERROR(SEARCH("AC",H447)))</formula>
    </cfRule>
  </conditionalFormatting>
  <conditionalFormatting sqref="H447">
    <cfRule type="notContainsText" dxfId="13" priority="33" operator="notContains" text="AC">
      <formula>ISERROR(SEARCH("AC",H447))</formula>
    </cfRule>
  </conditionalFormatting>
  <conditionalFormatting sqref="F447">
    <cfRule type="colorScale" priority="19">
      <colorScale>
        <cfvo type="min"/>
        <cfvo type="percentile" val="50"/>
        <cfvo type="max"/>
        <color rgb="FFF8696B"/>
        <color rgb="FFFCFCFF"/>
        <color rgb="FF5A8AC6"/>
      </colorScale>
    </cfRule>
  </conditionalFormatting>
  <conditionalFormatting sqref="G447">
    <cfRule type="colorScale" priority="18">
      <colorScale>
        <cfvo type="min"/>
        <cfvo type="percentile" val="50"/>
        <cfvo type="max"/>
        <color rgb="FF5A8AC6"/>
        <color rgb="FFFCFCFF"/>
        <color rgb="FFF8696B"/>
      </colorScale>
    </cfRule>
  </conditionalFormatting>
  <conditionalFormatting sqref="Q447:U447">
    <cfRule type="colorScale" priority="32">
      <colorScale>
        <cfvo type="min"/>
        <cfvo type="percentile" val="50"/>
        <cfvo type="max"/>
        <color rgb="FF5A8AC6"/>
        <color rgb="FFFCFCFF"/>
        <color rgb="FFF8696B"/>
      </colorScale>
    </cfRule>
  </conditionalFormatting>
  <conditionalFormatting sqref="A447">
    <cfRule type="containsText" dxfId="12" priority="14" operator="containsText" text="LintCode">
      <formula>NOT(ISERROR(SEARCH("LintCode",A447)))</formula>
    </cfRule>
    <cfRule type="containsText" dxfId="11" priority="15" operator="containsText" text="LintCode">
      <formula>NOT(ISERROR(SEARCH("LintCode",A447)))</formula>
    </cfRule>
    <cfRule type="containsText" dxfId="10" priority="29" operator="containsText" text="LeetCode">
      <formula>NOT(ISERROR(SEARCH("LeetCode",A447)))</formula>
    </cfRule>
    <cfRule type="containsText" dxfId="9" priority="30" operator="containsText" text="UVa">
      <formula>NOT(ISERROR(SEARCH("UVa",A447)))</formula>
    </cfRule>
    <cfRule type="containsText" dxfId="8" priority="31" operator="containsText" text="CodeForces">
      <formula>NOT(ISERROR(SEARCH("CodeForces",A447)))</formula>
    </cfRule>
  </conditionalFormatting>
  <conditionalFormatting sqref="S447">
    <cfRule type="colorScale" priority="28">
      <colorScale>
        <cfvo type="min"/>
        <cfvo type="percentile" val="50"/>
        <cfvo type="max"/>
        <color rgb="FFF8696B"/>
        <color rgb="FFFCFCFF"/>
        <color rgb="FF5A8AC6"/>
      </colorScale>
    </cfRule>
  </conditionalFormatting>
  <conditionalFormatting sqref="T447:U447">
    <cfRule type="colorScale" priority="25">
      <colorScale>
        <cfvo type="min"/>
        <cfvo type="percentile" val="50"/>
        <cfvo type="max"/>
        <color rgb="FFF8696B"/>
        <color rgb="FFFCFCFF"/>
        <color rgb="FF5A8AC6"/>
      </colorScale>
    </cfRule>
  </conditionalFormatting>
  <conditionalFormatting sqref="R447">
    <cfRule type="colorScale" priority="26">
      <colorScale>
        <cfvo type="min"/>
        <cfvo type="percentile" val="50"/>
        <cfvo type="max"/>
        <color rgb="FF5A8AC6"/>
        <color rgb="FFFCFCFF"/>
        <color rgb="FFF8696B"/>
      </colorScale>
    </cfRule>
  </conditionalFormatting>
  <conditionalFormatting sqref="Q447">
    <cfRule type="colorScale" priority="27">
      <colorScale>
        <cfvo type="min"/>
        <cfvo type="percentile" val="50"/>
        <cfvo type="max"/>
        <color rgb="FFF8696B"/>
        <color rgb="FFFCFCFF"/>
        <color rgb="FF5A8AC6"/>
      </colorScale>
    </cfRule>
  </conditionalFormatting>
  <conditionalFormatting sqref="V447">
    <cfRule type="colorScale" priority="24">
      <colorScale>
        <cfvo type="min"/>
        <cfvo type="percentile" val="50"/>
        <cfvo type="max"/>
        <color rgb="FFF8696B"/>
        <color rgb="FFFCFCFF"/>
        <color rgb="FF5A8AC6"/>
      </colorScale>
    </cfRule>
  </conditionalFormatting>
  <conditionalFormatting sqref="W447">
    <cfRule type="colorScale" priority="23">
      <colorScale>
        <cfvo type="min"/>
        <cfvo type="percentile" val="50"/>
        <cfvo type="max"/>
        <color rgb="FF5A8AC6"/>
        <color rgb="FFFCFCFF"/>
        <color rgb="FFF8696B"/>
      </colorScale>
    </cfRule>
  </conditionalFormatting>
  <conditionalFormatting sqref="X447">
    <cfRule type="colorScale" priority="22">
      <colorScale>
        <cfvo type="min"/>
        <cfvo type="percentile" val="50"/>
        <cfvo type="max"/>
        <color rgb="FFF8696B"/>
        <color rgb="FFFCFCFF"/>
        <color rgb="FF5A8AC6"/>
      </colorScale>
    </cfRule>
  </conditionalFormatting>
  <conditionalFormatting sqref="Y447:Z447">
    <cfRule type="colorScale" priority="21">
      <colorScale>
        <cfvo type="min"/>
        <cfvo type="percentile" val="50"/>
        <cfvo type="max"/>
        <color rgb="FFF8696B"/>
        <color rgb="FFFCFCFF"/>
        <color rgb="FF5A8AC6"/>
      </colorScale>
    </cfRule>
  </conditionalFormatting>
  <conditionalFormatting sqref="AA447">
    <cfRule type="dataBar" priority="20">
      <dataBar>
        <cfvo type="min"/>
        <cfvo type="max"/>
        <color rgb="FFFF555A"/>
      </dataBar>
      <extLst>
        <ext xmlns:x14="http://schemas.microsoft.com/office/spreadsheetml/2009/9/main" uri="{B025F937-C7B1-47D3-B67F-A62EFF666E3E}">
          <x14:id>{7D1476CC-8AC8-B14C-A18B-E10A64F68959}</x14:id>
        </ext>
      </extLst>
    </cfRule>
  </conditionalFormatting>
  <conditionalFormatting sqref="U447">
    <cfRule type="colorScale" priority="17">
      <colorScale>
        <cfvo type="min"/>
        <cfvo type="percentile" val="50"/>
        <cfvo type="max"/>
        <color rgb="FFF8696B"/>
        <color rgb="FFFCFCFF"/>
        <color rgb="FF5A8AC6"/>
      </colorScale>
    </cfRule>
  </conditionalFormatting>
  <conditionalFormatting sqref="Z447">
    <cfRule type="colorScale" priority="16">
      <colorScale>
        <cfvo type="min"/>
        <cfvo type="percentile" val="50"/>
        <cfvo type="max"/>
        <color rgb="FFF8696B"/>
        <color rgb="FFFCFCFF"/>
        <color rgb="FF5A8AC6"/>
      </colorScale>
    </cfRule>
  </conditionalFormatting>
  <conditionalFormatting sqref="N447">
    <cfRule type="colorScale" priority="13">
      <colorScale>
        <cfvo type="min"/>
        <cfvo type="percentile" val="50"/>
        <cfvo type="max"/>
        <color rgb="FFF8696B"/>
        <color rgb="FFFCFCFF"/>
        <color rgb="FF5A8AC6"/>
      </colorScale>
    </cfRule>
  </conditionalFormatting>
  <conditionalFormatting sqref="O447:P447">
    <cfRule type="colorScale" priority="38">
      <colorScale>
        <cfvo type="min"/>
        <cfvo type="percentile" val="50"/>
        <cfvo type="max"/>
        <color rgb="FFF8696B"/>
        <color rgb="FFFCFCFF"/>
        <color rgb="FF5A8AC6"/>
      </colorScale>
    </cfRule>
  </conditionalFormatting>
  <conditionalFormatting sqref="H439">
    <cfRule type="containsText" dxfId="7" priority="12" operator="containsText" text="AC">
      <formula>NOT(ISERROR(SEARCH("AC",H439)))</formula>
    </cfRule>
  </conditionalFormatting>
  <conditionalFormatting sqref="H439">
    <cfRule type="notContainsText" dxfId="6" priority="11" operator="notContains" text="AC">
      <formula>ISERROR(SEARCH("AC",H439))</formula>
    </cfRule>
  </conditionalFormatting>
  <conditionalFormatting sqref="H440">
    <cfRule type="containsText" dxfId="5" priority="10" operator="containsText" text="AC">
      <formula>NOT(ISERROR(SEARCH("AC",H440)))</formula>
    </cfRule>
  </conditionalFormatting>
  <conditionalFormatting sqref="H440">
    <cfRule type="notContainsText" dxfId="4" priority="9" operator="notContains" text="AC">
      <formula>ISERROR(SEARCH("AC",H440))</formula>
    </cfRule>
  </conditionalFormatting>
  <conditionalFormatting sqref="H442">
    <cfRule type="containsText" dxfId="3" priority="8" operator="containsText" text="AC">
      <formula>NOT(ISERROR(SEARCH("AC",H442)))</formula>
    </cfRule>
  </conditionalFormatting>
  <conditionalFormatting sqref="H442">
    <cfRule type="notContainsText" dxfId="2" priority="7" operator="notContains" text="AC">
      <formula>ISERROR(SEARCH("AC",H442))</formula>
    </cfRule>
  </conditionalFormatting>
  <conditionalFormatting sqref="H443">
    <cfRule type="containsText" dxfId="1" priority="5" operator="containsText" text="AC">
      <formula>NOT(ISERROR(SEARCH("AC",H443)))</formula>
    </cfRule>
  </conditionalFormatting>
  <conditionalFormatting sqref="H443">
    <cfRule type="notContainsText" dxfId="0" priority="4" operator="notContains" text="AC">
      <formula>ISERROR(SEARCH("AC",H443))</formula>
    </cfRule>
  </conditionalFormatting>
  <conditionalFormatting sqref="G443">
    <cfRule type="colorScale" priority="3">
      <colorScale>
        <cfvo type="min"/>
        <cfvo type="percentile" val="50"/>
        <cfvo type="max"/>
        <color rgb="FF5A8AC6"/>
        <color rgb="FFFCFCFF"/>
        <color rgb="FFF8696B"/>
      </colorScale>
    </cfRule>
  </conditionalFormatting>
  <conditionalFormatting sqref="G1:G1048576">
    <cfRule type="colorScale" priority="1">
      <colorScale>
        <cfvo type="min"/>
        <cfvo type="percentile" val="50"/>
        <cfvo type="max"/>
        <color rgb="FF5A8AC6"/>
        <color rgb="FFFCFCFF"/>
        <color rgb="FFF8696B"/>
      </colorScale>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AA448:AA1048576 AA1:AA446</xm:sqref>
        </x14:conditionalFormatting>
        <x14:conditionalFormatting xmlns:xm="http://schemas.microsoft.com/office/excel/2006/main">
          <x14:cfRule type="dataBar" id="{7D1476CC-8AC8-B14C-A18B-E10A64F68959}">
            <x14:dataBar minLength="0" maxLength="100" border="1" negativeBarBorderColorSameAsPositive="0">
              <x14:cfvo type="autoMin"/>
              <x14:cfvo type="autoMax"/>
              <x14:borderColor rgb="FFFF555A"/>
              <x14:negativeFillColor rgb="FFFF0000"/>
              <x14:negativeBorderColor rgb="FFFF0000"/>
              <x14:axisColor rgb="FF000000"/>
            </x14:dataBar>
          </x14:cfRule>
          <xm:sqref>AA447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2017-10-21T11:04:45Z</dcterms:modified>
</cp:coreProperties>
</file>