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Set'!$A$1:$AF$505</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410" i="3" l="1"/>
  <c r="O410" i="3"/>
  <c r="P410" i="3"/>
  <c r="Q410" i="3"/>
  <c r="R410" i="3"/>
  <c r="S410" i="3"/>
  <c r="T410" i="3"/>
  <c r="U410" i="3"/>
  <c r="V410" i="3"/>
  <c r="W410" i="3"/>
  <c r="X410" i="3"/>
  <c r="Y410" i="3"/>
  <c r="Z410" i="3"/>
  <c r="N411" i="3"/>
  <c r="O411" i="3"/>
  <c r="P411" i="3"/>
  <c r="Q411" i="3"/>
  <c r="R411" i="3"/>
  <c r="S411" i="3"/>
  <c r="T411" i="3"/>
  <c r="U411" i="3"/>
  <c r="V411" i="3"/>
  <c r="W411" i="3"/>
  <c r="X411" i="3"/>
  <c r="Y411" i="3"/>
  <c r="Z411" i="3"/>
  <c r="N412" i="3"/>
  <c r="O412" i="3"/>
  <c r="P412" i="3"/>
  <c r="Q412" i="3"/>
  <c r="R412" i="3"/>
  <c r="S412" i="3"/>
  <c r="T412" i="3"/>
  <c r="U412" i="3"/>
  <c r="V412" i="3"/>
  <c r="W412" i="3"/>
  <c r="X412" i="3"/>
  <c r="Y412" i="3"/>
  <c r="Z412" i="3"/>
  <c r="N406" i="3"/>
  <c r="O406" i="3"/>
  <c r="P406" i="3"/>
  <c r="Q406" i="3"/>
  <c r="R406" i="3"/>
  <c r="S406" i="3"/>
  <c r="T406" i="3"/>
  <c r="U406" i="3"/>
  <c r="V406" i="3"/>
  <c r="W406" i="3"/>
  <c r="X406" i="3"/>
  <c r="Y406" i="3"/>
  <c r="Z406" i="3"/>
  <c r="N407" i="3"/>
  <c r="O407" i="3"/>
  <c r="P407" i="3"/>
  <c r="Q407" i="3"/>
  <c r="R407" i="3"/>
  <c r="S407" i="3"/>
  <c r="T407" i="3"/>
  <c r="U407" i="3"/>
  <c r="V407" i="3"/>
  <c r="W407" i="3"/>
  <c r="X407" i="3"/>
  <c r="Y407" i="3"/>
  <c r="Z407" i="3"/>
  <c r="N408" i="3"/>
  <c r="O408" i="3"/>
  <c r="P408" i="3"/>
  <c r="Q408" i="3"/>
  <c r="R408" i="3"/>
  <c r="S408" i="3"/>
  <c r="T408" i="3"/>
  <c r="U408" i="3"/>
  <c r="V408" i="3"/>
  <c r="W408" i="3"/>
  <c r="X408" i="3"/>
  <c r="Y408" i="3"/>
  <c r="Z408" i="3"/>
  <c r="N409" i="3"/>
  <c r="O409" i="3"/>
  <c r="P409" i="3"/>
  <c r="Q409" i="3"/>
  <c r="R409" i="3"/>
  <c r="S409" i="3"/>
  <c r="T409" i="3"/>
  <c r="U409" i="3"/>
  <c r="V409" i="3"/>
  <c r="W409" i="3"/>
  <c r="X409" i="3"/>
  <c r="Y409" i="3"/>
  <c r="Z409" i="3"/>
  <c r="N405"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O405" i="3"/>
  <c r="O404" i="3"/>
  <c r="P405" i="3"/>
  <c r="Q405" i="3"/>
  <c r="R405" i="3"/>
  <c r="S405" i="3"/>
  <c r="T405" i="3"/>
  <c r="Q404" i="3"/>
  <c r="R404" i="3"/>
  <c r="S404" i="3"/>
  <c r="T404" i="3"/>
  <c r="U405" i="3"/>
  <c r="V405" i="3"/>
  <c r="W405" i="3"/>
  <c r="X405" i="3"/>
  <c r="Y405" i="3"/>
  <c r="V404" i="3"/>
  <c r="W404" i="3"/>
  <c r="X404" i="3"/>
  <c r="Y404" i="3"/>
  <c r="Z405" i="3"/>
  <c r="O403" i="3"/>
  <c r="P404" i="3"/>
  <c r="Q403" i="3"/>
  <c r="R403" i="3"/>
  <c r="S403" i="3"/>
  <c r="T403" i="3"/>
  <c r="U404" i="3"/>
  <c r="V403" i="3"/>
  <c r="W403" i="3"/>
  <c r="X403" i="3"/>
  <c r="Y403" i="3"/>
  <c r="Z404" i="3"/>
  <c r="O402" i="3"/>
  <c r="P403" i="3"/>
  <c r="Q402" i="3"/>
  <c r="R402" i="3"/>
  <c r="S402" i="3"/>
  <c r="T402" i="3"/>
  <c r="U403" i="3"/>
  <c r="V402" i="3"/>
  <c r="W402" i="3"/>
  <c r="X402" i="3"/>
  <c r="Y402" i="3"/>
  <c r="Z403" i="3"/>
  <c r="O398" i="3"/>
  <c r="O397" i="3"/>
  <c r="P398" i="3"/>
  <c r="Q398" i="3"/>
  <c r="R398" i="3"/>
  <c r="S398" i="3"/>
  <c r="T398" i="3"/>
  <c r="Q397" i="3"/>
  <c r="R397" i="3"/>
  <c r="S397" i="3"/>
  <c r="T397" i="3"/>
  <c r="U398" i="3"/>
  <c r="V398" i="3"/>
  <c r="W398" i="3"/>
  <c r="X398" i="3"/>
  <c r="Y398" i="3"/>
  <c r="V397" i="3"/>
  <c r="W397" i="3"/>
  <c r="X397" i="3"/>
  <c r="Y397" i="3"/>
  <c r="Z398" i="3"/>
  <c r="O399" i="3"/>
  <c r="P399" i="3"/>
  <c r="Q399" i="3"/>
  <c r="R399" i="3"/>
  <c r="S399" i="3"/>
  <c r="T399" i="3"/>
  <c r="U399" i="3"/>
  <c r="V399" i="3"/>
  <c r="W399" i="3"/>
  <c r="X399" i="3"/>
  <c r="Y399" i="3"/>
  <c r="Z399" i="3"/>
  <c r="O400" i="3"/>
  <c r="P400" i="3"/>
  <c r="Q400" i="3"/>
  <c r="R400" i="3"/>
  <c r="S400" i="3"/>
  <c r="T400" i="3"/>
  <c r="U400" i="3"/>
  <c r="V400" i="3"/>
  <c r="W400" i="3"/>
  <c r="X400" i="3"/>
  <c r="Y400" i="3"/>
  <c r="Z400" i="3"/>
  <c r="O401" i="3"/>
  <c r="P401" i="3"/>
  <c r="Q401" i="3"/>
  <c r="R401" i="3"/>
  <c r="S401" i="3"/>
  <c r="T401" i="3"/>
  <c r="U401" i="3"/>
  <c r="V401" i="3"/>
  <c r="W401" i="3"/>
  <c r="X401" i="3"/>
  <c r="Y401" i="3"/>
  <c r="Z401" i="3"/>
  <c r="P402" i="3"/>
  <c r="U402" i="3"/>
  <c r="Z402" i="3"/>
  <c r="O396" i="3"/>
  <c r="P397" i="3"/>
  <c r="Q396" i="3"/>
  <c r="R396" i="3"/>
  <c r="S396" i="3"/>
  <c r="T396" i="3"/>
  <c r="U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<sst xmlns="http://schemas.openxmlformats.org/spreadsheetml/2006/main" count="5156" uniqueCount="1361">
  <si>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</si>
  <si>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</si>
  <si>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</si>
  <si>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</si>
  <si>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</si>
  <si>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</si>
  <si>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</si>
  <si>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</si>
  <si>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</si>
  <si>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</si>
  <si>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</si>
  <si>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</si>
  <si>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</si>
  <si>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</si>
  <si>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</si>
  <si>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</si>
  <si>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</si>
  <si>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</si>
  <si>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</si>
  <si>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</si>
  <si>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</si>
  <si>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</si>
  <si>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</si>
  <si>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</si>
  <si>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</si>
  <si>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</si>
  <si>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</si>
  <si>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</si>
  <si>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</si>
  <si>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</si>
  <si>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</si>
  <si>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</si>
  <si>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</si>
  <si>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</si>
  <si>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</si>
  <si>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</si>
  <si>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</si>
  <si>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</si>
  <si>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</si>
  <si>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</si>
  <si>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</si>
  <si>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</si>
  <si>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</si>
  <si>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</si>
  <si>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</si>
  <si>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</si>
  <si>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</si>
  <si>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</si>
  <si>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</si>
  <si>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</si>
  <si>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</si>
  <si>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</si>
  <si>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</si>
  <si>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</si>
  <si>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</si>
  <si>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</si>
  <si>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</si>
  <si>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</si>
  <si>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</si>
  <si>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</si>
  <si>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</si>
  <si>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</si>
  <si>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</si>
  <si>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</si>
  <si>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</si>
  <si>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</si>
  <si>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</si>
  <si>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</si>
  <si>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</si>
  <si>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</si>
  <si>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</si>
  <si>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</si>
  <si>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</si>
  <si>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</si>
  <si>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</si>
  <si>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</si>
  <si>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</si>
  <si>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</si>
  <si>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</si>
  <si>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</si>
  <si>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</si>
  <si>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</si>
  <si>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</si>
  <si>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</si>
  <si>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</si>
  <si>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</si>
  <si>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</si>
  <si>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</si>
  <si>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</si>
  <si>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</si>
  <si>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</si>
  <si>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</si>
  <si>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</si>
  <si>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</si>
  <si>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</si>
  <si>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</si>
  <si>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</si>
  <si>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</si>
  <si>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</si>
  <si>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</si>
  <si>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</si>
  <si>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</si>
  <si>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</si>
  <si>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</si>
  <si>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</si>
  <si>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</si>
  <si>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</si>
  <si>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</si>
  <si>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</si>
  <si>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</si>
  <si>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</si>
  <si>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</si>
  <si>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</si>
  <si>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</si>
  <si>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</si>
  <si>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</si>
  <si>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</si>
  <si>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</si>
  <si>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</si>
  <si>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</si>
  <si>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</si>
  <si>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</si>
  <si>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</si>
  <si>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</si>
  <si>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</si>
  <si>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</si>
  <si>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</si>
  <si>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</si>
  <si>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</si>
  <si>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</si>
  <si>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</si>
  <si>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</si>
  <si>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</si>
  <si>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</si>
  <si>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</si>
  <si>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</si>
  <si>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</si>
  <si>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</si>
  <si>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</si>
  <si>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</si>
  <si>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</si>
  <si>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</si>
  <si>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</si>
  <si>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</si>
  <si>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</si>
  <si>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</si>
  <si>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</si>
  <si>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</si>
  <si>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</si>
  <si>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</si>
  <si>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</si>
  <si>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</si>
  <si>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</si>
  <si>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</si>
  <si>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</si>
  <si>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</si>
  <si>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</si>
  <si>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</si>
  <si>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</si>
  <si>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</si>
  <si>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</si>
  <si>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</si>
  <si>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</si>
  <si>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</si>
  <si>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</si>
  <si>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</si>
  <si>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</si>
  <si>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</si>
  <si>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</si>
  <si>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</si>
  <si>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</si>
  <si>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</si>
  <si>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</si>
  <si>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</si>
  <si>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</si>
  <si>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</si>
  <si>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</si>
  <si>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</si>
  <si>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</si>
  <si>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</si>
  <si>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</si>
  <si>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</si>
  <si>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</si>
  <si>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</si>
  <si>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</si>
  <si>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</si>
  <si>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</si>
  <si>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</si>
  <si>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</si>
  <si>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</si>
  <si>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</si>
  <si>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</si>
  <si>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</si>
  <si>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</si>
  <si>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</si>
  <si>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</si>
  <si>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</si>
  <si>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</si>
  <si>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</si>
  <si>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</si>
  <si>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</si>
  <si>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</si>
  <si>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</si>
  <si>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</si>
  <si>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</si>
  <si>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</si>
  <si>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</si>
  <si>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</si>
  <si>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</si>
  <si>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</si>
  <si>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</si>
  <si>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</si>
  <si>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</si>
  <si>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</si>
  <si>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</si>
  <si>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</si>
  <si>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</si>
  <si>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</si>
  <si>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</si>
  <si>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</si>
  <si>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</si>
  <si>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</si>
  <si>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</si>
  <si>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</si>
  <si>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</si>
  <si>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</si>
  <si>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</si>
  <si>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</si>
  <si>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</si>
  <si>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</si>
  <si>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</si>
  <si>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</si>
  <si>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</si>
  <si>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</si>
  <si>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</si>
  <si>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</si>
  <si>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</si>
  <si>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</si>
  <si>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</si>
  <si>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</si>
  <si>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</si>
  <si>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</si>
  <si>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</si>
  <si>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</si>
  <si>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</si>
  <si>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</si>
  <si>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</si>
  <si>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</si>
  <si>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</si>
  <si>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</si>
  <si>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</si>
  <si>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</si>
  <si>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</si>
  <si>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</si>
  <si>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</si>
  <si>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</si>
  <si>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</si>
  <si>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</si>
  <si>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</si>
  <si>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</si>
  <si>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</si>
  <si>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</si>
  <si>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</si>
  <si>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</si>
  <si>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</si>
  <si>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</si>
  <si>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</si>
  <si>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</si>
  <si>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</si>
  <si>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</si>
  <si>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</si>
  <si>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</si>
  <si>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</si>
  <si>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</si>
  <si>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</si>
  <si>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</si>
  <si>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</si>
  <si>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</si>
  <si>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</si>
  <si>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</si>
  <si>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</si>
  <si>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</si>
  <si>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</si>
  <si>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</si>
  <si>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</si>
  <si>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</si>
  <si>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</si>
  <si>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</si>
  <si>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</si>
  <si>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</si>
  <si>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</si>
  <si>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</si>
  <si>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</si>
  <si>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</si>
  <si>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</si>
  <si>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</si>
  <si>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</si>
  <si>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</si>
  <si>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</si>
  <si>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</si>
  <si>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</si>
  <si>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</si>
  <si>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</si>
  <si>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</si>
  <si>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</si>
  <si>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</si>
  <si>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</si>
  <si>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</si>
  <si>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</si>
  <si>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</si>
  <si>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</si>
  <si>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</si>
  <si>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</si>
  <si>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</si>
  <si>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</si>
  <si>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</si>
  <si>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</si>
  <si>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</si>
  <si>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</si>
  <si>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</si>
  <si>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</si>
  <si>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</si>
  <si>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</si>
  <si>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</si>
  <si>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</si>
  <si>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</si>
  <si>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</si>
  <si>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</si>
  <si>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</si>
  <si>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</si>
  <si>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</si>
  <si>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</si>
  <si>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</si>
  <si>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</si>
  <si>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</si>
  <si>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</si>
  <si>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</si>
  <si>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</si>
  <si>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</si>
  <si>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</si>
  <si>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</si>
  <si>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</si>
  <si>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</si>
  <si>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</si>
  <si>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</si>
  <si>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</si>
  <si>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</si>
  <si>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</si>
  <si>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</si>
  <si>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</si>
  <si>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</si>
  <si>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</si>
  <si>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</si>
  <si>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</si>
  <si>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</si>
  <si>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</si>
  <si>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</si>
  <si>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</si>
  <si>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</si>
  <si>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</si>
  <si>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</si>
  <si>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</si>
  <si>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</si>
  <si>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</si>
  <si>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</si>
  <si>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</si>
  <si>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</si>
  <si>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</si>
  <si>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</si>
  <si>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</si>
  <si>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</si>
  <si>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</si>
  <si>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</si>
  <si>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</si>
  <si>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</si>
  <si>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</si>
  <si>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</si>
  <si>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</si>
  <si>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</si>
  <si>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</si>
  <si>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</si>
  <si>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</si>
  <si>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</si>
  <si>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</si>
  <si>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</si>
  <si>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</si>
  <si>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</si>
  <si>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</si>
  <si>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</si>
  <si>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</si>
  <si>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</si>
  <si>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</si>
  <si>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</si>
  <si>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</si>
  <si>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</si>
  <si>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</si>
  <si>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</si>
  <si>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</si>
  <si>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</si>
  <si>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</si>
  <si>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</si>
  <si>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</si>
  <si>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</si>
  <si>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</si>
  <si>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</si>
  <si>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</si>
  <si>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</si>
  <si>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</si>
  <si>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</si>
  <si>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</si>
  <si>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</si>
  <si>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</si>
  <si>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</si>
  <si>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</si>
  <si>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</si>
  <si>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</si>
  <si>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</si>
  <si>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</si>
  <si>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</si>
  <si>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</si>
  <si>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</si>
  <si>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</si>
  <si>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</si>
  <si>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</si>
  <si>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</si>
  <si>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</si>
  <si>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</si>
  <si>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</si>
  <si>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</si>
  <si>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</si>
  <si>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</si>
  <si>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</si>
  <si>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</si>
  <si>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</si>
  <si>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</si>
  <si>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</si>
  <si>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</si>
  <si>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</si>
  <si>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</si>
  <si>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</si>
  <si>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</si>
  <si>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</si>
  <si>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</si>
  <si>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</si>
  <si>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</si>
  <si>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</si>
  <si>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</si>
  <si>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</si>
  <si>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</si>
  <si>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</si>
  <si>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</si>
  <si>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</si>
  <si>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</si>
  <si>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</si>
  <si>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</si>
  <si>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</si>
  <si>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</si>
  <si>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</si>
  <si>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</si>
  <si>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</si>
  <si>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</si>
  <si>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</si>
  <si>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</si>
  <si>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</si>
  <si>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</si>
  <si>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</si>
  <si>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</si>
  <si>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</si>
  <si>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</si>
  <si>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</si>
  <si>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</si>
  <si>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</si>
  <si>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</si>
  <si>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</si>
  <si>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</si>
  <si>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</si>
  <si>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</si>
  <si>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</si>
  <si>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</si>
  <si>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</si>
  <si>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</si>
  <si>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</si>
  <si>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</si>
  <si>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</si>
  <si>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</si>
  <si>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</si>
  <si>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</si>
  <si>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</si>
  <si>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</si>
  <si>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</si>
  <si>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</si>
  <si>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</si>
  <si>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</si>
  <si>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</si>
  <si>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</si>
  <si>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</si>
  <si>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</si>
  <si>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</si>
  <si>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</si>
  <si>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</si>
  <si>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</si>
  <si>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</si>
  <si>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</si>
  <si>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</si>
  <si>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</si>
  <si>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</si>
  <si>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</si>
  <si>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</si>
  <si>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</si>
  <si>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</si>
  <si>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</si>
  <si>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</si>
  <si>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</si>
  <si>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</si>
  <si>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</si>
  <si>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</si>
  <si>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</si>
  <si>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</si>
  <si>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</si>
  <si>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</si>
  <si>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</si>
  <si>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</si>
  <si>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</si>
  <si>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</si>
  <si>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</si>
  <si>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</si>
  <si>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</si>
  <si>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</si>
  <si>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</si>
  <si>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</si>
  <si>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</si>
  <si>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</si>
  <si>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</si>
  <si>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</si>
  <si>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</si>
  <si>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</si>
  <si>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</si>
  <si>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</si>
  <si>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</si>
  <si>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</si>
  <si>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</si>
  <si>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</si>
  <si>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</si>
  <si>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</si>
  <si>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</si>
  <si>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</si>
  <si>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</si>
  <si>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</si>
  <si>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</si>
  <si>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</si>
  <si>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</si>
  <si>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</si>
  <si>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</si>
  <si>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</si>
  <si>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</si>
  <si>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</si>
  <si>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</si>
  <si>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</si>
  <si>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</si>
  <si>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</si>
  <si>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</si>
  <si>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</si>
  <si>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</si>
  <si>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</si>
  <si>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</si>
  <si>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</si>
  <si>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</si>
  <si>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</si>
  <si>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</si>
  <si>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</si>
  <si>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</si>
  <si>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</si>
  <si>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</si>
  <si>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</si>
  <si>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</si>
  <si>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</si>
  <si>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</si>
  <si>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</si>
  <si>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</si>
  <si>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</si>
  <si>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</si>
  <si>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</si>
  <si>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</si>
  <si>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</si>
  <si>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</si>
  <si>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</si>
  <si>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</si>
  <si>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</si>
  <si>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</si>
  <si>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</si>
  <si>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</si>
  <si>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</si>
  <si>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</si>
  <si>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</si>
  <si>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</si>
  <si>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</si>
  <si>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</si>
  <si>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</si>
  <si>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</si>
  <si>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</si>
  <si>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</si>
  <si>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</si>
  <si>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</si>
  <si>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</si>
  <si>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</si>
  <si>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</si>
  <si>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</si>
  <si>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</si>
  <si>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</si>
  <si>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</si>
  <si>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</si>
  <si>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</si>
  <si>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</si>
  <si>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</si>
  <si>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</si>
  <si>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</si>
  <si>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</si>
  <si>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</si>
  <si>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</si>
  <si>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</si>
  <si>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</si>
  <si>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</si>
  <si>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</si>
  <si>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</si>
  <si>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</si>
  <si>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</si>
  <si>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</si>
  <si>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</si>
  <si>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</si>
  <si>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</si>
  <si>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</si>
  <si>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</si>
  <si>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</si>
  <si>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</si>
  <si>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</si>
  <si>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</si>
  <si>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</si>
  <si>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</si>
  <si>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</si>
  <si>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</si>
  <si>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</si>
  <si>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</si>
  <si>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</si>
  <si>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</si>
  <si>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</si>
  <si>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</si>
  <si>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</si>
  <si>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</si>
  <si>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</si>
  <si>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</si>
  <si>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</si>
  <si>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</si>
  <si>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</si>
  <si>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</si>
  <si>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</si>
  <si>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</si>
  <si>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</si>
  <si>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</si>
  <si>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</si>
  <si>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</si>
  <si>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</si>
  <si>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</si>
  <si>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</si>
  <si>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</si>
  <si>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</si>
  <si>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</si>
  <si>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</si>
  <si>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</si>
  <si>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</si>
  <si>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</si>
  <si>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</si>
  <si>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</si>
  <si>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</si>
  <si>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</si>
  <si>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</si>
  <si>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</si>
  <si>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</si>
  <si>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</si>
  <si>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</si>
  <si>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</si>
  <si>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</si>
  <si>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</si>
  <si>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</si>
  <si>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</si>
  <si>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</si>
  <si>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</si>
  <si>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</si>
  <si>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</si>
  <si>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</si>
  <si>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</si>
  <si>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</si>
  <si>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</si>
  <si>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</si>
  <si>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</si>
  <si>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</si>
  <si>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</si>
  <si>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</si>
  <si>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</si>
  <si>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</si>
  <si>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</si>
  <si>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</si>
  <si>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</si>
  <si>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</si>
  <si>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</si>
  <si>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</si>
  <si>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</si>
  <si>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</si>
  <si>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</si>
  <si>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</si>
  <si>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</si>
  <si>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</si>
  <si>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</si>
  <si>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</si>
  <si>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</si>
  <si>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</si>
  <si>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</si>
  <si>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</si>
  <si>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</si>
  <si>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</si>
  <si>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</si>
  <si>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</si>
  <si>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</si>
  <si>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</si>
  <si>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</si>
  <si>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</si>
  <si>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</si>
  <si>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</si>
  <si>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</si>
  <si>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</si>
  <si>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</si>
  <si>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</si>
  <si>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</si>
  <si>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</si>
  <si>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</si>
  <si>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</si>
  <si>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</si>
  <si>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</si>
  <si>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</si>
  <si>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</si>
  <si>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</si>
  <si>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</si>
  <si>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</si>
  <si>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</si>
  <si>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</si>
  <si>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</si>
  <si>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</si>
  <si>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</si>
  <si>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</si>
  <si>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</si>
  <si>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</si>
  <si>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</si>
  <si>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</si>
  <si>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</si>
  <si>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</si>
  <si>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</si>
  <si>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</si>
  <si>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</si>
  <si>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</si>
  <si>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</si>
  <si>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</si>
  <si>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</si>
  <si>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</si>
  <si>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</si>
  <si>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</si>
  <si>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</si>
  <si>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</si>
  <si>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</si>
  <si>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</si>
  <si>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</si>
  <si>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</si>
  <si>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</si>
  <si>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</si>
  <si>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</si>
  <si>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</si>
  <si>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</si>
  <si>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</si>
  <si>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</si>
  <si>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</si>
  <si>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</si>
  <si>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</si>
  <si>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</si>
  <si>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</si>
  <si>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</si>
  <si>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</si>
  <si>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</si>
  <si>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</si>
  <si>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</si>
  <si>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</si>
  <si>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</si>
  <si>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</si>
  <si>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</si>
  <si>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</si>
  <si>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</si>
  <si>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</si>
  <si>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</si>
  <si>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</si>
  <si>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</si>
  <si>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</si>
  <si>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</si>
  <si>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</si>
  <si>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</si>
  <si>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</si>
  <si>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</si>
  <si>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</si>
  <si>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</si>
  <si>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</si>
  <si>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</si>
  <si>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</si>
  <si>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</si>
  <si>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</si>
  <si>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</si>
  <si>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</si>
  <si>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</si>
  <si>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</si>
  <si>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</si>
  <si>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</si>
  <si>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</si>
  <si>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</si>
  <si>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</si>
  <si>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</si>
  <si>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</si>
  <si>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</si>
  <si>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</si>
  <si>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</si>
  <si>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</si>
  <si>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</si>
  <si>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</si>
  <si>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</si>
  <si>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</si>
  <si>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</si>
  <si>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</si>
  <si>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</si>
  <si>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</si>
  <si>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</si>
  <si>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</si>
  <si>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</si>
  <si>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</si>
  <si>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</si>
  <si>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</si>
  <si>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</si>
  <si>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</si>
  <si>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</si>
  <si>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</si>
  <si>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</si>
  <si>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</si>
  <si>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</si>
  <si>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</si>
  <si>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</si>
  <si>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</si>
  <si>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</si>
  <si>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</si>
  <si>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</si>
  <si>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</si>
  <si>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</si>
  <si>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</si>
  <si>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</si>
  <si>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</si>
  <si>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</si>
  <si>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</si>
  <si>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</si>
  <si>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</si>
  <si>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</si>
  <si>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</si>
  <si>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</si>
  <si>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</si>
  <si>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</si>
  <si>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</si>
  <si>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</si>
  <si>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</si>
  <si>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</si>
  <si>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</si>
  <si>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</si>
  <si>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</si>
  <si>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</si>
  <si>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</si>
  <si>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</si>
  <si>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</si>
  <si>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</si>
  <si>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</si>
  <si>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</si>
  <si>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</si>
  <si>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</si>
  <si>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</si>
  <si>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</si>
  <si>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</si>
  <si>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</si>
  <si>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</si>
  <si>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</si>
  <si>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</si>
  <si>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</si>
  <si>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</si>
  <si>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</si>
  <si>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</si>
  <si>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</si>
  <si>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</si>
  <si>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</si>
  <si>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</si>
  <si>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</si>
  <si>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</si>
  <si>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</si>
  <si>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</si>
  <si>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</si>
  <si>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</si>
  <si>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</si>
  <si>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</si>
  <si>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</si>
  <si>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</si>
  <si>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</si>
  <si>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</si>
  <si>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</si>
  <si>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</si>
  <si>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</si>
  <si>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</si>
  <si>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</si>
  <si>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</si>
  <si>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</si>
  <si>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</si>
  <si>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</si>
  <si>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</si>
  <si>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</si>
  <si>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</si>
  <si>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</si>
  <si>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</si>
  <si>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</si>
  <si>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</si>
  <si>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</si>
  <si>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</si>
  <si>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</si>
  <si>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</si>
  <si>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</si>
  <si>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</si>
  <si>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</si>
  <si>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</si>
  <si>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</si>
  <si>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</si>
  <si>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</si>
  <si>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</si>
  <si>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</si>
  <si>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</si>
  <si>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</si>
  <si>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</si>
  <si>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</si>
  <si>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</si>
  <si>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</si>
  <si>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</si>
  <si>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</si>
  <si>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</si>
  <si>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</si>
  <si>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</si>
  <si>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</si>
  <si>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</si>
  <si>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</si>
  <si>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</si>
  <si>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</si>
  <si>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</si>
  <si>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</si>
  <si>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</si>
  <si>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</si>
  <si>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</si>
  <si>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</si>
  <si>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</si>
  <si>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</si>
  <si>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</si>
  <si>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</si>
  <si>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</si>
  <si>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</si>
  <si>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</si>
  <si>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</si>
  <si>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</si>
  <si>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</si>
  <si>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</si>
  <si>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</si>
  <si>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</si>
  <si>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</si>
  <si>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</si>
  <si>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</si>
  <si>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</si>
  <si>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</si>
  <si>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</si>
  <si>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</si>
  <si>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</si>
  <si>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</si>
  <si>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</si>
  <si>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</si>
  <si>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</si>
  <si>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</si>
  <si>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</si>
  <si>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</si>
  <si>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</si>
  <si>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</si>
  <si>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</si>
  <si>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</si>
  <si>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</si>
  <si>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</si>
  <si>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</si>
  <si>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</si>
  <si>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</si>
  <si>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</si>
  <si>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</si>
  <si>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</si>
  <si>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</si>
  <si>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</si>
  <si>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</si>
  <si>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</si>
  <si>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</si>
  <si>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</si>
  <si>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</si>
  <si>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</si>
  <si>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</si>
  <si>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</si>
  <si>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</si>
  <si>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</si>
  <si>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</si>
  <si>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</si>
  <si>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</si>
  <si>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</si>
  <si>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</si>
  <si>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</si>
  <si>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</si>
  <si>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</si>
  <si>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</si>
  <si>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</si>
  <si>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</si>
  <si>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</si>
  <si>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</si>
  <si>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</si>
  <si>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</si>
  <si>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</si>
  <si>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</si>
  <si>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</si>
  <si>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</si>
  <si>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</si>
  <si>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</si>
  <si>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</si>
  <si>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</si>
  <si>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</si>
  <si>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</si>
  <si>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</si>
  <si>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</si>
  <si>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</si>
  <si>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</si>
  <si>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</si>
  <si>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</si>
  <si>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</si>
  <si>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</si>
  <si>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</si>
  <si>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</si>
  <si>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</si>
  <si>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</si>
  <si>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</si>
  <si>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</si>
  <si>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</si>
  <si>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</si>
  <si>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</si>
  <si>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</si>
  <si>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</si>
  <si>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</si>
  <si>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</si>
  <si>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</si>
  <si>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</si>
  <si>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</si>
  <si>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</si>
  <si>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</si>
  <si>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</si>
  <si>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</si>
  <si>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</si>
  <si>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</si>
  <si>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</si>
  <si>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</si>
  <si>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</si>
  <si>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</si>
  <si>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</si>
  <si>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</si>
  <si>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</si>
  <si>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</si>
  <si>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</si>
  <si>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</si>
  <si>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</si>
  <si>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</si>
  <si>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</si>
  <si>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</si>
  <si>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</si>
  <si>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</si>
  <si>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</si>
  <si>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</si>
  <si>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</si>
  <si>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</si>
  <si>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</si>
  <si>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</si>
  <si>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</si>
  <si>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</si>
  <si>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</si>
  <si>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</si>
  <si>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</si>
  <si>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</si>
  <si>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</si>
  <si>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</si>
  <si>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</si>
  <si>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</si>
  <si>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</si>
  <si>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</si>
  <si>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</si>
  <si>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</si>
  <si>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</si>
  <si>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</si>
  <si>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</si>
  <si>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</si>
  <si>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</si>
  <si>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</si>
  <si>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</si>
  <si>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</si>
  <si>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</si>
  <si>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</si>
  <si>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</si>
  <si>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</si>
  <si>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</si>
  <si>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</si>
  <si>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</si>
  <si>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</si>
  <si>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</si>
  <si>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</si>
  <si>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</si>
  <si>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</si>
  <si>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</si>
  <si>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</si>
  <si>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</si>
  <si>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</si>
  <si>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</si>
  <si>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</si>
  <si>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</si>
  <si>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</si>
  <si>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</si>
  <si>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</si>
  <si>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</si>
  <si>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</si>
  <si>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</si>
  <si>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</si>
  <si>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</si>
  <si>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</si>
  <si>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</si>
  <si>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</si>
  <si>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</si>
  <si>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</si>
  <si>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</si>
  <si>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</si>
  <si>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</si>
  <si>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</si>
  <si>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</si>
  <si>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</si>
  <si>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</si>
  <si>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</si>
  <si>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</si>
  <si>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</si>
  <si>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</si>
  <si>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</si>
  <si>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</si>
  <si>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</si>
  <si>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</si>
  <si>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</si>
  <si>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</si>
  <si>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</si>
  <si>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</si>
  <si>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</si>
  <si>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</si>
  <si>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</si>
  <si>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</si>
  <si>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</si>
  <si>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</si>
  <si>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</si>
  <si>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</si>
  <si>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</si>
  <si>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</si>
  <si>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</si>
  <si>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</si>
  <si>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</si>
  <si>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</si>
  <si>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</si>
  <si>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</si>
  <si>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</si>
  <si>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</si>
  <si>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</si>
  <si>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</si>
  <si>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</si>
  <si>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</si>
  <si>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</si>
  <si>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</si>
  <si>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</si>
  <si>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</si>
  <si>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</si>
  <si>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</si>
  <si>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</si>
  <si>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</si>
  <si>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</si>
  <si>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</si>
  <si>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</si>
  <si>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</si>
  <si>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</si>
  <si>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</si>
  <si>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</si>
  <si>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</si>
  <si>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</si>
  <si>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</si>
  <si>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</si>
  <si>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</si>
  <si>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</si>
  <si>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</si>
  <si>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</si>
  <si>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</si>
  <si>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</si>
  <si>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</si>
  <si>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</si>
  <si>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</si>
  <si>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</si>
  <si>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</si>
  <si>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</si>
  <si>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</si>
  <si>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</si>
  <si>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</si>
  <si>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</si>
  <si>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</si>
  <si>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</si>
  <si>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</si>
  <si>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</si>
  <si>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</si>
  <si>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</si>
  <si>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</si>
  <si>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</si>
  <si>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</si>
  <si>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</si>
  <si>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</si>
  <si>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</si>
  <si>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</si>
  <si>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</si>
  <si>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</si>
  <si>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</si>
  <si>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</si>
  <si>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</si>
  <si>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</si>
  <si>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</si>
  <si>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</si>
  <si>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</si>
  <si>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</si>
  <si>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</si>
  <si>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</si>
  <si>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</si>
  <si>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</si>
  <si>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</si>
  <si>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</si>
  <si>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</si>
  <si>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</si>
  <si>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</si>
  <si>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</si>
  <si>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</si>
  <si>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</si>
  <si>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</si>
  <si>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</si>
  <si>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</si>
  <si>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</si>
  <si>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</si>
  <si>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</si>
  <si>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</si>
  <si>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</si>
  <si>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</si>
  <si>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</si>
  <si>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</si>
  <si>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</si>
  <si>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</si>
  <si>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</si>
  <si>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</si>
  <si>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</si>
  <si>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</si>
  <si>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</si>
  <si>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</si>
  <si>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</si>
  <si>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</si>
  <si>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</si>
  <si>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</si>
  <si>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</si>
  <si>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</si>
  <si>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</si>
  <si>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</si>
  <si>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</si>
  <si>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</si>
  <si>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</si>
  <si>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</si>
  <si>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</si>
  <si>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</si>
  <si>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</si>
  <si>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</si>
  <si>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</si>
  <si>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</si>
  <si>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</si>
  <si>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</si>
  <si>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</si>
  <si>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</si>
  <si>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</si>
  <si>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</si>
  <si>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</si>
  <si>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</si>
  <si>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</si>
  <si>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</si>
  <si>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</si>
  <si>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</si>
  <si>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</si>
  <si>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</si>
  <si>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</si>
  <si>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</si>
  <si>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</si>
  <si>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</si>
  <si>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</si>
  <si>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</si>
  <si>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</si>
  <si>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</si>
  <si>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</si>
  <si>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</si>
  <si>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</si>
  <si>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</si>
  <si>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</si>
  <si>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</si>
  <si>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</si>
  <si>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</si>
  <si>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</si>
  <si>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</si>
  <si>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</si>
  <si>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</si>
  <si>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</si>
  <si>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</si>
  <si>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</si>
  <si>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</si>
  <si>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</si>
  <si>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</si>
  <si>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</si>
  <si>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</si>
  <si>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</si>
  <si>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</si>
  <si>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</si>
  <si>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</si>
  <si>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</si>
  <si>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</si>
  <si>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</si>
  <si>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</si>
  <si>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</si>
  <si>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</si>
  <si>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</si>
  <si>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</si>
  <si>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</si>
  <si>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</si>
  <si>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</si>
  <si>
    <t>Longest Uncommon Subsequence I</t>
  </si>
  <si>
    <t>字符串 构造</t>
  </si>
  <si>
    <t>Single Number</t>
  </si>
  <si>
    <t>Detect Capital</t>
  </si>
  <si>
    <t>Convert BST to Greater Tree</t>
  </si>
  <si>
    <t xml:space="preserve">宽搜 </t>
  </si>
  <si>
    <t>应该有更节省空间和简洁的方法，左根右，右根左</t>
  </si>
  <si>
    <t xml:space="preserve"> Find the Difference</t>
  </si>
  <si>
    <t>Sum of Two Integers</t>
  </si>
  <si>
    <t>位运算</t>
  </si>
  <si>
    <t>这道题的题解没有太仔细看</t>
  </si>
  <si>
    <t>Add Digits</t>
  </si>
  <si>
    <t>似乎有O(1)的算法</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</si>
</sst>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3">
    <cellStyle name="Followed Hyperlink" xfId="1" builtinId="9" hidden="1"/>
    <cellStyle name="Followed Hyperlink" xfId="2" builtinId="9" hidden="1"/>
    <cellStyle name="Normal" xfId="0" builtinId="0"/>
  </cellStyles>
  <dxfs count="5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numCache>
            </c:numRef>
          </c:cat>
          <c:val>
            <c:numRef>
              <c:f>'Problems Set'!$S$2:$S$504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pt idx="396">
                  <c:v>0.875</c:v>
                </c:pt>
                <c:pt idx="397">
                  <c:v>0.875</c:v>
                </c:pt>
                <c:pt idx="398">
                  <c:v>1.0</c:v>
                </c:pt>
                <c:pt idx="399">
                  <c:v>0.875</c:v>
                </c:pt>
                <c:pt idx="400">
                  <c:v>0.875</c:v>
                </c:pt>
                <c:pt idx="401">
                  <c:v>0.875</c:v>
                </c:pt>
                <c:pt idx="402">
                  <c:v>0.875</c:v>
                </c:pt>
                <c:pt idx="403">
                  <c:v>0.875</c:v>
                </c:pt>
                <c:pt idx="404">
                  <c:v>0.875</c:v>
                </c:pt>
                <c:pt idx="405">
                  <c:v>0.875</c:v>
                </c:pt>
                <c:pt idx="406">
                  <c:v>1.0</c:v>
                </c:pt>
                <c:pt idx="407">
                  <c:v>1.0</c:v>
                </c:pt>
                <c:pt idx="408">
                  <c:v>1.0</c:v>
                </c:pt>
                <c:pt idx="409">
                  <c:v>1.0</c:v>
                </c:pt>
                <c:pt idx="410">
                  <c:v>1.0</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pt idx="396">
                  <c:v>0.604361370716511</c:v>
                </c:pt>
                <c:pt idx="397">
                  <c:v>0.6049766718507</c:v>
                </c:pt>
                <c:pt idx="398">
                  <c:v>0.605590062111801</c:v>
                </c:pt>
                <c:pt idx="399">
                  <c:v>0.605263157894737</c:v>
                </c:pt>
                <c:pt idx="400">
                  <c:v>0.605873261205564</c:v>
                </c:pt>
                <c:pt idx="401">
                  <c:v>0.606481481481481</c:v>
                </c:pt>
                <c:pt idx="402">
                  <c:v>0.60708782742681</c:v>
                </c:pt>
                <c:pt idx="403">
                  <c:v>0.607692307692308</c:v>
                </c:pt>
                <c:pt idx="404">
                  <c:v>0.608294930875576</c:v>
                </c:pt>
                <c:pt idx="405">
                  <c:v>0.608895705521472</c:v>
                </c:pt>
                <c:pt idx="406">
                  <c:v>0.609494640122511</c:v>
                </c:pt>
                <c:pt idx="407">
                  <c:v>0.610091743119266</c:v>
                </c:pt>
                <c:pt idx="408">
                  <c:v>0.610687022900763</c:v>
                </c:pt>
                <c:pt idx="409">
                  <c:v>0.611280487804878</c:v>
                </c:pt>
                <c:pt idx="410">
                  <c:v>0.611872146118721</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487299344"/>
        <c:axId val="378312736"/>
      </c:lineChart>
      <c:catAx>
        <c:axId val="48729934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312736"/>
        <c:crosses val="autoZero"/>
        <c:auto val="0"/>
        <c:lblAlgn val="ctr"/>
        <c:lblOffset val="100"/>
        <c:tickLblSkip val="50"/>
        <c:noMultiLvlLbl val="1"/>
      </c:catAx>
      <c:valAx>
        <c:axId val="37831273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99344"/>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numCache>
            </c:numRef>
          </c:cat>
          <c:val>
            <c:numRef>
              <c:f>'Problems Set'!$Q$2:$Q$504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pt idx="404">
                  <c:v>2.25</c:v>
                </c:pt>
                <c:pt idx="405">
                  <c:v>2.25</c:v>
                </c:pt>
                <c:pt idx="406">
                  <c:v>2.25</c:v>
                </c:pt>
                <c:pt idx="407">
                  <c:v>2.375</c:v>
                </c:pt>
                <c:pt idx="408">
                  <c:v>2.5</c:v>
                </c:pt>
                <c:pt idx="409">
                  <c:v>2.625</c:v>
                </c:pt>
                <c:pt idx="410">
                  <c:v>2.625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pt idx="396">
                  <c:v>1.714105793450882</c:v>
                </c:pt>
                <c:pt idx="397">
                  <c:v>1.714824120603015</c:v>
                </c:pt>
                <c:pt idx="398">
                  <c:v>1.715538847117795</c:v>
                </c:pt>
                <c:pt idx="399">
                  <c:v>1.71625</c:v>
                </c:pt>
                <c:pt idx="400">
                  <c:v>1.716957605985037</c:v>
                </c:pt>
                <c:pt idx="401">
                  <c:v>1.717661691542289</c:v>
                </c:pt>
                <c:pt idx="402">
                  <c:v>1.720843672456576</c:v>
                </c:pt>
                <c:pt idx="403">
                  <c:v>1.7240099009901</c:v>
                </c:pt>
                <c:pt idx="404">
                  <c:v>1.724691358024691</c:v>
                </c:pt>
                <c:pt idx="405">
                  <c:v>1.725369458128079</c:v>
                </c:pt>
                <c:pt idx="406">
                  <c:v>1.726044226044226</c:v>
                </c:pt>
                <c:pt idx="407">
                  <c:v>1.729166666666667</c:v>
                </c:pt>
                <c:pt idx="408">
                  <c:v>1.732273838630807</c:v>
                </c:pt>
                <c:pt idx="409">
                  <c:v>1.735365853658536</c:v>
                </c:pt>
                <c:pt idx="410">
                  <c:v>1.738442822384428</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467671040"/>
        <c:axId val="487100000"/>
      </c:lineChart>
      <c:catAx>
        <c:axId val="46767104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100000"/>
        <c:crosses val="autoZero"/>
        <c:auto val="0"/>
        <c:lblAlgn val="ctr"/>
        <c:lblOffset val="100"/>
        <c:tickLblSkip val="50"/>
        <c:noMultiLvlLbl val="1"/>
      </c:catAx>
      <c:valAx>
        <c:axId val="487100000"/>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71040"/>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numCache>
            </c:numRef>
          </c:cat>
          <c:val>
            <c:numRef>
              <c:f>'Problems Set'!$R$2:$R$504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pt idx="404">
                  <c:v>1.125</c:v>
                </c:pt>
                <c:pt idx="405">
                  <c:v>1.125</c:v>
                </c:pt>
                <c:pt idx="406">
                  <c:v>1.125</c:v>
                </c:pt>
                <c:pt idx="407">
                  <c:v>1.0</c:v>
                </c:pt>
                <c:pt idx="408">
                  <c:v>1.0</c:v>
                </c:pt>
                <c:pt idx="409">
                  <c:v>1.0</c:v>
                </c:pt>
                <c:pt idx="410">
                  <c:v>1.0</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pt idx="396">
                  <c:v>1.61712846347607</c:v>
                </c:pt>
                <c:pt idx="397">
                  <c:v>1.615577889447236</c:v>
                </c:pt>
                <c:pt idx="398">
                  <c:v>1.614035087719298</c:v>
                </c:pt>
                <c:pt idx="399">
                  <c:v>1.615</c:v>
                </c:pt>
                <c:pt idx="400">
                  <c:v>1.613466334164588</c:v>
                </c:pt>
                <c:pt idx="401">
                  <c:v>1.611940298507463</c:v>
                </c:pt>
                <c:pt idx="402">
                  <c:v>1.610421836228288</c:v>
                </c:pt>
                <c:pt idx="403">
                  <c:v>1.608910891089109</c:v>
                </c:pt>
                <c:pt idx="404">
                  <c:v>1.607407407407407</c:v>
                </c:pt>
                <c:pt idx="405">
                  <c:v>1.605911330049261</c:v>
                </c:pt>
                <c:pt idx="406">
                  <c:v>1.604422604422604</c:v>
                </c:pt>
                <c:pt idx="407">
                  <c:v>1.602941176470588</c:v>
                </c:pt>
                <c:pt idx="408">
                  <c:v>1.601466992665037</c:v>
                </c:pt>
                <c:pt idx="409">
                  <c:v>1.6</c:v>
                </c:pt>
                <c:pt idx="410">
                  <c:v>1.598540145985401</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486666960"/>
        <c:axId val="468660560"/>
      </c:lineChart>
      <c:catAx>
        <c:axId val="48666696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60560"/>
        <c:crosses val="autoZero"/>
        <c:auto val="0"/>
        <c:lblAlgn val="ctr"/>
        <c:lblOffset val="100"/>
        <c:tickLblSkip val="50"/>
        <c:noMultiLvlLbl val="1"/>
      </c:catAx>
      <c:valAx>
        <c:axId val="46866056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66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125.0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465523088"/>
        <c:axId val="465107920"/>
      </c:barChart>
      <c:catAx>
        <c:axId val="465523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07920"/>
        <c:crosses val="autoZero"/>
        <c:auto val="1"/>
        <c:lblAlgn val="ctr"/>
        <c:lblOffset val="100"/>
        <c:noMultiLvlLbl val="0"/>
      </c:catAx>
      <c:valAx>
        <c:axId val="46510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523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numCache>
            </c:numRef>
          </c:cat>
          <c:val>
            <c:numRef>
              <c:f>'Problems Set'!$T$2:$T$504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pt idx="396">
                  <c:v>6968.75</c:v>
                </c:pt>
                <c:pt idx="397">
                  <c:v>7093.75</c:v>
                </c:pt>
                <c:pt idx="398">
                  <c:v>7406.25</c:v>
                </c:pt>
                <c:pt idx="399">
                  <c:v>6906.25</c:v>
                </c:pt>
                <c:pt idx="400">
                  <c:v>6906.25</c:v>
                </c:pt>
                <c:pt idx="401">
                  <c:v>6781.25</c:v>
                </c:pt>
                <c:pt idx="402">
                  <c:v>6906.25</c:v>
                </c:pt>
                <c:pt idx="403">
                  <c:v>7031.25</c:v>
                </c:pt>
                <c:pt idx="404">
                  <c:v>6906.25</c:v>
                </c:pt>
                <c:pt idx="405">
                  <c:v>6906.25</c:v>
                </c:pt>
                <c:pt idx="406">
                  <c:v>7218.75</c:v>
                </c:pt>
                <c:pt idx="407">
                  <c:v>7375.0</c:v>
                </c:pt>
                <c:pt idx="408">
                  <c:v>7500.0</c:v>
                </c:pt>
                <c:pt idx="409">
                  <c:v>7625.0</c:v>
                </c:pt>
                <c:pt idx="410">
                  <c:v>7625.0</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numCache>
            </c:numRef>
          </c:cat>
          <c:val>
            <c:numRef>
              <c:f>'Problems Set'!$Y$2:$Y$504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pt idx="396">
                  <c:v>5570.72710437314</c:v>
                </c:pt>
                <c:pt idx="397">
                  <c:v>5573.371327867955</c:v>
                </c:pt>
                <c:pt idx="398">
                  <c:v>5576.005230467473</c:v>
                </c:pt>
                <c:pt idx="399">
                  <c:v>5575.657894736842</c:v>
                </c:pt>
                <c:pt idx="400">
                  <c:v>5578.2741754578</c:v>
                </c:pt>
                <c:pt idx="401">
                  <c:v>5580.880320619126</c:v>
                </c:pt>
                <c:pt idx="402">
                  <c:v>5585.957781966529</c:v>
                </c:pt>
                <c:pt idx="403">
                  <c:v>5591.012947448591</c:v>
                </c:pt>
                <c:pt idx="404">
                  <c:v>5593.57683336178</c:v>
                </c:pt>
                <c:pt idx="405">
                  <c:v>5596.130889419443</c:v>
                </c:pt>
                <c:pt idx="406">
                  <c:v>5598.675175244854</c:v>
                </c:pt>
                <c:pt idx="407">
                  <c:v>5603.660730347184</c:v>
                </c:pt>
                <c:pt idx="408">
                  <c:v>5608.624647716456</c:v>
                </c:pt>
                <c:pt idx="409">
                  <c:v>5613.567073170731</c:v>
                </c:pt>
                <c:pt idx="410">
                  <c:v>5618.488151184882</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Set'!$O$2:$O$504</c:f>
              <c:numCache>
                <c:formatCode>0.0000_);[Red]\(0.0000\)</c:formatCode>
                <c:ptCount val="503"/>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pt idx="396">
                  <c:v>6044.535404422053</c:v>
                </c:pt>
                <c:pt idx="397">
                  <c:v>6046.936069235063</c:v>
                </c:pt>
                <c:pt idx="398">
                  <c:v>6049.32470064049</c:v>
                </c:pt>
                <c:pt idx="399">
                  <c:v>6047.951388888888</c:v>
                </c:pt>
                <c:pt idx="400">
                  <c:v>6050.32557495151</c:v>
                </c:pt>
                <c:pt idx="401">
                  <c:v>6052.687949143172</c:v>
                </c:pt>
                <c:pt idx="402">
                  <c:v>6057.5199889716</c:v>
                </c:pt>
                <c:pt idx="403">
                  <c:v>6062.32810781078</c:v>
                </c:pt>
                <c:pt idx="404">
                  <c:v>6064.643347050754</c:v>
                </c:pt>
                <c:pt idx="405">
                  <c:v>6066.947181171317</c:v>
                </c:pt>
                <c:pt idx="406">
                  <c:v>6069.239694239693</c:v>
                </c:pt>
                <c:pt idx="407">
                  <c:v>6073.971949891066</c:v>
                </c:pt>
                <c:pt idx="408">
                  <c:v>6078.681064928007</c:v>
                </c:pt>
                <c:pt idx="409">
                  <c:v>6083.367208672085</c:v>
                </c:pt>
                <c:pt idx="410">
                  <c:v>6088.030548796971</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488699952"/>
        <c:axId val="466140608"/>
      </c:lineChart>
      <c:catAx>
        <c:axId val="48869995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40608"/>
        <c:crosses val="autoZero"/>
        <c:auto val="0"/>
        <c:lblAlgn val="ctr"/>
        <c:lblOffset val="100"/>
        <c:tickLblSkip val="50"/>
        <c:noMultiLvlLbl val="0"/>
      </c:catAx>
      <c:valAx>
        <c:axId val="466140608"/>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9995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220.0</c:v>
                </c:pt>
                <c:pt idx="1">
                  <c:v>101.0</c:v>
                </c:pt>
                <c:pt idx="2">
                  <c:v>73.0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466124768"/>
        <c:axId val="466122448"/>
      </c:barChart>
      <c:valAx>
        <c:axId val="4661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24768"/>
        <c:crosses val="autoZero"/>
        <c:crossBetween val="between"/>
      </c:valAx>
      <c:catAx>
        <c:axId val="466124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12244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281.0</c:v>
                </c:pt>
                <c:pt idx="1">
                  <c:v>77.0</c:v>
                </c:pt>
                <c:pt idx="2">
                  <c:v>27.0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489208528"/>
        <c:axId val="489210576"/>
      </c:barChart>
      <c:catAx>
        <c:axId val="4892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10576"/>
        <c:crosses val="autoZero"/>
        <c:auto val="1"/>
        <c:lblAlgn val="ctr"/>
        <c:lblOffset val="100"/>
        <c:noMultiLvlLbl val="0"/>
      </c:catAx>
      <c:valAx>
        <c:axId val="48921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0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378248400"/>
        <c:axId val="463652832"/>
      </c:barChart>
      <c:catAx>
        <c:axId val="37824840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463652832"/>
        <c:crosses val="autoZero"/>
        <c:auto val="1"/>
        <c:lblAlgn val="ctr"/>
        <c:lblOffset val="100"/>
        <c:noMultiLvlLbl val="0"/>
      </c:catAx>
      <c:valAx>
        <c:axId val="46365283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78248400"/>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A29" zoomScale="92" workbookViewId="0">
      <selection activeCell="X22" sqref="X22"/>
    </sheetView>
  </sheetViews>
  <sheetFormatPr baseColWidth="10" defaultColWidth="10.83203125" defaultRowHeight="13" x14ac:dyDescent="0.15"/>
  <cols>
    <col min="1" max="23" width="10.83203125" style="25"/>
    <col min="24" max="24" width="12.5" style="25" bestFit="1" customWidth="1"/>
    <col min="25" max="16384" width="10.83203125" style="25"/>
  </cols>
  <sheetData>
    <row r="6" spans="24:25" x14ac:dyDescent="0.15">
      <c r="X6" s="25" t="s">
        <v>992</v>
      </c>
      <c r="Y6" s="25" t="s">
        <v>991</v>
      </c>
    </row>
    <row r="7" spans="24:25" x14ac:dyDescent="0.15">
      <c r="X7" s="25" t="s">
        <v>988</v>
      </c>
      <c r="Y7" s="25">
        <f>COUNTIF('Problems Set'!$A$2:$A$1004,"="&amp;X7)</f>
        <v>268</v>
      </c>
    </row>
    <row r="8" spans="24:25" x14ac:dyDescent="0.15">
      <c r="X8" s="25" t="s">
        <v>989</v>
      </c>
      <c r="Y8" s="25">
        <f>COUNTIF('Problems Set'!$A$2:$A$1004,"="&amp;X8)</f>
        <v>125</v>
      </c>
    </row>
    <row r="9" spans="24:25" x14ac:dyDescent="0.15">
      <c r="X9" s="25" t="s">
        <v>990</v>
      </c>
      <c r="Y9" s="25">
        <f>COUNTIF('Problems Set'!$A$2:$A$1004,"="&amp;X9)</f>
        <v>6</v>
      </c>
    </row>
    <row r="10" spans="24:25" x14ac:dyDescent="0.15">
      <c r="X10" s="25" t="s">
        <v>1041</v>
      </c>
      <c r="Y10" s="25">
        <f>COUNTIF('Problems Set'!$A$2:$A$1004,"="&amp;X10)</f>
        <v>0</v>
      </c>
    </row>
    <row r="11" spans="24:25" x14ac:dyDescent="0.15">
      <c r="X11" s="25" t="s">
        <v>1042</v>
      </c>
      <c r="Y11" s="25">
        <f>COUNTIF('Problems Set'!$A$2:$A$1004,"="&amp;X11)</f>
        <v>1</v>
      </c>
    </row>
    <row r="12" spans="24:25" x14ac:dyDescent="0.15">
      <c r="X12" s="25" t="s">
        <v>1163</v>
      </c>
      <c r="Y12" s="25">
        <f>COUNTIF('Problems Set'!$A$2:$A$1004,"="&amp;X12)</f>
        <v>11</v>
      </c>
    </row>
    <row r="38" spans="24:25" x14ac:dyDescent="0.15">
      <c r="X38" s="25" t="s">
        <v>996</v>
      </c>
      <c r="Y38" s="25" t="s">
        <v>998</v>
      </c>
    </row>
    <row r="39" spans="24:25" x14ac:dyDescent="0.15">
      <c r="X39" s="25">
        <v>1</v>
      </c>
      <c r="Y39" s="25">
        <f>COUNTIF('Problems Set'!$F$2:$F$1004,"="&amp;X39)</f>
        <v>220</v>
      </c>
    </row>
    <row r="40" spans="24:25" x14ac:dyDescent="0.15">
      <c r="X40" s="25">
        <v>2</v>
      </c>
      <c r="Y40" s="25">
        <f>COUNTIF('Problems Set'!$F$2:$F$1004,"="&amp;X40)</f>
        <v>101</v>
      </c>
    </row>
    <row r="41" spans="24:25" x14ac:dyDescent="0.15">
      <c r="X41" s="25">
        <v>3</v>
      </c>
      <c r="Y41" s="25">
        <f>COUNTIF('Problems Set'!$F$2:$F$1004,"="&amp;X41)</f>
        <v>73</v>
      </c>
    </row>
    <row r="42" spans="24:25" x14ac:dyDescent="0.15">
      <c r="X42" s="25">
        <v>4</v>
      </c>
      <c r="Y42" s="25">
        <f>COUNTIF('Problems Set'!$F$2:$F$1004,"="&amp;X42)</f>
        <v>10</v>
      </c>
    </row>
    <row r="43" spans="24:25" x14ac:dyDescent="0.15">
      <c r="X43" s="25">
        <v>5</v>
      </c>
      <c r="Y43" s="25">
        <f>COUNTIF('Problems Set'!$F$2:$F$1004,"="&amp;X43)</f>
        <v>6</v>
      </c>
    </row>
    <row r="74" spans="24:25" x14ac:dyDescent="0.15">
      <c r="X74" s="25" t="s">
        <v>997</v>
      </c>
      <c r="Y74" s="25" t="s">
        <v>999</v>
      </c>
    </row>
    <row r="75" spans="24:25" x14ac:dyDescent="0.15">
      <c r="X75" s="25">
        <v>1</v>
      </c>
      <c r="Y75" s="25">
        <f>COUNTIF('Problems Set'!$G$2:$G$1004,"="&amp;Dashboard!X75)</f>
        <v>281</v>
      </c>
    </row>
    <row r="76" spans="24:25" x14ac:dyDescent="0.15">
      <c r="X76" s="25">
        <v>2</v>
      </c>
      <c r="Y76" s="25">
        <f>COUNTIF('Problems Set'!$G$2:$G$1004,"="&amp;Dashboard!X76)</f>
        <v>77</v>
      </c>
    </row>
    <row r="77" spans="24:25" x14ac:dyDescent="0.15">
      <c r="X77" s="25">
        <v>3</v>
      </c>
      <c r="Y77" s="25">
        <f>COUNTIF('Problems Set'!$G$2:$G$1004,"="&amp;Dashboard!X77)</f>
        <v>27</v>
      </c>
    </row>
    <row r="78" spans="24:25" x14ac:dyDescent="0.15">
      <c r="X78" s="25">
        <v>4</v>
      </c>
      <c r="Y78" s="25">
        <f>COUNTIF('Problems Set'!$G$2:$G$1004,"="&amp;Dashboard!X78)</f>
        <v>15</v>
      </c>
    </row>
    <row r="79" spans="24:25" x14ac:dyDescent="0.15">
      <c r="X79" s="25">
        <v>5</v>
      </c>
      <c r="Y79" s="25">
        <f>COUNTIF('Problems Set'!$G$2:$G$1004,"="&amp;Dashboard!X79)</f>
        <v>3</v>
      </c>
    </row>
    <row r="80" spans="24:25" x14ac:dyDescent="0.15">
      <c r="X80" s="25">
        <v>6</v>
      </c>
      <c r="Y80" s="25">
        <f>COUNTIF('Problems Set'!$G$2:$G$1004,"="&amp;Dashboard!X80)</f>
        <v>2</v>
      </c>
    </row>
    <row r="81" spans="24:25" x14ac:dyDescent="0.15">
      <c r="X81" s="25">
        <v>7</v>
      </c>
      <c r="Y81" s="25">
        <f>COUNTIF('Problems Set'!$G$2:$G$1004,"="&amp;Dashboard!X81)</f>
        <v>0</v>
      </c>
    </row>
    <row r="82" spans="24:25" x14ac:dyDescent="0.15">
      <c r="X82" s="25">
        <v>8</v>
      </c>
      <c r="Y82" s="25">
        <f>COUNTIF('Problems Set'!$G$2:$G$1004,"="&amp;Dashboard!X82)</f>
        <v>2</v>
      </c>
    </row>
    <row r="83" spans="24:25" x14ac:dyDescent="0.15">
      <c r="X83" s="25">
        <v>9</v>
      </c>
      <c r="Y83" s="25">
        <f>COUNTIF('Problems Set'!$G$2:$G$1004,"="&amp;Dashboard!X83)</f>
        <v>2</v>
      </c>
    </row>
    <row r="84" spans="24:25" x14ac:dyDescent="0.15">
      <c r="X84" s="25">
        <v>10</v>
      </c>
      <c r="Y84" s="25">
        <f>COUNTIF('Problems Set'!$G$2:$G$1004,"="&amp;Dashboard!X84)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9"/>
  <sheetViews>
    <sheetView tabSelected="1" zoomScale="90" workbookViewId="0">
      <pane xSplit="3" ySplit="1" topLeftCell="D384" activePane="bottomRight" state="frozenSplit"/>
      <selection pane="topRight" activeCell="Q1" sqref="Q1"/>
      <selection pane="bottomLeft" activeCell="A16" sqref="A16"/>
      <selection pane="bottomRight" activeCell="L413" sqref="L413"/>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8.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1320</v>
      </c>
      <c r="D386" s="58" t="s">
        <v>636</v>
      </c>
      <c r="E386" s="58" t="s">
        <v>1228</v>
      </c>
      <c r="F386" s="58">
        <v>3</v>
      </c>
      <c r="G386" s="46">
        <v>1</v>
      </c>
      <c r="H386" s="47" t="s">
        <v>1229</v>
      </c>
      <c r="I386" s="59" t="s">
        <v>1279</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1321</v>
      </c>
      <c r="D387" s="58" t="s">
        <v>1323</v>
      </c>
      <c r="E387" s="58">
        <v>1</v>
      </c>
      <c r="F387" s="58">
        <v>3</v>
      </c>
      <c r="G387" s="46">
        <v>4</v>
      </c>
      <c r="H387" s="47" t="s">
        <v>1229</v>
      </c>
      <c r="I387" s="59" t="s">
        <v>1279</v>
      </c>
      <c r="J387" s="56">
        <v>41452</v>
      </c>
      <c r="K387" s="61"/>
      <c r="L387" s="61" t="s">
        <v>1322</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1324</v>
      </c>
      <c r="D388" s="58" t="s">
        <v>1325</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1326</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1327</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1328</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1329</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1310</v>
      </c>
      <c r="D393" s="58" t="s">
        <v>1318</v>
      </c>
      <c r="E393" s="58">
        <v>1</v>
      </c>
      <c r="F393" s="58">
        <v>3.5</v>
      </c>
      <c r="G393" s="46">
        <v>2</v>
      </c>
      <c r="H393" s="47" t="s">
        <v>1229</v>
      </c>
      <c r="I393" s="59" t="s">
        <v>1279</v>
      </c>
      <c r="J393" s="56">
        <v>41456</v>
      </c>
      <c r="K393" s="61"/>
      <c r="L393" s="61" t="s">
        <v>1330</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1331</v>
      </c>
      <c r="D394" s="58" t="s">
        <v>1332</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1333</v>
      </c>
      <c r="D395" s="58" t="s">
        <v>1334</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1335</v>
      </c>
      <c r="D396" s="58" t="s">
        <v>1332</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1336</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t="s">
        <v>1225</v>
      </c>
      <c r="B398" s="57">
        <v>637</v>
      </c>
      <c r="C398" s="57" t="s">
        <v>1337</v>
      </c>
      <c r="D398" s="58" t="s">
        <v>1338</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x14ac:dyDescent="0.15">
      <c r="A399" s="43" t="s">
        <v>1225</v>
      </c>
      <c r="B399" s="57">
        <v>557</v>
      </c>
      <c r="C399" s="57" t="s">
        <v>1339</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x14ac:dyDescent="0.15">
      <c r="A400" s="43" t="s">
        <v>1225</v>
      </c>
      <c r="B400" s="57">
        <v>575</v>
      </c>
      <c r="C400" s="57" t="s">
        <v>1340</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x14ac:dyDescent="0.15">
      <c r="A401" s="43" t="s">
        <v>1225</v>
      </c>
      <c r="B401" s="57">
        <v>344</v>
      </c>
      <c r="C401" s="57" t="s">
        <v>1341</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x14ac:dyDescent="0.15">
      <c r="A402" s="43" t="s">
        <v>1225</v>
      </c>
      <c r="B402" s="57">
        <v>412</v>
      </c>
      <c r="C402" s="57" t="s">
        <v>1342</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x14ac:dyDescent="0.15">
      <c r="A403" s="43" t="s">
        <v>1225</v>
      </c>
      <c r="B403" s="57">
        <v>496</v>
      </c>
      <c r="C403" s="57" t="s">
        <v>1343</v>
      </c>
      <c r="D403" s="58" t="s">
        <v>1344</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x14ac:dyDescent="0.15">
      <c r="A404" s="43" t="s">
        <v>1225</v>
      </c>
      <c r="B404" s="57">
        <v>463</v>
      </c>
      <c r="C404" s="57" t="s">
        <v>1345</v>
      </c>
      <c r="D404" s="58" t="s">
        <v>1344</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x14ac:dyDescent="0.15">
      <c r="A405" s="43" t="s">
        <v>1225</v>
      </c>
      <c r="B405" s="57">
        <v>292</v>
      </c>
      <c r="C405" s="57" t="s">
        <v>1346</v>
      </c>
      <c r="D405" s="58" t="s">
        <v>1347</v>
      </c>
      <c r="E405" s="58" t="s">
        <v>1228</v>
      </c>
      <c r="F405" s="58">
        <v>3</v>
      </c>
      <c r="G405" s="46">
        <v>1</v>
      </c>
      <c r="H405" s="47" t="s">
        <v>1229</v>
      </c>
      <c r="I405" s="59" t="s">
        <v>1230</v>
      </c>
      <c r="J405" s="56">
        <v>41465</v>
      </c>
      <c r="K405" s="61"/>
      <c r="L405" s="61"/>
      <c r="M405" s="73" t="s">
        <v>1228</v>
      </c>
      <c r="N405" s="80">
        <f t="shared" ref="N405:N406"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x14ac:dyDescent="0.15">
      <c r="A406" s="43" t="s">
        <v>1225</v>
      </c>
      <c r="B406" s="57">
        <v>521</v>
      </c>
      <c r="C406" s="57" t="s">
        <v>1348</v>
      </c>
      <c r="D406" s="58" t="s">
        <v>1349</v>
      </c>
      <c r="E406" s="58" t="s">
        <v>1228</v>
      </c>
      <c r="F406" s="58">
        <v>2</v>
      </c>
      <c r="G406" s="46">
        <v>1</v>
      </c>
      <c r="H406" s="47" t="s">
        <v>1229</v>
      </c>
      <c r="I406" s="59" t="s">
        <v>1230</v>
      </c>
      <c r="J406" s="56">
        <v>41467</v>
      </c>
      <c r="K406" s="61"/>
      <c r="L406" s="61"/>
      <c r="M406" s="73" t="s">
        <v>1228</v>
      </c>
      <c r="N406" s="80">
        <f t="shared" ref="N406:N409" si="956">(0.5*F406/5+0.25*(1-(G406-1)/10)+0.25*(IF(H406="AC",1,0)/G406))*10000</f>
        <v>7000</v>
      </c>
      <c r="O406" s="77">
        <f>AVERAGE($N$2:N406)</f>
        <v>6064.6433470507536</v>
      </c>
      <c r="P406" s="77">
        <f t="shared" ref="P406:P409" si="957">O406-O405</f>
        <v>2.3152392399733799</v>
      </c>
      <c r="Q406" s="49">
        <f t="shared" ref="Q406:Q409" si="958">AVERAGE(F399:F406)</f>
        <v>2.25</v>
      </c>
      <c r="R406" s="49">
        <f t="shared" ref="R406:R409" si="959">AVERAGE(G399:G406)</f>
        <v>1.125</v>
      </c>
      <c r="S406" s="50">
        <f t="shared" ref="S406:S409" si="960">COUNTIF(H400:H406, "AC")/SUM(G400:G406)</f>
        <v>0.875</v>
      </c>
      <c r="T406" s="50">
        <f t="shared" ref="T406:T409" si="961">(Q406/5*0.5+(1-(R406-1)/10)*0.25+S406*0.25)*10000</f>
        <v>6906.25</v>
      </c>
      <c r="U406" s="50">
        <f t="shared" ref="U406:U409" si="962">T406-T405</f>
        <v>-125</v>
      </c>
      <c r="V406" s="50">
        <f>IF(A406&lt;&gt;"",AVERAGE($F$2:F406),"")</f>
        <v>1.7246913580246914</v>
      </c>
      <c r="W406" s="50">
        <f>IF(A406&lt;&gt;"", AVERAGE($G$2:G406), "")</f>
        <v>1.6074074074074074</v>
      </c>
      <c r="X406" s="50">
        <f>IF(A406&lt;&gt;"", COUNTIF($H$2:H406, "AC")/SUM($G$2:G406), "")</f>
        <v>0.60829493087557607</v>
      </c>
      <c r="Y406" s="50">
        <f t="shared" ref="Y406:Y409" si="963">IF(A406&lt;&gt;"", V406/5*0.5+(1-(W406-1)/10)*0.25+X406*0.25, "")*10000</f>
        <v>5593.5768333617798</v>
      </c>
      <c r="Z406" s="50">
        <f t="shared" ref="Z406:Z409" si="964">Y406-Y405</f>
        <v>2.563885913188642</v>
      </c>
      <c r="AA406" s="50">
        <f t="shared" si="535"/>
        <v>3.6597222222222212E-2</v>
      </c>
      <c r="AB406" s="75">
        <f t="shared" si="536"/>
        <v>6.0995370370370361E-3</v>
      </c>
      <c r="AC406" s="51">
        <v>6.0995370370370361E-3</v>
      </c>
      <c r="AD406" s="51" t="s">
        <v>1043</v>
      </c>
      <c r="AE406" s="51" t="s">
        <v>1043</v>
      </c>
      <c r="AF406" s="51" t="s">
        <v>1043</v>
      </c>
    </row>
    <row r="407" spans="1:32" x14ac:dyDescent="0.15">
      <c r="A407" s="43" t="s">
        <v>1225</v>
      </c>
      <c r="B407" s="57">
        <v>136</v>
      </c>
      <c r="C407" s="57" t="s">
        <v>1350</v>
      </c>
      <c r="D407" s="58" t="s">
        <v>12</v>
      </c>
      <c r="E407" s="58" t="s">
        <v>1228</v>
      </c>
      <c r="F407" s="58">
        <v>2</v>
      </c>
      <c r="G407" s="46">
        <v>1</v>
      </c>
      <c r="H407" s="47" t="s">
        <v>1229</v>
      </c>
      <c r="I407" s="59" t="s">
        <v>1230</v>
      </c>
      <c r="J407" s="56">
        <v>41467</v>
      </c>
      <c r="K407" s="61"/>
      <c r="L407" s="61"/>
      <c r="M407" s="73" t="s">
        <v>1228</v>
      </c>
      <c r="N407" s="80">
        <f t="shared" si="956"/>
        <v>7000</v>
      </c>
      <c r="O407" s="77">
        <f>AVERAGE($N$2:N407)</f>
        <v>6066.9471811713174</v>
      </c>
      <c r="P407" s="77">
        <f t="shared" si="957"/>
        <v>2.3038341205638062</v>
      </c>
      <c r="Q407" s="49">
        <f t="shared" si="958"/>
        <v>2.25</v>
      </c>
      <c r="R407" s="49">
        <f t="shared" si="959"/>
        <v>1.125</v>
      </c>
      <c r="S407" s="50">
        <f t="shared" si="960"/>
        <v>0.875</v>
      </c>
      <c r="T407" s="50">
        <f t="shared" si="961"/>
        <v>6906.25</v>
      </c>
      <c r="U407" s="50">
        <f t="shared" si="962"/>
        <v>0</v>
      </c>
      <c r="V407" s="50">
        <f>IF(A407&lt;&gt;"",AVERAGE($F$2:F407),"")</f>
        <v>1.7253694581280787</v>
      </c>
      <c r="W407" s="50">
        <f>IF(A407&lt;&gt;"", AVERAGE($G$2:G407), "")</f>
        <v>1.6059113300492611</v>
      </c>
      <c r="X407" s="50">
        <f>IF(A407&lt;&gt;"", COUNTIF($H$2:H407, "AC")/SUM($G$2:G407), "")</f>
        <v>0.60889570552147243</v>
      </c>
      <c r="Y407" s="50">
        <f t="shared" si="963"/>
        <v>5596.1308894194435</v>
      </c>
      <c r="Z407" s="50">
        <f t="shared" si="964"/>
        <v>2.554056057663729</v>
      </c>
      <c r="AA407" s="50">
        <f t="shared" ref="AA407" si="965">IF(ISERROR(MIN(86400*AB407/(4*3600), 1)), "NA", MIN(86400*AB407/(4*3600), 1))</f>
        <v>1.4305555555555556E-2</v>
      </c>
      <c r="AB407" s="75">
        <f t="shared" ref="AB407:AB454" si="966">IF(AC407="-","NA",SUM(AC407:AF407))</f>
        <v>2.3842592592592591E-3</v>
      </c>
      <c r="AC407" s="51">
        <v>2.3842592592592591E-3</v>
      </c>
      <c r="AD407" s="47" t="s">
        <v>987</v>
      </c>
      <c r="AE407" s="47" t="s">
        <v>987</v>
      </c>
      <c r="AF407" s="47" t="s">
        <v>987</v>
      </c>
    </row>
    <row r="408" spans="1:32" x14ac:dyDescent="0.15">
      <c r="A408" s="43" t="s">
        <v>1225</v>
      </c>
      <c r="B408" s="57">
        <v>520</v>
      </c>
      <c r="C408" s="57" t="s">
        <v>1351</v>
      </c>
      <c r="D408" s="58" t="s">
        <v>24</v>
      </c>
      <c r="E408" s="58" t="s">
        <v>1228</v>
      </c>
      <c r="F408" s="58">
        <v>2</v>
      </c>
      <c r="G408" s="46">
        <v>1</v>
      </c>
      <c r="H408" s="47" t="s">
        <v>1229</v>
      </c>
      <c r="I408" s="59" t="s">
        <v>1230</v>
      </c>
      <c r="J408" s="56">
        <v>41467</v>
      </c>
      <c r="K408" s="61"/>
      <c r="L408" s="61"/>
      <c r="M408" s="73" t="s">
        <v>1228</v>
      </c>
      <c r="N408" s="80">
        <f t="shared" si="956"/>
        <v>7000</v>
      </c>
      <c r="O408" s="77">
        <f>AVERAGE($N$2:N408)</f>
        <v>6069.2396942396927</v>
      </c>
      <c r="P408" s="77">
        <f t="shared" si="957"/>
        <v>2.2925130683752286</v>
      </c>
      <c r="Q408" s="49">
        <f t="shared" si="958"/>
        <v>2.25</v>
      </c>
      <c r="R408" s="49">
        <f t="shared" si="959"/>
        <v>1.125</v>
      </c>
      <c r="S408" s="50">
        <f t="shared" si="960"/>
        <v>1</v>
      </c>
      <c r="T408" s="50">
        <f t="shared" si="961"/>
        <v>7218.75</v>
      </c>
      <c r="U408" s="50">
        <f t="shared" si="962"/>
        <v>312.5</v>
      </c>
      <c r="V408" s="50">
        <f>IF(A408&lt;&gt;"",AVERAGE($F$2:F408),"")</f>
        <v>1.7260442260442261</v>
      </c>
      <c r="W408" s="50">
        <f>IF(A408&lt;&gt;"", AVERAGE($G$2:G408), "")</f>
        <v>1.6044226044226044</v>
      </c>
      <c r="X408" s="50">
        <f>IF(A408&lt;&gt;"", COUNTIF($H$2:H408, "AC")/SUM($G$2:G408), "")</f>
        <v>0.60949464012251153</v>
      </c>
      <c r="Y408" s="50">
        <f t="shared" si="963"/>
        <v>5598.6751752448536</v>
      </c>
      <c r="Z408" s="50">
        <f t="shared" si="964"/>
        <v>2.5442858254100429</v>
      </c>
      <c r="AA408" s="50">
        <f t="shared" ref="AA408:AA471" si="967">IF(ISERROR(MIN(86400*AB408/(4*3600), 1)), "NA", MIN(86400*AB408/(4*3600), 1))</f>
        <v>1.9166666666666665E-2</v>
      </c>
      <c r="AB408" s="75">
        <f t="shared" si="966"/>
        <v>3.1944444444444442E-3</v>
      </c>
      <c r="AC408" s="51">
        <v>3.1944444444444442E-3</v>
      </c>
      <c r="AD408" s="47" t="s">
        <v>987</v>
      </c>
      <c r="AE408" s="47" t="s">
        <v>987</v>
      </c>
      <c r="AF408" s="47" t="s">
        <v>987</v>
      </c>
    </row>
    <row r="409" spans="1:32" x14ac:dyDescent="0.15">
      <c r="A409" s="43" t="s">
        <v>1225</v>
      </c>
      <c r="B409" s="57">
        <v>538</v>
      </c>
      <c r="C409" s="57" t="s">
        <v>1352</v>
      </c>
      <c r="D409" s="58" t="s">
        <v>1353</v>
      </c>
      <c r="E409" s="58" t="s">
        <v>1228</v>
      </c>
      <c r="F409" s="58">
        <v>3</v>
      </c>
      <c r="G409" s="46">
        <v>1</v>
      </c>
      <c r="H409" s="47" t="s">
        <v>1229</v>
      </c>
      <c r="I409" s="59" t="s">
        <v>1230</v>
      </c>
      <c r="J409" s="56">
        <v>41467</v>
      </c>
      <c r="K409" s="61"/>
      <c r="L409" s="61" t="s">
        <v>1354</v>
      </c>
      <c r="M409" s="73" t="s">
        <v>1228</v>
      </c>
      <c r="N409" s="80">
        <f t="shared" si="956"/>
        <v>8000</v>
      </c>
      <c r="O409" s="77">
        <f>AVERAGE($N$2:N409)</f>
        <v>6073.9719498910663</v>
      </c>
      <c r="P409" s="77">
        <f t="shared" si="957"/>
        <v>4.7322556513736345</v>
      </c>
      <c r="Q409" s="49">
        <f t="shared" si="958"/>
        <v>2.375</v>
      </c>
      <c r="R409" s="49">
        <f t="shared" si="959"/>
        <v>1</v>
      </c>
      <c r="S409" s="50">
        <f t="shared" si="960"/>
        <v>1</v>
      </c>
      <c r="T409" s="50">
        <f t="shared" si="961"/>
        <v>7375</v>
      </c>
      <c r="U409" s="50">
        <f t="shared" si="962"/>
        <v>156.25</v>
      </c>
      <c r="V409" s="50">
        <f>IF(A409&lt;&gt;"",AVERAGE($F$2:F409),"")</f>
        <v>1.7291666666666667</v>
      </c>
      <c r="W409" s="50">
        <f>IF(A409&lt;&gt;"", AVERAGE($G$2:G409), "")</f>
        <v>1.6029411764705883</v>
      </c>
      <c r="X409" s="50">
        <f>IF(A409&lt;&gt;"", COUNTIF($H$2:H409, "AC")/SUM($G$2:G409), "")</f>
        <v>0.61009174311926606</v>
      </c>
      <c r="Y409" s="50">
        <f t="shared" si="963"/>
        <v>5603.6607303471837</v>
      </c>
      <c r="Z409" s="50">
        <f t="shared" si="964"/>
        <v>4.9855551023301814</v>
      </c>
      <c r="AA409" s="50">
        <f t="shared" si="967"/>
        <v>7.3055555555555568E-2</v>
      </c>
      <c r="AB409" s="75">
        <f t="shared" si="966"/>
        <v>1.2175925925925929E-2</v>
      </c>
      <c r="AC409" s="51">
        <v>1.2175925925925929E-2</v>
      </c>
      <c r="AD409" s="47" t="s">
        <v>987</v>
      </c>
      <c r="AE409" s="47" t="s">
        <v>987</v>
      </c>
      <c r="AF409" s="47" t="s">
        <v>987</v>
      </c>
    </row>
    <row r="410" spans="1:32" x14ac:dyDescent="0.15">
      <c r="A410" s="43" t="s">
        <v>1225</v>
      </c>
      <c r="B410" s="57">
        <v>389</v>
      </c>
      <c r="C410" s="57" t="s">
        <v>1355</v>
      </c>
      <c r="D410" s="58" t="s">
        <v>79</v>
      </c>
      <c r="E410" s="58" t="s">
        <v>1228</v>
      </c>
      <c r="F410" s="58">
        <v>3</v>
      </c>
      <c r="G410" s="46">
        <v>1</v>
      </c>
      <c r="H410" s="47" t="s">
        <v>1229</v>
      </c>
      <c r="I410" s="59" t="s">
        <v>1230</v>
      </c>
      <c r="J410" s="56">
        <v>41467</v>
      </c>
      <c r="K410" s="61"/>
      <c r="L410" s="61"/>
      <c r="M410" s="73" t="s">
        <v>1228</v>
      </c>
      <c r="N410" s="80">
        <f t="shared" ref="N410:N412" si="968">(0.5*F410/5+0.25*(1-(G410-1)/10)+0.25*(IF(H410="AC",1,0)/G410))*10000</f>
        <v>8000</v>
      </c>
      <c r="O410" s="77">
        <f>AVERAGE($N$2:N410)</f>
        <v>6078.6810649280078</v>
      </c>
      <c r="P410" s="77">
        <f t="shared" ref="P410:P412" si="969">O410-O409</f>
        <v>4.7091150369415118</v>
      </c>
      <c r="Q410" s="49">
        <f t="shared" ref="Q410:Q412" si="970">AVERAGE(F403:F410)</f>
        <v>2.5</v>
      </c>
      <c r="R410" s="49">
        <f t="shared" ref="R410:R412" si="971">AVERAGE(G403:G410)</f>
        <v>1</v>
      </c>
      <c r="S410" s="50">
        <f t="shared" ref="S410:S412" si="972">COUNTIF(H404:H410, "AC")/SUM(G404:G410)</f>
        <v>1</v>
      </c>
      <c r="T410" s="50">
        <f t="shared" ref="T410:T412" si="973">(Q410/5*0.5+(1-(R410-1)/10)*0.25+S410*0.25)*10000</f>
        <v>7500</v>
      </c>
      <c r="U410" s="50">
        <f t="shared" ref="U410:U412" si="974">T410-T409</f>
        <v>125</v>
      </c>
      <c r="V410" s="50">
        <f>IF(A410&lt;&gt;"",AVERAGE($F$2:F410),"")</f>
        <v>1.7322738386308068</v>
      </c>
      <c r="W410" s="50">
        <f>IF(A410&lt;&gt;"", AVERAGE($G$2:G410), "")</f>
        <v>1.6014669926650367</v>
      </c>
      <c r="X410" s="50">
        <f>IF(A410&lt;&gt;"", COUNTIF($H$2:H410, "AC")/SUM($G$2:G410), "")</f>
        <v>0.61068702290076338</v>
      </c>
      <c r="Y410" s="50">
        <f t="shared" ref="Y410:Y412" si="975">IF(A410&lt;&gt;"", V410/5*0.5+(1-(W410-1)/10)*0.25+X410*0.25, "")*10000</f>
        <v>5608.6246477164559</v>
      </c>
      <c r="Z410" s="50">
        <f t="shared" ref="Z410:Z412" si="976">Y410-Y409</f>
        <v>4.963917369272167</v>
      </c>
      <c r="AA410" s="50">
        <f t="shared" si="967"/>
        <v>3.4583333333333334E-2</v>
      </c>
      <c r="AB410" s="75">
        <f t="shared" si="966"/>
        <v>5.7638888888888887E-3</v>
      </c>
      <c r="AC410" s="51">
        <v>5.7638888888888887E-3</v>
      </c>
      <c r="AD410" s="47" t="s">
        <v>987</v>
      </c>
      <c r="AE410" s="47" t="s">
        <v>987</v>
      </c>
      <c r="AF410" s="47" t="s">
        <v>987</v>
      </c>
    </row>
    <row r="411" spans="1:32" x14ac:dyDescent="0.15">
      <c r="A411" s="43" t="s">
        <v>1225</v>
      </c>
      <c r="B411" s="57">
        <v>371</v>
      </c>
      <c r="C411" s="57" t="s">
        <v>1356</v>
      </c>
      <c r="D411" s="58" t="s">
        <v>1357</v>
      </c>
      <c r="E411" s="58">
        <v>1</v>
      </c>
      <c r="F411" s="58">
        <v>3</v>
      </c>
      <c r="G411" s="46">
        <v>1</v>
      </c>
      <c r="H411" s="47" t="s">
        <v>1229</v>
      </c>
      <c r="I411" s="59" t="s">
        <v>1230</v>
      </c>
      <c r="J411" s="56">
        <v>41467</v>
      </c>
      <c r="K411" s="61"/>
      <c r="L411" s="61" t="s">
        <v>1358</v>
      </c>
      <c r="M411" s="73" t="s">
        <v>1228</v>
      </c>
      <c r="N411" s="80">
        <f t="shared" si="968"/>
        <v>8000</v>
      </c>
      <c r="O411" s="77">
        <f>AVERAGE($N$2:N411)</f>
        <v>6083.3672086720853</v>
      </c>
      <c r="P411" s="77">
        <f t="shared" si="969"/>
        <v>4.6861437440775262</v>
      </c>
      <c r="Q411" s="49">
        <f t="shared" si="970"/>
        <v>2.625</v>
      </c>
      <c r="R411" s="49">
        <f t="shared" si="971"/>
        <v>1</v>
      </c>
      <c r="S411" s="50">
        <f t="shared" si="972"/>
        <v>1</v>
      </c>
      <c r="T411" s="50">
        <f t="shared" si="973"/>
        <v>7625</v>
      </c>
      <c r="U411" s="50">
        <f t="shared" si="974"/>
        <v>125</v>
      </c>
      <c r="V411" s="50">
        <f>IF(A411&lt;&gt;"",AVERAGE($F$2:F411),"")</f>
        <v>1.7353658536585366</v>
      </c>
      <c r="W411" s="50">
        <f>IF(A411&lt;&gt;"", AVERAGE($G$2:G411), "")</f>
        <v>1.6</v>
      </c>
      <c r="X411" s="50">
        <f>IF(A411&lt;&gt;"", COUNTIF($H$2:H411, "AC")/SUM($G$2:G411), "")</f>
        <v>0.61128048780487809</v>
      </c>
      <c r="Y411" s="50">
        <f t="shared" si="975"/>
        <v>5613.5670731707314</v>
      </c>
      <c r="Z411" s="50">
        <f t="shared" si="976"/>
        <v>4.9424254542755079</v>
      </c>
      <c r="AA411" s="50">
        <f t="shared" si="967"/>
        <v>1</v>
      </c>
      <c r="AB411" s="75">
        <f t="shared" si="966"/>
        <v>1E+100</v>
      </c>
      <c r="AC411" s="82">
        <v>1E+100</v>
      </c>
      <c r="AD411" s="47" t="s">
        <v>987</v>
      </c>
      <c r="AE411" s="47" t="s">
        <v>987</v>
      </c>
      <c r="AF411" s="47" t="s">
        <v>987</v>
      </c>
    </row>
    <row r="412" spans="1:32" x14ac:dyDescent="0.15">
      <c r="A412" s="43" t="s">
        <v>1225</v>
      </c>
      <c r="B412" s="57">
        <v>258</v>
      </c>
      <c r="C412" s="57" t="s">
        <v>1359</v>
      </c>
      <c r="D412" s="58" t="s">
        <v>120</v>
      </c>
      <c r="E412" s="58" t="s">
        <v>1228</v>
      </c>
      <c r="F412" s="58">
        <v>3</v>
      </c>
      <c r="G412" s="46">
        <v>1</v>
      </c>
      <c r="H412" s="47" t="s">
        <v>1229</v>
      </c>
      <c r="I412" s="59" t="s">
        <v>1230</v>
      </c>
      <c r="J412" s="56">
        <v>41467</v>
      </c>
      <c r="K412" s="61"/>
      <c r="L412" s="61" t="s">
        <v>1360</v>
      </c>
      <c r="M412" s="73" t="s">
        <v>1228</v>
      </c>
      <c r="N412" s="80">
        <f t="shared" si="968"/>
        <v>8000</v>
      </c>
      <c r="O412" s="77">
        <f>AVERAGE($N$2:N412)</f>
        <v>6088.0305487969708</v>
      </c>
      <c r="P412" s="77">
        <f t="shared" si="969"/>
        <v>4.663340124885508</v>
      </c>
      <c r="Q412" s="49">
        <f t="shared" si="970"/>
        <v>2.625</v>
      </c>
      <c r="R412" s="49">
        <f t="shared" si="971"/>
        <v>1</v>
      </c>
      <c r="S412" s="50">
        <f t="shared" si="972"/>
        <v>1</v>
      </c>
      <c r="T412" s="50">
        <f t="shared" si="973"/>
        <v>7625</v>
      </c>
      <c r="U412" s="50">
        <f t="shared" si="974"/>
        <v>0</v>
      </c>
      <c r="V412" s="50">
        <f>IF(A412&lt;&gt;"",AVERAGE($F$2:F412),"")</f>
        <v>1.7384428223844282</v>
      </c>
      <c r="W412" s="50">
        <f>IF(A412&lt;&gt;"", AVERAGE($G$2:G412), "")</f>
        <v>1.5985401459854014</v>
      </c>
      <c r="X412" s="50">
        <f>IF(A412&lt;&gt;"", COUNTIF($H$2:H412, "AC")/SUM($G$2:G412), "")</f>
        <v>0.61187214611872143</v>
      </c>
      <c r="Y412" s="50">
        <f t="shared" si="975"/>
        <v>5618.4881511848816</v>
      </c>
      <c r="Z412" s="50">
        <f t="shared" si="976"/>
        <v>4.9210780141502255</v>
      </c>
      <c r="AA412" s="50">
        <f t="shared" si="967"/>
        <v>7.1319444444444463E-2</v>
      </c>
      <c r="AB412" s="75">
        <f t="shared" si="966"/>
        <v>1.1886574074074075E-2</v>
      </c>
      <c r="AC412" s="51">
        <v>1.1886574074074075E-2</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967"/>
        <v>NA</v>
      </c>
      <c r="AB413" s="75" t="str">
        <f t="shared" si="966"/>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967"/>
        <v>NA</v>
      </c>
      <c r="AB414" s="75" t="str">
        <f t="shared" si="966"/>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967"/>
        <v>NA</v>
      </c>
      <c r="AB415" s="75" t="str">
        <f t="shared" si="966"/>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967"/>
        <v>NA</v>
      </c>
      <c r="AB416" s="75" t="str">
        <f t="shared" si="966"/>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967"/>
        <v>NA</v>
      </c>
      <c r="AB417" s="75" t="str">
        <f t="shared" si="966"/>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967"/>
        <v>NA</v>
      </c>
      <c r="AB418" s="75" t="str">
        <f t="shared" si="966"/>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967"/>
        <v>NA</v>
      </c>
      <c r="AB419" s="75" t="str">
        <f t="shared" si="966"/>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967"/>
        <v>NA</v>
      </c>
      <c r="AB420" s="75" t="str">
        <f t="shared" si="966"/>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967"/>
        <v>NA</v>
      </c>
      <c r="AB421" s="75" t="str">
        <f t="shared" si="966"/>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967"/>
        <v>NA</v>
      </c>
      <c r="AB422" s="75" t="str">
        <f t="shared" si="966"/>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967"/>
        <v>NA</v>
      </c>
      <c r="AB423" s="75" t="str">
        <f t="shared" si="966"/>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967"/>
        <v>NA</v>
      </c>
      <c r="AB424" s="75" t="str">
        <f t="shared" si="966"/>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967"/>
        <v>NA</v>
      </c>
      <c r="AB425" s="75" t="str">
        <f t="shared" si="966"/>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967"/>
        <v>NA</v>
      </c>
      <c r="AB426" s="75" t="str">
        <f t="shared" si="966"/>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967"/>
        <v>NA</v>
      </c>
      <c r="AB427" s="75" t="str">
        <f t="shared" si="966"/>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967"/>
        <v>NA</v>
      </c>
      <c r="AB428" s="75" t="str">
        <f t="shared" si="966"/>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967"/>
        <v>NA</v>
      </c>
      <c r="AB429" s="75" t="str">
        <f t="shared" si="966"/>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967"/>
        <v>NA</v>
      </c>
      <c r="AB430" s="75" t="str">
        <f t="shared" si="966"/>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967"/>
        <v>NA</v>
      </c>
      <c r="AB431" s="75" t="str">
        <f t="shared" si="966"/>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967"/>
        <v>NA</v>
      </c>
      <c r="AB432" s="75" t="str">
        <f t="shared" si="966"/>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967"/>
        <v>NA</v>
      </c>
      <c r="AB433" s="75" t="str">
        <f t="shared" si="966"/>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967"/>
        <v>NA</v>
      </c>
      <c r="AB434" s="75" t="str">
        <f t="shared" si="966"/>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967"/>
        <v>NA</v>
      </c>
      <c r="AB435" s="75" t="str">
        <f t="shared" si="966"/>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967"/>
        <v>NA</v>
      </c>
      <c r="AB436" s="75" t="str">
        <f t="shared" si="966"/>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967"/>
        <v>NA</v>
      </c>
      <c r="AB437" s="75" t="str">
        <f t="shared" si="966"/>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967"/>
        <v>NA</v>
      </c>
      <c r="AB438" s="75" t="str">
        <f t="shared" si="966"/>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967"/>
        <v>NA</v>
      </c>
      <c r="AB439" s="75" t="str">
        <f t="shared" si="966"/>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967"/>
        <v>NA</v>
      </c>
      <c r="AB440" s="75" t="str">
        <f t="shared" si="966"/>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967"/>
        <v>NA</v>
      </c>
      <c r="AB441" s="75" t="str">
        <f t="shared" si="966"/>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967"/>
        <v>NA</v>
      </c>
      <c r="AB442" s="75" t="str">
        <f t="shared" si="966"/>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967"/>
        <v>NA</v>
      </c>
      <c r="AB443" s="75" t="str">
        <f t="shared" si="966"/>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967"/>
        <v>NA</v>
      </c>
      <c r="AB444" s="75" t="str">
        <f t="shared" si="966"/>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967"/>
        <v>NA</v>
      </c>
      <c r="AB445" s="75" t="str">
        <f t="shared" si="966"/>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967"/>
        <v>NA</v>
      </c>
      <c r="AB446" s="75" t="str">
        <f t="shared" si="966"/>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967"/>
        <v>NA</v>
      </c>
      <c r="AB447" s="75" t="str">
        <f t="shared" si="966"/>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967"/>
        <v>NA</v>
      </c>
      <c r="AB448" s="75" t="str">
        <f t="shared" si="966"/>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967"/>
        <v>NA</v>
      </c>
      <c r="AB449" s="75" t="str">
        <f t="shared" si="966"/>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967"/>
        <v>NA</v>
      </c>
      <c r="AB450" s="75" t="str">
        <f t="shared" si="966"/>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967"/>
        <v>NA</v>
      </c>
      <c r="AB451" s="75" t="str">
        <f t="shared" si="966"/>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967"/>
        <v>NA</v>
      </c>
      <c r="AB452" s="75" t="str">
        <f t="shared" si="966"/>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967"/>
        <v>NA</v>
      </c>
      <c r="AB453" s="75" t="str">
        <f t="shared" si="966"/>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967"/>
        <v>NA</v>
      </c>
      <c r="AB454" s="75" t="str">
        <f t="shared" si="966"/>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967"/>
        <v>NA</v>
      </c>
      <c r="AB455" s="75" t="str">
        <f t="shared" ref="AB455:AB505" si="977">IF(AC455="-","NA",SUM(AC455:AF455))</f>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967"/>
        <v>NA</v>
      </c>
      <c r="AB456" s="75" t="str">
        <f t="shared" si="977"/>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967"/>
        <v>NA</v>
      </c>
      <c r="AB457" s="75" t="str">
        <f t="shared" si="977"/>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967"/>
        <v>NA</v>
      </c>
      <c r="AB458" s="75" t="str">
        <f t="shared" si="977"/>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967"/>
        <v>NA</v>
      </c>
      <c r="AB459" s="75" t="str">
        <f t="shared" si="977"/>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967"/>
        <v>NA</v>
      </c>
      <c r="AB460" s="75" t="str">
        <f t="shared" si="977"/>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967"/>
        <v>NA</v>
      </c>
      <c r="AB461" s="75" t="str">
        <f t="shared" si="977"/>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967"/>
        <v>NA</v>
      </c>
      <c r="AB462" s="75" t="str">
        <f t="shared" si="977"/>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967"/>
        <v>NA</v>
      </c>
      <c r="AB463" s="75" t="str">
        <f t="shared" si="977"/>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967"/>
        <v>NA</v>
      </c>
      <c r="AB464" s="75" t="str">
        <f t="shared" si="977"/>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967"/>
        <v>NA</v>
      </c>
      <c r="AB465" s="75" t="str">
        <f t="shared" si="977"/>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967"/>
        <v>NA</v>
      </c>
      <c r="AB466" s="75" t="str">
        <f t="shared" si="977"/>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967"/>
        <v>NA</v>
      </c>
      <c r="AB467" s="75" t="str">
        <f t="shared" si="977"/>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967"/>
        <v>NA</v>
      </c>
      <c r="AB468" s="75" t="str">
        <f t="shared" si="977"/>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967"/>
        <v>NA</v>
      </c>
      <c r="AB469" s="75" t="str">
        <f t="shared" si="977"/>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967"/>
        <v>NA</v>
      </c>
      <c r="AB470" s="75" t="str">
        <f t="shared" si="977"/>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967"/>
        <v>NA</v>
      </c>
      <c r="AB471" s="75" t="str">
        <f t="shared" si="977"/>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ref="AA472:AA505" si="978">IF(ISERROR(MIN(86400*AB472/(4*3600), 1)), "NA", MIN(86400*AB472/(4*3600), 1))</f>
        <v>NA</v>
      </c>
      <c r="AB472" s="75" t="str">
        <f t="shared" si="977"/>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978"/>
        <v>NA</v>
      </c>
      <c r="AB473" s="75" t="str">
        <f t="shared" si="977"/>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978"/>
        <v>NA</v>
      </c>
      <c r="AB474" s="75" t="str">
        <f t="shared" si="977"/>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978"/>
        <v>NA</v>
      </c>
      <c r="AB475" s="75" t="str">
        <f t="shared" si="977"/>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978"/>
        <v>NA</v>
      </c>
      <c r="AB476" s="75" t="str">
        <f t="shared" si="977"/>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978"/>
        <v>NA</v>
      </c>
      <c r="AB477" s="75" t="str">
        <f t="shared" si="977"/>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978"/>
        <v>NA</v>
      </c>
      <c r="AB478" s="75" t="str">
        <f t="shared" si="977"/>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978"/>
        <v>NA</v>
      </c>
      <c r="AB479" s="75" t="str">
        <f t="shared" si="977"/>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978"/>
        <v>NA</v>
      </c>
      <c r="AB480" s="75" t="str">
        <f t="shared" si="977"/>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978"/>
        <v>NA</v>
      </c>
      <c r="AB481" s="75" t="str">
        <f t="shared" si="977"/>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978"/>
        <v>NA</v>
      </c>
      <c r="AB482" s="75" t="str">
        <f t="shared" si="977"/>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978"/>
        <v>NA</v>
      </c>
      <c r="AB483" s="75" t="str">
        <f t="shared" si="977"/>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978"/>
        <v>NA</v>
      </c>
      <c r="AB484" s="75" t="str">
        <f t="shared" si="977"/>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978"/>
        <v>NA</v>
      </c>
      <c r="AB485" s="75" t="str">
        <f t="shared" si="977"/>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978"/>
        <v>NA</v>
      </c>
      <c r="AB486" s="75" t="str">
        <f t="shared" si="977"/>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978"/>
        <v>NA</v>
      </c>
      <c r="AB487" s="75" t="str">
        <f t="shared" si="977"/>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978"/>
        <v>NA</v>
      </c>
      <c r="AB488" s="75" t="str">
        <f t="shared" si="977"/>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978"/>
        <v>NA</v>
      </c>
      <c r="AB489" s="75" t="str">
        <f t="shared" si="977"/>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978"/>
        <v>NA</v>
      </c>
      <c r="AB490" s="75" t="str">
        <f t="shared" si="977"/>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978"/>
        <v>NA</v>
      </c>
      <c r="AB491" s="75" t="str">
        <f t="shared" si="977"/>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978"/>
        <v>NA</v>
      </c>
      <c r="AB492" s="75" t="str">
        <f t="shared" si="977"/>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978"/>
        <v>NA</v>
      </c>
      <c r="AB493" s="75" t="str">
        <f t="shared" si="977"/>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978"/>
        <v>NA</v>
      </c>
      <c r="AB494" s="75" t="str">
        <f t="shared" si="977"/>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978"/>
        <v>NA</v>
      </c>
      <c r="AB495" s="75" t="str">
        <f t="shared" si="977"/>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978"/>
        <v>NA</v>
      </c>
      <c r="AB496" s="75" t="str">
        <f t="shared" si="977"/>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978"/>
        <v>NA</v>
      </c>
      <c r="AB497" s="75" t="str">
        <f t="shared" si="977"/>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978"/>
        <v>NA</v>
      </c>
      <c r="AB498" s="75" t="str">
        <f t="shared" si="977"/>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978"/>
        <v>NA</v>
      </c>
      <c r="AB499" s="75" t="str">
        <f t="shared" si="977"/>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978"/>
        <v>NA</v>
      </c>
      <c r="AB500" s="75" t="str">
        <f t="shared" si="977"/>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978"/>
        <v>NA</v>
      </c>
      <c r="AB501" s="75" t="str">
        <f t="shared" si="977"/>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978"/>
        <v>NA</v>
      </c>
      <c r="AB502" s="75" t="str">
        <f t="shared" si="977"/>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978"/>
        <v>NA</v>
      </c>
      <c r="AB503" s="75" t="str">
        <f t="shared" si="977"/>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978"/>
        <v>NA</v>
      </c>
      <c r="AB504" s="75" t="str">
        <f t="shared" si="977"/>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978"/>
        <v>NA</v>
      </c>
      <c r="AB505" s="75" t="str">
        <f t="shared" si="977"/>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sheetData>
  <autoFilter ref="A1:AF505"/>
  <sortState ref="A2:T501">
    <sortCondition ref="J2:J501"/>
  </sortState>
  <phoneticPr fontId="1" type="noConversion"/>
  <conditionalFormatting sqref="AB1:AB1048576">
    <cfRule type="colorScale" priority="101">
      <colorScale>
        <cfvo type="min"/>
        <cfvo type="percentile" val="50"/>
        <cfvo type="max"/>
        <color rgb="FF5A8AC6"/>
        <color rgb="FFFCFCFF"/>
        <color rgb="FFF8696B"/>
      </colorScale>
    </cfRule>
    <cfRule type="cellIs" dxfId="51" priority="104" operator="greaterThan">
      <formula>0.208333333333333</formula>
    </cfRule>
  </conditionalFormatting>
  <conditionalFormatting sqref="AB2:AB505">
    <cfRule type="cellIs" dxfId="50" priority="103" operator="greaterThan">
      <formula>0.208333333333333</formula>
    </cfRule>
  </conditionalFormatting>
  <conditionalFormatting sqref="H1:H10 H11:I273 H274:H374 H377:H388 H390:H391 H394 H398 H401:H403 H406 H408 H411:H1048576">
    <cfRule type="containsText" dxfId="49" priority="89" operator="containsText" text="AC">
      <formula>NOT(ISERROR(SEARCH("AC",H1)))</formula>
    </cfRule>
  </conditionalFormatting>
  <conditionalFormatting sqref="H1:H374 H377:H388 H390:H391 H394 H398 H401:H403 H406 H408 H411:H1048576">
    <cfRule type="notContainsText" dxfId="48" priority="88" operator="notContains" text="AC">
      <formula>ISERROR(SEARCH("AC",H1))</formula>
    </cfRule>
  </conditionalFormatting>
  <conditionalFormatting sqref="F1:F392 F394:F1048576">
    <cfRule type="colorScale" priority="63">
      <colorScale>
        <cfvo type="min"/>
        <cfvo type="percentile" val="50"/>
        <cfvo type="max"/>
        <color rgb="FFF8696B"/>
        <color rgb="FFFCFCFF"/>
        <color rgb="FF5A8AC6"/>
      </colorScale>
    </cfRule>
  </conditionalFormatting>
  <conditionalFormatting sqref="G1:G392 G394:G1048576">
    <cfRule type="colorScale" priority="61">
      <colorScale>
        <cfvo type="min"/>
        <cfvo type="percentile" val="50"/>
        <cfvo type="max"/>
        <color rgb="FF5A8AC6"/>
        <color rgb="FFFCFCFF"/>
        <color rgb="FFF8696B"/>
      </colorScale>
    </cfRule>
  </conditionalFormatting>
  <conditionalFormatting sqref="Q1:U1048576">
    <cfRule type="colorScale" priority="85">
      <colorScale>
        <cfvo type="min"/>
        <cfvo type="percentile" val="50"/>
        <cfvo type="max"/>
        <color rgb="FF5A8AC6"/>
        <color rgb="FFFCFCFF"/>
        <color rgb="FFF8696B"/>
      </colorScale>
    </cfRule>
  </conditionalFormatting>
  <conditionalFormatting sqref="A1:A392 A394:A1048576">
    <cfRule type="containsText" dxfId="47" priority="57" operator="containsText" text="LintCode">
      <formula>NOT(ISERROR(SEARCH("LintCode",A1)))</formula>
    </cfRule>
    <cfRule type="containsText" dxfId="46" priority="58" operator="containsText" text="LintCode">
      <formula>NOT(ISERROR(SEARCH("LintCode",A1)))</formula>
    </cfRule>
    <cfRule type="containsText" dxfId="45" priority="82" operator="containsText" text="LeetCode">
      <formula>NOT(ISERROR(SEARCH("LeetCode",A1)))</formula>
    </cfRule>
    <cfRule type="containsText" dxfId="44" priority="83" operator="containsText" text="UVa">
      <formula>NOT(ISERROR(SEARCH("UVa",A1)))</formula>
    </cfRule>
    <cfRule type="containsText" dxfId="43" priority="84" operator="containsText" text="CodeForces">
      <formula>NOT(ISERROR(SEARCH("CodeForces",A1)))</formula>
    </cfRule>
  </conditionalFormatting>
  <conditionalFormatting sqref="S1:S1048576">
    <cfRule type="colorScale" priority="80">
      <colorScale>
        <cfvo type="min"/>
        <cfvo type="percentile" val="50"/>
        <cfvo type="max"/>
        <color rgb="FFF8696B"/>
        <color rgb="FFFCFCFF"/>
        <color rgb="FF5A8AC6"/>
      </colorScale>
    </cfRule>
  </conditionalFormatting>
  <conditionalFormatting sqref="T1:U1048576">
    <cfRule type="colorScale" priority="71">
      <colorScale>
        <cfvo type="min"/>
        <cfvo type="percentile" val="50"/>
        <cfvo type="max"/>
        <color rgb="FFF8696B"/>
        <color rgb="FFFCFCFF"/>
        <color rgb="FF5A8AC6"/>
      </colorScale>
    </cfRule>
  </conditionalFormatting>
  <conditionalFormatting sqref="R1:R1048576">
    <cfRule type="colorScale" priority="73">
      <colorScale>
        <cfvo type="min"/>
        <cfvo type="percentile" val="50"/>
        <cfvo type="max"/>
        <color rgb="FF5A8AC6"/>
        <color rgb="FFFCFCFF"/>
        <color rgb="FFF8696B"/>
      </colorScale>
    </cfRule>
  </conditionalFormatting>
  <conditionalFormatting sqref="Q1:Q1048576">
    <cfRule type="colorScale" priority="74">
      <colorScale>
        <cfvo type="min"/>
        <cfvo type="percentile" val="50"/>
        <cfvo type="max"/>
        <color rgb="FFF8696B"/>
        <color rgb="FFFCFCFF"/>
        <color rgb="FF5A8AC6"/>
      </colorScale>
    </cfRule>
  </conditionalFormatting>
  <conditionalFormatting sqref="V1:V1048576">
    <cfRule type="colorScale" priority="69">
      <colorScale>
        <cfvo type="min"/>
        <cfvo type="percentile" val="50"/>
        <cfvo type="max"/>
        <color rgb="FFF8696B"/>
        <color rgb="FFFCFCFF"/>
        <color rgb="FF5A8AC6"/>
      </colorScale>
    </cfRule>
  </conditionalFormatting>
  <conditionalFormatting sqref="W1:W1048576">
    <cfRule type="colorScale" priority="68">
      <colorScale>
        <cfvo type="min"/>
        <cfvo type="percentile" val="50"/>
        <cfvo type="max"/>
        <color rgb="FF5A8AC6"/>
        <color rgb="FFFCFCFF"/>
        <color rgb="FFF8696B"/>
      </colorScale>
    </cfRule>
  </conditionalFormatting>
  <conditionalFormatting sqref="X1:X1048576">
    <cfRule type="colorScale" priority="67">
      <colorScale>
        <cfvo type="min"/>
        <cfvo type="percentile" val="50"/>
        <cfvo type="max"/>
        <color rgb="FFF8696B"/>
        <color rgb="FFFCFCFF"/>
        <color rgb="FF5A8AC6"/>
      </colorScale>
    </cfRule>
  </conditionalFormatting>
  <conditionalFormatting sqref="Y1:Z1048576">
    <cfRule type="colorScale" priority="66">
      <colorScale>
        <cfvo type="min"/>
        <cfvo type="percentile" val="50"/>
        <cfvo type="max"/>
        <color rgb="FFF8696B"/>
        <color rgb="FFFCFCFF"/>
        <color rgb="FF5A8AC6"/>
      </colorScale>
    </cfRule>
  </conditionalFormatting>
  <conditionalFormatting sqref="AA1:AA1048576">
    <cfRule type="dataBar" priority="64">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0">
      <colorScale>
        <cfvo type="min"/>
        <cfvo type="percentile" val="50"/>
        <cfvo type="max"/>
        <color rgb="FFF8696B"/>
        <color rgb="FFFCFCFF"/>
        <color rgb="FF5A8AC6"/>
      </colorScale>
    </cfRule>
  </conditionalFormatting>
  <conditionalFormatting sqref="Z1:Z1048576">
    <cfRule type="colorScale" priority="59">
      <colorScale>
        <cfvo type="min"/>
        <cfvo type="percentile" val="50"/>
        <cfvo type="max"/>
        <color rgb="FFF8696B"/>
        <color rgb="FFFCFCFF"/>
        <color rgb="FF5A8AC6"/>
      </colorScale>
    </cfRule>
  </conditionalFormatting>
  <conditionalFormatting sqref="N1:N1048576">
    <cfRule type="colorScale" priority="56">
      <colorScale>
        <cfvo type="min"/>
        <cfvo type="percentile" val="50"/>
        <cfvo type="max"/>
        <color rgb="FFF8696B"/>
        <color rgb="FFFCFCFF"/>
        <color rgb="FF5A8AC6"/>
      </colorScale>
    </cfRule>
  </conditionalFormatting>
  <conditionalFormatting sqref="O1:P1048576">
    <cfRule type="colorScale" priority="105">
      <colorScale>
        <cfvo type="min"/>
        <cfvo type="percentile" val="50"/>
        <cfvo type="max"/>
        <color rgb="FFF8696B"/>
        <color rgb="FFFCFCFF"/>
        <color rgb="FF5A8AC6"/>
      </colorScale>
    </cfRule>
  </conditionalFormatting>
  <conditionalFormatting sqref="H375">
    <cfRule type="containsText" dxfId="42" priority="54" operator="containsText" text="AC">
      <formula>NOT(ISERROR(SEARCH("AC",H375)))</formula>
    </cfRule>
  </conditionalFormatting>
  <conditionalFormatting sqref="H375">
    <cfRule type="notContainsText" dxfId="41" priority="53" operator="notContains" text="AC">
      <formula>ISERROR(SEARCH("AC",H375))</formula>
    </cfRule>
  </conditionalFormatting>
  <conditionalFormatting sqref="H376">
    <cfRule type="containsText" dxfId="40" priority="52" operator="containsText" text="AC">
      <formula>NOT(ISERROR(SEARCH("AC",H376)))</formula>
    </cfRule>
  </conditionalFormatting>
  <conditionalFormatting sqref="H376">
    <cfRule type="notContainsText" dxfId="39" priority="51" operator="notContains" text="AC">
      <formula>ISERROR(SEARCH("AC",H376))</formula>
    </cfRule>
  </conditionalFormatting>
  <conditionalFormatting sqref="H393">
    <cfRule type="containsText" dxfId="38" priority="46" operator="containsText" text="AC">
      <formula>NOT(ISERROR(SEARCH("AC",H393)))</formula>
    </cfRule>
  </conditionalFormatting>
  <conditionalFormatting sqref="H393">
    <cfRule type="notContainsText" dxfId="37" priority="45" operator="notContains" text="AC">
      <formula>ISERROR(SEARCH("AC",H393))</formula>
    </cfRule>
  </conditionalFormatting>
  <conditionalFormatting sqref="F393">
    <cfRule type="colorScale" priority="31">
      <colorScale>
        <cfvo type="min"/>
        <cfvo type="percentile" val="50"/>
        <cfvo type="max"/>
        <color rgb="FFF8696B"/>
        <color rgb="FFFCFCFF"/>
        <color rgb="FF5A8AC6"/>
      </colorScale>
    </cfRule>
  </conditionalFormatting>
  <conditionalFormatting sqref="G393">
    <cfRule type="colorScale" priority="30">
      <colorScale>
        <cfvo type="min"/>
        <cfvo type="percentile" val="50"/>
        <cfvo type="max"/>
        <color rgb="FF5A8AC6"/>
        <color rgb="FFFCFCFF"/>
        <color rgb="FFF8696B"/>
      </colorScale>
    </cfRule>
  </conditionalFormatting>
  <conditionalFormatting sqref="A393">
    <cfRule type="containsText" dxfId="36" priority="26" operator="containsText" text="LintCode">
      <formula>NOT(ISERROR(SEARCH("LintCode",A393)))</formula>
    </cfRule>
    <cfRule type="containsText" dxfId="35" priority="27" operator="containsText" text="LintCode">
      <formula>NOT(ISERROR(SEARCH("LintCode",A393)))</formula>
    </cfRule>
    <cfRule type="containsText" dxfId="34" priority="41" operator="containsText" text="LeetCode">
      <formula>NOT(ISERROR(SEARCH("LeetCode",A393)))</formula>
    </cfRule>
    <cfRule type="containsText" dxfId="33" priority="42" operator="containsText" text="UVa">
      <formula>NOT(ISERROR(SEARCH("UVa",A393)))</formula>
    </cfRule>
    <cfRule type="containsText" dxfId="32" priority="43" operator="containsText" text="CodeForces">
      <formula>NOT(ISERROR(SEARCH("CodeForces",A393)))</formula>
    </cfRule>
  </conditionalFormatting>
  <conditionalFormatting sqref="H389">
    <cfRule type="containsText" dxfId="31" priority="24" operator="containsText" text="AC">
      <formula>NOT(ISERROR(SEARCH("AC",H389)))</formula>
    </cfRule>
  </conditionalFormatting>
  <conditionalFormatting sqref="H389">
    <cfRule type="notContainsText" dxfId="30" priority="23" operator="notContains" text="AC">
      <formula>ISERROR(SEARCH("AC",H389))</formula>
    </cfRule>
  </conditionalFormatting>
  <conditionalFormatting sqref="H392">
    <cfRule type="containsText" dxfId="29" priority="22" operator="containsText" text="AC">
      <formula>NOT(ISERROR(SEARCH("AC",H392)))</formula>
    </cfRule>
  </conditionalFormatting>
  <conditionalFormatting sqref="H392">
    <cfRule type="notContainsText" dxfId="28" priority="21" operator="notContains" text="AC">
      <formula>ISERROR(SEARCH("AC",H392))</formula>
    </cfRule>
  </conditionalFormatting>
  <conditionalFormatting sqref="H395">
    <cfRule type="containsText" dxfId="27" priority="20" operator="containsText" text="AC">
      <formula>NOT(ISERROR(SEARCH("AC",H395)))</formula>
    </cfRule>
  </conditionalFormatting>
  <conditionalFormatting sqref="H395">
    <cfRule type="notContainsText" dxfId="26" priority="19" operator="notContains" text="AC">
      <formula>ISERROR(SEARCH("AC",H395))</formula>
    </cfRule>
  </conditionalFormatting>
  <conditionalFormatting sqref="H396">
    <cfRule type="containsText" dxfId="25" priority="18" operator="containsText" text="AC">
      <formula>NOT(ISERROR(SEARCH("AC",H396)))</formula>
    </cfRule>
  </conditionalFormatting>
  <conditionalFormatting sqref="H396">
    <cfRule type="notContainsText" dxfId="24" priority="17" operator="notContains" text="AC">
      <formula>ISERROR(SEARCH("AC",H396))</formula>
    </cfRule>
  </conditionalFormatting>
  <conditionalFormatting sqref="H397">
    <cfRule type="containsText" dxfId="23" priority="16" operator="containsText" text="AC">
      <formula>NOT(ISERROR(SEARCH("AC",H397)))</formula>
    </cfRule>
  </conditionalFormatting>
  <conditionalFormatting sqref="H397">
    <cfRule type="notContainsText" dxfId="22" priority="15" operator="notContains" text="AC">
      <formula>ISERROR(SEARCH("AC",H397))</formula>
    </cfRule>
  </conditionalFormatting>
  <conditionalFormatting sqref="H399">
    <cfRule type="containsText" dxfId="21" priority="14" operator="containsText" text="AC">
      <formula>NOT(ISERROR(SEARCH("AC",H399)))</formula>
    </cfRule>
  </conditionalFormatting>
  <conditionalFormatting sqref="H399">
    <cfRule type="notContainsText" dxfId="20" priority="13" operator="notContains" text="AC">
      <formula>ISERROR(SEARCH("AC",H399))</formula>
    </cfRule>
  </conditionalFormatting>
  <conditionalFormatting sqref="H400">
    <cfRule type="containsText" dxfId="19" priority="12" operator="containsText" text="AC">
      <formula>NOT(ISERROR(SEARCH("AC",H400)))</formula>
    </cfRule>
  </conditionalFormatting>
  <conditionalFormatting sqref="H400">
    <cfRule type="notContainsText" dxfId="18" priority="11" operator="notContains" text="AC">
      <formula>ISERROR(SEARCH("AC",H400))</formula>
    </cfRule>
  </conditionalFormatting>
  <conditionalFormatting sqref="H404">
    <cfRule type="containsText" dxfId="17" priority="10" operator="containsText" text="AC">
      <formula>NOT(ISERROR(SEARCH("AC",H404)))</formula>
    </cfRule>
  </conditionalFormatting>
  <conditionalFormatting sqref="H404">
    <cfRule type="notContainsText" dxfId="16" priority="9" operator="notContains" text="AC">
      <formula>ISERROR(SEARCH("AC",H404))</formula>
    </cfRule>
  </conditionalFormatting>
  <conditionalFormatting sqref="H405">
    <cfRule type="containsText" dxfId="15" priority="8" operator="containsText" text="AC">
      <formula>NOT(ISERROR(SEARCH("AC",H405)))</formula>
    </cfRule>
  </conditionalFormatting>
  <conditionalFormatting sqref="H405">
    <cfRule type="notContainsText" dxfId="14" priority="7" operator="notContains" text="AC">
      <formula>ISERROR(SEARCH("AC",H405))</formula>
    </cfRule>
  </conditionalFormatting>
  <conditionalFormatting sqref="H407">
    <cfRule type="containsText" dxfId="13" priority="6" operator="containsText" text="AC">
      <formula>NOT(ISERROR(SEARCH("AC",H407)))</formula>
    </cfRule>
  </conditionalFormatting>
  <conditionalFormatting sqref="H407">
    <cfRule type="notContainsText" dxfId="11" priority="5" operator="notContains" text="AC">
      <formula>ISERROR(SEARCH("AC",H407))</formula>
    </cfRule>
  </conditionalFormatting>
  <conditionalFormatting sqref="H409">
    <cfRule type="containsText" dxfId="9" priority="4" operator="containsText" text="AC">
      <formula>NOT(ISERROR(SEARCH("AC",H409)))</formula>
    </cfRule>
  </conditionalFormatting>
  <conditionalFormatting sqref="H409">
    <cfRule type="notContainsText" dxfId="7" priority="3" operator="notContains" text="AC">
      <formula>ISERROR(SEARCH("AC",H409))</formula>
    </cfRule>
  </conditionalFormatting>
  <conditionalFormatting sqref="H410">
    <cfRule type="containsText" dxfId="5" priority="2" operator="containsText" text="AC">
      <formula>NOT(ISERROR(SEARCH("AC",H410)))</formula>
    </cfRule>
  </conditionalFormatting>
  <conditionalFormatting sqref="H410">
    <cfRule type="notContainsText" dxfId="3" priority="1" operator="notContains" text="AC">
      <formula>ISERROR(SEARCH("AC",H410))</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2017-07-13T10:22:46Z</dcterms:modified>
</cp:coreProperties>
</file>