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MP\Teaching\Econometrics\Econometric Analysis I\Lab-Spring 2022\"/>
    </mc:Choice>
  </mc:AlternateContent>
  <bookViews>
    <workbookView xWindow="0" yWindow="0" windowWidth="24000" windowHeight="9630" activeTab="1"/>
  </bookViews>
  <sheets>
    <sheet name="Result Day 1" sheetId="3" r:id="rId1"/>
    <sheet name="Results-Verify" sheetId="4" r:id="rId2"/>
    <sheet name="Sheet1" sheetId="6" r:id="rId3"/>
    <sheet name="Sheet3" sheetId="8" r:id="rId4"/>
    <sheet name="Sheet2" sheetId="7" r:id="rId5"/>
    <sheet name="Data" sheetId="2" r:id="rId6"/>
    <sheet name="Estimatio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P22" i="4"/>
  <c r="Q17" i="4"/>
  <c r="P17" i="4"/>
  <c r="Q18" i="4"/>
  <c r="P18" i="4"/>
  <c r="P21" i="4"/>
  <c r="O17" i="4"/>
  <c r="O18" i="4"/>
  <c r="N17" i="4"/>
  <c r="M17" i="4"/>
  <c r="N18" i="4"/>
  <c r="M18" i="4"/>
  <c r="Q12" i="4"/>
  <c r="P12" i="4"/>
  <c r="O12" i="4"/>
  <c r="N13" i="4"/>
  <c r="N12" i="4"/>
  <c r="L12" i="4"/>
  <c r="L13" i="4"/>
  <c r="L14" i="4"/>
  <c r="B20" i="6" l="1"/>
  <c r="M5" i="4" l="1"/>
  <c r="L8" i="5"/>
  <c r="M13" i="4"/>
  <c r="L7" i="5"/>
  <c r="M14" i="4"/>
  <c r="L6" i="5"/>
  <c r="M12" i="4"/>
  <c r="L5" i="5"/>
  <c r="L5" i="4"/>
  <c r="L4" i="4"/>
  <c r="L4" i="5"/>
  <c r="L17" i="4"/>
  <c r="L3" i="5"/>
  <c r="L18" i="4"/>
  <c r="L2" i="5"/>
  <c r="G48" i="5"/>
  <c r="H48" i="5"/>
  <c r="I48" i="5"/>
  <c r="F48" i="5"/>
  <c r="E48" i="5"/>
  <c r="E3" i="5"/>
  <c r="G3" i="5" s="1"/>
  <c r="F3" i="5"/>
  <c r="I3" i="5" s="1"/>
  <c r="H3" i="5"/>
  <c r="E4" i="5"/>
  <c r="H4" i="5" s="1"/>
  <c r="F4" i="5"/>
  <c r="G4" i="5"/>
  <c r="I4" i="5"/>
  <c r="E5" i="5"/>
  <c r="F5" i="5"/>
  <c r="G5" i="5" s="1"/>
  <c r="H5" i="5"/>
  <c r="E6" i="5"/>
  <c r="G6" i="5" s="1"/>
  <c r="F6" i="5"/>
  <c r="I6" i="5"/>
  <c r="E7" i="5"/>
  <c r="G7" i="5" s="1"/>
  <c r="F7" i="5"/>
  <c r="I7" i="5" s="1"/>
  <c r="H7" i="5"/>
  <c r="E8" i="5"/>
  <c r="H8" i="5" s="1"/>
  <c r="F8" i="5"/>
  <c r="G8" i="5"/>
  <c r="I8" i="5"/>
  <c r="E9" i="5"/>
  <c r="G9" i="5" s="1"/>
  <c r="F9" i="5"/>
  <c r="I9" i="5" s="1"/>
  <c r="H9" i="5"/>
  <c r="E10" i="5"/>
  <c r="G10" i="5" s="1"/>
  <c r="F10" i="5"/>
  <c r="I10" i="5"/>
  <c r="E11" i="5"/>
  <c r="G11" i="5" s="1"/>
  <c r="F11" i="5"/>
  <c r="I11" i="5" s="1"/>
  <c r="H11" i="5"/>
  <c r="E12" i="5"/>
  <c r="H12" i="5" s="1"/>
  <c r="F12" i="5"/>
  <c r="G12" i="5"/>
  <c r="I12" i="5"/>
  <c r="E13" i="5"/>
  <c r="G13" i="5" s="1"/>
  <c r="F13" i="5"/>
  <c r="I13" i="5" s="1"/>
  <c r="H13" i="5"/>
  <c r="E14" i="5"/>
  <c r="G14" i="5" s="1"/>
  <c r="F14" i="5"/>
  <c r="I14" i="5"/>
  <c r="E15" i="5"/>
  <c r="G15" i="5" s="1"/>
  <c r="F15" i="5"/>
  <c r="I15" i="5" s="1"/>
  <c r="H15" i="5"/>
  <c r="E16" i="5"/>
  <c r="H16" i="5" s="1"/>
  <c r="F16" i="5"/>
  <c r="G16" i="5"/>
  <c r="I16" i="5"/>
  <c r="E17" i="5"/>
  <c r="G17" i="5" s="1"/>
  <c r="F17" i="5"/>
  <c r="I17" i="5" s="1"/>
  <c r="H17" i="5"/>
  <c r="E18" i="5"/>
  <c r="G18" i="5" s="1"/>
  <c r="F18" i="5"/>
  <c r="I18" i="5"/>
  <c r="E19" i="5"/>
  <c r="G19" i="5" s="1"/>
  <c r="F19" i="5"/>
  <c r="I19" i="5" s="1"/>
  <c r="H19" i="5"/>
  <c r="E20" i="5"/>
  <c r="H20" i="5" s="1"/>
  <c r="F20" i="5"/>
  <c r="G20" i="5"/>
  <c r="I20" i="5"/>
  <c r="E21" i="5"/>
  <c r="G21" i="5" s="1"/>
  <c r="F21" i="5"/>
  <c r="I21" i="5" s="1"/>
  <c r="H21" i="5"/>
  <c r="E22" i="5"/>
  <c r="G22" i="5" s="1"/>
  <c r="F22" i="5"/>
  <c r="I22" i="5"/>
  <c r="E23" i="5"/>
  <c r="G23" i="5" s="1"/>
  <c r="F23" i="5"/>
  <c r="I23" i="5" s="1"/>
  <c r="H23" i="5"/>
  <c r="E24" i="5"/>
  <c r="H24" i="5" s="1"/>
  <c r="F24" i="5"/>
  <c r="G24" i="5"/>
  <c r="I24" i="5"/>
  <c r="E25" i="5"/>
  <c r="G25" i="5" s="1"/>
  <c r="F25" i="5"/>
  <c r="I25" i="5" s="1"/>
  <c r="H25" i="5"/>
  <c r="E26" i="5"/>
  <c r="G26" i="5" s="1"/>
  <c r="F26" i="5"/>
  <c r="I26" i="5"/>
  <c r="E27" i="5"/>
  <c r="G27" i="5" s="1"/>
  <c r="F27" i="5"/>
  <c r="I27" i="5" s="1"/>
  <c r="H27" i="5"/>
  <c r="E28" i="5"/>
  <c r="H28" i="5" s="1"/>
  <c r="F28" i="5"/>
  <c r="G28" i="5"/>
  <c r="I28" i="5"/>
  <c r="E29" i="5"/>
  <c r="G29" i="5" s="1"/>
  <c r="F29" i="5"/>
  <c r="I29" i="5" s="1"/>
  <c r="H29" i="5"/>
  <c r="E30" i="5"/>
  <c r="G30" i="5" s="1"/>
  <c r="F30" i="5"/>
  <c r="I30" i="5"/>
  <c r="E31" i="5"/>
  <c r="G31" i="5" s="1"/>
  <c r="F31" i="5"/>
  <c r="H31" i="5"/>
  <c r="I31" i="5"/>
  <c r="E32" i="5"/>
  <c r="F32" i="5"/>
  <c r="G32" i="5"/>
  <c r="H32" i="5"/>
  <c r="I32" i="5"/>
  <c r="E33" i="5"/>
  <c r="F33" i="5"/>
  <c r="G33" i="5" s="1"/>
  <c r="H33" i="5"/>
  <c r="E34" i="5"/>
  <c r="G34" i="5" s="1"/>
  <c r="F34" i="5"/>
  <c r="I34" i="5"/>
  <c r="E35" i="5"/>
  <c r="G35" i="5" s="1"/>
  <c r="F35" i="5"/>
  <c r="H35" i="5"/>
  <c r="I35" i="5"/>
  <c r="E36" i="5"/>
  <c r="F36" i="5"/>
  <c r="G36" i="5"/>
  <c r="H36" i="5"/>
  <c r="I36" i="5"/>
  <c r="E37" i="5"/>
  <c r="F37" i="5"/>
  <c r="G37" i="5" s="1"/>
  <c r="H37" i="5"/>
  <c r="E38" i="5"/>
  <c r="G38" i="5" s="1"/>
  <c r="F38" i="5"/>
  <c r="I38" i="5"/>
  <c r="E39" i="5"/>
  <c r="G39" i="5" s="1"/>
  <c r="F39" i="5"/>
  <c r="H39" i="5"/>
  <c r="I39" i="5"/>
  <c r="E40" i="5"/>
  <c r="F40" i="5"/>
  <c r="G40" i="5"/>
  <c r="H40" i="5"/>
  <c r="I40" i="5"/>
  <c r="E41" i="5"/>
  <c r="F41" i="5"/>
  <c r="G41" i="5" s="1"/>
  <c r="H41" i="5"/>
  <c r="E42" i="5"/>
  <c r="G42" i="5" s="1"/>
  <c r="F42" i="5"/>
  <c r="I42" i="5"/>
  <c r="E43" i="5"/>
  <c r="G43" i="5" s="1"/>
  <c r="F43" i="5"/>
  <c r="H43" i="5"/>
  <c r="I43" i="5"/>
  <c r="E44" i="5"/>
  <c r="F44" i="5"/>
  <c r="G44" i="5"/>
  <c r="H44" i="5"/>
  <c r="I44" i="5"/>
  <c r="E45" i="5"/>
  <c r="F45" i="5"/>
  <c r="G45" i="5" s="1"/>
  <c r="H45" i="5"/>
  <c r="E46" i="5"/>
  <c r="G46" i="5" s="1"/>
  <c r="F46" i="5"/>
  <c r="I46" i="5"/>
  <c r="E47" i="5"/>
  <c r="G47" i="5" s="1"/>
  <c r="F47" i="5"/>
  <c r="H47" i="5"/>
  <c r="I47" i="5"/>
  <c r="I2" i="5"/>
  <c r="H2" i="5"/>
  <c r="G2" i="5"/>
  <c r="F2" i="5"/>
  <c r="E2" i="5"/>
  <c r="C48" i="5"/>
  <c r="B48" i="5"/>
  <c r="H46" i="5" l="1"/>
  <c r="I45" i="5"/>
  <c r="H42" i="5"/>
  <c r="I41" i="5"/>
  <c r="H38" i="5"/>
  <c r="I37" i="5"/>
  <c r="H34" i="5"/>
  <c r="I33" i="5"/>
  <c r="H30" i="5"/>
  <c r="H26" i="5"/>
  <c r="H22" i="5"/>
  <c r="H18" i="5"/>
  <c r="H14" i="5"/>
  <c r="H10" i="5"/>
  <c r="H6" i="5"/>
  <c r="I5" i="5"/>
  <c r="G18" i="3" l="1"/>
  <c r="G12" i="3"/>
  <c r="I20" i="3"/>
  <c r="I19" i="3"/>
  <c r="G3" i="2" l="1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</calcChain>
</file>

<file path=xl/sharedStrings.xml><?xml version="1.0" encoding="utf-8"?>
<sst xmlns="http://schemas.openxmlformats.org/spreadsheetml/2006/main" count="353" uniqueCount="181">
  <si>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</si>
  <si>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</si>
  <si>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</si>
  <si>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</si>
  <si>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</si>
  <si>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</si>
  <si>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</si>
  <si>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</si>
  <si>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</si>
  <si>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</si>
  <si>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</si>
  <si>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</si>
  <si>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</si>
  <si>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</si>
  <si>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</si>
  <si>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</si>
  <si>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</si>
  <si>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</si>
  <si>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</si>
  <si>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</si>
  <si>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</si>
  <si>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</si>
  <si>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</si>
  <si>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</si>
  <si>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</si>
  <si>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</si>
  <si>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</si>
  <si>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</si>
  <si>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</si>
  <si>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</si>
  <si>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</si>
  <si>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</si>
  <si>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</si>
  <si>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</si>
  <si>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</si>
  <si>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</si>
  <si>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</si>
  <si>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</si>
  <si>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</si>
  <si>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</si>
  <si>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</si>
  <si>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</si>
  <si>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</si>
  <si>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</si>
  <si>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</si>
  <si>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</si>
  <si>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</si>
  <si>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</si>
  <si>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</si>
  <si>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</si>
  <si>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</si>
  <si>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</si>
  <si>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</si>
  <si>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</si>
  <si>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</si>
  <si>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</si>
  <si>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</si>
  <si>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</si>
  <si>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</si>
  <si>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</si>
  <si>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</si>
  <si>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</si>
  <si>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</si>
  <si>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</si>
  <si>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</si>
  <si>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</si>
  <si>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</si>
  <si>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</si>
  <si>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</si>
  <si>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</si>
  <si>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</si>
  <si>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</si>
  <si>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</si>
  <si>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</si>
  <si>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</si>
  <si>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</si>
  <si>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</si>
  <si>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</si>
  <si>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</si>
  <si>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</si>
  <si>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</si>
  <si>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</si>
  <si>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</si>
  <si>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</si>
  <si>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</si>
  <si>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</si>
  <si>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</si>
  <si>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</si>
  <si>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</si>
  <si>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</si>
  <si>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</si>
  <si>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</si>
  <si>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</si>
  <si>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</si>
  <si>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</si>
  <si>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</si>
  <si>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</si>
  <si>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</si>
  <si>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</si>
  <si>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</si>
  <si>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</si>
  <si>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</si>
  <si>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</si>
  <si>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</si>
  <si>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</si>
  <si>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</si>
  <si>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</si>
  <si>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</si>
  <si>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</si>
  <si>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</si>
  <si>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</si>
  <si>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</si>
  <si>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</si>
  <si>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</si>
  <si>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</si>
  <si>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</si>
  <si>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</si>
  <si>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</si>
  <si>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</si>
  <si>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</si>
  <si>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</si>
  <si>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</si>
  <si>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</si>
  <si>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</si>
  <si>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</si>
  <si>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</si>
  <si>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</si>
  <si>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</si>
  <si>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</si>
  <si>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</si>
  <si>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</si>
  <si>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</si>
  <si>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</si>
  <si>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</si>
  <si>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Regression of Y on X</t>
  </si>
  <si>
    <t>Regression of X on Y</t>
  </si>
  <si>
    <t>Saving - Y</t>
  </si>
  <si>
    <t>GDP - X</t>
  </si>
  <si>
    <t>Saving - X</t>
  </si>
  <si>
    <t>GDP - Y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</si>
  <si>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</si>
  <si>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</si>
  <si>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</si>
  <si>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</si>
  <si>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</si>
  <si>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</si>
  <si>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</si>
  <si>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</si>
  <si>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</si>
  <si>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</si>
  <si>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</si>
  <si>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</si>
  <si>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</si>
  <si>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</si>
  <si>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</si>
  <si>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</si>
  <si>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</si>
  <si>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</si>
  <si>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</si>
  <si>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</si>
  <si>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</si>
  <si>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</si>
  <si>
    <t>Regression (Explained Sum of Squares)</t>
  </si>
  <si>
    <t>Residual (Residual Sum of Squares)</t>
  </si>
  <si>
    <t>Total (Total Sum of Squares)</t>
  </si>
  <si>
    <t>&lt;0.01</t>
  </si>
  <si>
    <t>Significant at 1 percent level</t>
  </si>
  <si>
    <t>Sigficance&gt;0.10</t>
  </si>
  <si>
    <t>Estimated model is not statistically significant</t>
  </si>
  <si>
    <t>0.05&lt;Sigficance&lt;0.10</t>
  </si>
  <si>
    <t>Estimated model is statistically significant at 10 percent</t>
  </si>
  <si>
    <t>0.01&lt;Sigficance&lt;0.05</t>
  </si>
  <si>
    <t>Estimated model is statistically significant at 5 percent</t>
  </si>
  <si>
    <t>Sigficance&lt;0.01</t>
  </si>
  <si>
    <t>Estimated model is statistically significant at 1 percent</t>
  </si>
  <si>
    <t>Sum of Squares</t>
  </si>
  <si>
    <t>Mean of SS</t>
  </si>
  <si>
    <t>F-Stat</t>
  </si>
  <si>
    <t>Both are statistically significant at 1 percent</t>
  </si>
  <si>
    <t>Critical value of t at 5 percent significance level</t>
  </si>
  <si>
    <t>Critical value of t at 1 percent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</si>
</sst>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4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0" fontId="5" fillId="4" borderId="0" xfId="0" applyFont="1" applyFill="1" applyBorder="1" applyAlignment="1"/>
    <xf numFmtId="0" fontId="5" fillId="4" borderId="3" xfId="0" applyFont="1" applyFill="1" applyBorder="1" applyAlignment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  <xf numFmtId="0" fontId="12" fillId="4" borderId="0" xfId="0" applyFont="1" applyFill="1" applyBorder="1" applyAlignment="1"/>
    <xf numFmtId="0" fontId="5" fillId="0" borderId="0" xfId="0" applyFont="1" applyFill="1" applyBorder="1" applyAlignment="1"/>
    <xf numFmtId="0" fontId="13" fillId="4" borderId="0" xfId="0" applyFont="1" applyFill="1"/>
    <xf numFmtId="0" fontId="5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150" zoomScaleNormal="150" workbookViewId="0">
      <selection activeCell="J16" sqref="J16"/>
    </sheetView>
  </sheetViews>
  <sheetFormatPr defaultRowHeight="15" x14ac:dyDescent="0.25"/>
  <cols>
    <col min="1" max="1" width="25.140625" bestFit="1" customWidth="1"/>
    <col min="5" max="5" width="11.28515625" customWidth="1"/>
    <col min="6" max="6" width="13.42578125" bestFit="1" customWidth="1"/>
    <col min="7" max="7" width="12.42578125" bestFit="1" customWidth="1"/>
    <col min="8" max="8" width="9.140625" customWidth="1"/>
    <col min="9" max="9" width="13.28515625" customWidth="1"/>
  </cols>
  <sheetData>
    <row r="1" spans="1:15" x14ac:dyDescent="0.25">
      <c r="A1" t="s">
        <v>55</v>
      </c>
    </row>
    <row r="2" spans="1:15" ht="15.75" thickBot="1" x14ac:dyDescent="0.3"/>
    <row r="3" spans="1:15" x14ac:dyDescent="0.25">
      <c r="A3" s="15" t="s">
        <v>56</v>
      </c>
      <c r="B3" s="15"/>
    </row>
    <row r="4" spans="1:15" x14ac:dyDescent="0.25">
      <c r="A4" s="12" t="s">
        <v>57</v>
      </c>
      <c r="B4" s="12">
        <v>0.99060961202801889</v>
      </c>
    </row>
    <row r="5" spans="1:15" x14ac:dyDescent="0.2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2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2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.75" thickBot="1" x14ac:dyDescent="0.3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.75" thickBot="1" x14ac:dyDescent="0.3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2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2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.75" thickBot="1" x14ac:dyDescent="0.3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.75" thickBot="1" x14ac:dyDescent="0.3"/>
    <row r="16" spans="1:15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2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.75" thickBot="1" x14ac:dyDescent="0.3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2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25">
      <c r="A20" t="s">
        <v>95</v>
      </c>
      <c r="E20" t="s">
        <v>78</v>
      </c>
      <c r="I20" s="21">
        <f>_xlfn.T.DIST.2T(ABS(D17),44)</f>
        <v>8.4668418918394129E-13</v>
      </c>
    </row>
    <row r="21" spans="1:12" ht="15.75" thickBot="1" x14ac:dyDescent="0.3">
      <c r="A21" t="s">
        <v>96</v>
      </c>
    </row>
    <row r="22" spans="1:12" x14ac:dyDescent="0.25">
      <c r="A22" t="s">
        <v>97</v>
      </c>
      <c r="I22" s="14"/>
      <c r="J22" s="14"/>
      <c r="L22" s="18" t="s">
        <v>98</v>
      </c>
    </row>
    <row r="24" spans="1:12" x14ac:dyDescent="0.25">
      <c r="E24" s="25" t="s">
        <v>99</v>
      </c>
    </row>
    <row r="25" spans="1:12" x14ac:dyDescent="0.25">
      <c r="E25" t="s">
        <v>100</v>
      </c>
    </row>
    <row r="26" spans="1:12" x14ac:dyDescent="0.25">
      <c r="E26" t="s">
        <v>101</v>
      </c>
    </row>
    <row r="27" spans="1:12" x14ac:dyDescent="0.25">
      <c r="E27" t="s">
        <v>105</v>
      </c>
    </row>
    <row r="28" spans="1:12" x14ac:dyDescent="0.25">
      <c r="E28" t="s">
        <v>102</v>
      </c>
    </row>
    <row r="29" spans="1:12" x14ac:dyDescent="0.25">
      <c r="E29" t="s">
        <v>103</v>
      </c>
    </row>
    <row r="30" spans="1:12" x14ac:dyDescent="0.25">
      <c r="E30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D1" zoomScale="160" zoomScaleNormal="160" workbookViewId="0">
      <selection activeCell="B6" sqref="B6"/>
    </sheetView>
  </sheetViews>
  <sheetFormatPr defaultRowHeight="15" x14ac:dyDescent="0.25"/>
  <cols>
    <col min="1" max="1" width="18" bestFit="1" customWidth="1"/>
    <col min="11" max="11" width="36.140625" bestFit="1" customWidth="1"/>
    <col min="12" max="13" width="8.7109375" customWidth="1"/>
    <col min="14" max="14" width="9" customWidth="1"/>
    <col min="15" max="15" width="8.28515625" customWidth="1"/>
    <col min="16" max="16" width="9" customWidth="1"/>
    <col min="17" max="17" width="8.85546875" customWidth="1"/>
  </cols>
  <sheetData>
    <row r="1" spans="1:19" x14ac:dyDescent="0.25">
      <c r="A1" t="s">
        <v>55</v>
      </c>
      <c r="K1" t="s">
        <v>55</v>
      </c>
    </row>
    <row r="2" spans="1:19" ht="15.75" thickBot="1" x14ac:dyDescent="0.3"/>
    <row r="3" spans="1:19" x14ac:dyDescent="0.25">
      <c r="A3" s="15" t="s">
        <v>56</v>
      </c>
      <c r="B3" s="15"/>
      <c r="K3" s="15" t="s">
        <v>56</v>
      </c>
      <c r="L3" s="15"/>
    </row>
    <row r="4" spans="1:19" x14ac:dyDescent="0.2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2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25">
      <c r="A6" s="12" t="s">
        <v>59</v>
      </c>
      <c r="B6" s="12">
        <v>0.98088257170235449</v>
      </c>
      <c r="K6" s="12" t="s">
        <v>59</v>
      </c>
      <c r="L6" s="12">
        <f>1-((L8-1)/(L8-2))*(1-L5)</f>
        <v>0.98088257170235449</v>
      </c>
      <c r="Q6" t="s">
        <v>167</v>
      </c>
      <c r="R6" t="s">
        <v>168</v>
      </c>
    </row>
    <row r="7" spans="1:19" x14ac:dyDescent="0.25">
      <c r="A7" s="12" t="s">
        <v>60</v>
      </c>
      <c r="B7" s="12">
        <v>692.06543618084208</v>
      </c>
      <c r="K7" s="12" t="s">
        <v>60</v>
      </c>
      <c r="L7" s="12">
        <f>N13^0.5</f>
        <v>692.06543618084027</v>
      </c>
      <c r="Q7" t="s">
        <v>169</v>
      </c>
      <c r="R7" t="s">
        <v>170</v>
      </c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>
        <v>46</v>
      </c>
      <c r="Q8" t="s">
        <v>171</v>
      </c>
      <c r="R8" t="s">
        <v>172</v>
      </c>
    </row>
    <row r="9" spans="1:19" x14ac:dyDescent="0.25">
      <c r="Q9" t="s">
        <v>173</v>
      </c>
      <c r="R9" t="s">
        <v>174</v>
      </c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175</v>
      </c>
      <c r="N11" s="14" t="s">
        <v>176</v>
      </c>
      <c r="O11" s="14" t="s">
        <v>177</v>
      </c>
      <c r="P11" s="14" t="s">
        <v>68</v>
      </c>
    </row>
    <row r="12" spans="1:19" x14ac:dyDescent="0.2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162</v>
      </c>
      <c r="L12" s="12">
        <f>2-1</f>
        <v>1</v>
      </c>
      <c r="M12" s="17">
        <f>Estimation!L5</f>
        <v>1106324267.3576865</v>
      </c>
      <c r="N12" s="12">
        <f>M12/L12</f>
        <v>1106324267.3576865</v>
      </c>
      <c r="O12" s="17">
        <f>N12/N13</f>
        <v>2309.8730889626108</v>
      </c>
      <c r="P12" s="17">
        <f>_xlfn.F.DIST.RT(O12,1,44)</f>
        <v>1.1439210966603118E-39</v>
      </c>
      <c r="Q12">
        <f>_xlfn.F.DIST.RT(O12,L12,L13)</f>
        <v>1.1439210966603118E-39</v>
      </c>
      <c r="R12" t="s">
        <v>165</v>
      </c>
      <c r="S12" t="s">
        <v>166</v>
      </c>
    </row>
    <row r="13" spans="1:19" x14ac:dyDescent="0.2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163</v>
      </c>
      <c r="L13" s="12">
        <f>L8-2</f>
        <v>44</v>
      </c>
      <c r="M13" s="40">
        <f>Estimation!L7</f>
        <v>21074000.990071774</v>
      </c>
      <c r="N13" s="41">
        <f t="shared" ref="N13:N14" si="0">M13/L13</f>
        <v>478954.56795617664</v>
      </c>
      <c r="O13" s="12"/>
      <c r="P13" s="12"/>
    </row>
    <row r="14" spans="1:19" ht="15.75" thickBot="1" x14ac:dyDescent="0.3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164</v>
      </c>
      <c r="L14" s="13">
        <f>L8-1</f>
        <v>45</v>
      </c>
      <c r="M14" s="16">
        <f>Estimation!L6</f>
        <v>1127398268.3477583</v>
      </c>
      <c r="N14" s="12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>
        <f>(N13*((1/L8)+((Estimation!B48^2)/Estimation!H48)))^0.5</f>
        <v>171.12295071726024</v>
      </c>
      <c r="N17" s="12">
        <f>L17/M17</f>
        <v>-9.9233188784050395</v>
      </c>
      <c r="O17" s="17">
        <f>_xlfn.T.DIST.2T(ABS(N17),L13)</f>
        <v>8.4668418918387444E-13</v>
      </c>
      <c r="P17" s="12">
        <f>L17-P21*M17</f>
        <v>-2042.9832534996683</v>
      </c>
      <c r="Q17" s="12">
        <f>L17+P21*M17</f>
        <v>-1353.2319612622589</v>
      </c>
      <c r="R17" s="12"/>
      <c r="S17" s="12"/>
    </row>
    <row r="18" spans="1:19" ht="15.75" thickBot="1" x14ac:dyDescent="0.3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>
        <f>(N13/Estimation!H48)^0.5</f>
        <v>8.0252110457477363E-3</v>
      </c>
      <c r="N18" s="13">
        <f>L18/M18</f>
        <v>48.061139072670876</v>
      </c>
      <c r="O18" s="16">
        <f>_xlfn.T.DIST.2T(N18,L13)</f>
        <v>1.1439210966603118E-39</v>
      </c>
      <c r="P18" s="13">
        <f>L18-P21*M18</f>
        <v>0.3695270340375485</v>
      </c>
      <c r="Q18" s="13">
        <f>L18+P21*M18</f>
        <v>0.40187453427688435</v>
      </c>
      <c r="R18" s="13"/>
      <c r="S18" s="13"/>
    </row>
    <row r="19" spans="1:19" x14ac:dyDescent="0.25">
      <c r="O19" s="25" t="s">
        <v>178</v>
      </c>
      <c r="P19" s="25"/>
      <c r="Q19" s="25"/>
    </row>
    <row r="21" spans="1:19" x14ac:dyDescent="0.25">
      <c r="L21" t="s">
        <v>179</v>
      </c>
      <c r="P21" s="43">
        <f>_xlfn.T.INV.2T(0.05,L13)</f>
        <v>2.0153675744437649</v>
      </c>
    </row>
    <row r="22" spans="1:19" x14ac:dyDescent="0.25">
      <c r="L22" t="s">
        <v>180</v>
      </c>
      <c r="P22">
        <f>_xlfn.T.INV.2T(0.01,L13)</f>
        <v>2.6922782656930231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110" zoomScaleNormal="110" workbookViewId="0">
      <selection activeCell="L6" sqref="L6"/>
    </sheetView>
  </sheetViews>
  <sheetFormatPr defaultRowHeight="15" x14ac:dyDescent="0.25"/>
  <cols>
    <col min="1" max="1" width="18" bestFit="1" customWidth="1"/>
    <col min="11" max="11" width="18" bestFit="1" customWidth="1"/>
  </cols>
  <sheetData>
    <row r="1" spans="1:19" x14ac:dyDescent="0.25">
      <c r="A1" t="s">
        <v>55</v>
      </c>
      <c r="D1" t="s">
        <v>134</v>
      </c>
      <c r="K1" t="s">
        <v>55</v>
      </c>
      <c r="N1" t="s">
        <v>135</v>
      </c>
    </row>
    <row r="2" spans="1:19" ht="15.75" thickBot="1" x14ac:dyDescent="0.3"/>
    <row r="3" spans="1:19" x14ac:dyDescent="0.25">
      <c r="A3" s="15" t="s">
        <v>56</v>
      </c>
      <c r="B3" s="15"/>
      <c r="D3" t="s">
        <v>136</v>
      </c>
      <c r="K3" s="15" t="s">
        <v>56</v>
      </c>
      <c r="L3" s="15"/>
      <c r="N3" t="s">
        <v>139</v>
      </c>
    </row>
    <row r="4" spans="1:19" x14ac:dyDescent="0.25">
      <c r="A4" s="17" t="s">
        <v>57</v>
      </c>
      <c r="B4" s="17">
        <v>0.99060961202801889</v>
      </c>
      <c r="D4" t="s">
        <v>137</v>
      </c>
      <c r="K4" s="17" t="s">
        <v>57</v>
      </c>
      <c r="L4" s="17">
        <v>0.99060961202801889</v>
      </c>
      <c r="N4" t="s">
        <v>138</v>
      </c>
    </row>
    <row r="5" spans="1:19" x14ac:dyDescent="0.25">
      <c r="A5" s="12" t="s">
        <v>58</v>
      </c>
      <c r="B5" s="17">
        <v>0.98130740344230216</v>
      </c>
      <c r="K5" s="12" t="s">
        <v>58</v>
      </c>
      <c r="L5" s="17">
        <v>0.98130740344230216</v>
      </c>
    </row>
    <row r="6" spans="1:19" x14ac:dyDescent="0.25">
      <c r="A6" s="12" t="s">
        <v>59</v>
      </c>
      <c r="B6" s="17">
        <v>0.98088257170235449</v>
      </c>
      <c r="K6" s="12" t="s">
        <v>59</v>
      </c>
      <c r="L6" s="17">
        <v>0.98088257170235449</v>
      </c>
    </row>
    <row r="7" spans="1:19" x14ac:dyDescent="0.25">
      <c r="A7" s="12" t="s">
        <v>60</v>
      </c>
      <c r="B7" s="12">
        <v>692.06543618084208</v>
      </c>
      <c r="K7" s="12" t="s">
        <v>60</v>
      </c>
      <c r="L7" s="12">
        <v>1777.4572969332098</v>
      </c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>
        <v>46</v>
      </c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25">
      <c r="A12" s="12" t="s">
        <v>107</v>
      </c>
      <c r="B12" s="12">
        <v>1</v>
      </c>
      <c r="C12" s="12">
        <v>1106324267.3576865</v>
      </c>
      <c r="D12" s="12">
        <v>1106324267.3576865</v>
      </c>
      <c r="E12" s="17">
        <v>2309.873088962599</v>
      </c>
      <c r="F12" s="12">
        <v>1.143921096660442E-39</v>
      </c>
      <c r="K12" s="12" t="s">
        <v>107</v>
      </c>
      <c r="L12" s="12">
        <v>1</v>
      </c>
      <c r="M12" s="12">
        <v>7297707805.0429707</v>
      </c>
      <c r="N12" s="12">
        <v>7297707805.0429707</v>
      </c>
      <c r="O12" s="17">
        <v>2309.8730889626004</v>
      </c>
      <c r="P12" s="12">
        <v>1.1439210966604258E-39</v>
      </c>
    </row>
    <row r="13" spans="1:19" x14ac:dyDescent="0.2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  <c r="K13" s="12" t="s">
        <v>108</v>
      </c>
      <c r="L13" s="12">
        <v>44</v>
      </c>
      <c r="M13" s="12">
        <v>139011595.46652898</v>
      </c>
      <c r="N13" s="12">
        <v>3159354.4424211131</v>
      </c>
      <c r="O13" s="12"/>
      <c r="P13" s="12"/>
    </row>
    <row r="14" spans="1:19" ht="15.75" thickBot="1" x14ac:dyDescent="0.3">
      <c r="A14" s="13" t="s">
        <v>109</v>
      </c>
      <c r="B14" s="13">
        <v>45</v>
      </c>
      <c r="C14" s="13">
        <v>1127398268.3477583</v>
      </c>
      <c r="D14" s="13"/>
      <c r="E14" s="13"/>
      <c r="F14" s="13"/>
      <c r="K14" s="13" t="s">
        <v>109</v>
      </c>
      <c r="L14" s="13">
        <v>45</v>
      </c>
      <c r="M14" s="13">
        <v>7436719400.5094995</v>
      </c>
      <c r="N14" s="13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31">
        <v>-1698.1076073809645</v>
      </c>
      <c r="C17" s="31">
        <v>171.12295071726075</v>
      </c>
      <c r="D17" s="31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63</v>
      </c>
      <c r="L17" s="31">
        <v>4640.3293337341111</v>
      </c>
      <c r="M17" s="31">
        <v>368.88953688605278</v>
      </c>
      <c r="N17" s="31">
        <v>12.579183928351631</v>
      </c>
      <c r="O17" s="12">
        <v>3.593463544254888E-16</v>
      </c>
      <c r="P17" s="12">
        <v>3896.8813225423833</v>
      </c>
      <c r="Q17" s="12">
        <v>5383.7773449258393</v>
      </c>
      <c r="R17" s="12">
        <v>3896.8813225423833</v>
      </c>
      <c r="S17" s="12">
        <v>5383.7773449258393</v>
      </c>
    </row>
    <row r="18" spans="1:19" ht="15.75" thickBot="1" x14ac:dyDescent="0.3">
      <c r="A18" s="13" t="s">
        <v>54</v>
      </c>
      <c r="B18" s="32">
        <v>0.38570078415721648</v>
      </c>
      <c r="C18" s="32">
        <v>8.0252110457477589E-3</v>
      </c>
      <c r="D18" s="16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53</v>
      </c>
      <c r="L18" s="32">
        <v>2.5442193631691166</v>
      </c>
      <c r="M18" s="32">
        <v>5.2937142403598349E-2</v>
      </c>
      <c r="N18" s="16">
        <v>48.061139072670755</v>
      </c>
      <c r="O18" s="13">
        <v>1.143921096660442E-39</v>
      </c>
      <c r="P18" s="13">
        <v>2.4375315628851926</v>
      </c>
      <c r="Q18" s="13">
        <v>2.6509071634530406</v>
      </c>
      <c r="R18" s="13">
        <v>2.4375315628851926</v>
      </c>
      <c r="S18" s="13">
        <v>2.6509071634530406</v>
      </c>
    </row>
    <row r="20" spans="1:19" x14ac:dyDescent="0.25">
      <c r="B20" s="9">
        <f>B18*L18</f>
        <v>0.98130740344230216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selection activeCell="S8" sqref="S8"/>
    </sheetView>
  </sheetViews>
  <sheetFormatPr defaultRowHeight="15" x14ac:dyDescent="0.25"/>
  <cols>
    <col min="1" max="9" width="12.5703125" bestFit="1" customWidth="1"/>
  </cols>
  <sheetData>
    <row r="1" spans="1:16" x14ac:dyDescent="0.25">
      <c r="A1" s="33" t="s">
        <v>140</v>
      </c>
      <c r="B1" s="34" t="s">
        <v>141</v>
      </c>
      <c r="C1" s="34" t="s">
        <v>142</v>
      </c>
      <c r="D1" s="34" t="s">
        <v>143</v>
      </c>
      <c r="E1" s="34" t="s">
        <v>144</v>
      </c>
      <c r="F1" s="34" t="s">
        <v>145</v>
      </c>
      <c r="G1" s="34" t="s">
        <v>146</v>
      </c>
      <c r="H1" s="34" t="s">
        <v>147</v>
      </c>
      <c r="I1" s="34" t="s">
        <v>148</v>
      </c>
      <c r="J1" s="35" t="s">
        <v>149</v>
      </c>
      <c r="L1" s="36" t="s">
        <v>140</v>
      </c>
      <c r="M1" s="36" t="s">
        <v>150</v>
      </c>
      <c r="N1" s="37"/>
      <c r="O1" s="37"/>
      <c r="P1" s="37"/>
    </row>
    <row r="2" spans="1:16" x14ac:dyDescent="0.25">
      <c r="A2" s="38">
        <v>0.27156144425781886</v>
      </c>
      <c r="B2" s="38">
        <v>1.1789175414058292E-2</v>
      </c>
      <c r="C2" s="38">
        <v>1.156393222884986</v>
      </c>
      <c r="D2" s="38">
        <v>2.45786993658424E-3</v>
      </c>
      <c r="E2" s="38">
        <v>7.1802166365656811E-2</v>
      </c>
      <c r="F2" s="38">
        <v>1.1424795064343686E-2</v>
      </c>
      <c r="G2" s="39">
        <v>1.0071382336832291E-4</v>
      </c>
      <c r="H2" s="38">
        <v>0.33762781602639835</v>
      </c>
      <c r="I2" s="38">
        <v>1.2747654160046714E-2</v>
      </c>
      <c r="J2">
        <v>0.16694643661512645</v>
      </c>
      <c r="L2" s="37" t="s">
        <v>141</v>
      </c>
      <c r="M2" s="37" t="s">
        <v>151</v>
      </c>
      <c r="N2" s="37"/>
      <c r="O2" s="37"/>
      <c r="P2" s="37"/>
    </row>
    <row r="3" spans="1:16" x14ac:dyDescent="0.25">
      <c r="A3" s="38">
        <v>8.6211889158846602E-2</v>
      </c>
      <c r="B3" s="38">
        <v>2.0963212119220049E-2</v>
      </c>
      <c r="C3" s="38">
        <v>1.2197676043962504</v>
      </c>
      <c r="D3" s="38">
        <v>8.7651061125658759E-6</v>
      </c>
      <c r="E3" s="38">
        <v>0.1734271199687378</v>
      </c>
      <c r="F3" s="38">
        <v>2.7967992754178946E-3</v>
      </c>
      <c r="G3" s="39">
        <v>4.2145551891254249E-4</v>
      </c>
      <c r="H3" s="38">
        <v>0.21944830961276493</v>
      </c>
      <c r="I3" s="38">
        <v>6.0821801740603997E-2</v>
      </c>
      <c r="J3">
        <v>0.37908743978118381</v>
      </c>
      <c r="L3" s="37" t="s">
        <v>142</v>
      </c>
      <c r="M3" s="37" t="s">
        <v>152</v>
      </c>
      <c r="N3" s="37"/>
      <c r="O3" s="37"/>
      <c r="P3" s="37"/>
    </row>
    <row r="4" spans="1:16" x14ac:dyDescent="0.25">
      <c r="A4" s="38">
        <v>4.1735796818813981E-2</v>
      </c>
      <c r="B4" s="38">
        <v>5.9850714776416465E-3</v>
      </c>
      <c r="C4" s="38">
        <v>1.2605997202714514</v>
      </c>
      <c r="D4" s="38">
        <v>5.9002315469018824E-4</v>
      </c>
      <c r="E4" s="38">
        <v>7.1153707367246175E-2</v>
      </c>
      <c r="F4" s="38">
        <v>9.8061738127781046E-5</v>
      </c>
      <c r="G4" s="39">
        <v>2.864724934070008E-5</v>
      </c>
      <c r="H4" s="38">
        <v>0.17928936090741263</v>
      </c>
      <c r="I4" s="38">
        <v>3.9175113473407363E-3</v>
      </c>
      <c r="J4">
        <v>0.16968310398280906</v>
      </c>
      <c r="L4" s="37" t="s">
        <v>153</v>
      </c>
      <c r="M4" s="37" t="s">
        <v>154</v>
      </c>
      <c r="N4" s="37"/>
      <c r="O4" s="37"/>
      <c r="P4" s="37"/>
    </row>
    <row r="5" spans="1:16" x14ac:dyDescent="0.25">
      <c r="A5" s="38">
        <v>0.142054520230017</v>
      </c>
      <c r="B5" s="38">
        <v>1.423740730200713E-2</v>
      </c>
      <c r="C5" s="38">
        <v>1.1261011332725628</v>
      </c>
      <c r="D5" s="38">
        <v>3.22245844284112E-4</v>
      </c>
      <c r="E5" s="38">
        <v>2.2486063913487453E-2</v>
      </c>
      <c r="F5" s="38">
        <v>2.8583624889097214E-3</v>
      </c>
      <c r="G5" s="39">
        <v>1.1578530335749479E-4</v>
      </c>
      <c r="H5" s="38">
        <v>6.3938597519125506E-2</v>
      </c>
      <c r="I5" s="38">
        <v>1.9043194893170617E-2</v>
      </c>
      <c r="J5">
        <v>0.22214112186394283</v>
      </c>
      <c r="L5" s="37" t="s">
        <v>155</v>
      </c>
      <c r="M5" s="37" t="s">
        <v>156</v>
      </c>
      <c r="N5" s="37"/>
      <c r="O5" s="37"/>
      <c r="P5" s="37"/>
    </row>
    <row r="6" spans="1:16" x14ac:dyDescent="0.25">
      <c r="A6" s="38">
        <v>0.17013914864759475</v>
      </c>
      <c r="B6" s="38">
        <v>6.1449102688212057E-3</v>
      </c>
      <c r="C6" s="38">
        <v>1.1753278941661651</v>
      </c>
      <c r="D6" s="38">
        <v>0</v>
      </c>
      <c r="E6" s="38">
        <v>2.5087000769478989E-2</v>
      </c>
      <c r="F6" s="38">
        <v>9.1642465311390778E-4</v>
      </c>
      <c r="G6" s="39">
        <v>2.2836150619306479E-5</v>
      </c>
      <c r="H6" s="38">
        <v>6.7417281008762139E-2</v>
      </c>
      <c r="I6" s="38">
        <v>1.2804130364633752E-2</v>
      </c>
      <c r="J6">
        <v>0.16664221393316583</v>
      </c>
      <c r="L6" s="37" t="s">
        <v>145</v>
      </c>
      <c r="M6" s="37" t="s">
        <v>157</v>
      </c>
      <c r="N6" s="37"/>
      <c r="O6" s="37"/>
      <c r="P6" s="37"/>
    </row>
    <row r="7" spans="1:16" x14ac:dyDescent="0.25">
      <c r="A7" s="38">
        <v>0.11411383822354419</v>
      </c>
      <c r="B7" s="38">
        <v>1.4625141645648281E-2</v>
      </c>
      <c r="C7" s="38">
        <v>1.0869924037908267</v>
      </c>
      <c r="D7" s="38">
        <v>0</v>
      </c>
      <c r="E7" s="38">
        <v>3.0054465036370947E-2</v>
      </c>
      <c r="F7" s="38">
        <v>1.2976569068245787E-4</v>
      </c>
      <c r="G7" s="39">
        <v>0</v>
      </c>
      <c r="H7" s="38">
        <v>8.5223160434258149E-2</v>
      </c>
      <c r="I7" s="38">
        <v>6.632854479657857E-2</v>
      </c>
      <c r="J7">
        <v>0.28795754066591911</v>
      </c>
      <c r="L7" s="37" t="s">
        <v>146</v>
      </c>
      <c r="M7" s="37" t="s">
        <v>158</v>
      </c>
      <c r="N7" s="37"/>
      <c r="O7" s="37"/>
      <c r="P7" s="37"/>
    </row>
    <row r="8" spans="1:16" x14ac:dyDescent="0.25">
      <c r="A8" s="38">
        <v>0.32847876855628172</v>
      </c>
      <c r="B8" s="38">
        <v>2.5410538308685334E-2</v>
      </c>
      <c r="C8" s="38">
        <v>0.95702159801174558</v>
      </c>
      <c r="D8" s="38">
        <v>0</v>
      </c>
      <c r="E8" s="38">
        <v>2.9434060438057047E-2</v>
      </c>
      <c r="F8" s="38">
        <v>5.0237957468186368E-4</v>
      </c>
      <c r="G8" s="39">
        <v>0</v>
      </c>
      <c r="H8" s="38">
        <v>9.3595108975997918E-2</v>
      </c>
      <c r="I8" s="38">
        <v>8.6844383441210385E-2</v>
      </c>
      <c r="J8">
        <v>0.25190903219161814</v>
      </c>
      <c r="L8" s="37" t="s">
        <v>147</v>
      </c>
      <c r="M8" s="37" t="s">
        <v>159</v>
      </c>
      <c r="N8" s="37"/>
      <c r="O8" s="37"/>
      <c r="P8" s="37"/>
    </row>
    <row r="9" spans="1:16" x14ac:dyDescent="0.25">
      <c r="A9" s="38">
        <v>0.44088868135848908</v>
      </c>
      <c r="B9" s="38">
        <v>1.5204577639989282E-2</v>
      </c>
      <c r="C9" s="38">
        <v>0.94768609251442648</v>
      </c>
      <c r="D9" s="38">
        <v>4.3058904581467444E-5</v>
      </c>
      <c r="E9" s="38">
        <v>6.8167030275194232E-2</v>
      </c>
      <c r="F9" s="38">
        <v>2.0591725035403987E-2</v>
      </c>
      <c r="G9" s="39">
        <v>8.3725647797297813E-4</v>
      </c>
      <c r="H9" s="38">
        <v>0.12143567956520074</v>
      </c>
      <c r="I9" s="38">
        <v>2.4878478202625632E-3</v>
      </c>
      <c r="J9">
        <v>0.22943536058330696</v>
      </c>
      <c r="L9" s="37" t="s">
        <v>148</v>
      </c>
      <c r="M9" s="37" t="s">
        <v>160</v>
      </c>
      <c r="N9" s="37"/>
      <c r="O9" s="37"/>
      <c r="P9" s="37"/>
    </row>
    <row r="10" spans="1:16" x14ac:dyDescent="0.25">
      <c r="A10" s="38">
        <v>0.45005908569062697</v>
      </c>
      <c r="B10" s="38">
        <v>1.1888701081871797E-2</v>
      </c>
      <c r="C10" s="38">
        <v>1.095531142770503</v>
      </c>
      <c r="D10" s="38">
        <v>1.550700141113713E-5</v>
      </c>
      <c r="E10" s="38">
        <v>4.9524193506701612E-2</v>
      </c>
      <c r="F10" s="38">
        <v>3.9491163593695887E-3</v>
      </c>
      <c r="G10" s="39">
        <v>1.4473201317061321E-4</v>
      </c>
      <c r="H10" s="38">
        <v>5.622666411662644E-2</v>
      </c>
      <c r="I10" s="38">
        <v>3.0767613799852853E-2</v>
      </c>
      <c r="J10">
        <v>0.29864204485957141</v>
      </c>
      <c r="L10" s="37" t="s">
        <v>149</v>
      </c>
      <c r="M10" s="37" t="s">
        <v>161</v>
      </c>
      <c r="N10" s="37"/>
      <c r="O10" s="37"/>
      <c r="P10" s="37"/>
    </row>
    <row r="11" spans="1:16" x14ac:dyDescent="0.25">
      <c r="A11" s="38">
        <v>0.15464141329822004</v>
      </c>
      <c r="B11" s="38">
        <v>1.4199503017394392E-2</v>
      </c>
      <c r="C11" s="38">
        <v>0.97723566152906816</v>
      </c>
      <c r="D11" s="38">
        <v>1.1702887102248126E-5</v>
      </c>
      <c r="E11" s="38">
        <v>6.2048707416119557E-2</v>
      </c>
      <c r="F11" s="38">
        <v>9.9864636605850668E-3</v>
      </c>
      <c r="G11" s="39">
        <v>8.972213445056897E-5</v>
      </c>
      <c r="H11" s="38">
        <v>0.19036306256753541</v>
      </c>
      <c r="I11" s="38">
        <v>4.6639906064826188E-2</v>
      </c>
      <c r="J11">
        <v>0.17856811306791343</v>
      </c>
    </row>
    <row r="12" spans="1:16" x14ac:dyDescent="0.25">
      <c r="A12" s="38">
        <v>0.49965098914282685</v>
      </c>
      <c r="B12" s="38">
        <v>1.1722029020266219E-2</v>
      </c>
      <c r="C12" s="38">
        <v>0.84105798838821444</v>
      </c>
      <c r="D12" s="38">
        <v>1.528960306991246E-3</v>
      </c>
      <c r="E12" s="38">
        <v>6.0448894751568928E-2</v>
      </c>
      <c r="F12" s="38">
        <v>1.199184554502938E-4</v>
      </c>
      <c r="G12" s="39">
        <v>1.7987768317544067E-4</v>
      </c>
      <c r="H12" s="38">
        <v>9.7883439261302316E-2</v>
      </c>
      <c r="I12" s="38">
        <v>3.1978254786745011E-3</v>
      </c>
      <c r="J12">
        <v>0.31306970290958341</v>
      </c>
    </row>
    <row r="13" spans="1:16" x14ac:dyDescent="0.25">
      <c r="A13" s="38">
        <v>0.37913941611933843</v>
      </c>
      <c r="B13" s="38">
        <v>2.658311156894726E-2</v>
      </c>
      <c r="C13" s="38">
        <v>0.78910621364323041</v>
      </c>
      <c r="D13" s="38">
        <v>4.2492917847025491E-3</v>
      </c>
      <c r="E13" s="38">
        <v>4.8072795948150039E-2</v>
      </c>
      <c r="F13" s="38">
        <v>1.001516582253126E-4</v>
      </c>
      <c r="G13" s="39">
        <v>0</v>
      </c>
      <c r="H13" s="38">
        <v>0.18628208429908144</v>
      </c>
      <c r="I13" s="38">
        <v>0.262697799524995</v>
      </c>
      <c r="J13">
        <v>0.28427375585215658</v>
      </c>
    </row>
    <row r="14" spans="1:16" x14ac:dyDescent="0.25">
      <c r="A14" s="38">
        <v>0.32680258427716635</v>
      </c>
      <c r="B14" s="38">
        <v>2.6891430864940793E-2</v>
      </c>
      <c r="C14" s="38">
        <v>0.83304107780140779</v>
      </c>
      <c r="D14" s="38">
        <v>4.11926867137742E-4</v>
      </c>
      <c r="E14" s="38">
        <v>6.8760100129915389E-2</v>
      </c>
      <c r="F14" s="38">
        <v>1.3202784203132755E-3</v>
      </c>
      <c r="G14" s="39">
        <v>0</v>
      </c>
      <c r="H14" s="38">
        <v>0.22648584133422056</v>
      </c>
      <c r="I14" s="38">
        <v>0.13471064778140415</v>
      </c>
      <c r="J14">
        <v>0.19205571495706275</v>
      </c>
    </row>
    <row r="15" spans="1:16" x14ac:dyDescent="0.25">
      <c r="A15" s="38">
        <v>0.17602276888963772</v>
      </c>
      <c r="B15" s="38">
        <v>1.6991918988699995E-2</v>
      </c>
      <c r="C15" s="38">
        <v>0.8664966883751446</v>
      </c>
      <c r="D15" s="38">
        <v>0</v>
      </c>
      <c r="E15" s="38">
        <v>0.11950507997183384</v>
      </c>
      <c r="F15" s="38">
        <v>6.0356100995875666E-4</v>
      </c>
      <c r="G15" s="39">
        <v>0</v>
      </c>
      <c r="H15" s="38">
        <v>0.3332159742480636</v>
      </c>
      <c r="I15" s="38">
        <v>0.15218120242765651</v>
      </c>
      <c r="J15">
        <v>0.18593490415389588</v>
      </c>
    </row>
    <row r="16" spans="1:16" x14ac:dyDescent="0.25">
      <c r="A16" s="38">
        <v>0.49512618081785681</v>
      </c>
      <c r="B16" s="38">
        <v>3.6261440921495566E-3</v>
      </c>
      <c r="C16" s="38">
        <v>1.3743536760898019</v>
      </c>
      <c r="D16" s="38">
        <v>6.1013226311614909E-4</v>
      </c>
      <c r="E16" s="38">
        <v>4.1567834027955101E-2</v>
      </c>
      <c r="F16" s="38">
        <v>5.2132412259590947E-3</v>
      </c>
      <c r="G16" s="39">
        <v>1.059571255288127E-4</v>
      </c>
      <c r="H16" s="38">
        <v>4.5910318591985487E-2</v>
      </c>
      <c r="I16" s="38">
        <v>3.7148769076990405E-2</v>
      </c>
      <c r="J16">
        <v>0.6352197995324943</v>
      </c>
    </row>
    <row r="17" spans="1:10" x14ac:dyDescent="0.25">
      <c r="A17" s="38">
        <v>0.15701381410263276</v>
      </c>
      <c r="B17" s="38">
        <v>1.6808955239131656E-2</v>
      </c>
      <c r="C17" s="38">
        <v>0.93817797417736848</v>
      </c>
      <c r="D17" s="38">
        <v>0</v>
      </c>
      <c r="E17" s="38">
        <v>7.5374625119425318E-2</v>
      </c>
      <c r="F17" s="38">
        <v>6.2024533921902214E-3</v>
      </c>
      <c r="G17" s="39">
        <v>0</v>
      </c>
      <c r="H17" s="38">
        <v>0.1637468131957962</v>
      </c>
      <c r="I17" s="38">
        <v>2.8493478227549315E-2</v>
      </c>
      <c r="J17">
        <v>0.28733542493801439</v>
      </c>
    </row>
    <row r="18" spans="1:10" x14ac:dyDescent="0.25">
      <c r="A18" s="38">
        <v>2.5544601592781043E-2</v>
      </c>
      <c r="B18" s="38">
        <v>1.0712532119812967E-2</v>
      </c>
      <c r="C18" s="38">
        <v>1.3864516020651869</v>
      </c>
      <c r="D18" s="38">
        <v>8.9378879147283927E-5</v>
      </c>
      <c r="E18" s="38">
        <v>8.2683315619224734E-2</v>
      </c>
      <c r="F18" s="38">
        <v>6.8454521393423648E-4</v>
      </c>
      <c r="G18" s="39">
        <v>1.0508369512148367E-4</v>
      </c>
      <c r="H18" s="38">
        <v>0.15476634236221684</v>
      </c>
      <c r="I18" s="38">
        <v>4.3762624477988094E-2</v>
      </c>
      <c r="J18">
        <v>0.19136901720647895</v>
      </c>
    </row>
    <row r="19" spans="1:10" x14ac:dyDescent="0.25">
      <c r="A19" s="38">
        <v>4.8214796477167671E-2</v>
      </c>
      <c r="B19" s="38">
        <v>7.4755877262793549E-3</v>
      </c>
      <c r="C19" s="38">
        <v>1.3411500027983478</v>
      </c>
      <c r="D19" s="38">
        <v>3.2023344828893018E-4</v>
      </c>
      <c r="E19" s="38">
        <v>9.8089968545116923E-2</v>
      </c>
      <c r="F19" s="38">
        <v>9.9417642525991348E-4</v>
      </c>
      <c r="G19" s="39">
        <v>3.5686764947385711E-5</v>
      </c>
      <c r="H19" s="38">
        <v>0.3531281186442819</v>
      </c>
      <c r="I19" s="38">
        <v>3.9062164449665877E-2</v>
      </c>
      <c r="J19">
        <v>8.0781586987728429E-2</v>
      </c>
    </row>
    <row r="20" spans="1:10" x14ac:dyDescent="0.25">
      <c r="A20" s="38">
        <v>5.9508217787015871E-2</v>
      </c>
      <c r="B20" s="38">
        <v>9.7405652174708916E-3</v>
      </c>
      <c r="C20" s="38">
        <v>1.4201041102371306</v>
      </c>
      <c r="D20" s="38">
        <v>1.54584543742209E-3</v>
      </c>
      <c r="E20" s="38">
        <v>6.3663937412022267E-2</v>
      </c>
      <c r="F20" s="38">
        <v>4.2979811569769888E-4</v>
      </c>
      <c r="G20" s="39">
        <v>1.511981446193779E-4</v>
      </c>
      <c r="H20" s="38">
        <v>0.21515422759896982</v>
      </c>
      <c r="I20" s="38">
        <v>1.0145651772001985E-2</v>
      </c>
      <c r="J20">
        <v>0.15519978977106663</v>
      </c>
    </row>
    <row r="21" spans="1:10" x14ac:dyDescent="0.25">
      <c r="A21" s="38">
        <v>0.31081976898167202</v>
      </c>
      <c r="B21" s="38">
        <v>8.5316068698858012E-3</v>
      </c>
      <c r="C21" s="38">
        <v>1.0893308634551941</v>
      </c>
      <c r="D21" s="38">
        <v>2.6166711626652273E-3</v>
      </c>
      <c r="E21" s="38">
        <v>6.4377304199262644E-2</v>
      </c>
      <c r="F21" s="38">
        <v>7.6971495369121488E-4</v>
      </c>
      <c r="G21" s="39">
        <v>4.4959985612804602E-4</v>
      </c>
      <c r="H21" s="38">
        <v>0.20281989029763511</v>
      </c>
      <c r="I21" s="38">
        <v>1.0990018883193958E-2</v>
      </c>
      <c r="J21">
        <v>0.18503324517293096</v>
      </c>
    </row>
    <row r="22" spans="1:10" x14ac:dyDescent="0.25">
      <c r="A22" s="38">
        <v>8.9167139738854581E-2</v>
      </c>
      <c r="B22" s="38">
        <v>5.9103663671829275E-3</v>
      </c>
      <c r="C22" s="38">
        <v>1.0822695601344459</v>
      </c>
      <c r="D22" s="38">
        <v>0</v>
      </c>
      <c r="E22" s="38">
        <v>4.4905566318842551E-2</v>
      </c>
      <c r="F22" s="38">
        <v>1.926061883235331E-4</v>
      </c>
      <c r="G22" s="39">
        <v>1.5106367711649655E-5</v>
      </c>
      <c r="H22" s="38">
        <v>9.7519156762554349E-2</v>
      </c>
      <c r="I22" s="38">
        <v>9.0883684745212221E-3</v>
      </c>
      <c r="J22">
        <v>0.27308916395141086</v>
      </c>
    </row>
    <row r="23" spans="1:10" x14ac:dyDescent="0.25">
      <c r="A23" s="38">
        <v>0.21240907814893126</v>
      </c>
      <c r="B23" s="38">
        <v>1.7746839185740822E-2</v>
      </c>
      <c r="C23" s="38">
        <v>0.90494137932975638</v>
      </c>
      <c r="D23" s="38">
        <v>0</v>
      </c>
      <c r="E23" s="38">
        <v>9.2732216201623627E-2</v>
      </c>
      <c r="F23" s="38">
        <v>3.9337434196571467E-3</v>
      </c>
      <c r="G23" s="39">
        <v>0</v>
      </c>
      <c r="H23" s="38">
        <v>0.25447848975105575</v>
      </c>
      <c r="I23" s="38">
        <v>0.19667431561220491</v>
      </c>
      <c r="J23">
        <v>0.29582744341234107</v>
      </c>
    </row>
    <row r="24" spans="1:10" x14ac:dyDescent="0.25">
      <c r="A24" s="38">
        <v>0.50349672579972138</v>
      </c>
      <c r="B24" s="38">
        <v>2.1327342818315442E-2</v>
      </c>
      <c r="C24" s="38">
        <v>0.69328944505839107</v>
      </c>
      <c r="D24" s="38">
        <v>0</v>
      </c>
      <c r="E24" s="38">
        <v>0.12410904956041822</v>
      </c>
      <c r="F24" s="38">
        <v>8.320159747067144E-4</v>
      </c>
      <c r="G24" s="39">
        <v>2.7733865823557148E-4</v>
      </c>
      <c r="H24" s="38">
        <v>0.29295282469423412</v>
      </c>
      <c r="I24" s="38">
        <v>0.30620961255789442</v>
      </c>
      <c r="J24">
        <v>0.31185071902082157</v>
      </c>
    </row>
    <row r="25" spans="1:10" x14ac:dyDescent="0.25">
      <c r="A25" s="38">
        <v>0.31285009512240752</v>
      </c>
      <c r="B25" s="38">
        <v>1.1542292752599652E-2</v>
      </c>
      <c r="C25" s="38">
        <v>1.0927173431708594</v>
      </c>
      <c r="D25" s="38">
        <v>3.3203855863642834E-4</v>
      </c>
      <c r="E25" s="38">
        <v>8.4037378054886522E-2</v>
      </c>
      <c r="F25" s="38">
        <v>3.3010605908880887E-3</v>
      </c>
      <c r="G25" s="39">
        <v>3.4784991857149633E-4</v>
      </c>
      <c r="H25" s="38">
        <v>0.21464623838963057</v>
      </c>
      <c r="I25" s="38">
        <v>3.4119157922106215E-2</v>
      </c>
      <c r="J25">
        <v>0.13876981496220339</v>
      </c>
    </row>
    <row r="26" spans="1:10" x14ac:dyDescent="0.25">
      <c r="A26" s="38">
        <v>8.8550100196826298E-2</v>
      </c>
      <c r="B26" s="38">
        <v>1.0220656975727353E-2</v>
      </c>
      <c r="C26" s="38">
        <v>1.141038795237918</v>
      </c>
      <c r="D26" s="38">
        <v>6.7944783539243767E-5</v>
      </c>
      <c r="E26" s="38">
        <v>0.10210339434523248</v>
      </c>
      <c r="F26" s="38">
        <v>1.7741137924135876E-4</v>
      </c>
      <c r="G26" s="39">
        <v>2.7681208108580795E-5</v>
      </c>
      <c r="H26" s="38">
        <v>1.6445154089961406E-2</v>
      </c>
      <c r="I26" s="38">
        <v>5.2166494917352722E-2</v>
      </c>
      <c r="J26">
        <v>-0.41244876826554511</v>
      </c>
    </row>
    <row r="27" spans="1:10" x14ac:dyDescent="0.25">
      <c r="A27" s="38">
        <v>0.12518168505893834</v>
      </c>
      <c r="B27" s="38">
        <v>1.2109894462835639E-2</v>
      </c>
      <c r="C27" s="38">
        <v>0.97209339866811251</v>
      </c>
      <c r="D27" s="38">
        <v>1.6006402561024406E-3</v>
      </c>
      <c r="E27" s="38">
        <v>8.5343228200371046E-2</v>
      </c>
      <c r="F27" s="38">
        <v>1.8027412985396174E-3</v>
      </c>
      <c r="G27" s="39">
        <v>9.1753873266478298E-4</v>
      </c>
      <c r="H27" s="38">
        <v>0.21792959608085657</v>
      </c>
      <c r="I27" s="38">
        <v>3.5832514824111462E-2</v>
      </c>
      <c r="J27">
        <v>0.27111909288832736</v>
      </c>
    </row>
    <row r="28" spans="1:10" x14ac:dyDescent="0.25">
      <c r="A28" s="38">
        <v>7.5467133426847577E-2</v>
      </c>
      <c r="B28" s="38">
        <v>9.6372105515923588E-3</v>
      </c>
      <c r="C28" s="38">
        <v>1.1195343059398868</v>
      </c>
      <c r="D28" s="38">
        <v>5.3163769810511009E-3</v>
      </c>
      <c r="E28" s="38">
        <v>8.6889627517870882E-2</v>
      </c>
      <c r="F28" s="38">
        <v>2.0728323210029002E-4</v>
      </c>
      <c r="G28" s="39">
        <v>5.2842626774862668E-4</v>
      </c>
      <c r="H28" s="38">
        <v>0.34751325809827843</v>
      </c>
      <c r="I28" s="38">
        <v>1.3412100961531441E-2</v>
      </c>
      <c r="J28">
        <v>0.11600484370406833</v>
      </c>
    </row>
    <row r="29" spans="1:10" x14ac:dyDescent="0.25">
      <c r="A29" s="38">
        <v>0.1283529372603571</v>
      </c>
      <c r="B29" s="38">
        <v>1.4451638888524057E-2</v>
      </c>
      <c r="C29" s="38">
        <v>1.1195761410888831</v>
      </c>
      <c r="D29" s="38">
        <v>3.0645705004443627E-5</v>
      </c>
      <c r="E29" s="38">
        <v>9.1195780816080527E-2</v>
      </c>
      <c r="F29" s="38">
        <v>1.8183118302636553E-3</v>
      </c>
      <c r="G29" s="39">
        <v>1.5687682323703286E-3</v>
      </c>
      <c r="H29" s="38">
        <v>0.18900665595526311</v>
      </c>
      <c r="I29" s="38">
        <v>4.1342515370280379E-2</v>
      </c>
      <c r="J29">
        <v>0.25931488527976193</v>
      </c>
    </row>
    <row r="30" spans="1:10" x14ac:dyDescent="0.25">
      <c r="A30" s="38">
        <v>0.22532171448291163</v>
      </c>
      <c r="B30" s="38">
        <v>2.5511284140173226E-2</v>
      </c>
      <c r="C30" s="38">
        <v>1.1765379461293504</v>
      </c>
      <c r="D30" s="38">
        <v>9.5113471553096647E-4</v>
      </c>
      <c r="E30" s="38">
        <v>4.8782577102465557E-2</v>
      </c>
      <c r="F30" s="38">
        <v>4.0290302856653363E-3</v>
      </c>
      <c r="G30" s="39">
        <v>1.4473789149384273E-4</v>
      </c>
      <c r="H30" s="38">
        <v>8.7262179398185744E-2</v>
      </c>
      <c r="I30" s="38">
        <v>7.2428022437327011E-3</v>
      </c>
      <c r="J30">
        <v>0.31985136653213536</v>
      </c>
    </row>
    <row r="31" spans="1:10" x14ac:dyDescent="0.25">
      <c r="A31" s="38">
        <v>0.12037907939743374</v>
      </c>
      <c r="B31" s="38">
        <v>1.3037990045459429E-2</v>
      </c>
      <c r="C31" s="38">
        <v>1.2115686483637591</v>
      </c>
      <c r="D31" s="38">
        <v>5.0785317245905285E-4</v>
      </c>
      <c r="E31" s="38">
        <v>7.401051727589722E-2</v>
      </c>
      <c r="F31" s="38">
        <v>6.9182433691149508E-4</v>
      </c>
      <c r="G31" s="39">
        <v>8.8120641796547976E-4</v>
      </c>
      <c r="H31" s="38">
        <v>0.15696141475371436</v>
      </c>
      <c r="I31" s="38">
        <v>6.1883107195668779E-2</v>
      </c>
      <c r="J31">
        <v>0.23128116973378818</v>
      </c>
    </row>
    <row r="32" spans="1:10" x14ac:dyDescent="0.25">
      <c r="A32" s="38">
        <v>2.9328195309652305E-2</v>
      </c>
      <c r="B32" s="38">
        <v>1.868979179435128E-2</v>
      </c>
      <c r="C32" s="38">
        <v>1.4186608261637377</v>
      </c>
      <c r="D32" s="38">
        <v>3.4831900030228319E-4</v>
      </c>
      <c r="E32" s="38">
        <v>6.9512381131981285E-2</v>
      </c>
      <c r="F32" s="38">
        <v>4.1633734436343503E-3</v>
      </c>
      <c r="G32" s="39">
        <v>1.416016572884919E-3</v>
      </c>
      <c r="H32" s="38">
        <v>0.11378383700001941</v>
      </c>
      <c r="I32" s="38">
        <v>3.0732495999600651E-2</v>
      </c>
      <c r="J32">
        <v>0.24607463493570983</v>
      </c>
    </row>
    <row r="33" spans="1:10" x14ac:dyDescent="0.25">
      <c r="A33" s="38">
        <v>0.29026480181888553</v>
      </c>
      <c r="B33" s="38">
        <v>1.1874658283214871E-2</v>
      </c>
      <c r="C33" s="38">
        <v>1.1554445627107806</v>
      </c>
      <c r="D33" s="38">
        <v>8.8846364133406231E-5</v>
      </c>
      <c r="E33" s="38">
        <v>5.0837206123564786E-2</v>
      </c>
      <c r="F33" s="38">
        <v>1.0176325861126299E-2</v>
      </c>
      <c r="G33" s="39">
        <v>5.5358119190814642E-4</v>
      </c>
      <c r="H33" s="38">
        <v>7.9973118279569891E-2</v>
      </c>
      <c r="I33" s="38">
        <v>1.3090030982321851E-2</v>
      </c>
      <c r="J33">
        <v>0.37938820649234151</v>
      </c>
    </row>
    <row r="34" spans="1:10" x14ac:dyDescent="0.25">
      <c r="A34" s="38">
        <v>0.22323450318937885</v>
      </c>
      <c r="B34" s="38">
        <v>1.0250289330585553E-2</v>
      </c>
      <c r="C34" s="38">
        <v>1.1772247685333275</v>
      </c>
      <c r="D34" s="38">
        <v>0</v>
      </c>
      <c r="E34" s="38">
        <v>6.2758033394776286E-2</v>
      </c>
      <c r="F34" s="38">
        <v>1.581347217281635E-2</v>
      </c>
      <c r="G34" s="39">
        <v>4.4489783518985091E-4</v>
      </c>
      <c r="H34" s="38">
        <v>8.2003294595863238E-2</v>
      </c>
      <c r="I34" s="38">
        <v>2.9174126545015531E-2</v>
      </c>
      <c r="J34">
        <v>0.54386907555590103</v>
      </c>
    </row>
    <row r="35" spans="1:10" x14ac:dyDescent="0.25">
      <c r="A35" s="38">
        <v>7.9226691990362239E-2</v>
      </c>
      <c r="B35" s="38">
        <v>1.3228380672653549E-2</v>
      </c>
      <c r="C35" s="38">
        <v>1.233916708684083</v>
      </c>
      <c r="D35" s="38">
        <v>8.3106291396650694E-3</v>
      </c>
      <c r="E35" s="38">
        <v>8.6668746642395864E-2</v>
      </c>
      <c r="F35" s="38">
        <v>1.3513218113276538E-4</v>
      </c>
      <c r="G35" s="39">
        <v>2.7490125083381192E-4</v>
      </c>
      <c r="H35" s="38">
        <v>0.32487631099744113</v>
      </c>
      <c r="I35" s="38">
        <v>1.4064345440249383E-2</v>
      </c>
      <c r="J35">
        <v>0.15143605574195798</v>
      </c>
    </row>
    <row r="36" spans="1:10" x14ac:dyDescent="0.25">
      <c r="A36" s="38">
        <v>0.21005828336411989</v>
      </c>
      <c r="B36" s="38">
        <v>8.4107982640685957E-3</v>
      </c>
      <c r="C36" s="38">
        <v>1.0575119323899687</v>
      </c>
      <c r="D36" s="38">
        <v>2.4130073868944796E-3</v>
      </c>
      <c r="E36" s="38">
        <v>0.10353526866832015</v>
      </c>
      <c r="F36" s="38">
        <v>3.0694708635519379E-4</v>
      </c>
      <c r="G36" s="39">
        <v>0</v>
      </c>
      <c r="H36" s="38">
        <v>0.25171901570807315</v>
      </c>
      <c r="I36" s="38">
        <v>1.0761071939883182E-2</v>
      </c>
      <c r="J36">
        <v>0.21798772010700138</v>
      </c>
    </row>
    <row r="37" spans="1:10" x14ac:dyDescent="0.25">
      <c r="A37" s="38">
        <v>0.45544098638830094</v>
      </c>
      <c r="B37" s="38">
        <v>1.5529015905342733E-2</v>
      </c>
      <c r="C37" s="38">
        <v>1.0856479106393779</v>
      </c>
      <c r="D37" s="38">
        <v>0</v>
      </c>
      <c r="E37" s="38">
        <v>0.14713272161776261</v>
      </c>
      <c r="F37" s="38">
        <v>1.8078445696407554E-4</v>
      </c>
      <c r="G37" s="39">
        <v>0</v>
      </c>
      <c r="H37" s="38">
        <v>0.74966517980674519</v>
      </c>
      <c r="I37" s="38">
        <v>1.0778812061643809E-2</v>
      </c>
      <c r="J37">
        <v>0.14265492033353616</v>
      </c>
    </row>
    <row r="38" spans="1:10" x14ac:dyDescent="0.25">
      <c r="A38" s="38">
        <v>0.14305392921120663</v>
      </c>
      <c r="B38" s="38">
        <v>2.5153546180803395E-2</v>
      </c>
      <c r="C38" s="38">
        <v>1.4061032114552228</v>
      </c>
      <c r="D38" s="38">
        <v>9.0506551169289955E-3</v>
      </c>
      <c r="E38" s="38">
        <v>8.0733835811445678E-2</v>
      </c>
      <c r="F38" s="38">
        <v>4.4440680563452979E-4</v>
      </c>
      <c r="G38" s="39">
        <v>1.0868206362840814E-4</v>
      </c>
      <c r="H38" s="38">
        <v>0.40143665993200811</v>
      </c>
      <c r="I38" s="38">
        <v>1.5217505272793995E-3</v>
      </c>
      <c r="J38">
        <v>8.1754105360688334E-2</v>
      </c>
    </row>
    <row r="39" spans="1:10" x14ac:dyDescent="0.25">
      <c r="A39" s="38">
        <v>0.24452783041947504</v>
      </c>
      <c r="B39" s="38">
        <v>2.5177907128090107E-2</v>
      </c>
      <c r="C39" s="38">
        <v>1.013959344682672</v>
      </c>
      <c r="D39" s="38">
        <v>3.1782643044595585E-4</v>
      </c>
      <c r="E39" s="38">
        <v>5.758106844165161E-2</v>
      </c>
      <c r="F39" s="38">
        <v>5.2668379902472693E-4</v>
      </c>
      <c r="G39" s="39">
        <v>4.2074165554274154E-4</v>
      </c>
      <c r="H39" s="38">
        <v>0.16198251046557036</v>
      </c>
      <c r="I39" s="38">
        <v>3.0057299565031826E-3</v>
      </c>
      <c r="J39">
        <v>0.19399592920473108</v>
      </c>
    </row>
    <row r="40" spans="1:10" x14ac:dyDescent="0.25">
      <c r="A40" s="38">
        <v>0.16526351858818319</v>
      </c>
      <c r="B40" s="38">
        <v>2.972571345195664E-2</v>
      </c>
      <c r="C40" s="38">
        <v>1.3940916988349734</v>
      </c>
      <c r="D40" s="38">
        <v>1.1968365657560149E-3</v>
      </c>
      <c r="E40" s="38">
        <v>5.566462111238981E-2</v>
      </c>
      <c r="F40" s="38">
        <v>5.6478943190902558E-4</v>
      </c>
      <c r="G40" s="39">
        <v>1.2794299000576839E-4</v>
      </c>
      <c r="H40" s="38">
        <v>0.21877944578339117</v>
      </c>
      <c r="I40" s="38">
        <v>2.3321115215948706E-3</v>
      </c>
      <c r="J40">
        <v>0.1364654646869059</v>
      </c>
    </row>
    <row r="41" spans="1:10" x14ac:dyDescent="0.25">
      <c r="A41" s="38">
        <v>0.61154123969821839</v>
      </c>
      <c r="B41" s="38">
        <v>1.3825731477653756E-2</v>
      </c>
      <c r="C41" s="38">
        <v>0.93833321084028898</v>
      </c>
      <c r="D41" s="38">
        <v>1.071762130050679E-3</v>
      </c>
      <c r="E41" s="38">
        <v>0.10676281904061978</v>
      </c>
      <c r="F41" s="38">
        <v>1.6331613410296064E-4</v>
      </c>
      <c r="G41" s="39">
        <v>6.7878268236543006E-4</v>
      </c>
      <c r="H41" s="38">
        <v>0.20196591796426441</v>
      </c>
      <c r="I41" s="38">
        <v>3.0621775144305113E-3</v>
      </c>
      <c r="J41">
        <v>0.18501448575162349</v>
      </c>
    </row>
    <row r="42" spans="1:10" x14ac:dyDescent="0.25">
      <c r="A42" s="38">
        <v>0.30642538283820098</v>
      </c>
      <c r="B42" s="38">
        <v>2.0789304075423055E-2</v>
      </c>
      <c r="C42" s="38">
        <v>0.94141216985368892</v>
      </c>
      <c r="D42" s="38">
        <v>6.8498283795734218E-3</v>
      </c>
      <c r="E42" s="38">
        <v>5.3434656834090259E-2</v>
      </c>
      <c r="F42" s="38">
        <v>2.6979630379063809E-4</v>
      </c>
      <c r="G42" s="39">
        <v>5.2960015188532655E-4</v>
      </c>
      <c r="H42" s="38">
        <v>0.17872006634990578</v>
      </c>
      <c r="I42" s="38">
        <v>1.8985665822304158E-4</v>
      </c>
      <c r="J42">
        <v>0.22323839019319588</v>
      </c>
    </row>
    <row r="43" spans="1:10" x14ac:dyDescent="0.25">
      <c r="A43" s="38">
        <v>0.29730113401910513</v>
      </c>
      <c r="B43" s="38">
        <v>1.8832969630841974E-2</v>
      </c>
      <c r="C43" s="38">
        <v>0.98146790077926793</v>
      </c>
      <c r="D43" s="38">
        <v>3.1823967994180766E-4</v>
      </c>
      <c r="E43" s="38">
        <v>7.7817178881008683E-2</v>
      </c>
      <c r="F43" s="38">
        <v>2.3110262471964606E-4</v>
      </c>
      <c r="G43" s="39">
        <v>9.0925622840516468E-5</v>
      </c>
      <c r="H43" s="38">
        <v>0.16222267685033645</v>
      </c>
      <c r="I43" s="38">
        <v>1.1911256592107657E-2</v>
      </c>
      <c r="J43">
        <v>0.10265795562978404</v>
      </c>
    </row>
    <row r="44" spans="1:10" x14ac:dyDescent="0.25">
      <c r="A44" s="38">
        <v>0.39061128820859353</v>
      </c>
      <c r="B44" s="38">
        <v>1.6413895667709687E-2</v>
      </c>
      <c r="C44" s="38">
        <v>1.0419203152846872</v>
      </c>
      <c r="D44" s="38">
        <v>5.1217941999910171E-2</v>
      </c>
      <c r="E44" s="38">
        <v>3.0908927582231665E-2</v>
      </c>
      <c r="F44" s="38">
        <v>1.6793176929718182E-3</v>
      </c>
      <c r="G44" s="39">
        <v>4.3916777706246669E-4</v>
      </c>
      <c r="H44" s="38">
        <v>0.28582835526676947</v>
      </c>
      <c r="I44" s="38">
        <v>4.2544378402926443E-3</v>
      </c>
      <c r="J44">
        <v>1.9266859187434381E-2</v>
      </c>
    </row>
    <row r="45" spans="1:10" x14ac:dyDescent="0.25">
      <c r="A45" s="38">
        <v>0.21809911720568845</v>
      </c>
      <c r="B45" s="38">
        <v>1.9513108614232208E-2</v>
      </c>
      <c r="C45" s="38">
        <v>0.9969275639343792</v>
      </c>
      <c r="D45" s="38">
        <v>4.5250255362614912E-3</v>
      </c>
      <c r="E45" s="38">
        <v>8.4620360912495751E-2</v>
      </c>
      <c r="F45" s="38">
        <v>4.1538985359210076E-4</v>
      </c>
      <c r="G45" s="39">
        <v>1.4096016343207356E-3</v>
      </c>
      <c r="H45" s="38">
        <v>0.13063670411985021</v>
      </c>
      <c r="I45" s="38">
        <v>4.8825331971399377E-2</v>
      </c>
      <c r="J45">
        <v>0.37952743366615982</v>
      </c>
    </row>
    <row r="46" spans="1:10" x14ac:dyDescent="0.25">
      <c r="A46" s="38">
        <v>0.36775324653079805</v>
      </c>
      <c r="B46" s="38">
        <v>6.9541219506021315E-3</v>
      </c>
      <c r="C46" s="38">
        <v>1.3295912738404996</v>
      </c>
      <c r="D46" s="38">
        <v>6.4701041168538772E-3</v>
      </c>
      <c r="E46" s="38">
        <v>9.1699658553638416E-2</v>
      </c>
      <c r="F46" s="38">
        <v>1.1045184347513175E-3</v>
      </c>
      <c r="G46" s="39">
        <v>5.8287377293782749E-4</v>
      </c>
      <c r="H46" s="38">
        <v>0.32884616305551734</v>
      </c>
      <c r="I46" s="38">
        <v>1.0564245072424804E-2</v>
      </c>
      <c r="J46">
        <v>0.15172635281554528</v>
      </c>
    </row>
    <row r="47" spans="1:10" x14ac:dyDescent="0.25">
      <c r="A47" s="38">
        <v>0.30348195487294288</v>
      </c>
      <c r="B47" s="38">
        <v>4.872690094734667E-3</v>
      </c>
      <c r="C47" s="38">
        <v>0.82879598944726351</v>
      </c>
      <c r="D47" s="38">
        <v>9.7888863510294663E-5</v>
      </c>
      <c r="E47" s="38">
        <v>5.6840800078311104E-2</v>
      </c>
      <c r="F47" s="38">
        <v>5.1119739833153878E-4</v>
      </c>
      <c r="G47" s="39">
        <v>6.4171588301193164E-4</v>
      </c>
      <c r="H47" s="38">
        <v>0.24344960355010278</v>
      </c>
      <c r="I47" s="38">
        <v>1.1637898217335032E-3</v>
      </c>
      <c r="J47">
        <v>0.18830685983172499</v>
      </c>
    </row>
    <row r="48" spans="1:10" x14ac:dyDescent="0.25">
      <c r="A48" s="38">
        <v>0.33494251063493558</v>
      </c>
      <c r="B48" s="38">
        <v>2.9585798816568047E-3</v>
      </c>
      <c r="C48" s="38">
        <v>0.75903490909461835</v>
      </c>
      <c r="D48" s="38">
        <v>0</v>
      </c>
      <c r="E48" s="38">
        <v>8.3456607495069043E-2</v>
      </c>
      <c r="F48" s="38">
        <v>1.4088475626937167E-4</v>
      </c>
      <c r="G48" s="39">
        <v>3.1699070160608618E-4</v>
      </c>
      <c r="H48" s="38">
        <v>0.16599746407438717</v>
      </c>
      <c r="I48" s="38">
        <v>6.2869822485207101E-3</v>
      </c>
      <c r="J48">
        <v>0.29909332113485038</v>
      </c>
    </row>
    <row r="49" spans="1:10" x14ac:dyDescent="0.25">
      <c r="A49" s="38">
        <v>0.29641656727304644</v>
      </c>
      <c r="B49" s="38">
        <v>1.0795858901883905E-2</v>
      </c>
      <c r="C49" s="38">
        <v>0.95733294963483739</v>
      </c>
      <c r="D49" s="38">
        <v>3.0212291703033312E-3</v>
      </c>
      <c r="E49" s="38">
        <v>5.4579064448413067E-2</v>
      </c>
      <c r="F49" s="38">
        <v>2.1842367927526305E-3</v>
      </c>
      <c r="G49" s="39">
        <v>0</v>
      </c>
      <c r="H49" s="38">
        <v>0.56915034083940941</v>
      </c>
      <c r="I49" s="38">
        <v>4.4382975485522717E-2</v>
      </c>
      <c r="J49">
        <v>9.8185014704372173E-2</v>
      </c>
    </row>
    <row r="50" spans="1:10" x14ac:dyDescent="0.25">
      <c r="A50" s="38">
        <v>0.41389148520463931</v>
      </c>
      <c r="B50" s="38">
        <v>1.0607141231278169E-2</v>
      </c>
      <c r="C50" s="38">
        <v>0.93962627477980887</v>
      </c>
      <c r="D50" s="38">
        <v>7.2838738068862964E-4</v>
      </c>
      <c r="E50" s="38">
        <v>6.5787543564141085E-2</v>
      </c>
      <c r="F50" s="38">
        <v>1.8513179259169335E-3</v>
      </c>
      <c r="G50" s="39">
        <v>7.081543978917233E-5</v>
      </c>
      <c r="H50" s="38">
        <v>0.12538885263812805</v>
      </c>
      <c r="I50" s="38">
        <v>3.5706156390840529E-2</v>
      </c>
      <c r="J50">
        <v>0.29376212522215456</v>
      </c>
    </row>
    <row r="51" spans="1:10" x14ac:dyDescent="0.25">
      <c r="A51" s="38">
        <v>0.22649834640859498</v>
      </c>
      <c r="B51" s="38">
        <v>1.0435027266784172E-2</v>
      </c>
      <c r="C51" s="38">
        <v>1.0274071661187447</v>
      </c>
      <c r="D51" s="38">
        <v>3.9720960254214144E-4</v>
      </c>
      <c r="E51" s="38">
        <v>6.7644243632923151E-2</v>
      </c>
      <c r="F51" s="38">
        <v>7.0615040451936278E-4</v>
      </c>
      <c r="G51" s="39">
        <v>0</v>
      </c>
      <c r="H51" s="38">
        <v>0.20142940288914815</v>
      </c>
      <c r="I51" s="38">
        <v>2.2158227341812654E-2</v>
      </c>
      <c r="J51">
        <v>0.16613758696870448</v>
      </c>
    </row>
    <row r="52" spans="1:10" x14ac:dyDescent="0.25">
      <c r="A52" s="38">
        <v>0.10863497144726929</v>
      </c>
      <c r="B52" s="38">
        <v>7.2156079149668347E-3</v>
      </c>
      <c r="C52" s="38">
        <v>1.0645075064256559</v>
      </c>
      <c r="D52" s="38">
        <v>3.6504998623057073E-4</v>
      </c>
      <c r="E52" s="38">
        <v>6.1994453801963577E-2</v>
      </c>
      <c r="F52" s="38">
        <v>2.7645598372432107E-3</v>
      </c>
      <c r="G52" s="39">
        <v>4.0561109581174525E-5</v>
      </c>
      <c r="H52" s="38">
        <v>0.12232590211109901</v>
      </c>
      <c r="I52" s="38">
        <v>9.1924283082388154E-3</v>
      </c>
      <c r="J52">
        <v>0.24793310661108481</v>
      </c>
    </row>
    <row r="53" spans="1:10" x14ac:dyDescent="0.25">
      <c r="A53" s="38">
        <v>0.18768846388733165</v>
      </c>
      <c r="B53" s="38">
        <v>9.924090918865449E-3</v>
      </c>
      <c r="C53" s="38">
        <v>1.0311499010857559</v>
      </c>
      <c r="D53" s="38">
        <v>9.7574350041932788E-4</v>
      </c>
      <c r="E53" s="38">
        <v>6.3081951702040742E-2</v>
      </c>
      <c r="F53" s="38">
        <v>2.1530868976195085E-3</v>
      </c>
      <c r="G53" s="39">
        <v>8.8703954583575266E-5</v>
      </c>
      <c r="H53" s="38">
        <v>0.18323817818205279</v>
      </c>
      <c r="I53" s="38">
        <v>2.2885620282562417E-2</v>
      </c>
      <c r="J53">
        <v>0.20079282303037727</v>
      </c>
    </row>
    <row r="54" spans="1:10" x14ac:dyDescent="0.25">
      <c r="A54" s="38">
        <v>0.33876792249308713</v>
      </c>
      <c r="B54" s="38">
        <v>4.8274471822365835E-2</v>
      </c>
      <c r="C54" s="38">
        <v>1.7054402585933603</v>
      </c>
      <c r="D54" s="38">
        <v>1.1567273795534664E-4</v>
      </c>
      <c r="E54" s="38">
        <v>2.624557301867084E-2</v>
      </c>
      <c r="F54" s="38">
        <v>1.4459092244418328E-5</v>
      </c>
      <c r="G54" s="39">
        <v>6.4390137420028724E-5</v>
      </c>
      <c r="H54" s="38">
        <v>7.103257299418983E-2</v>
      </c>
      <c r="I54" s="38">
        <v>1.3516930653479566E-2</v>
      </c>
      <c r="J54">
        <v>0.26930192506208778</v>
      </c>
    </row>
    <row r="55" spans="1:10" x14ac:dyDescent="0.25">
      <c r="A55" s="38">
        <v>0.22814771558014765</v>
      </c>
      <c r="B55" s="38">
        <v>4.1405652734513168E-3</v>
      </c>
      <c r="C55" s="38">
        <v>1.1228887152319562</v>
      </c>
      <c r="D55" s="38">
        <v>1.4206004176222915E-3</v>
      </c>
      <c r="E55" s="38">
        <v>6.5186446673284729E-2</v>
      </c>
      <c r="F55" s="38">
        <v>2.2492839945686279E-3</v>
      </c>
      <c r="G55" s="39">
        <v>1.5404100913976655E-4</v>
      </c>
      <c r="H55" s="38">
        <v>0.12405008044363812</v>
      </c>
      <c r="I55" s="38">
        <v>1.3022170494871004E-3</v>
      </c>
      <c r="J55">
        <v>0.3709829131354348</v>
      </c>
    </row>
    <row r="56" spans="1:10" x14ac:dyDescent="0.25">
      <c r="A56" s="38">
        <v>0.1190659093419255</v>
      </c>
      <c r="B56" s="38">
        <v>1.315271832130939E-2</v>
      </c>
      <c r="C56" s="38">
        <v>1.3563907038032152</v>
      </c>
      <c r="D56" s="38">
        <v>2.8166732045094059E-3</v>
      </c>
      <c r="E56" s="38">
        <v>5.6042387961273234E-2</v>
      </c>
      <c r="F56" s="38">
        <v>3.2973467728639734E-3</v>
      </c>
      <c r="G56" s="39">
        <v>1.2961983865741138E-3</v>
      </c>
      <c r="H56" s="38">
        <v>0.12141029795507652</v>
      </c>
      <c r="I56" s="38">
        <v>2.5883319404885762E-2</v>
      </c>
      <c r="J56">
        <v>0.23314651740930814</v>
      </c>
    </row>
    <row r="57" spans="1:10" x14ac:dyDescent="0.25">
      <c r="A57" s="38">
        <v>0.18099384007605115</v>
      </c>
      <c r="B57" s="38">
        <v>9.785347614313494E-3</v>
      </c>
      <c r="C57" s="38">
        <v>1.0679793612512956</v>
      </c>
      <c r="D57" s="38">
        <v>3.8328550080346147E-3</v>
      </c>
      <c r="E57" s="38">
        <v>7.7086446616187201E-2</v>
      </c>
      <c r="F57" s="38">
        <v>5.0020946271251093E-4</v>
      </c>
      <c r="G57" s="39">
        <v>1.1463133520495042E-4</v>
      </c>
      <c r="H57" s="38">
        <v>0.20971073303612553</v>
      </c>
      <c r="I57" s="38">
        <v>1.0029199727385843E-2</v>
      </c>
      <c r="J57">
        <v>0.12550037411610585</v>
      </c>
    </row>
    <row r="58" spans="1:10" x14ac:dyDescent="0.25">
      <c r="A58" s="38">
        <v>8.325514792123033E-2</v>
      </c>
      <c r="B58" s="38">
        <v>3.3667014658426815E-2</v>
      </c>
      <c r="C58" s="38">
        <v>1.4257721512936377</v>
      </c>
      <c r="D58" s="38">
        <v>6.9154781348697786E-3</v>
      </c>
      <c r="E58" s="38">
        <v>8.4720943876163524E-2</v>
      </c>
      <c r="F58" s="38">
        <v>8.3222308648096908E-4</v>
      </c>
      <c r="G58" s="39">
        <v>9.5050860131075146E-6</v>
      </c>
      <c r="H58" s="38">
        <v>0.22358356176343286</v>
      </c>
      <c r="I58" s="38">
        <v>8.3537384647420273E-3</v>
      </c>
      <c r="J58">
        <v>0.20617585452559203</v>
      </c>
    </row>
    <row r="59" spans="1:10" x14ac:dyDescent="0.25">
      <c r="A59" s="38">
        <v>0.23057325003455384</v>
      </c>
      <c r="B59" s="38">
        <v>2.5544995995064185E-2</v>
      </c>
      <c r="C59" s="38">
        <v>1.0472324743653474</v>
      </c>
      <c r="D59" s="38">
        <v>7.2161005635774532E-4</v>
      </c>
      <c r="E59" s="38">
        <v>7.7808807010201167E-2</v>
      </c>
      <c r="F59" s="38">
        <v>1.2123048946810122E-3</v>
      </c>
      <c r="G59" s="39">
        <v>1.6597031296228143E-4</v>
      </c>
      <c r="H59" s="38">
        <v>0.14493537981945318</v>
      </c>
      <c r="I59" s="38">
        <v>5.0103791579772785E-3</v>
      </c>
      <c r="J59">
        <v>0.25724948113246304</v>
      </c>
    </row>
    <row r="60" spans="1:10" x14ac:dyDescent="0.25">
      <c r="A60" s="38">
        <v>8.3239760640647253E-2</v>
      </c>
      <c r="B60" s="38">
        <v>1.2776814125657539E-2</v>
      </c>
      <c r="C60" s="38">
        <v>1.072391082248674</v>
      </c>
      <c r="D60" s="38">
        <v>2.353198044662243E-3</v>
      </c>
      <c r="E60" s="38">
        <v>8.9787443949814597E-2</v>
      </c>
      <c r="F60" s="38">
        <v>6.7320871896265212E-4</v>
      </c>
      <c r="G60" s="39">
        <v>1.2938545950032951E-4</v>
      </c>
      <c r="H60" s="38">
        <v>0.15289318017329565</v>
      </c>
      <c r="I60" s="38">
        <v>1.1491046121873016E-2</v>
      </c>
      <c r="J60">
        <v>0.25149453505890756</v>
      </c>
    </row>
    <row r="61" spans="1:10" x14ac:dyDescent="0.25">
      <c r="A61" s="38">
        <v>0.3194252488414811</v>
      </c>
      <c r="B61" s="38">
        <v>5.742246606359469E-4</v>
      </c>
      <c r="C61" s="38">
        <v>1.0293597869395215</v>
      </c>
      <c r="D61" s="38">
        <v>6.2048920675353519E-4</v>
      </c>
      <c r="E61" s="38">
        <v>4.6640105374307385E-2</v>
      </c>
      <c r="F61" s="38">
        <v>2.2860128669867081E-4</v>
      </c>
      <c r="G61" s="39">
        <v>0</v>
      </c>
      <c r="H61" s="38">
        <v>0.12344197337339297</v>
      </c>
      <c r="I61" s="38">
        <v>0.3203792604204086</v>
      </c>
      <c r="J61">
        <v>0.34440253781717273</v>
      </c>
    </row>
    <row r="62" spans="1:10" x14ac:dyDescent="0.25">
      <c r="A62" s="38">
        <v>0.23005209765956733</v>
      </c>
      <c r="B62" s="38">
        <v>6.3451885907138119E-3</v>
      </c>
      <c r="C62" s="38">
        <v>1.0216743177343617</v>
      </c>
      <c r="D62" s="38">
        <v>5.3378791400848888E-4</v>
      </c>
      <c r="E62" s="38">
        <v>6.3253867810005943E-2</v>
      </c>
      <c r="F62" s="38">
        <v>1.0044396231342533E-4</v>
      </c>
      <c r="G62" s="39">
        <v>4.0464567674837075E-4</v>
      </c>
      <c r="H62" s="38">
        <v>0.12117272630742167</v>
      </c>
      <c r="I62" s="38">
        <v>6.9162842621530024E-3</v>
      </c>
      <c r="J62">
        <v>0.10540498206254741</v>
      </c>
    </row>
    <row r="63" spans="1:10" x14ac:dyDescent="0.25">
      <c r="A63" s="38">
        <v>0.12740925098770647</v>
      </c>
      <c r="B63" s="38">
        <v>9.1005023004516496E-3</v>
      </c>
      <c r="C63" s="38">
        <v>1.0245177990229148</v>
      </c>
      <c r="D63" s="38">
        <v>2.1020640749651771E-3</v>
      </c>
      <c r="E63" s="38">
        <v>9.5701602577631439E-2</v>
      </c>
      <c r="F63" s="38">
        <v>1.9163395382212657E-3</v>
      </c>
      <c r="G63" s="39">
        <v>8.1606235842021589E-5</v>
      </c>
      <c r="H63" s="38">
        <v>0.31140939597315437</v>
      </c>
      <c r="I63" s="38">
        <v>1.365638146694244E-2</v>
      </c>
      <c r="J63">
        <v>0.16130925488811632</v>
      </c>
    </row>
    <row r="64" spans="1:10" x14ac:dyDescent="0.25">
      <c r="A64" s="38">
        <v>0.31728646281417205</v>
      </c>
      <c r="B64" s="38">
        <v>1.7743627723261126E-2</v>
      </c>
      <c r="C64" s="38">
        <v>0.95953407098647714</v>
      </c>
      <c r="D64" s="38">
        <v>1.8250588515354301E-3</v>
      </c>
      <c r="E64" s="38">
        <v>8.8321386692058815E-2</v>
      </c>
      <c r="F64" s="38">
        <v>8.0232055792137265E-4</v>
      </c>
      <c r="G64" s="39">
        <v>2.8654305640049023E-4</v>
      </c>
      <c r="H64" s="38">
        <v>0.19132700293596427</v>
      </c>
      <c r="I64" s="38">
        <v>9.4691459253577401E-3</v>
      </c>
      <c r="J64">
        <v>0.21194185629235526</v>
      </c>
    </row>
    <row r="65" spans="1:10" x14ac:dyDescent="0.25">
      <c r="A65" s="38">
        <v>0.42745294019591357</v>
      </c>
      <c r="B65" s="38">
        <v>1.732405259087394E-2</v>
      </c>
      <c r="C65" s="38">
        <v>0.5448257567202438</v>
      </c>
      <c r="D65" s="38">
        <v>9.2807424593967529E-4</v>
      </c>
      <c r="E65" s="38">
        <v>0.18499613302397525</v>
      </c>
      <c r="F65" s="38">
        <v>2.4748646558391337E-3</v>
      </c>
      <c r="G65" s="39">
        <v>0</v>
      </c>
      <c r="H65" s="38">
        <v>1.4882443928847644</v>
      </c>
      <c r="I65" s="38">
        <v>0.29443155452436198</v>
      </c>
      <c r="J65">
        <v>7.647750140293956E-2</v>
      </c>
    </row>
    <row r="66" spans="1:10" x14ac:dyDescent="0.25">
      <c r="A66" s="38">
        <v>0.83211115312533701</v>
      </c>
      <c r="B66" s="38">
        <v>3.3399942906080504E-2</v>
      </c>
      <c r="C66" s="38">
        <v>0.51481337910589742</v>
      </c>
      <c r="D66" s="38">
        <v>5.1955466742791889E-2</v>
      </c>
      <c r="E66" s="38">
        <v>7.1367399371966886E-2</v>
      </c>
      <c r="F66" s="38">
        <v>8.3737748596441151E-3</v>
      </c>
      <c r="G66" s="39">
        <v>0</v>
      </c>
      <c r="H66" s="38">
        <v>0.76115710343515064</v>
      </c>
      <c r="I66" s="38">
        <v>1.9031306499191171E-4</v>
      </c>
      <c r="J66">
        <v>9.9397347958473051E-3</v>
      </c>
    </row>
    <row r="67" spans="1:10" x14ac:dyDescent="0.25">
      <c r="A67" s="38">
        <v>0.52998258888386685</v>
      </c>
      <c r="B67" s="38">
        <v>1.3759958248867129E-2</v>
      </c>
      <c r="C67" s="38">
        <v>1.0778117540783529</v>
      </c>
      <c r="D67" s="38">
        <v>8.8799051252241874E-3</v>
      </c>
      <c r="E67" s="38">
        <v>7.7192859465764652E-2</v>
      </c>
      <c r="F67" s="38">
        <v>3.6999604688434112E-4</v>
      </c>
      <c r="G67" s="39">
        <v>3.1157561842891893E-5</v>
      </c>
      <c r="H67" s="38">
        <v>0.42622376192506994</v>
      </c>
      <c r="I67" s="38">
        <v>9.4056889813229881E-4</v>
      </c>
      <c r="J67">
        <v>0.11388786310997186</v>
      </c>
    </row>
    <row r="68" spans="1:10" x14ac:dyDescent="0.25">
      <c r="A68" s="38">
        <v>0.3050458596491844</v>
      </c>
      <c r="B68" s="38">
        <v>1.7679355471099303E-2</v>
      </c>
      <c r="C68" s="38">
        <v>1.586423030882093</v>
      </c>
      <c r="D68" s="38">
        <v>3.0313036851385175E-3</v>
      </c>
      <c r="E68" s="38">
        <v>8.1962118393988134E-2</v>
      </c>
      <c r="F68" s="38">
        <v>1.0606835757500116E-4</v>
      </c>
      <c r="G68" s="39">
        <v>8.1936065498719446E-4</v>
      </c>
      <c r="H68" s="38">
        <v>0.42299196439352543</v>
      </c>
      <c r="I68" s="38">
        <v>1.3901859729935339E-2</v>
      </c>
      <c r="J68">
        <v>5.6136855098198268E-2</v>
      </c>
    </row>
    <row r="69" spans="1:10" x14ac:dyDescent="0.25">
      <c r="A69" s="38">
        <v>0.72423488200934816</v>
      </c>
      <c r="B69" s="38">
        <v>4.4952215674222973E-3</v>
      </c>
      <c r="C69" s="38">
        <v>0.81394549143837758</v>
      </c>
      <c r="D69" s="38">
        <v>0</v>
      </c>
      <c r="E69" s="38">
        <v>3.6708967545223369E-2</v>
      </c>
      <c r="F69" s="38">
        <v>8.4360726466370199E-5</v>
      </c>
      <c r="G69" s="39">
        <v>2.2897911469443337E-4</v>
      </c>
      <c r="H69" s="38">
        <v>5.9353796835267598E-2</v>
      </c>
      <c r="I69" s="38">
        <v>7.869650626077104E-3</v>
      </c>
      <c r="J69">
        <v>0.3959724246561338</v>
      </c>
    </row>
    <row r="70" spans="1:10" x14ac:dyDescent="0.25">
      <c r="A70" s="38">
        <v>0.19099608053426223</v>
      </c>
      <c r="B70" s="38">
        <v>9.1665864322905913E-3</v>
      </c>
      <c r="C70" s="38">
        <v>1.1128925229734803</v>
      </c>
      <c r="D70" s="38">
        <v>0</v>
      </c>
      <c r="E70" s="38">
        <v>5.4563960552195895E-2</v>
      </c>
      <c r="F70" s="38">
        <v>4.5848214899752878E-5</v>
      </c>
      <c r="G70" s="39">
        <v>1.6811012129909387E-5</v>
      </c>
      <c r="H70" s="38">
        <v>0.31824468580982462</v>
      </c>
      <c r="I70" s="38">
        <v>3.0641890291334836E-2</v>
      </c>
      <c r="J70">
        <v>4.6300172590498394E-2</v>
      </c>
    </row>
    <row r="71" spans="1:10" x14ac:dyDescent="0.25">
      <c r="A71" s="38">
        <v>8.3144104308085984E-2</v>
      </c>
      <c r="B71" s="38">
        <v>4.1886265847322721E-3</v>
      </c>
      <c r="C71" s="38">
        <v>1.1663500973726457</v>
      </c>
      <c r="D71" s="38">
        <v>3.0424324247235664E-4</v>
      </c>
      <c r="E71" s="38">
        <v>8.347990885379529E-2</v>
      </c>
      <c r="F71" s="38">
        <v>1.7219322403817406E-4</v>
      </c>
      <c r="G71" s="39">
        <v>5.5144087698114639E-4</v>
      </c>
      <c r="H71" s="38">
        <v>0.22118800647784573</v>
      </c>
      <c r="I71" s="38">
        <v>2.4184168576109933E-2</v>
      </c>
      <c r="J71">
        <v>0.18243935652663471</v>
      </c>
    </row>
    <row r="72" spans="1:10" x14ac:dyDescent="0.25">
      <c r="A72" s="38">
        <v>6.8494110995618251E-2</v>
      </c>
      <c r="B72" s="38">
        <v>9.3495741542560778E-3</v>
      </c>
      <c r="C72" s="38">
        <v>1.156232919969838</v>
      </c>
      <c r="D72" s="38">
        <v>1.2167021254902491E-3</v>
      </c>
      <c r="E72" s="38">
        <v>4.8601245703591422E-2</v>
      </c>
      <c r="F72" s="38">
        <v>2.5602856644394443E-4</v>
      </c>
      <c r="G72" s="39">
        <v>2.4923134786578667E-4</v>
      </c>
      <c r="H72" s="38">
        <v>0.16968349884560574</v>
      </c>
      <c r="I72" s="38">
        <v>1.0074610802592912E-2</v>
      </c>
      <c r="J72">
        <v>0.17064758029693347</v>
      </c>
    </row>
    <row r="73" spans="1:10" x14ac:dyDescent="0.25">
      <c r="A73" s="38">
        <v>0.17234422123321655</v>
      </c>
      <c r="B73" s="38">
        <v>7.5741946329237709E-3</v>
      </c>
      <c r="C73" s="38">
        <v>1.0805951586689091</v>
      </c>
      <c r="D73" s="38">
        <v>1.3914359068402715E-2</v>
      </c>
      <c r="E73" s="38">
        <v>7.9018048169203492E-2</v>
      </c>
      <c r="F73" s="38">
        <v>8.2141328932086306E-5</v>
      </c>
      <c r="G73" s="39">
        <v>8.0231065468549417E-5</v>
      </c>
      <c r="H73" s="38">
        <v>0.19311999510972555</v>
      </c>
      <c r="I73" s="38">
        <v>4.1276972920105133E-2</v>
      </c>
      <c r="J73">
        <v>0.16108906546008964</v>
      </c>
    </row>
    <row r="74" spans="1:10" x14ac:dyDescent="0.25">
      <c r="A74" s="38">
        <v>0.38688056046989566</v>
      </c>
      <c r="B74" s="38">
        <v>5.4574287317686486E-3</v>
      </c>
      <c r="C74" s="38">
        <v>1.0772168362587009</v>
      </c>
      <c r="D74" s="38">
        <v>1.4547928973256449E-3</v>
      </c>
      <c r="E74" s="38">
        <v>5.5243022762424883E-2</v>
      </c>
      <c r="F74" s="38">
        <v>1.0167907346899669E-4</v>
      </c>
      <c r="G74" s="39">
        <v>9.0924556082852808E-4</v>
      </c>
      <c r="H74" s="38">
        <v>0.11246683209069774</v>
      </c>
      <c r="I74" s="38">
        <v>2.9265974857893718E-2</v>
      </c>
      <c r="J74">
        <v>0.21387783971065025</v>
      </c>
    </row>
    <row r="75" spans="1:10" x14ac:dyDescent="0.25">
      <c r="A75" s="38">
        <v>0.23811446886608201</v>
      </c>
      <c r="B75" s="38">
        <v>8.8199633194577572E-3</v>
      </c>
      <c r="C75" s="38">
        <v>1.119602757163108</v>
      </c>
      <c r="D75" s="38">
        <v>2.070393374741201E-3</v>
      </c>
      <c r="E75" s="38">
        <v>7.0650167717912923E-2</v>
      </c>
      <c r="F75" s="38">
        <v>7.2952550202297426E-6</v>
      </c>
      <c r="G75" s="39">
        <v>2.0426714056643279E-5</v>
      </c>
      <c r="H75" s="38">
        <v>0.15238328686255886</v>
      </c>
      <c r="I75" s="38">
        <v>1.6541261232868917E-2</v>
      </c>
      <c r="J75">
        <v>0.2350983466530526</v>
      </c>
    </row>
    <row r="76" spans="1:10" x14ac:dyDescent="0.25">
      <c r="A76" s="38">
        <v>0.46286983442591145</v>
      </c>
      <c r="B76" s="38">
        <v>1.2055951438374242E-2</v>
      </c>
      <c r="C76" s="38">
        <v>0.93345778496378318</v>
      </c>
      <c r="D76" s="38">
        <v>5.2256532066508315E-4</v>
      </c>
      <c r="E76" s="38">
        <v>8.0976510952757985E-2</v>
      </c>
      <c r="F76" s="38">
        <v>5.2784375824755873E-5</v>
      </c>
      <c r="G76" s="39">
        <v>6.3341250989707048E-5</v>
      </c>
      <c r="H76" s="38">
        <v>0.14165742940089734</v>
      </c>
      <c r="I76" s="38">
        <v>2.5948799155449984E-2</v>
      </c>
      <c r="J76">
        <v>0.27344593268452566</v>
      </c>
    </row>
    <row r="77" spans="1:10" x14ac:dyDescent="0.25">
      <c r="A77" s="38">
        <v>0.10181908401445748</v>
      </c>
      <c r="B77" s="38">
        <v>1.2863475737840817E-2</v>
      </c>
      <c r="C77" s="38">
        <v>0.99241291784362884</v>
      </c>
      <c r="D77" s="38">
        <v>3.6145594031234849E-3</v>
      </c>
      <c r="E77" s="38">
        <v>0.10870374663659803</v>
      </c>
      <c r="F77" s="38">
        <v>4.6262145130355975E-3</v>
      </c>
      <c r="G77" s="39">
        <v>5.4446715984853261E-4</v>
      </c>
      <c r="H77" s="38">
        <v>0.21169234444046339</v>
      </c>
      <c r="I77" s="38">
        <v>5.6789681117878903E-2</v>
      </c>
      <c r="J77">
        <v>0.28210375775853752</v>
      </c>
    </row>
    <row r="78" spans="1:10" x14ac:dyDescent="0.25">
      <c r="A78" s="38">
        <v>0.26366216501966583</v>
      </c>
      <c r="B78" s="38">
        <v>7.271681073863237E-3</v>
      </c>
      <c r="C78" s="38">
        <v>1.3197847844518071</v>
      </c>
      <c r="D78" s="38">
        <v>4.2321139925504247E-3</v>
      </c>
      <c r="E78" s="38">
        <v>0.10740572363951555</v>
      </c>
      <c r="F78" s="38">
        <v>9.6633635533066286E-5</v>
      </c>
      <c r="G78" s="39">
        <v>4.5791165928737087E-4</v>
      </c>
      <c r="H78" s="38">
        <v>0.6016135620915033</v>
      </c>
      <c r="I78" s="38">
        <v>5.0280603579544135E-2</v>
      </c>
      <c r="J78">
        <v>9.489995027373932E-2</v>
      </c>
    </row>
    <row r="79" spans="1:10" x14ac:dyDescent="0.25">
      <c r="A79" s="38">
        <v>0.2423867918724627</v>
      </c>
      <c r="B79" s="38">
        <v>5.9901122120335623E-3</v>
      </c>
      <c r="C79" s="38">
        <v>0.99632596302063314</v>
      </c>
      <c r="D79" s="38">
        <v>1.7436970480234684E-4</v>
      </c>
      <c r="E79" s="38">
        <v>4.4071088135338242E-2</v>
      </c>
      <c r="F79" s="38">
        <v>2.9061617467057807E-4</v>
      </c>
      <c r="G79" s="39">
        <v>1.0598942840926963E-4</v>
      </c>
      <c r="H79" s="38">
        <v>0.16056030798476489</v>
      </c>
      <c r="I79" s="38">
        <v>1.9129382320963343E-2</v>
      </c>
      <c r="J79">
        <v>0.11330067310052834</v>
      </c>
    </row>
    <row r="80" spans="1:10" x14ac:dyDescent="0.25">
      <c r="A80" s="38">
        <v>0.19529052986715612</v>
      </c>
      <c r="B80" s="38">
        <v>7.5681829577261229E-3</v>
      </c>
      <c r="C80" s="38">
        <v>1.2770983417636204</v>
      </c>
      <c r="D80" s="38">
        <v>1.3744244966096546E-3</v>
      </c>
      <c r="E80" s="38">
        <v>0.10647611519604229</v>
      </c>
      <c r="F80" s="38">
        <v>7.7667764829873181E-5</v>
      </c>
      <c r="G80" s="39">
        <v>4.3749563733282993E-5</v>
      </c>
      <c r="H80" s="38">
        <v>0.29793157961486622</v>
      </c>
      <c r="I80" s="38">
        <v>5.2096390611835186E-3</v>
      </c>
      <c r="J80">
        <v>0.14908601325084742</v>
      </c>
    </row>
    <row r="81" spans="1:10" x14ac:dyDescent="0.25">
      <c r="A81" s="38">
        <v>0.14146782159628854</v>
      </c>
      <c r="B81" s="38">
        <v>8.2915210398369545E-3</v>
      </c>
      <c r="C81" s="38">
        <v>1.1293350779740721</v>
      </c>
      <c r="D81" s="38">
        <v>2.1649627986543669E-3</v>
      </c>
      <c r="E81" s="38">
        <v>9.3752302063467366E-2</v>
      </c>
      <c r="F81" s="38">
        <v>7.8167843958976211E-4</v>
      </c>
      <c r="G81" s="39">
        <v>6.9437055104919524E-4</v>
      </c>
      <c r="H81" s="38">
        <v>0.13195223167148223</v>
      </c>
      <c r="I81" s="38">
        <v>3.621503932947541E-2</v>
      </c>
      <c r="J81">
        <v>0.32571701659770291</v>
      </c>
    </row>
    <row r="82" spans="1:10" x14ac:dyDescent="0.25">
      <c r="A82" s="38">
        <v>0.2024513588012222</v>
      </c>
      <c r="B82" s="38">
        <v>6.4480952042291926E-3</v>
      </c>
      <c r="C82" s="38">
        <v>1.1344295711143928</v>
      </c>
      <c r="D82" s="38">
        <v>4.0695698899240618E-3</v>
      </c>
      <c r="E82" s="38">
        <v>0.11089116995524791</v>
      </c>
      <c r="F82" s="38">
        <v>2.27843233319373E-4</v>
      </c>
      <c r="G82" s="39">
        <v>3.1740011115588958E-4</v>
      </c>
      <c r="H82" s="38">
        <v>0.2445232018164242</v>
      </c>
      <c r="I82" s="38">
        <v>5.3826317605565168E-3</v>
      </c>
      <c r="J82">
        <v>0.23381397609745447</v>
      </c>
    </row>
    <row r="83" spans="1:10" x14ac:dyDescent="0.25">
      <c r="A83" s="38">
        <v>0.11462009174186066</v>
      </c>
      <c r="B83" s="38">
        <v>8.0809887535248752E-3</v>
      </c>
      <c r="C83" s="38">
        <v>1.1599553300295462</v>
      </c>
      <c r="D83" s="38">
        <v>7.7839828818623271E-3</v>
      </c>
      <c r="E83" s="38">
        <v>7.9566658496244946E-2</v>
      </c>
      <c r="F83" s="38">
        <v>6.4480085149043974E-4</v>
      </c>
      <c r="G83" s="39">
        <v>8.5458195043424702E-4</v>
      </c>
      <c r="H83" s="38">
        <v>0.17325379317350223</v>
      </c>
      <c r="I83" s="38">
        <v>3.9687271587027152E-2</v>
      </c>
      <c r="J83">
        <v>0.22374478112421134</v>
      </c>
    </row>
    <row r="84" spans="1:10" x14ac:dyDescent="0.25">
      <c r="A84" s="38">
        <v>0.26135899332596807</v>
      </c>
      <c r="B84" s="38">
        <v>5.6220617457471041E-3</v>
      </c>
      <c r="C84" s="38">
        <v>1.0532201393973653</v>
      </c>
      <c r="D84" s="38">
        <v>7.4637716279746047E-3</v>
      </c>
      <c r="E84" s="38">
        <v>7.794033136930438E-2</v>
      </c>
      <c r="F84" s="38">
        <v>1.2139591454281514E-3</v>
      </c>
      <c r="G84" s="39">
        <v>1.5878400989630575E-3</v>
      </c>
      <c r="H84" s="38">
        <v>0.12968591691995948</v>
      </c>
      <c r="I84" s="38">
        <v>3.6432621805568062E-2</v>
      </c>
      <c r="J84">
        <v>0.22651367422870602</v>
      </c>
    </row>
    <row r="85" spans="1:10" x14ac:dyDescent="0.25">
      <c r="A85" s="38">
        <v>0.27445277091097142</v>
      </c>
      <c r="B85" s="38">
        <v>1.1864951822064046E-2</v>
      </c>
      <c r="C85" s="38">
        <v>1.1003845839856299</v>
      </c>
      <c r="D85" s="38">
        <v>8.3876095312835838E-3</v>
      </c>
      <c r="E85" s="38">
        <v>8.9896046293473017E-2</v>
      </c>
      <c r="F85" s="38">
        <v>1.3096267563744333E-3</v>
      </c>
      <c r="G85" s="39">
        <v>3.7989173085670587E-4</v>
      </c>
      <c r="H85" s="38">
        <v>0.10957043909152558</v>
      </c>
      <c r="I85" s="38">
        <v>4.1499839212491098E-2</v>
      </c>
      <c r="J85">
        <v>0.39662783772790378</v>
      </c>
    </row>
    <row r="86" spans="1:10" x14ac:dyDescent="0.25">
      <c r="A86" s="38">
        <v>0.39551156271003146</v>
      </c>
      <c r="B86" s="38">
        <v>2.5710385185024245E-3</v>
      </c>
      <c r="C86" s="38">
        <v>1.0883528355021455</v>
      </c>
      <c r="D86" s="38">
        <v>4.3508489858882574E-3</v>
      </c>
      <c r="E86" s="38">
        <v>7.5472654651588075E-2</v>
      </c>
      <c r="F86" s="38">
        <v>9.3426470108961331E-4</v>
      </c>
      <c r="G86" s="39">
        <v>2.0332931382241004E-3</v>
      </c>
      <c r="H86" s="38">
        <v>0.16045634123112915</v>
      </c>
      <c r="I86" s="38">
        <v>3.8945801783793768E-2</v>
      </c>
      <c r="J86">
        <v>0.24732253446826188</v>
      </c>
    </row>
    <row r="87" spans="1:10" x14ac:dyDescent="0.25">
      <c r="A87" s="38">
        <v>0.14967536692027097</v>
      </c>
      <c r="B87" s="38">
        <v>4.3461841117375258E-3</v>
      </c>
      <c r="C87" s="38">
        <v>1.3481426789007642</v>
      </c>
      <c r="D87" s="38">
        <v>1.7721164740027895E-3</v>
      </c>
      <c r="E87" s="38">
        <v>7.441444775957716E-2</v>
      </c>
      <c r="F87" s="38">
        <v>1.025534546340891E-3</v>
      </c>
      <c r="G87" s="39">
        <v>6.5991703642182334E-4</v>
      </c>
      <c r="H87" s="38">
        <v>0.1318621366205808</v>
      </c>
      <c r="I87" s="38">
        <v>1.0961303223302023E-2</v>
      </c>
      <c r="J87">
        <v>0.18582965190651693</v>
      </c>
    </row>
    <row r="88" spans="1:10" x14ac:dyDescent="0.25">
      <c r="A88" s="38">
        <v>0.10125782877246083</v>
      </c>
      <c r="B88" s="38">
        <v>1.3463819298582723E-2</v>
      </c>
      <c r="C88" s="38">
        <v>1.0595851431280299</v>
      </c>
      <c r="D88" s="38">
        <v>2.7166170828833245E-3</v>
      </c>
      <c r="E88" s="38">
        <v>0.11456835604911114</v>
      </c>
      <c r="F88" s="38">
        <v>6.5375500531175939E-4</v>
      </c>
      <c r="G88" s="39">
        <v>7.1780532677811419E-4</v>
      </c>
      <c r="H88" s="38">
        <v>0.19661681784751164</v>
      </c>
      <c r="I88" s="38">
        <v>2.6348977072193549E-2</v>
      </c>
      <c r="J88">
        <v>0.25818459208128791</v>
      </c>
    </row>
    <row r="89" spans="1:10" x14ac:dyDescent="0.25">
      <c r="A89" s="38">
        <v>8.2183299459948816E-2</v>
      </c>
      <c r="B89" s="38">
        <v>5.2530074662816943E-3</v>
      </c>
      <c r="C89" s="38">
        <v>1.2658890062653869</v>
      </c>
      <c r="D89" s="38">
        <v>1.7288715169612658E-3</v>
      </c>
      <c r="E89" s="38">
        <v>6.2071002177156491E-2</v>
      </c>
      <c r="F89" s="38">
        <v>6.1134596498384534E-4</v>
      </c>
      <c r="G89" s="39">
        <v>2.1298847259645695E-4</v>
      </c>
      <c r="H89" s="38">
        <v>0.17486512943166069</v>
      </c>
      <c r="I89" s="38">
        <v>1.305656517048904E-2</v>
      </c>
      <c r="J89">
        <v>0.18629999737337952</v>
      </c>
    </row>
    <row r="90" spans="1:10" x14ac:dyDescent="0.25">
      <c r="A90" s="38">
        <v>0.19792612697218717</v>
      </c>
      <c r="B90" s="38">
        <v>1.2947206666460404E-2</v>
      </c>
      <c r="C90" s="38">
        <v>1.069484931186653</v>
      </c>
      <c r="D90" s="38">
        <v>1.9368212617183874E-3</v>
      </c>
      <c r="E90" s="38">
        <v>7.4840918700947792E-2</v>
      </c>
      <c r="F90" s="38">
        <v>5.1978589771356086E-4</v>
      </c>
      <c r="G90" s="39">
        <v>6.1879273537328674E-4</v>
      </c>
      <c r="H90" s="38">
        <v>0.15307075894928993</v>
      </c>
      <c r="I90" s="38">
        <v>2.9972257459030763E-2</v>
      </c>
      <c r="J90">
        <v>0.23940072577301219</v>
      </c>
    </row>
    <row r="91" spans="1:10" x14ac:dyDescent="0.25">
      <c r="A91" s="38">
        <v>9.4863561092288481E-2</v>
      </c>
      <c r="B91" s="38">
        <v>1.0376310452770043E-2</v>
      </c>
      <c r="C91" s="38">
        <v>1.1455714372817665</v>
      </c>
      <c r="D91" s="38">
        <v>2.9230245804782932E-3</v>
      </c>
      <c r="E91" s="38">
        <v>6.8075864499457947E-2</v>
      </c>
      <c r="F91" s="38">
        <v>5.370463184157865E-3</v>
      </c>
      <c r="G91" s="39">
        <v>1.536508540426637E-4</v>
      </c>
      <c r="H91" s="38">
        <v>0.15315819574874914</v>
      </c>
      <c r="I91" s="38">
        <v>9.9812082566603354E-3</v>
      </c>
      <c r="J91">
        <v>0.23016000754407262</v>
      </c>
    </row>
    <row r="92" spans="1:10" x14ac:dyDescent="0.25">
      <c r="A92" s="38">
        <v>0.33895027079339624</v>
      </c>
      <c r="B92" s="38">
        <v>1.0647761643423159E-2</v>
      </c>
      <c r="C92" s="38">
        <v>1.1136141770260863</v>
      </c>
      <c r="D92" s="38">
        <v>1.5921460212316549E-3</v>
      </c>
      <c r="E92" s="38">
        <v>5.0544173308211787E-2</v>
      </c>
      <c r="F92" s="38">
        <v>2.8467023416863971E-3</v>
      </c>
      <c r="G92" s="39">
        <v>5.930629878513327E-5</v>
      </c>
      <c r="H92" s="38">
        <v>0.10714519246414629</v>
      </c>
      <c r="I92" s="38">
        <v>8.0899874240233077E-3</v>
      </c>
      <c r="J92">
        <v>0.19489368025298434</v>
      </c>
    </row>
    <row r="93" spans="1:10" x14ac:dyDescent="0.25">
      <c r="A93" s="38">
        <v>0.34403258225409034</v>
      </c>
      <c r="B93" s="38">
        <v>7.2796626104708927E-3</v>
      </c>
      <c r="C93" s="38">
        <v>1.0799549400801924</v>
      </c>
      <c r="D93" s="38">
        <v>3.7242554367221945E-3</v>
      </c>
      <c r="E93" s="38">
        <v>6.7602623288012906E-2</v>
      </c>
      <c r="F93" s="38">
        <v>2.04536645829256E-3</v>
      </c>
      <c r="G93" s="39">
        <v>6.0440003223466833E-4</v>
      </c>
      <c r="H93" s="38">
        <v>0.12359117230581489</v>
      </c>
      <c r="I93" s="38">
        <v>1.06048221528921E-2</v>
      </c>
      <c r="J93">
        <v>0.24060921995683102</v>
      </c>
    </row>
    <row r="94" spans="1:10" x14ac:dyDescent="0.25">
      <c r="A94" s="38">
        <v>0.22763241810057125</v>
      </c>
      <c r="B94" s="38">
        <v>4.6924004825090468E-3</v>
      </c>
      <c r="C94" s="38">
        <v>1.0731948420714181</v>
      </c>
      <c r="D94" s="38">
        <v>4.2219541616405308E-4</v>
      </c>
      <c r="E94" s="38">
        <v>7.8862082830719743E-2</v>
      </c>
      <c r="F94" s="38">
        <v>4.2219541616405308E-4</v>
      </c>
      <c r="G94" s="39">
        <v>2.3723361479694412E-4</v>
      </c>
      <c r="H94" s="38">
        <v>8.2774427020506636E-2</v>
      </c>
      <c r="I94" s="38">
        <v>9.4511459589867331E-3</v>
      </c>
      <c r="J94">
        <v>0.37741836119384303</v>
      </c>
    </row>
    <row r="95" spans="1:10" x14ac:dyDescent="0.25">
      <c r="A95" s="38">
        <v>0.50491510220225477</v>
      </c>
      <c r="B95" s="38">
        <v>6.5304030883494802E-3</v>
      </c>
      <c r="C95" s="38">
        <v>1.1097050127259986</v>
      </c>
      <c r="D95" s="38">
        <v>1.7341501024085942E-3</v>
      </c>
      <c r="E95" s="38">
        <v>9.0755417656772641E-2</v>
      </c>
      <c r="F95" s="38">
        <v>5.1555813855390636E-4</v>
      </c>
      <c r="G95" s="39">
        <v>1.4060676506015629E-3</v>
      </c>
      <c r="H95" s="38">
        <v>0.10138997598748915</v>
      </c>
      <c r="I95" s="38">
        <v>3.4732995564637714E-2</v>
      </c>
      <c r="J95">
        <v>0.32300224674865752</v>
      </c>
    </row>
    <row r="96" spans="1:10" x14ac:dyDescent="0.25">
      <c r="A96" s="38">
        <v>0.53005191550857333</v>
      </c>
      <c r="B96" s="38">
        <v>2.6340041082296636E-3</v>
      </c>
      <c r="C96" s="38">
        <v>1.3890315056759637</v>
      </c>
      <c r="D96" s="38">
        <v>3.7121081153190139E-3</v>
      </c>
      <c r="E96" s="38">
        <v>8.4835124047754215E-2</v>
      </c>
      <c r="F96" s="38">
        <v>4.0496962387510336E-4</v>
      </c>
      <c r="G96" s="39">
        <v>1.801150612854031E-3</v>
      </c>
      <c r="H96" s="38">
        <v>0.16638602385168993</v>
      </c>
      <c r="I96" s="38">
        <v>1.6816562145935174E-2</v>
      </c>
      <c r="J96">
        <v>0.1942990422049955</v>
      </c>
    </row>
    <row r="97" spans="1:10" x14ac:dyDescent="0.25">
      <c r="A97" s="38">
        <v>0.34525503491662785</v>
      </c>
      <c r="B97" s="38">
        <v>5.8437176939600474E-3</v>
      </c>
      <c r="C97" s="38">
        <v>1.0694275890003446</v>
      </c>
      <c r="D97" s="38">
        <v>5.757052389176742E-4</v>
      </c>
      <c r="E97" s="38">
        <v>6.0473811602008161E-2</v>
      </c>
      <c r="F97" s="38">
        <v>4.5189766065580877E-3</v>
      </c>
      <c r="G97" s="39">
        <v>3.73486194423294E-4</v>
      </c>
      <c r="H97" s="38">
        <v>8.5398340565759387E-2</v>
      </c>
      <c r="I97" s="38">
        <v>3.4521679738683474E-3</v>
      </c>
      <c r="J97">
        <v>0.24849910228601546</v>
      </c>
    </row>
    <row r="98" spans="1:10" x14ac:dyDescent="0.25">
      <c r="A98" s="38">
        <v>0.66902079568967288</v>
      </c>
      <c r="B98" s="38">
        <v>1.0626174725095828E-2</v>
      </c>
      <c r="C98" s="38">
        <v>0.9848954093862553</v>
      </c>
      <c r="D98" s="38">
        <v>5.4943835190693962E-3</v>
      </c>
      <c r="E98" s="38">
        <v>6.9432728026165833E-2</v>
      </c>
      <c r="F98" s="38">
        <v>1.4873684677884826E-3</v>
      </c>
      <c r="G98" s="39">
        <v>5.9568737142772562E-4</v>
      </c>
      <c r="H98" s="38">
        <v>0.12067294173363523</v>
      </c>
      <c r="I98" s="38">
        <v>2.9059183945300358E-2</v>
      </c>
      <c r="J98">
        <v>0.32886195392566209</v>
      </c>
    </row>
    <row r="99" spans="1:10" x14ac:dyDescent="0.25">
      <c r="A99" s="38">
        <v>0.17564897414900218</v>
      </c>
      <c r="B99" s="38">
        <v>8.4274048046188207E-3</v>
      </c>
      <c r="C99" s="38">
        <v>1.2976426236385235</v>
      </c>
      <c r="D99" s="38">
        <v>7.1657253121569086E-4</v>
      </c>
      <c r="E99" s="38">
        <v>4.7981355465187801E-2</v>
      </c>
      <c r="F99" s="38">
        <v>6.3736567464024235E-3</v>
      </c>
      <c r="G99" s="39">
        <v>2.7298001189169182E-4</v>
      </c>
      <c r="H99" s="38">
        <v>0.10822377877699839</v>
      </c>
      <c r="I99" s="38">
        <v>1.2797217651228793E-2</v>
      </c>
      <c r="J99">
        <v>0.2605235287887101</v>
      </c>
    </row>
    <row r="100" spans="1:10" x14ac:dyDescent="0.25">
      <c r="A100" s="38">
        <v>0.55914644417609194</v>
      </c>
      <c r="B100" s="38">
        <v>1.8184133664864953E-3</v>
      </c>
      <c r="C100" s="38">
        <v>1.2267751799801117</v>
      </c>
      <c r="D100" s="38">
        <v>2.6764706496391361E-3</v>
      </c>
      <c r="E100" s="38">
        <v>0.1273613103154074</v>
      </c>
      <c r="F100" s="38">
        <v>3.6883240881662566E-4</v>
      </c>
      <c r="G100" s="39">
        <v>1.1343336346624523E-4</v>
      </c>
      <c r="H100" s="38">
        <v>0.29677717024816858</v>
      </c>
      <c r="I100" s="38">
        <v>1.7529978071869432E-3</v>
      </c>
      <c r="J100">
        <v>0.19725879953575917</v>
      </c>
    </row>
    <row r="101" spans="1:10" x14ac:dyDescent="0.25">
      <c r="A101" s="38">
        <v>0.13778568849738185</v>
      </c>
      <c r="B101" s="38">
        <v>5.9590448751246188E-3</v>
      </c>
      <c r="C101" s="38">
        <v>1.163763413169798</v>
      </c>
      <c r="D101" s="38">
        <v>1.5679998967572085E-3</v>
      </c>
      <c r="E101" s="38">
        <v>7.0783688069112463E-2</v>
      </c>
      <c r="F101" s="38">
        <v>3.3693715202608603E-3</v>
      </c>
      <c r="G101" s="39">
        <v>2.0196871098148409E-3</v>
      </c>
      <c r="H101" s="38">
        <v>0.13257557426114189</v>
      </c>
      <c r="I101" s="38">
        <v>2.2001469058888182E-2</v>
      </c>
      <c r="J101">
        <v>0.23556229611193191</v>
      </c>
    </row>
    <row r="102" spans="1:10" x14ac:dyDescent="0.25">
      <c r="A102" s="38">
        <v>0.33936250865902623</v>
      </c>
      <c r="B102" s="38">
        <v>3.918908247726114E-2</v>
      </c>
      <c r="C102" s="38">
        <v>0.888942248000403</v>
      </c>
      <c r="D102" s="38">
        <v>4.7164731979411189E-3</v>
      </c>
      <c r="E102" s="38">
        <v>0.14934780579903661</v>
      </c>
      <c r="F102" s="38">
        <v>4.0057717571554711E-3</v>
      </c>
      <c r="G102" s="39">
        <v>2.4695080366693221E-3</v>
      </c>
      <c r="H102" s="38">
        <v>0.21095628827199045</v>
      </c>
      <c r="I102" s="38">
        <v>0.17298042340576744</v>
      </c>
      <c r="J102">
        <v>0.50266828705498412</v>
      </c>
    </row>
    <row r="103" spans="1:10" x14ac:dyDescent="0.25">
      <c r="A103" s="38">
        <v>0.3818093308716381</v>
      </c>
      <c r="B103" s="38">
        <v>3.6630036630036626E-3</v>
      </c>
      <c r="C103" s="38">
        <v>1.039936651394074</v>
      </c>
      <c r="D103" s="38">
        <v>8.7502276728796072E-3</v>
      </c>
      <c r="E103" s="38">
        <v>5.460607532430737E-2</v>
      </c>
      <c r="F103" s="38">
        <v>8.095035719345113E-5</v>
      </c>
      <c r="G103" s="39">
        <v>3.2886082609839518E-5</v>
      </c>
      <c r="H103" s="38">
        <v>0.17913049197579586</v>
      </c>
      <c r="I103" s="38">
        <v>2.9483637909052268E-2</v>
      </c>
      <c r="J103">
        <v>0.16451028564743714</v>
      </c>
    </row>
    <row r="104" spans="1:10" x14ac:dyDescent="0.25">
      <c r="A104" s="38">
        <v>0.21259681531378516</v>
      </c>
      <c r="B104" s="38">
        <v>5.8909020094340984E-3</v>
      </c>
      <c r="C104" s="38">
        <v>1.2479891119432502</v>
      </c>
      <c r="D104" s="38">
        <v>4.6701671883790366E-3</v>
      </c>
      <c r="E104" s="38">
        <v>9.8738874543802202E-2</v>
      </c>
      <c r="F104" s="38">
        <v>1.4611552683332612E-3</v>
      </c>
      <c r="G104" s="39">
        <v>2.0513874664012427E-3</v>
      </c>
      <c r="H104" s="38">
        <v>0.19653530093427385</v>
      </c>
      <c r="I104" s="38">
        <v>8.4477734662377572E-3</v>
      </c>
      <c r="J104">
        <v>0.18168406147088301</v>
      </c>
    </row>
    <row r="105" spans="1:10" x14ac:dyDescent="0.25">
      <c r="A105" s="38">
        <v>7.014878785469629E-2</v>
      </c>
      <c r="B105" s="38">
        <v>7.7832608958106966E-3</v>
      </c>
      <c r="C105" s="38">
        <v>0.98207212831972301</v>
      </c>
      <c r="D105" s="38">
        <v>3.4860557768924302E-3</v>
      </c>
      <c r="E105" s="38">
        <v>0.10290655559579863</v>
      </c>
      <c r="F105" s="38">
        <v>1.3129300977906555E-3</v>
      </c>
      <c r="G105" s="39">
        <v>4.7159845466618376E-4</v>
      </c>
      <c r="H105" s="38">
        <v>0.39587106120970667</v>
      </c>
      <c r="I105" s="38">
        <v>1.3234939031751781E-2</v>
      </c>
      <c r="J105">
        <v>0.14606817975131345</v>
      </c>
    </row>
    <row r="106" spans="1:10" x14ac:dyDescent="0.25">
      <c r="A106" s="38">
        <v>3.8574175325381758E-2</v>
      </c>
      <c r="B106" s="38">
        <v>8.8911396178095025E-3</v>
      </c>
      <c r="C106" s="38">
        <v>1.3142924201961916</v>
      </c>
      <c r="D106" s="38">
        <v>4.2281007307645377E-3</v>
      </c>
      <c r="E106" s="38">
        <v>9.1003205387758399E-2</v>
      </c>
      <c r="F106" s="38">
        <v>6.2503350430508932E-4</v>
      </c>
      <c r="G106" s="39">
        <v>1.2561500597469682E-3</v>
      </c>
      <c r="H106" s="38">
        <v>0.16360175937046503</v>
      </c>
      <c r="I106" s="38">
        <v>2.040711580114354E-2</v>
      </c>
      <c r="J106">
        <v>0.24362323114446016</v>
      </c>
    </row>
    <row r="107" spans="1:10" x14ac:dyDescent="0.25">
      <c r="A107" s="38">
        <v>0.48456418457329048</v>
      </c>
      <c r="B107" s="38">
        <v>9.3422842924988977E-3</v>
      </c>
      <c r="C107" s="38">
        <v>1.3727145497377535</v>
      </c>
      <c r="D107" s="38">
        <v>4.8855964419632593E-3</v>
      </c>
      <c r="E107" s="38">
        <v>6.8783072813899379E-2</v>
      </c>
      <c r="F107" s="38">
        <v>9.6904392237287757E-4</v>
      </c>
      <c r="G107" s="39">
        <v>3.5424954709385855E-4</v>
      </c>
      <c r="H107" s="38">
        <v>0.15346725235925118</v>
      </c>
      <c r="I107" s="38">
        <v>2.3665393399835751E-2</v>
      </c>
      <c r="J107">
        <v>0.22133088380653113</v>
      </c>
    </row>
    <row r="108" spans="1:10" x14ac:dyDescent="0.25">
      <c r="A108" s="38">
        <v>0.30674246459649829</v>
      </c>
      <c r="B108" s="38">
        <v>6.0667225266139426E-3</v>
      </c>
      <c r="C108" s="38">
        <v>1.3695401636084596</v>
      </c>
      <c r="D108" s="38">
        <v>6.1448537725711048E-3</v>
      </c>
      <c r="E108" s="38">
        <v>4.9870317706045858E-2</v>
      </c>
      <c r="F108" s="38">
        <v>3.460098035245758E-4</v>
      </c>
      <c r="G108" s="39">
        <v>4.316686446071789E-4</v>
      </c>
      <c r="H108" s="38">
        <v>0.1264877383262574</v>
      </c>
      <c r="I108" s="38">
        <v>1.6996790648754104E-2</v>
      </c>
      <c r="J108">
        <v>0.15487960668223463</v>
      </c>
    </row>
    <row r="109" spans="1:10" x14ac:dyDescent="0.25">
      <c r="A109" s="38">
        <v>0.3153027209432781</v>
      </c>
      <c r="B109" s="38">
        <v>4.5125087225704802E-3</v>
      </c>
      <c r="C109" s="38">
        <v>1.2793698437885943</v>
      </c>
      <c r="D109" s="38">
        <v>4.0184313600241574E-3</v>
      </c>
      <c r="E109" s="38">
        <v>6.3357074210323064E-2</v>
      </c>
      <c r="F109" s="38">
        <v>4.182478594013583E-3</v>
      </c>
      <c r="G109" s="39">
        <v>8.8846820532326014E-4</v>
      </c>
      <c r="H109" s="38">
        <v>8.8048844459026429E-2</v>
      </c>
      <c r="I109" s="38">
        <v>9.4397327239873832E-3</v>
      </c>
      <c r="J109">
        <v>0.30488335108904091</v>
      </c>
    </row>
    <row r="110" spans="1:10" x14ac:dyDescent="0.25">
      <c r="A110" s="38">
        <v>0.28132477056962785</v>
      </c>
      <c r="B110" s="38">
        <v>5.9285794059104181E-4</v>
      </c>
      <c r="C110" s="38">
        <v>1.2684354785273295</v>
      </c>
      <c r="D110" s="38">
        <v>1.6955945853699777E-3</v>
      </c>
      <c r="E110" s="38">
        <v>0.12787830964510979</v>
      </c>
      <c r="F110" s="38">
        <v>2.0144644812336457E-4</v>
      </c>
      <c r="G110" s="39">
        <v>1.7743987658534702E-5</v>
      </c>
      <c r="H110" s="38">
        <v>0.35610513208311279</v>
      </c>
      <c r="I110" s="38">
        <v>3.7465908059006064E-3</v>
      </c>
      <c r="J110">
        <v>9.130311762117467E-2</v>
      </c>
    </row>
    <row r="111" spans="1:10" x14ac:dyDescent="0.25">
      <c r="A111" s="38">
        <v>0.34003411817501367</v>
      </c>
      <c r="B111" s="38">
        <v>1.4846434707903778E-2</v>
      </c>
      <c r="C111" s="38">
        <v>1.1242451016223141</v>
      </c>
      <c r="D111" s="38">
        <v>0</v>
      </c>
      <c r="E111" s="38">
        <v>4.4568977211068915E-2</v>
      </c>
      <c r="F111" s="38">
        <v>4.1316241635015374E-3</v>
      </c>
      <c r="G111" s="39">
        <v>0</v>
      </c>
      <c r="H111" s="38">
        <v>5.8860101284138176E-2</v>
      </c>
      <c r="I111" s="38">
        <v>2.7961939319949353E-2</v>
      </c>
      <c r="J111">
        <v>0.18648343000101764</v>
      </c>
    </row>
    <row r="112" spans="1:10" x14ac:dyDescent="0.25">
      <c r="A112" s="38">
        <v>8.4903247288041828E-2</v>
      </c>
      <c r="B112" s="38">
        <v>1.0703568976483164E-2</v>
      </c>
      <c r="C112" s="38">
        <v>1.344634943996794</v>
      </c>
      <c r="D112" s="38">
        <v>1.8498016550175407E-4</v>
      </c>
      <c r="E112" s="38">
        <v>8.4621026510432421E-2</v>
      </c>
      <c r="F112" s="38">
        <v>1.2732801392037406E-4</v>
      </c>
      <c r="G112" s="39">
        <v>1.3071931695457289E-4</v>
      </c>
      <c r="H112" s="38">
        <v>0.21920396252178528</v>
      </c>
      <c r="I112" s="38">
        <v>6.2288987729957335E-3</v>
      </c>
      <c r="J112">
        <v>0.16745199855961343</v>
      </c>
    </row>
    <row r="113" spans="1:10" x14ac:dyDescent="0.25">
      <c r="A113" s="38">
        <v>0.22655893165068863</v>
      </c>
      <c r="B113" s="38">
        <v>5.7010837045409221E-3</v>
      </c>
      <c r="C113" s="38">
        <v>0.92644556752884955</v>
      </c>
      <c r="D113" s="38">
        <v>3.8228841167475575E-4</v>
      </c>
      <c r="E113" s="38">
        <v>6.303326463222747E-2</v>
      </c>
      <c r="F113" s="38">
        <v>1.0526782350464288E-4</v>
      </c>
      <c r="G113" s="39">
        <v>3.0472264698712409E-4</v>
      </c>
      <c r="H113" s="38">
        <v>0.15242226802295947</v>
      </c>
      <c r="I113" s="38">
        <v>5.257850763468741E-3</v>
      </c>
      <c r="J113">
        <v>0.20677733184602984</v>
      </c>
    </row>
    <row r="114" spans="1:10" x14ac:dyDescent="0.25">
      <c r="A114" s="38">
        <v>0.61557261427440424</v>
      </c>
      <c r="B114" s="38">
        <v>1.7461189908035496E-2</v>
      </c>
      <c r="C114" s="38">
        <v>1.0579112972935991</v>
      </c>
      <c r="D114" s="38">
        <v>7.0380995790546156E-4</v>
      </c>
      <c r="E114" s="38">
        <v>8.3836054731837209E-2</v>
      </c>
      <c r="F114" s="38">
        <v>4.5535387117820025E-3</v>
      </c>
      <c r="G114" s="39">
        <v>4.3345756137669697E-4</v>
      </c>
      <c r="H114" s="38">
        <v>3.5020689778445094E-2</v>
      </c>
      <c r="I114" s="38">
        <v>2.6268868809823844E-2</v>
      </c>
      <c r="J114">
        <v>0.30312154102550543</v>
      </c>
    </row>
    <row r="115" spans="1:10" x14ac:dyDescent="0.25">
      <c r="A115" s="38">
        <v>0.37079831345884545</v>
      </c>
      <c r="B115" s="38">
        <v>2.0924418060513688E-2</v>
      </c>
      <c r="C115" s="38">
        <v>0.79891323290374283</v>
      </c>
      <c r="D115" s="38">
        <v>0</v>
      </c>
      <c r="E115" s="38">
        <v>7.9833674274330496E-2</v>
      </c>
      <c r="F115" s="38">
        <v>8.0221411094621143E-5</v>
      </c>
      <c r="G115" s="39">
        <v>0</v>
      </c>
      <c r="H115" s="38">
        <v>0.16823766930060299</v>
      </c>
      <c r="I115" s="38">
        <v>0.2286310216196703</v>
      </c>
      <c r="J115">
        <v>0.30078983386303298</v>
      </c>
    </row>
    <row r="116" spans="1:10" x14ac:dyDescent="0.25">
      <c r="A116" s="38">
        <v>0.16919376724099186</v>
      </c>
      <c r="B116" s="38">
        <v>1.5628453667225751E-2</v>
      </c>
      <c r="C116" s="38">
        <v>0.96199615270216066</v>
      </c>
      <c r="D116" s="38">
        <v>1.9503061980730979E-4</v>
      </c>
      <c r="E116" s="38">
        <v>8.7950141505549709E-2</v>
      </c>
      <c r="F116" s="38">
        <v>3.39353278464719E-3</v>
      </c>
      <c r="G116" s="39">
        <v>0</v>
      </c>
      <c r="H116" s="38">
        <v>0.15535272371095596</v>
      </c>
      <c r="I116" s="38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0.99060961202801889</v>
      </c>
    </row>
    <row r="5" spans="1:9" x14ac:dyDescent="0.25">
      <c r="A5" s="12" t="s">
        <v>58</v>
      </c>
      <c r="B5" s="12">
        <v>0.98130740344230216</v>
      </c>
    </row>
    <row r="6" spans="1:9" x14ac:dyDescent="0.25">
      <c r="A6" s="12" t="s">
        <v>59</v>
      </c>
      <c r="B6" s="12">
        <v>0.98088257170235449</v>
      </c>
    </row>
    <row r="7" spans="1:9" x14ac:dyDescent="0.25">
      <c r="A7" s="12" t="s">
        <v>60</v>
      </c>
      <c r="B7" s="12">
        <v>1777.4572969332098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7297707805.0429707</v>
      </c>
      <c r="D12" s="12">
        <v>7297707805.0429707</v>
      </c>
      <c r="E12" s="12">
        <v>2309.8730889626004</v>
      </c>
      <c r="F12" s="12">
        <v>1.1439210966604258E-39</v>
      </c>
    </row>
    <row r="13" spans="1:9" x14ac:dyDescent="0.25">
      <c r="A13" s="12" t="s">
        <v>108</v>
      </c>
      <c r="B13" s="12">
        <v>44</v>
      </c>
      <c r="C13" s="12">
        <v>139011595.46652898</v>
      </c>
      <c r="D13" s="12">
        <v>3159354.4424211131</v>
      </c>
      <c r="E13" s="12"/>
      <c r="F13" s="12"/>
    </row>
    <row r="14" spans="1:9" ht="15.75" thickBot="1" x14ac:dyDescent="0.3">
      <c r="A14" s="13" t="s">
        <v>109</v>
      </c>
      <c r="B14" s="13">
        <v>45</v>
      </c>
      <c r="C14" s="13">
        <v>7436719400.5094995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4640.3293337341111</v>
      </c>
      <c r="C17" s="12">
        <v>368.88953688605278</v>
      </c>
      <c r="D17" s="12">
        <v>12.579183928351631</v>
      </c>
      <c r="E17" s="12">
        <v>3.593463544254888E-16</v>
      </c>
      <c r="F17" s="12">
        <v>3896.8813225423833</v>
      </c>
      <c r="G17" s="12">
        <v>5383.7773449258393</v>
      </c>
      <c r="H17" s="12">
        <v>3896.8813225423833</v>
      </c>
      <c r="I17" s="12">
        <v>5383.7773449258393</v>
      </c>
    </row>
    <row r="18" spans="1:9" ht="15.75" thickBot="1" x14ac:dyDescent="0.3">
      <c r="A18" s="13" t="s">
        <v>53</v>
      </c>
      <c r="B18" s="13">
        <v>2.5442193631691166</v>
      </c>
      <c r="C18" s="13">
        <v>5.2937142403598349E-2</v>
      </c>
      <c r="D18" s="13">
        <v>48.061139072670755</v>
      </c>
      <c r="E18" s="13">
        <v>1.143921096660442E-39</v>
      </c>
      <c r="F18" s="13">
        <v>2.4375315628851926</v>
      </c>
      <c r="G18" s="13">
        <v>2.6509071634530406</v>
      </c>
      <c r="H18" s="13">
        <v>2.4375315628851926</v>
      </c>
      <c r="I18" s="13">
        <v>2.6509071634530406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27" zoomScale="130" zoomScaleNormal="130" workbookViewId="0">
      <selection activeCell="I1" sqref="I1"/>
    </sheetView>
  </sheetViews>
  <sheetFormatPr defaultRowHeight="15" x14ac:dyDescent="0.25"/>
  <cols>
    <col min="3" max="3" width="11.140625" customWidth="1"/>
    <col min="5" max="5" width="9.140625" style="9"/>
    <col min="6" max="6" width="11.7109375" customWidth="1"/>
  </cols>
  <sheetData>
    <row r="1" spans="1:16" ht="76.5" x14ac:dyDescent="0.2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2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2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2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2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2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2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2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2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2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2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2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2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2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2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2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2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2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2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2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2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2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2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2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2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2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2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2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2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2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2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2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2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2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2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2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2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2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2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2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2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2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2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2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2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2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2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3" workbookViewId="0">
      <selection activeCell="H48" sqref="H48"/>
    </sheetView>
  </sheetViews>
  <sheetFormatPr defaultRowHeight="15" x14ac:dyDescent="0.25"/>
  <cols>
    <col min="2" max="2" width="30.28515625" bestFit="1" customWidth="1"/>
    <col min="3" max="3" width="31.85546875" bestFit="1" customWidth="1"/>
    <col min="5" max="5" width="12.7109375" bestFit="1" customWidth="1"/>
    <col min="6" max="6" width="11.42578125" bestFit="1" customWidth="1"/>
    <col min="7" max="9" width="15.7109375" bestFit="1" customWidth="1"/>
    <col min="11" max="11" width="9.85546875" bestFit="1" customWidth="1"/>
    <col min="12" max="12" width="11" bestFit="1" customWidth="1"/>
  </cols>
  <sheetData>
    <row r="1" spans="2:12" ht="18.75" x14ac:dyDescent="0.3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</row>
    <row r="2" spans="2:12" ht="18.75" x14ac:dyDescent="0.3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</row>
    <row r="3" spans="2:12" ht="18.75" x14ac:dyDescent="0.3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</row>
    <row r="4" spans="2:12" ht="18.75" x14ac:dyDescent="0.3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</row>
    <row r="5" spans="2:12" ht="18.75" x14ac:dyDescent="0.3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</row>
    <row r="6" spans="2:12" ht="18.75" x14ac:dyDescent="0.3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</row>
    <row r="7" spans="2:12" ht="18.75" x14ac:dyDescent="0.3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</row>
    <row r="8" spans="2:12" ht="18.75" x14ac:dyDescent="0.3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</row>
    <row r="9" spans="2:12" ht="18.75" x14ac:dyDescent="0.3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</row>
    <row r="10" spans="2:12" ht="18.75" x14ac:dyDescent="0.3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</row>
    <row r="11" spans="2:12" ht="18.75" x14ac:dyDescent="0.3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</row>
    <row r="12" spans="2:12" ht="18.75" x14ac:dyDescent="0.3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</row>
    <row r="13" spans="2:12" ht="18.75" x14ac:dyDescent="0.3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</row>
    <row r="14" spans="2:12" ht="18.75" x14ac:dyDescent="0.3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</row>
    <row r="15" spans="2:12" ht="18.75" x14ac:dyDescent="0.3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</row>
    <row r="16" spans="2:12" ht="18.75" x14ac:dyDescent="0.3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</row>
    <row r="17" spans="2:9" ht="18.75" x14ac:dyDescent="0.3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</row>
    <row r="18" spans="2:9" ht="18.75" x14ac:dyDescent="0.3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</row>
    <row r="19" spans="2:9" ht="18.75" x14ac:dyDescent="0.3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</row>
    <row r="20" spans="2:9" ht="18.75" x14ac:dyDescent="0.3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</row>
    <row r="21" spans="2:9" ht="18.75" x14ac:dyDescent="0.3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</row>
    <row r="22" spans="2:9" ht="18.75" x14ac:dyDescent="0.3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</row>
    <row r="23" spans="2:9" ht="18.75" x14ac:dyDescent="0.3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</row>
    <row r="24" spans="2:9" ht="18.75" x14ac:dyDescent="0.3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</row>
    <row r="25" spans="2:9" ht="18.75" x14ac:dyDescent="0.3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</row>
    <row r="26" spans="2:9" ht="18.75" x14ac:dyDescent="0.3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</row>
    <row r="27" spans="2:9" ht="18.75" x14ac:dyDescent="0.3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</row>
    <row r="28" spans="2:9" ht="18.75" x14ac:dyDescent="0.3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</row>
    <row r="29" spans="2:9" ht="18.75" x14ac:dyDescent="0.3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</row>
    <row r="30" spans="2:9" ht="18.75" x14ac:dyDescent="0.3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</row>
    <row r="31" spans="2:9" ht="18.75" x14ac:dyDescent="0.3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</row>
    <row r="32" spans="2:9" ht="18.75" x14ac:dyDescent="0.3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</row>
    <row r="33" spans="1:9" ht="18.75" x14ac:dyDescent="0.3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</row>
    <row r="34" spans="1:9" ht="18.75" x14ac:dyDescent="0.3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</row>
    <row r="35" spans="1:9" ht="18.75" x14ac:dyDescent="0.3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</row>
    <row r="36" spans="1:9" ht="18.75" x14ac:dyDescent="0.3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</row>
    <row r="37" spans="1:9" ht="18.75" x14ac:dyDescent="0.3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</row>
    <row r="38" spans="1:9" ht="18.75" x14ac:dyDescent="0.3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</row>
    <row r="39" spans="1:9" ht="18.75" x14ac:dyDescent="0.3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</row>
    <row r="40" spans="1:9" ht="18.75" x14ac:dyDescent="0.3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</row>
    <row r="41" spans="1:9" ht="18.75" x14ac:dyDescent="0.3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</row>
    <row r="42" spans="1:9" ht="18.75" x14ac:dyDescent="0.3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</row>
    <row r="43" spans="1:9" ht="18.75" x14ac:dyDescent="0.3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</row>
    <row r="44" spans="1:9" ht="18.75" x14ac:dyDescent="0.3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</row>
    <row r="45" spans="1:9" ht="18.75" x14ac:dyDescent="0.3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</row>
    <row r="46" spans="1:9" ht="18.75" x14ac:dyDescent="0.3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</row>
    <row r="47" spans="1:9" ht="18.75" x14ac:dyDescent="0.3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</row>
    <row r="48" spans="1:9" ht="18.75" x14ac:dyDescent="0.3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5">SUM(G2:G47)</f>
        <v>2868348504.3336983</v>
      </c>
      <c r="H48" s="42">
        <f t="shared" si="5"/>
        <v>7436719400.5094995</v>
      </c>
      <c r="I48" s="30">
        <f t="shared" si="5"/>
        <v>1127398268.3477583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2DFF40-ABE0-475F-AA54-BA417EA281F1}"/>
</file>

<file path=customXml/itemProps2.xml><?xml version="1.0" encoding="utf-8"?>
<ds:datastoreItem xmlns:ds="http://schemas.openxmlformats.org/officeDocument/2006/customXml" ds:itemID="{158D33B4-3B4E-46BD-ACF0-E0F5AA390D82}"/>
</file>

<file path=customXml/itemProps3.xml><?xml version="1.0" encoding="utf-8"?>
<ds:datastoreItem xmlns:ds="http://schemas.openxmlformats.org/officeDocument/2006/customXml" ds:itemID="{0189B9E4-7C93-4CF4-9A71-7EC4175B1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 Day 1</vt:lpstr>
      <vt:lpstr>Results-Verify</vt:lpstr>
      <vt:lpstr>Sheet1</vt:lpstr>
      <vt:lpstr>Sheet3</vt:lpstr>
      <vt:lpstr>Sheet2</vt:lpstr>
      <vt:lpstr>Data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Pulak Mishra</cp:lastModifiedBy>
  <dcterms:created xsi:type="dcterms:W3CDTF">2022-01-05T06:39:55Z</dcterms:created>
  <dcterms:modified xsi:type="dcterms:W3CDTF">2022-02-02T10:36:50Z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