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College\Sem 6\Econometrics LAB\"/>
    </mc:Choice>
  </mc:AlternateContent>
  <xr:revisionPtr revIDLastSave="0" documentId="13_ncr:1_{F484265D-0DED-4520-9952-1C9C25D04B7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esult Day 1" sheetId="3" r:id="rId1"/>
    <sheet name="Sheet2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4" l="1"/>
  <c r="L7" i="4"/>
  <c r="L6" i="4"/>
  <c r="L4" i="4"/>
  <c r="L5" i="4"/>
  <c r="L3" i="4"/>
  <c r="L2" i="4"/>
  <c r="F48" i="4"/>
  <c r="G48" i="4"/>
  <c r="H48" i="4"/>
  <c r="I48" i="4"/>
  <c r="E48" i="4"/>
  <c r="E3" i="4"/>
  <c r="F3" i="4"/>
  <c r="G3" i="4"/>
  <c r="H3" i="4"/>
  <c r="I3" i="4"/>
  <c r="E4" i="4"/>
  <c r="F4" i="4"/>
  <c r="G4" i="4"/>
  <c r="H4" i="4"/>
  <c r="I4" i="4"/>
  <c r="E5" i="4"/>
  <c r="G5" i="4" s="1"/>
  <c r="F5" i="4"/>
  <c r="I5" i="4" s="1"/>
  <c r="E6" i="4"/>
  <c r="F6" i="4"/>
  <c r="G6" i="4"/>
  <c r="H6" i="4"/>
  <c r="I6" i="4"/>
  <c r="E7" i="4"/>
  <c r="F7" i="4"/>
  <c r="I7" i="4" s="1"/>
  <c r="G7" i="4"/>
  <c r="H7" i="4"/>
  <c r="E8" i="4"/>
  <c r="F8" i="4"/>
  <c r="G8" i="4"/>
  <c r="H8" i="4"/>
  <c r="I8" i="4"/>
  <c r="E9" i="4"/>
  <c r="F9" i="4"/>
  <c r="G9" i="4"/>
  <c r="H9" i="4"/>
  <c r="I9" i="4"/>
  <c r="E10" i="4"/>
  <c r="G10" i="4" s="1"/>
  <c r="F10" i="4"/>
  <c r="I10" i="4"/>
  <c r="E11" i="4"/>
  <c r="F11" i="4"/>
  <c r="G11" i="4"/>
  <c r="H11" i="4"/>
  <c r="I11" i="4"/>
  <c r="E12" i="4"/>
  <c r="H12" i="4" s="1"/>
  <c r="F12" i="4"/>
  <c r="I12" i="4" s="1"/>
  <c r="G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G17" i="4" s="1"/>
  <c r="F17" i="4"/>
  <c r="I17" i="4" s="1"/>
  <c r="E18" i="4"/>
  <c r="F18" i="4"/>
  <c r="G18" i="4"/>
  <c r="H18" i="4"/>
  <c r="I18" i="4"/>
  <c r="E19" i="4"/>
  <c r="F19" i="4"/>
  <c r="I19" i="4" s="1"/>
  <c r="G19" i="4"/>
  <c r="H19" i="4"/>
  <c r="E20" i="4"/>
  <c r="F20" i="4"/>
  <c r="G20" i="4"/>
  <c r="H20" i="4"/>
  <c r="I20" i="4"/>
  <c r="E21" i="4"/>
  <c r="F21" i="4"/>
  <c r="G21" i="4"/>
  <c r="H21" i="4"/>
  <c r="I21" i="4"/>
  <c r="E22" i="4"/>
  <c r="G22" i="4" s="1"/>
  <c r="F22" i="4"/>
  <c r="I22" i="4"/>
  <c r="E23" i="4"/>
  <c r="F23" i="4"/>
  <c r="G23" i="4"/>
  <c r="H23" i="4"/>
  <c r="I23" i="4"/>
  <c r="E24" i="4"/>
  <c r="H24" i="4" s="1"/>
  <c r="F24" i="4"/>
  <c r="I24" i="4" s="1"/>
  <c r="G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G29" i="4" s="1"/>
  <c r="F29" i="4"/>
  <c r="I29" i="4" s="1"/>
  <c r="E30" i="4"/>
  <c r="F30" i="4"/>
  <c r="G30" i="4"/>
  <c r="H30" i="4"/>
  <c r="I30" i="4"/>
  <c r="E31" i="4"/>
  <c r="F31" i="4"/>
  <c r="I31" i="4" s="1"/>
  <c r="G31" i="4"/>
  <c r="H31" i="4"/>
  <c r="E32" i="4"/>
  <c r="F32" i="4"/>
  <c r="G32" i="4"/>
  <c r="H32" i="4"/>
  <c r="I32" i="4"/>
  <c r="E33" i="4"/>
  <c r="F33" i="4"/>
  <c r="G33" i="4"/>
  <c r="H33" i="4"/>
  <c r="I33" i="4"/>
  <c r="E34" i="4"/>
  <c r="G34" i="4" s="1"/>
  <c r="F34" i="4"/>
  <c r="I34" i="4"/>
  <c r="E35" i="4"/>
  <c r="F35" i="4"/>
  <c r="G35" i="4"/>
  <c r="H35" i="4"/>
  <c r="I35" i="4"/>
  <c r="E36" i="4"/>
  <c r="H36" i="4" s="1"/>
  <c r="F36" i="4"/>
  <c r="I36" i="4" s="1"/>
  <c r="G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G41" i="4" s="1"/>
  <c r="F41" i="4"/>
  <c r="I41" i="4" s="1"/>
  <c r="E42" i="4"/>
  <c r="F42" i="4"/>
  <c r="G42" i="4"/>
  <c r="H42" i="4"/>
  <c r="I42" i="4"/>
  <c r="E43" i="4"/>
  <c r="F43" i="4"/>
  <c r="I43" i="4" s="1"/>
  <c r="G43" i="4"/>
  <c r="H43" i="4"/>
  <c r="E44" i="4"/>
  <c r="F44" i="4"/>
  <c r="G44" i="4"/>
  <c r="H44" i="4"/>
  <c r="I44" i="4"/>
  <c r="E45" i="4"/>
  <c r="F45" i="4"/>
  <c r="G45" i="4"/>
  <c r="H45" i="4"/>
  <c r="I45" i="4"/>
  <c r="E46" i="4"/>
  <c r="G46" i="4" s="1"/>
  <c r="F46" i="4"/>
  <c r="I46" i="4"/>
  <c r="E47" i="4"/>
  <c r="F47" i="4"/>
  <c r="G47" i="4"/>
  <c r="H47" i="4"/>
  <c r="I47" i="4"/>
  <c r="I2" i="4"/>
  <c r="H2" i="4"/>
  <c r="G2" i="4"/>
  <c r="F2" i="4"/>
  <c r="E2" i="4"/>
  <c r="C48" i="4"/>
  <c r="B48" i="4"/>
  <c r="G18" i="3"/>
  <c r="G12" i="3"/>
  <c r="I20" i="3"/>
  <c r="I19" i="3"/>
  <c r="H46" i="4" l="1"/>
  <c r="H34" i="4"/>
  <c r="H22" i="4"/>
  <c r="H10" i="4"/>
  <c r="H41" i="4"/>
  <c r="H29" i="4"/>
  <c r="H17" i="4"/>
  <c r="H5" i="4"/>
  <c r="G3" i="2"/>
  <c r="H3" i="2" s="1"/>
  <c r="I3" i="2"/>
  <c r="G4" i="2"/>
  <c r="H4" i="2" s="1"/>
  <c r="I4" i="2"/>
  <c r="G5" i="2"/>
  <c r="H5" i="2"/>
  <c r="I5" i="2"/>
  <c r="G6" i="2"/>
  <c r="H6" i="2"/>
  <c r="I6" i="2"/>
  <c r="G7" i="2"/>
  <c r="H7" i="2" s="1"/>
  <c r="I7" i="2"/>
  <c r="G8" i="2"/>
  <c r="H8" i="2" s="1"/>
  <c r="I8" i="2"/>
  <c r="G9" i="2"/>
  <c r="H9" i="2" s="1"/>
  <c r="I9" i="2"/>
  <c r="G10" i="2"/>
  <c r="H10" i="2" s="1"/>
  <c r="I10" i="2"/>
  <c r="G11" i="2"/>
  <c r="H11" i="2" s="1"/>
  <c r="I11" i="2"/>
  <c r="G12" i="2"/>
  <c r="H12" i="2" s="1"/>
  <c r="I12" i="2"/>
  <c r="G13" i="2"/>
  <c r="H13" i="2"/>
  <c r="I13" i="2"/>
  <c r="G14" i="2"/>
  <c r="H14" i="2" s="1"/>
  <c r="I14" i="2"/>
  <c r="G15" i="2"/>
  <c r="H15" i="2" s="1"/>
  <c r="I15" i="2"/>
  <c r="G16" i="2"/>
  <c r="H16" i="2" s="1"/>
  <c r="I16" i="2"/>
  <c r="G17" i="2"/>
  <c r="H17" i="2" s="1"/>
  <c r="I17" i="2"/>
  <c r="G18" i="2"/>
  <c r="H18" i="2"/>
  <c r="I18" i="2"/>
  <c r="G19" i="2"/>
  <c r="H19" i="2" s="1"/>
  <c r="I19" i="2"/>
  <c r="G20" i="2"/>
  <c r="H20" i="2" s="1"/>
  <c r="I20" i="2"/>
  <c r="G21" i="2"/>
  <c r="H21" i="2"/>
  <c r="I21" i="2"/>
  <c r="G22" i="2"/>
  <c r="H22" i="2"/>
  <c r="I22" i="2"/>
  <c r="G23" i="2"/>
  <c r="H23" i="2" s="1"/>
  <c r="I23" i="2"/>
  <c r="G24" i="2"/>
  <c r="H24" i="2" s="1"/>
  <c r="I24" i="2"/>
  <c r="G25" i="2"/>
  <c r="H25" i="2" s="1"/>
  <c r="I25" i="2"/>
  <c r="G26" i="2"/>
  <c r="H26" i="2"/>
  <c r="I26" i="2"/>
  <c r="G27" i="2"/>
  <c r="H27" i="2" s="1"/>
  <c r="I27" i="2"/>
  <c r="G28" i="2"/>
  <c r="H28" i="2" s="1"/>
  <c r="I28" i="2"/>
  <c r="G29" i="2"/>
  <c r="H29" i="2" s="1"/>
  <c r="I29" i="2"/>
  <c r="G30" i="2"/>
  <c r="H30" i="2" s="1"/>
  <c r="I30" i="2"/>
  <c r="G31" i="2"/>
  <c r="H31" i="2" s="1"/>
  <c r="I31" i="2"/>
  <c r="G32" i="2"/>
  <c r="H32" i="2" s="1"/>
  <c r="I32" i="2"/>
  <c r="G33" i="2"/>
  <c r="H33" i="2" s="1"/>
  <c r="I33" i="2"/>
  <c r="G34" i="2"/>
  <c r="H34" i="2" s="1"/>
  <c r="I34" i="2"/>
  <c r="G35" i="2"/>
  <c r="H35" i="2" s="1"/>
  <c r="I35" i="2"/>
  <c r="G36" i="2"/>
  <c r="H36" i="2" s="1"/>
  <c r="I36" i="2"/>
  <c r="G37" i="2"/>
  <c r="H37" i="2" s="1"/>
  <c r="I37" i="2"/>
  <c r="G38" i="2"/>
  <c r="H38" i="2" s="1"/>
  <c r="I38" i="2"/>
  <c r="G39" i="2"/>
  <c r="H39" i="2" s="1"/>
  <c r="I39" i="2"/>
  <c r="G40" i="2"/>
  <c r="H40" i="2" s="1"/>
  <c r="I40" i="2"/>
  <c r="G41" i="2"/>
  <c r="H41" i="2" s="1"/>
  <c r="I41" i="2"/>
  <c r="G42" i="2"/>
  <c r="H42" i="2" s="1"/>
  <c r="I42" i="2"/>
  <c r="G43" i="2"/>
  <c r="H43" i="2" s="1"/>
  <c r="I43" i="2"/>
  <c r="G44" i="2"/>
  <c r="H44" i="2" s="1"/>
  <c r="I44" i="2"/>
  <c r="G45" i="2"/>
  <c r="H45" i="2"/>
  <c r="I45" i="2"/>
  <c r="G46" i="2"/>
  <c r="H46" i="2"/>
  <c r="I46" i="2"/>
  <c r="G47" i="2"/>
  <c r="H47" i="2" s="1"/>
  <c r="I47" i="2"/>
  <c r="I2" i="2"/>
  <c r="G2" i="2"/>
  <c r="H2" i="2" s="1"/>
</calcChain>
</file>

<file path=xl/sharedStrings.xml><?xml version="1.0" encoding="utf-8"?>
<sst xmlns="http://schemas.openxmlformats.org/spreadsheetml/2006/main" count="174" uniqueCount="125">
  <si>
    <t>Year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</si>
  <si>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</si>
  <si>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</si>
  <si>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</si>
  <si>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</si>
  <si>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</si>
  <si>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</si>
  <si>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</si>
  <si>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</si>
  <si>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</si>
  <si>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</si>
  <si>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</si>
  <si>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</si>
  <si>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</si>
  <si>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</si>
  <si>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</si>
  <si>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</si>
  <si>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</si>
  <si>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</si>
  <si>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</si>
  <si>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</si>
  <si>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</si>
  <si>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</si>
  <si>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</si>
  <si>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</si>
  <si>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</si>
  <si>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</si>
  <si>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</si>
  <si>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</si>
  <si>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</si>
  <si>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</si>
  <si>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</si>
  <si>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</si>
  <si>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</si>
  <si>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</si>
  <si>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</si>
  <si>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</si>
  <si>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</si>
  <si>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</si>
  <si>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</si>
  <si>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</si>
  <si>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</si>
  <si>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</si>
  <si>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</si>
  <si>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</si>
  <si>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</si>
  <si>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</si>
  <si>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>Gross Domestic Capital Formation (At Current Prices)</t>
  </si>
  <si>
    <t>Gross Domestic Saving (At Current Prices)</t>
  </si>
  <si>
    <t>GDP at Factor Cost (at Current Prices)</t>
  </si>
  <si>
    <t>Gross Domestic Capital Formation (at Constant Prices)</t>
  </si>
  <si>
    <t>GDP at Factor Cost (at Constant Prices)</t>
  </si>
  <si>
    <t>Deflator</t>
  </si>
  <si>
    <t>SAVING</t>
  </si>
  <si>
    <t>GDP</t>
  </si>
  <si>
    <t>SUMMARY OUTPUT</t>
  </si>
  <si>
    <t>Regression Statistics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</si>
  <si>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</si>
  <si>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</si>
  <si>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</si>
  <si>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</si>
  <si>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</si>
  <si>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</si>
  <si>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</si>
  <si>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</si>
  <si>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</si>
  <si>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</si>
  <si>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</si>
  <si>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Y=C+S</t>
  </si>
  <si>
    <t>S=Y-C</t>
  </si>
  <si>
    <t>C=a+bY</t>
  </si>
  <si>
    <t>S=-a+(1-b)Y</t>
  </si>
  <si>
    <t>S=-a+sY</t>
  </si>
  <si>
    <t>Slope: Significant at 1 percent; Positive</t>
  </si>
  <si>
    <t>Intercept: Significant at 1 percent; Negative</t>
  </si>
  <si>
    <t>Model: Significant at 1 percent</t>
  </si>
  <si>
    <t>98 percent of variations in Saving is explained by Income</t>
  </si>
  <si>
    <t>Computed Value</t>
  </si>
  <si>
    <t xml:space="preserve">Critical Value </t>
  </si>
  <si>
    <t>Computed Value &lt; Critical Value =&gt; Not Significant</t>
  </si>
  <si>
    <t>Computed  Value &gt; Critical Value =&gt; Significant</t>
  </si>
  <si>
    <t>Depends on n, k and chosen level of significance (alpha)</t>
  </si>
  <si>
    <t>n - number of observations, k - number of coefficients</t>
  </si>
  <si>
    <t>n-1</t>
  </si>
  <si>
    <t>n-k</t>
  </si>
  <si>
    <t>k-1</t>
  </si>
  <si>
    <t>Regression Sum of Squares</t>
  </si>
  <si>
    <t>Residual Sum of Squares</t>
  </si>
  <si>
    <t>Total Sum of Squares</t>
  </si>
  <si>
    <t>Example</t>
  </si>
  <si>
    <t>p-value</t>
  </si>
  <si>
    <t>Less than 0.01 =&gt; Significant at 1 percent</t>
  </si>
  <si>
    <t>Less than 0.05 =&gt; Significant at  5 percent</t>
  </si>
  <si>
    <t>Less than 0.10 =&gt; Significant at 10 percent</t>
  </si>
  <si>
    <t>F = [(Regression Sum of Squares)/df1]/[(Residual Sum of Squares)/df2]</t>
  </si>
  <si>
    <t>Concerns</t>
  </si>
  <si>
    <t>Autocorrelation  - inefficient estimators</t>
  </si>
  <si>
    <t>Endogeneity - inconsistent estimators</t>
  </si>
  <si>
    <t>Linearity</t>
  </si>
  <si>
    <t>Normality</t>
  </si>
  <si>
    <t>Exlusion of important variable(s)</t>
  </si>
  <si>
    <t>Structural breaks</t>
  </si>
  <si>
    <t>Time</t>
  </si>
  <si>
    <t>Average</t>
  </si>
  <si>
    <t>GDP (X)</t>
  </si>
  <si>
    <t>SAVING (Y)</t>
  </si>
  <si>
    <t>xi=Xi - Xbar</t>
  </si>
  <si>
    <t>yi=Yi - Ybar</t>
  </si>
  <si>
    <t>xiyi</t>
  </si>
  <si>
    <t>xi2</t>
  </si>
  <si>
    <t>yi2</t>
  </si>
  <si>
    <t>GDP (Beta hat)</t>
  </si>
  <si>
    <t xml:space="preserve">Sum </t>
  </si>
  <si>
    <t>Intercept (Alpha Hat)</t>
  </si>
  <si>
    <t>Adjusted R Square ()</t>
  </si>
  <si>
    <t xml:space="preserve">R Square </t>
  </si>
  <si>
    <t>RSS</t>
  </si>
  <si>
    <t>SAVING(At constant Price)</t>
  </si>
  <si>
    <t>Beta Hat (Sigma{xiyi}/Sigma{xi^2}</t>
  </si>
  <si>
    <t>Alpha Hat(Ybar-betaHat*Xbar)</t>
  </si>
  <si>
    <t>Corr(X,Y) (For Bivariate this Is multiple R)</t>
  </si>
  <si>
    <t>Multiple R</t>
  </si>
  <si>
    <t>ESS (betaHat^2*Sigma(xi2)</t>
  </si>
  <si>
    <t>TSS (Sigma(yi^2)</t>
  </si>
  <si>
    <t>R2 (ESS/TSS)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</si>
</sst>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\-0.00"/>
    <numFmt numFmtId="165" formatCode="0.00;\-0"/>
    <numFmt numFmtId="166" formatCode="0.000E+00"/>
    <numFmt numFmtId="167" formatCode="0.00000E+00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6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2" applyNumberFormat="1" applyFont="1" applyFill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vertical="center"/>
    </xf>
    <xf numFmtId="0" fontId="0" fillId="4" borderId="0" xfId="0" applyFill="1"/>
    <xf numFmtId="49" fontId="2" fillId="2" borderId="2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5" borderId="0" xfId="0" applyNumberFormat="1" applyFill="1"/>
    <xf numFmtId="11" fontId="0" fillId="5" borderId="0" xfId="0" applyNumberFormat="1" applyFill="1"/>
    <xf numFmtId="168" fontId="0" fillId="0" borderId="3" xfId="0" applyNumberFormat="1" applyFill="1" applyBorder="1" applyAlignment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0" fontId="5" fillId="4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00538255562653"/>
          <c:y val="3.348203619553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SAVING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Sheet2!$I$2:$I$47</c:f>
              <c:numCache>
                <c:formatCode>0.00;\-0</c:formatCode>
                <c:ptCount val="46"/>
                <c:pt idx="0">
                  <c:v>4751.8900000000003</c:v>
                </c:pt>
                <c:pt idx="1">
                  <c:v>5138.6000000000004</c:v>
                </c:pt>
                <c:pt idx="2">
                  <c:v>5272.7</c:v>
                </c:pt>
                <c:pt idx="3">
                  <c:v>5616.3</c:v>
                </c:pt>
                <c:pt idx="4">
                  <c:v>5897.86</c:v>
                </c:pt>
                <c:pt idx="5">
                  <c:v>5957.41</c:v>
                </c:pt>
                <c:pt idx="6">
                  <c:v>5938.43</c:v>
                </c:pt>
                <c:pt idx="7">
                  <c:v>6208.72</c:v>
                </c:pt>
                <c:pt idx="8">
                  <c:v>6280.79</c:v>
                </c:pt>
                <c:pt idx="9">
                  <c:v>6846.34</c:v>
                </c:pt>
                <c:pt idx="10">
                  <c:v>6931.91</c:v>
                </c:pt>
                <c:pt idx="11">
                  <c:v>7449.72</c:v>
                </c:pt>
                <c:pt idx="12">
                  <c:v>7859.64</c:v>
                </c:pt>
                <c:pt idx="13">
                  <c:v>7450.83</c:v>
                </c:pt>
                <c:pt idx="14">
                  <c:v>7985.06</c:v>
                </c:pt>
                <c:pt idx="15">
                  <c:v>8434.26</c:v>
                </c:pt>
                <c:pt idx="16">
                  <c:v>8680.91</c:v>
                </c:pt>
                <c:pt idx="17">
                  <c:v>9362.69</c:v>
                </c:pt>
                <c:pt idx="18">
                  <c:v>9733.57</c:v>
                </c:pt>
                <c:pt idx="19">
                  <c:v>10138.66</c:v>
                </c:pt>
                <c:pt idx="20">
                  <c:v>10576.12</c:v>
                </c:pt>
                <c:pt idx="21">
                  <c:v>10949.92</c:v>
                </c:pt>
                <c:pt idx="22">
                  <c:v>12062.43</c:v>
                </c:pt>
                <c:pt idx="23">
                  <c:v>12802.28</c:v>
                </c:pt>
                <c:pt idx="24">
                  <c:v>13478.89</c:v>
                </c:pt>
                <c:pt idx="25">
                  <c:v>13671.71</c:v>
                </c:pt>
                <c:pt idx="26">
                  <c:v>14405.03</c:v>
                </c:pt>
                <c:pt idx="27">
                  <c:v>15223.43</c:v>
                </c:pt>
                <c:pt idx="28">
                  <c:v>16196.94</c:v>
                </c:pt>
                <c:pt idx="29">
                  <c:v>17377.400000000001</c:v>
                </c:pt>
                <c:pt idx="30">
                  <c:v>18763.189999999999</c:v>
                </c:pt>
                <c:pt idx="31">
                  <c:v>19570.310000000001</c:v>
                </c:pt>
                <c:pt idx="32">
                  <c:v>20878.27</c:v>
                </c:pt>
                <c:pt idx="33">
                  <c:v>22549.42</c:v>
                </c:pt>
                <c:pt idx="34">
                  <c:v>23484.81</c:v>
                </c:pt>
                <c:pt idx="35">
                  <c:v>24749.62</c:v>
                </c:pt>
                <c:pt idx="36">
                  <c:v>25709.35</c:v>
                </c:pt>
                <c:pt idx="37">
                  <c:v>27757.49</c:v>
                </c:pt>
                <c:pt idx="38">
                  <c:v>29714.639999999999</c:v>
                </c:pt>
                <c:pt idx="39">
                  <c:v>32530.73</c:v>
                </c:pt>
                <c:pt idx="40">
                  <c:v>35643.64</c:v>
                </c:pt>
                <c:pt idx="41">
                  <c:v>38966.36</c:v>
                </c:pt>
                <c:pt idx="42">
                  <c:v>41586.76</c:v>
                </c:pt>
                <c:pt idx="43">
                  <c:v>45160.71</c:v>
                </c:pt>
                <c:pt idx="44">
                  <c:v>49185.33</c:v>
                </c:pt>
                <c:pt idx="45">
                  <c:v>52475.3</c:v>
                </c:pt>
              </c:numCache>
            </c:numRef>
          </c:xVal>
          <c:yVal>
            <c:numRef>
              <c:f>Sheet2!$J$2:$J$47</c:f>
              <c:numCache>
                <c:formatCode>General</c:formatCode>
                <c:ptCount val="46"/>
                <c:pt idx="0">
                  <c:v>702.54643909450238</c:v>
                </c:pt>
                <c:pt idx="1">
                  <c:v>661.1791027351569</c:v>
                </c:pt>
                <c:pt idx="2">
                  <c:v>678.37125573303808</c:v>
                </c:pt>
                <c:pt idx="3">
                  <c:v>846.03915200613585</c:v>
                </c:pt>
                <c:pt idx="4">
                  <c:v>906.43285701410468</c:v>
                </c:pt>
                <c:pt idx="5">
                  <c:v>969.79332648609738</c:v>
                </c:pt>
                <c:pt idx="6">
                  <c:v>909.11952255356834</c:v>
                </c:pt>
                <c:pt idx="7">
                  <c:v>1118.3069452386187</c:v>
                </c:pt>
                <c:pt idx="8">
                  <c:v>1130.089560656613</c:v>
                </c:pt>
                <c:pt idx="9">
                  <c:v>1296.109150812998</c:v>
                </c:pt>
                <c:pt idx="10">
                  <c:v>1424.7102883862294</c:v>
                </c:pt>
                <c:pt idx="11">
                  <c:v>1552.3906199748035</c:v>
                </c:pt>
                <c:pt idx="12">
                  <c:v>1805.9270027637474</c:v>
                </c:pt>
                <c:pt idx="13">
                  <c:v>1631.2437243668121</c:v>
                </c:pt>
                <c:pt idx="14">
                  <c:v>1551.6358423829636</c:v>
                </c:pt>
                <c:pt idx="15">
                  <c:v>1615.7509560397721</c:v>
                </c:pt>
                <c:pt idx="16">
                  <c:v>1695.3928539263068</c:v>
                </c:pt>
                <c:pt idx="17">
                  <c:v>1754.8223738990048</c:v>
                </c:pt>
                <c:pt idx="18">
                  <c:v>1895.5193290885659</c:v>
                </c:pt>
                <c:pt idx="19">
                  <c:v>2061.3298158855346</c:v>
                </c:pt>
                <c:pt idx="20">
                  <c:v>2119.1305975611422</c:v>
                </c:pt>
                <c:pt idx="21">
                  <c:v>2430.4833752123063</c:v>
                </c:pt>
                <c:pt idx="22">
                  <c:v>2663.0821119620487</c:v>
                </c:pt>
                <c:pt idx="23">
                  <c:v>2992.9192281070664</c:v>
                </c:pt>
                <c:pt idx="24">
                  <c:v>3406.5933836141648</c:v>
                </c:pt>
                <c:pt idx="25">
                  <c:v>3198.3879078053483</c:v>
                </c:pt>
                <c:pt idx="26">
                  <c:v>3369.7498072821272</c:v>
                </c:pt>
                <c:pt idx="27">
                  <c:v>3591.8957620473348</c:v>
                </c:pt>
                <c:pt idx="28">
                  <c:v>4181.8395682578221</c:v>
                </c:pt>
                <c:pt idx="29">
                  <c:v>4493.7748291146145</c:v>
                </c:pt>
                <c:pt idx="30">
                  <c:v>4589.0389022867012</c:v>
                </c:pt>
                <c:pt idx="31">
                  <c:v>5134.3888421145712</c:v>
                </c:pt>
                <c:pt idx="32">
                  <c:v>5231.7567366316725</c:v>
                </c:pt>
                <c:pt idx="33">
                  <c:v>6271.9546709431952</c:v>
                </c:pt>
                <c:pt idx="34">
                  <c:v>6051.4900571687622</c:v>
                </c:pt>
                <c:pt idx="35">
                  <c:v>6660.2653510384962</c:v>
                </c:pt>
                <c:pt idx="36">
                  <c:v>7198.0375316784593</c:v>
                </c:pt>
                <c:pt idx="37">
                  <c:v>8708.1121451059662</c:v>
                </c:pt>
                <c:pt idx="38">
                  <c:v>10507.03</c:v>
                </c:pt>
                <c:pt idx="39">
                  <c:v>11850.856256499406</c:v>
                </c:pt>
                <c:pt idx="40">
                  <c:v>13397.295172095244</c:v>
                </c:pt>
                <c:pt idx="41">
                  <c:v>15616.287819896877</c:v>
                </c:pt>
                <c:pt idx="42">
                  <c:v>14134.850245353742</c:v>
                </c:pt>
                <c:pt idx="43">
                  <c:v>16133.163931393246</c:v>
                </c:pt>
                <c:pt idx="44">
                  <c:v>17789.175876601286</c:v>
                </c:pt>
                <c:pt idx="45">
                  <c:v>17662.034191046834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1-4AC4-B681-3DD1039A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58032"/>
        <c:axId val="779053872"/>
      </c:scatterChart>
      <c:valAx>
        <c:axId val="7790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53872"/>
        <c:crosses val="autoZero"/>
        <c:crossBetween val="midCat"/>
      </c:valAx>
      <c:valAx>
        <c:axId val="7790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594526</xdr:colOff>
      <xdr:row>5</xdr:row>
      <xdr:rowOff>60359</xdr:rowOff>
    </xdr:from>
    <xdr:to>
      <xdr:col>27</xdr:col>
      <xdr:colOff>568709</xdr:colOff>
      <xdr:row>22</xdr:row>
      <xdr:rowOff>10536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zoomScale="70" zoomScaleNormal="70" workbookViewId="0">
      <selection activeCell="C12" sqref="C12"/>
    </sheetView>
  </sheetViews>
  <sheetFormatPr defaultRowHeight="14.5" x14ac:dyDescent="0.35"/>
  <cols>
    <col min="1" max="1" width="25.1796875" bestFit="1" customWidth="1"/>
    <col min="5" max="5" width="11.26953125" customWidth="1"/>
    <col min="6" max="6" width="13.453125" bestFit="1" customWidth="1"/>
    <col min="7" max="7" width="12.453125" bestFit="1" customWidth="1"/>
    <col min="8" max="8" width="9.1796875" customWidth="1"/>
    <col min="9" max="9" width="13.26953125" customWidth="1"/>
  </cols>
  <sheetData>
    <row r="1" spans="1:15" x14ac:dyDescent="0.35">
      <c r="A1" t="s">
        <v>55</v>
      </c>
    </row>
    <row r="2" spans="1:15" ht="15" thickBot="1" x14ac:dyDescent="0.4"/>
    <row r="3" spans="1:15" x14ac:dyDescent="0.35">
      <c r="A3" s="15" t="s">
        <v>56</v>
      </c>
      <c r="B3" s="15"/>
    </row>
    <row r="4" spans="1:15" x14ac:dyDescent="0.35">
      <c r="A4" s="12" t="s">
        <v>121</v>
      </c>
      <c r="B4" s="12">
        <v>0.99060961202801889</v>
      </c>
    </row>
    <row r="5" spans="1:15" x14ac:dyDescent="0.35">
      <c r="A5" s="12" t="s">
        <v>115</v>
      </c>
      <c r="B5" s="17">
        <v>0.98130740344230216</v>
      </c>
      <c r="C5" t="s">
        <v>76</v>
      </c>
      <c r="I5" t="s">
        <v>89</v>
      </c>
    </row>
    <row r="6" spans="1:15" x14ac:dyDescent="0.35">
      <c r="A6" s="12" t="s">
        <v>114</v>
      </c>
      <c r="B6" s="17">
        <v>0.98088257170235449</v>
      </c>
      <c r="G6" s="9" t="s">
        <v>77</v>
      </c>
      <c r="H6" s="9"/>
      <c r="I6" s="9" t="s">
        <v>78</v>
      </c>
      <c r="J6" s="9" t="s">
        <v>81</v>
      </c>
      <c r="K6" s="9"/>
      <c r="L6" s="9"/>
      <c r="M6" s="9"/>
      <c r="N6" s="9"/>
      <c r="O6" s="9"/>
    </row>
    <row r="7" spans="1:15" x14ac:dyDescent="0.35">
      <c r="A7" s="12" t="s">
        <v>57</v>
      </c>
      <c r="B7" s="12">
        <v>692.06543618084208</v>
      </c>
      <c r="G7" s="9">
        <v>10</v>
      </c>
      <c r="H7" s="9"/>
      <c r="I7" s="9">
        <v>8</v>
      </c>
      <c r="J7" s="9" t="s">
        <v>82</v>
      </c>
      <c r="K7" s="9"/>
      <c r="L7" s="9"/>
      <c r="M7" s="9"/>
      <c r="N7" s="9"/>
      <c r="O7" s="9"/>
    </row>
    <row r="8" spans="1:15" ht="15" thickBot="1" x14ac:dyDescent="0.4">
      <c r="A8" s="13" t="s">
        <v>58</v>
      </c>
      <c r="B8" s="13">
        <v>46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G9" s="9" t="s">
        <v>80</v>
      </c>
      <c r="H9" s="9"/>
      <c r="I9" s="9"/>
      <c r="J9" s="9"/>
      <c r="K9" s="9"/>
      <c r="L9" s="9"/>
      <c r="M9" s="9"/>
      <c r="N9" s="9"/>
      <c r="O9" s="9"/>
    </row>
    <row r="10" spans="1:15" ht="15" thickBot="1" x14ac:dyDescent="0.4">
      <c r="A10" t="s">
        <v>59</v>
      </c>
      <c r="G10" s="9" t="s">
        <v>79</v>
      </c>
      <c r="H10" s="9"/>
      <c r="I10" s="9"/>
      <c r="J10" s="9"/>
      <c r="K10" s="9" t="s">
        <v>68</v>
      </c>
      <c r="L10" s="9"/>
      <c r="M10" s="9"/>
      <c r="N10" s="9"/>
      <c r="O10" s="9"/>
    </row>
    <row r="11" spans="1:15" x14ac:dyDescent="0.35">
      <c r="A11" s="14"/>
      <c r="B11" s="14" t="s">
        <v>60</v>
      </c>
      <c r="C11" s="14" t="s">
        <v>61</v>
      </c>
      <c r="D11" s="14" t="s">
        <v>62</v>
      </c>
      <c r="E11" s="14" t="s">
        <v>63</v>
      </c>
      <c r="F11" s="14" t="s">
        <v>64</v>
      </c>
      <c r="I11" s="18" t="s">
        <v>60</v>
      </c>
      <c r="K11" t="s">
        <v>69</v>
      </c>
    </row>
    <row r="12" spans="1:15" x14ac:dyDescent="0.35">
      <c r="A12" s="12" t="s">
        <v>86</v>
      </c>
      <c r="B12" s="12">
        <v>1</v>
      </c>
      <c r="C12" s="12">
        <v>1106324267.3576865</v>
      </c>
      <c r="D12" s="12">
        <v>1106324267.3576865</v>
      </c>
      <c r="E12" s="17">
        <v>2309.8730889625999</v>
      </c>
      <c r="F12" s="24">
        <v>1.143921096660442E-39</v>
      </c>
      <c r="G12" s="20">
        <f>_xlfn.F.DIST.RT(E12,1,44)</f>
        <v>1.1439210966604258E-39</v>
      </c>
      <c r="I12" s="19" t="s">
        <v>85</v>
      </c>
      <c r="K12" t="s">
        <v>70</v>
      </c>
    </row>
    <row r="13" spans="1:15" x14ac:dyDescent="0.35">
      <c r="A13" s="12" t="s">
        <v>87</v>
      </c>
      <c r="B13" s="12">
        <v>44</v>
      </c>
      <c r="C13" s="12">
        <v>21074000.990071882</v>
      </c>
      <c r="D13" s="12">
        <v>478954.56795617915</v>
      </c>
      <c r="E13" s="12"/>
      <c r="F13" s="12" t="s">
        <v>75</v>
      </c>
      <c r="I13" s="19" t="s">
        <v>84</v>
      </c>
      <c r="K13" t="s">
        <v>71</v>
      </c>
    </row>
    <row r="14" spans="1:15" ht="15" thickBot="1" x14ac:dyDescent="0.4">
      <c r="A14" s="13" t="s">
        <v>88</v>
      </c>
      <c r="B14" s="13">
        <v>45</v>
      </c>
      <c r="C14" s="13">
        <v>1127398268.3477583</v>
      </c>
      <c r="D14" s="13"/>
      <c r="E14" s="13"/>
      <c r="F14" s="13"/>
      <c r="I14" s="19" t="s">
        <v>83</v>
      </c>
      <c r="K14" t="s">
        <v>72</v>
      </c>
    </row>
    <row r="15" spans="1:15" ht="15" thickBot="1" x14ac:dyDescent="0.4"/>
    <row r="16" spans="1:15" x14ac:dyDescent="0.35">
      <c r="A16" s="14"/>
      <c r="B16" s="14" t="s">
        <v>65</v>
      </c>
      <c r="C16" s="14" t="s">
        <v>57</v>
      </c>
      <c r="D16" s="14" t="s">
        <v>66</v>
      </c>
      <c r="E16" s="14" t="s">
        <v>67</v>
      </c>
      <c r="F16" s="14"/>
      <c r="G16" s="14"/>
    </row>
    <row r="17" spans="1:12" x14ac:dyDescent="0.35">
      <c r="A17" s="12" t="s">
        <v>113</v>
      </c>
      <c r="B17" s="17">
        <v>-1698.1076073809645</v>
      </c>
      <c r="C17" s="12">
        <v>171.12295071726075</v>
      </c>
      <c r="D17" s="12">
        <v>-9.9233188784050146</v>
      </c>
      <c r="E17" s="17">
        <v>8.4668418918394129E-13</v>
      </c>
      <c r="F17" s="12"/>
      <c r="G17" s="12"/>
      <c r="H17" s="12"/>
      <c r="I17" s="12"/>
    </row>
    <row r="18" spans="1:12" ht="15" thickBot="1" x14ac:dyDescent="0.4">
      <c r="A18" s="13" t="s">
        <v>111</v>
      </c>
      <c r="B18" s="16">
        <v>0.38570078415721648</v>
      </c>
      <c r="C18" s="13">
        <v>8.0252110457477589E-3</v>
      </c>
      <c r="D18" s="13">
        <v>48.061139072670748</v>
      </c>
      <c r="E18" s="23">
        <v>1.14392109666044E-39</v>
      </c>
      <c r="F18" s="13"/>
      <c r="G18" s="22">
        <f>D18^2</f>
        <v>2309.873088962599</v>
      </c>
      <c r="H18" s="13"/>
      <c r="I18" s="13"/>
    </row>
    <row r="19" spans="1:12" x14ac:dyDescent="0.35">
      <c r="A19" t="s">
        <v>90</v>
      </c>
      <c r="E19" t="s">
        <v>73</v>
      </c>
      <c r="I19" s="21">
        <f>_xlfn.T.DIST.2T(D18,44)</f>
        <v>1.143921096660442E-39</v>
      </c>
    </row>
    <row r="20" spans="1:12" x14ac:dyDescent="0.35">
      <c r="A20" t="s">
        <v>91</v>
      </c>
      <c r="E20" t="s">
        <v>74</v>
      </c>
      <c r="I20" s="21">
        <f>_xlfn.T.DIST.2T(ABS(D17),44)</f>
        <v>8.4668418918394129E-13</v>
      </c>
    </row>
    <row r="21" spans="1:12" ht="15" thickBot="1" x14ac:dyDescent="0.4">
      <c r="A21" t="s">
        <v>92</v>
      </c>
    </row>
    <row r="22" spans="1:12" x14ac:dyDescent="0.35">
      <c r="A22" t="s">
        <v>93</v>
      </c>
      <c r="I22" s="14"/>
      <c r="J22" s="14"/>
      <c r="L22" s="18" t="s">
        <v>94</v>
      </c>
    </row>
    <row r="24" spans="1:12" x14ac:dyDescent="0.35">
      <c r="E24" s="25" t="s">
        <v>95</v>
      </c>
    </row>
    <row r="25" spans="1:12" x14ac:dyDescent="0.35">
      <c r="E25" t="s">
        <v>96</v>
      </c>
    </row>
    <row r="26" spans="1:12" x14ac:dyDescent="0.35">
      <c r="E26" t="s">
        <v>97</v>
      </c>
    </row>
    <row r="27" spans="1:12" x14ac:dyDescent="0.35">
      <c r="E27" t="s">
        <v>101</v>
      </c>
    </row>
    <row r="28" spans="1:12" x14ac:dyDescent="0.35">
      <c r="E28" t="s">
        <v>98</v>
      </c>
    </row>
    <row r="29" spans="1:12" x14ac:dyDescent="0.35">
      <c r="E29" t="s">
        <v>99</v>
      </c>
    </row>
    <row r="30" spans="1:12" x14ac:dyDescent="0.35">
      <c r="E30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zoomScale="70" zoomScaleNormal="70" workbookViewId="0">
      <selection activeCell="H1" sqref="H1"/>
    </sheetView>
  </sheetViews>
  <sheetFormatPr defaultRowHeight="14.5" x14ac:dyDescent="0.35"/>
  <cols>
    <col min="3" max="3" width="11.1796875" customWidth="1"/>
    <col min="5" max="5" width="9.1796875" style="9"/>
    <col min="6" max="6" width="11.7265625" customWidth="1"/>
  </cols>
  <sheetData>
    <row r="1" spans="1:16" ht="78" x14ac:dyDescent="0.35">
      <c r="A1" s="1" t="s">
        <v>0</v>
      </c>
      <c r="B1" s="1" t="s">
        <v>49</v>
      </c>
      <c r="C1" s="1" t="s">
        <v>47</v>
      </c>
      <c r="D1" s="1" t="s">
        <v>48</v>
      </c>
      <c r="E1" s="6" t="s">
        <v>51</v>
      </c>
      <c r="F1" s="1" t="s">
        <v>50</v>
      </c>
      <c r="G1" s="10" t="s">
        <v>52</v>
      </c>
      <c r="H1" s="10" t="s">
        <v>117</v>
      </c>
      <c r="I1" s="10" t="s">
        <v>54</v>
      </c>
      <c r="J1" t="s">
        <v>53</v>
      </c>
      <c r="L1" s="1" t="s">
        <v>0</v>
      </c>
      <c r="P1" t="s">
        <v>102</v>
      </c>
    </row>
    <row r="2" spans="1:16" x14ac:dyDescent="0.35">
      <c r="A2" s="4" t="s">
        <v>1</v>
      </c>
      <c r="B2" s="2">
        <v>306.13</v>
      </c>
      <c r="C2" s="3">
        <v>54.49</v>
      </c>
      <c r="D2" s="3">
        <v>45.26</v>
      </c>
      <c r="E2" s="7">
        <v>4751.8900000000003</v>
      </c>
      <c r="F2" s="3">
        <v>1103.27</v>
      </c>
      <c r="G2">
        <f>B2/E2</f>
        <v>6.4422787564526948E-2</v>
      </c>
      <c r="H2">
        <f>D2/G2</f>
        <v>702.54643909450238</v>
      </c>
      <c r="I2" s="11">
        <f>E2</f>
        <v>4751.8900000000003</v>
      </c>
      <c r="J2">
        <v>702.54643909450238</v>
      </c>
      <c r="L2" s="4" t="s">
        <v>1</v>
      </c>
      <c r="P2">
        <v>1</v>
      </c>
    </row>
    <row r="3" spans="1:16" x14ac:dyDescent="0.35">
      <c r="A3" s="5" t="s">
        <v>2</v>
      </c>
      <c r="B3" s="3">
        <v>359.76</v>
      </c>
      <c r="C3" s="3">
        <v>54.66</v>
      </c>
      <c r="D3" s="3">
        <v>46.29</v>
      </c>
      <c r="E3" s="7">
        <v>5138.6000000000004</v>
      </c>
      <c r="F3" s="3">
        <v>1057.44</v>
      </c>
      <c r="G3">
        <f t="shared" ref="G3:G47" si="0">B3/E3</f>
        <v>7.0011287121005711E-2</v>
      </c>
      <c r="H3">
        <f t="shared" ref="H3:H47" si="1">D3/G3</f>
        <v>661.1791027351569</v>
      </c>
      <c r="I3" s="11">
        <f t="shared" ref="I3:I47" si="2">E3</f>
        <v>5138.6000000000004</v>
      </c>
      <c r="J3">
        <v>661.1791027351569</v>
      </c>
      <c r="L3" s="5" t="s">
        <v>2</v>
      </c>
      <c r="P3">
        <v>2</v>
      </c>
    </row>
    <row r="4" spans="1:16" x14ac:dyDescent="0.35">
      <c r="A4" s="5" t="s">
        <v>3</v>
      </c>
      <c r="B4" s="3">
        <v>379.38</v>
      </c>
      <c r="C4" s="3">
        <v>52.97</v>
      </c>
      <c r="D4" s="3">
        <v>48.81</v>
      </c>
      <c r="E4" s="7">
        <v>5272.7</v>
      </c>
      <c r="F4" s="3">
        <v>1035.6300000000001</v>
      </c>
      <c r="G4">
        <f t="shared" si="0"/>
        <v>7.1951751474576595E-2</v>
      </c>
      <c r="H4">
        <f t="shared" si="1"/>
        <v>678.37125573303808</v>
      </c>
      <c r="I4" s="11">
        <f t="shared" si="2"/>
        <v>5272.7</v>
      </c>
      <c r="J4">
        <v>678.37125573303808</v>
      </c>
      <c r="L4" s="5" t="s">
        <v>3</v>
      </c>
      <c r="P4">
        <v>3</v>
      </c>
    </row>
    <row r="5" spans="1:16" x14ac:dyDescent="0.35">
      <c r="A5" s="5" t="s">
        <v>4</v>
      </c>
      <c r="B5" s="3">
        <v>417.22</v>
      </c>
      <c r="C5" s="3">
        <v>65.260000000000005</v>
      </c>
      <c r="D5" s="3">
        <v>62.85</v>
      </c>
      <c r="E5" s="7">
        <v>5616.3</v>
      </c>
      <c r="F5" s="3">
        <v>1149.95</v>
      </c>
      <c r="G5">
        <f t="shared" si="0"/>
        <v>7.4287342200381037E-2</v>
      </c>
      <c r="H5">
        <f t="shared" si="1"/>
        <v>846.03915200613585</v>
      </c>
      <c r="I5" s="11">
        <f t="shared" si="2"/>
        <v>5616.3</v>
      </c>
      <c r="J5">
        <v>846.03915200613585</v>
      </c>
      <c r="L5" s="5" t="s">
        <v>4</v>
      </c>
      <c r="P5">
        <v>4</v>
      </c>
    </row>
    <row r="6" spans="1:16" x14ac:dyDescent="0.35">
      <c r="A6" s="5" t="s">
        <v>5</v>
      </c>
      <c r="B6" s="3">
        <v>443.82</v>
      </c>
      <c r="C6" s="3">
        <v>72.150000000000006</v>
      </c>
      <c r="D6" s="3">
        <v>68.209999999999994</v>
      </c>
      <c r="E6" s="7">
        <v>5897.86</v>
      </c>
      <c r="F6" s="3">
        <v>1148.05</v>
      </c>
      <c r="G6">
        <f t="shared" si="0"/>
        <v>7.5251023252501756E-2</v>
      </c>
      <c r="H6">
        <f t="shared" si="1"/>
        <v>906.43285701410468</v>
      </c>
      <c r="I6" s="11">
        <f t="shared" si="2"/>
        <v>5897.86</v>
      </c>
      <c r="J6">
        <v>906.43285701410468</v>
      </c>
      <c r="L6" s="5" t="s">
        <v>5</v>
      </c>
      <c r="P6">
        <v>5</v>
      </c>
    </row>
    <row r="7" spans="1:16" x14ac:dyDescent="0.35">
      <c r="A7" s="5" t="s">
        <v>6</v>
      </c>
      <c r="B7" s="3">
        <v>472.21</v>
      </c>
      <c r="C7" s="3">
        <v>81.650000000000006</v>
      </c>
      <c r="D7" s="3">
        <v>76.87</v>
      </c>
      <c r="E7" s="7">
        <v>5957.41</v>
      </c>
      <c r="F7" s="3">
        <v>1244.04</v>
      </c>
      <c r="G7">
        <f t="shared" si="0"/>
        <v>7.9264311168779716E-2</v>
      </c>
      <c r="H7">
        <f t="shared" si="1"/>
        <v>969.79332648609738</v>
      </c>
      <c r="I7" s="11">
        <f t="shared" si="2"/>
        <v>5957.41</v>
      </c>
      <c r="J7">
        <v>969.79332648609738</v>
      </c>
      <c r="L7" s="5" t="s">
        <v>6</v>
      </c>
      <c r="P7">
        <v>6</v>
      </c>
    </row>
    <row r="8" spans="1:16" x14ac:dyDescent="0.35">
      <c r="A8" s="5" t="s">
        <v>7</v>
      </c>
      <c r="B8" s="3">
        <v>519.42999999999995</v>
      </c>
      <c r="C8" s="3">
        <v>82.49</v>
      </c>
      <c r="D8" s="3">
        <v>79.52</v>
      </c>
      <c r="E8" s="7">
        <v>5938.43</v>
      </c>
      <c r="F8" s="3">
        <v>1187.05</v>
      </c>
      <c r="G8">
        <f t="shared" si="0"/>
        <v>8.7469246922166288E-2</v>
      </c>
      <c r="H8">
        <f t="shared" si="1"/>
        <v>909.11952255356834</v>
      </c>
      <c r="I8" s="11">
        <f t="shared" si="2"/>
        <v>5938.43</v>
      </c>
      <c r="J8">
        <v>909.11952255356834</v>
      </c>
      <c r="L8" s="5" t="s">
        <v>7</v>
      </c>
      <c r="P8">
        <v>7</v>
      </c>
    </row>
    <row r="9" spans="1:16" x14ac:dyDescent="0.35">
      <c r="A9" s="5" t="s">
        <v>8</v>
      </c>
      <c r="B9" s="3">
        <v>636.58000000000004</v>
      </c>
      <c r="C9" s="3">
        <v>118.58</v>
      </c>
      <c r="D9" s="3">
        <v>114.66</v>
      </c>
      <c r="E9" s="8">
        <v>6208.72</v>
      </c>
      <c r="F9" s="3">
        <v>1417.82</v>
      </c>
      <c r="G9">
        <f t="shared" si="0"/>
        <v>0.10252999007847029</v>
      </c>
      <c r="H9">
        <f t="shared" si="1"/>
        <v>1118.3069452386187</v>
      </c>
      <c r="I9" s="11">
        <f t="shared" si="2"/>
        <v>6208.72</v>
      </c>
      <c r="J9">
        <v>1118.3069452386187</v>
      </c>
      <c r="L9" s="5" t="s">
        <v>8</v>
      </c>
      <c r="P9">
        <v>8</v>
      </c>
    </row>
    <row r="10" spans="1:16" x14ac:dyDescent="0.35">
      <c r="A10" s="5" t="s">
        <v>9</v>
      </c>
      <c r="B10" s="3">
        <v>749.3</v>
      </c>
      <c r="C10" s="3">
        <v>141.35</v>
      </c>
      <c r="D10" s="3">
        <v>134.82</v>
      </c>
      <c r="E10" s="8">
        <v>6280.79</v>
      </c>
      <c r="F10" s="2">
        <v>1344.85</v>
      </c>
      <c r="G10">
        <f t="shared" si="0"/>
        <v>0.11930027910501703</v>
      </c>
      <c r="H10">
        <f t="shared" si="1"/>
        <v>1130.089560656613</v>
      </c>
      <c r="I10" s="11">
        <f t="shared" si="2"/>
        <v>6280.79</v>
      </c>
      <c r="J10">
        <v>1130.089560656613</v>
      </c>
      <c r="L10" s="5" t="s">
        <v>9</v>
      </c>
      <c r="P10">
        <v>9</v>
      </c>
    </row>
    <row r="11" spans="1:16" x14ac:dyDescent="0.35">
      <c r="A11" s="5" t="s">
        <v>10</v>
      </c>
      <c r="B11" s="3">
        <v>795.82</v>
      </c>
      <c r="C11" s="3">
        <v>149.49</v>
      </c>
      <c r="D11" s="3">
        <v>150.66</v>
      </c>
      <c r="E11" s="7">
        <v>6846.34</v>
      </c>
      <c r="F11" s="3">
        <v>1209.45</v>
      </c>
      <c r="G11">
        <f t="shared" si="0"/>
        <v>0.11624021009765802</v>
      </c>
      <c r="H11">
        <f t="shared" si="1"/>
        <v>1296.109150812998</v>
      </c>
      <c r="I11" s="11">
        <f t="shared" si="2"/>
        <v>6846.34</v>
      </c>
      <c r="J11">
        <v>1296.109150812998</v>
      </c>
      <c r="L11" s="5" t="s">
        <v>10</v>
      </c>
      <c r="P11">
        <v>10</v>
      </c>
    </row>
    <row r="12" spans="1:16" x14ac:dyDescent="0.35">
      <c r="A12" s="5" t="s">
        <v>11</v>
      </c>
      <c r="B12" s="3">
        <v>855.45</v>
      </c>
      <c r="C12" s="3">
        <v>162.72999999999999</v>
      </c>
      <c r="D12" s="3">
        <v>175.82</v>
      </c>
      <c r="E12" s="7">
        <v>6931.91</v>
      </c>
      <c r="F12" s="3">
        <v>1430.53</v>
      </c>
      <c r="G12">
        <f t="shared" si="0"/>
        <v>0.12340754568365718</v>
      </c>
      <c r="H12">
        <f t="shared" si="1"/>
        <v>1424.7102883862294</v>
      </c>
      <c r="I12" s="11">
        <f t="shared" si="2"/>
        <v>6931.91</v>
      </c>
      <c r="J12">
        <v>1424.7102883862294</v>
      </c>
      <c r="L12" s="5" t="s">
        <v>11</v>
      </c>
      <c r="P12">
        <v>11</v>
      </c>
    </row>
    <row r="13" spans="1:16" x14ac:dyDescent="0.35">
      <c r="A13" s="5" t="s">
        <v>12</v>
      </c>
      <c r="B13" s="3">
        <v>976.33</v>
      </c>
      <c r="C13" s="3">
        <v>188.8</v>
      </c>
      <c r="D13" s="3">
        <v>203.45</v>
      </c>
      <c r="E13" s="7">
        <v>7449.72</v>
      </c>
      <c r="F13" s="3">
        <v>1668.43</v>
      </c>
      <c r="G13">
        <f t="shared" si="0"/>
        <v>0.13105593230349596</v>
      </c>
      <c r="H13">
        <f t="shared" si="1"/>
        <v>1552.3906199748035</v>
      </c>
      <c r="I13" s="11">
        <f t="shared" si="2"/>
        <v>7449.72</v>
      </c>
      <c r="J13">
        <v>1552.3906199748035</v>
      </c>
      <c r="L13" s="5" t="s">
        <v>12</v>
      </c>
      <c r="P13">
        <v>12</v>
      </c>
    </row>
    <row r="14" spans="1:16" x14ac:dyDescent="0.35">
      <c r="A14" s="4" t="s">
        <v>13</v>
      </c>
      <c r="B14" s="2">
        <v>1049.3</v>
      </c>
      <c r="C14" s="3">
        <v>242.38</v>
      </c>
      <c r="D14" s="3">
        <v>241.1</v>
      </c>
      <c r="E14" s="7">
        <v>7859.64</v>
      </c>
      <c r="F14" s="3">
        <v>1985.41</v>
      </c>
      <c r="G14">
        <f t="shared" si="0"/>
        <v>0.13350484246097785</v>
      </c>
      <c r="H14">
        <f t="shared" si="1"/>
        <v>1805.9270027637474</v>
      </c>
      <c r="I14" s="11">
        <f t="shared" si="2"/>
        <v>7859.64</v>
      </c>
      <c r="J14">
        <v>1805.9270027637474</v>
      </c>
      <c r="L14" s="4" t="s">
        <v>13</v>
      </c>
      <c r="P14">
        <v>13</v>
      </c>
    </row>
    <row r="15" spans="1:16" x14ac:dyDescent="0.35">
      <c r="A15" s="4" t="s">
        <v>14</v>
      </c>
      <c r="B15" s="2">
        <v>1145</v>
      </c>
      <c r="C15" s="2">
        <v>256.48</v>
      </c>
      <c r="D15" s="2">
        <v>250.68</v>
      </c>
      <c r="E15" s="7">
        <v>7450.83</v>
      </c>
      <c r="F15" s="3">
        <v>1754.45</v>
      </c>
      <c r="G15">
        <f t="shared" si="0"/>
        <v>0.15367415442306429</v>
      </c>
      <c r="H15">
        <f t="shared" si="1"/>
        <v>1631.2437243668121</v>
      </c>
      <c r="I15" s="11">
        <f t="shared" si="2"/>
        <v>7450.83</v>
      </c>
      <c r="J15">
        <v>1631.2437243668121</v>
      </c>
      <c r="L15" s="4" t="s">
        <v>14</v>
      </c>
      <c r="P15">
        <v>14</v>
      </c>
    </row>
    <row r="16" spans="1:16" x14ac:dyDescent="0.35">
      <c r="A16" s="5" t="s">
        <v>15</v>
      </c>
      <c r="B16" s="3">
        <v>1368.38</v>
      </c>
      <c r="C16" s="3">
        <v>286.83999999999997</v>
      </c>
      <c r="D16" s="3">
        <v>265.89999999999998</v>
      </c>
      <c r="E16" s="7">
        <v>7985.06</v>
      </c>
      <c r="F16" s="3">
        <v>1904.72</v>
      </c>
      <c r="G16">
        <f t="shared" si="0"/>
        <v>0.17136752886014633</v>
      </c>
      <c r="H16">
        <f t="shared" si="1"/>
        <v>1551.6358423829636</v>
      </c>
      <c r="I16" s="11">
        <f t="shared" si="2"/>
        <v>7985.06</v>
      </c>
      <c r="J16">
        <v>1551.6358423829636</v>
      </c>
      <c r="L16" s="5" t="s">
        <v>15</v>
      </c>
      <c r="P16">
        <v>15</v>
      </c>
    </row>
    <row r="17" spans="1:16" x14ac:dyDescent="0.35">
      <c r="A17" s="5" t="s">
        <v>16</v>
      </c>
      <c r="B17" s="3">
        <v>1602.13</v>
      </c>
      <c r="C17" s="3">
        <v>333.03</v>
      </c>
      <c r="D17" s="3">
        <v>306.92</v>
      </c>
      <c r="E17" s="7">
        <v>8434.26</v>
      </c>
      <c r="F17" s="3">
        <v>1800.32</v>
      </c>
      <c r="G17">
        <f t="shared" si="0"/>
        <v>0.18995501680052548</v>
      </c>
      <c r="H17">
        <f t="shared" si="1"/>
        <v>1615.7509560397721</v>
      </c>
      <c r="I17" s="11">
        <f t="shared" si="2"/>
        <v>8434.26</v>
      </c>
      <c r="J17">
        <v>1615.7509560397721</v>
      </c>
      <c r="L17" s="5" t="s">
        <v>16</v>
      </c>
      <c r="P17">
        <v>16</v>
      </c>
    </row>
    <row r="18" spans="1:16" x14ac:dyDescent="0.35">
      <c r="A18" s="5" t="s">
        <v>17</v>
      </c>
      <c r="B18" s="3">
        <v>1789.85</v>
      </c>
      <c r="C18" s="3">
        <v>375.22</v>
      </c>
      <c r="D18" s="3">
        <v>349.56</v>
      </c>
      <c r="E18" s="7">
        <v>8680.91</v>
      </c>
      <c r="F18" s="3">
        <v>1854.56</v>
      </c>
      <c r="G18">
        <f t="shared" si="0"/>
        <v>0.20618230116427885</v>
      </c>
      <c r="H18">
        <f t="shared" si="1"/>
        <v>1695.3928539263068</v>
      </c>
      <c r="I18" s="11">
        <f t="shared" si="2"/>
        <v>8680.91</v>
      </c>
      <c r="J18">
        <v>1695.3928539263068</v>
      </c>
      <c r="L18" s="5" t="s">
        <v>17</v>
      </c>
      <c r="P18">
        <v>17</v>
      </c>
    </row>
    <row r="19" spans="1:16" x14ac:dyDescent="0.35">
      <c r="A19" s="5" t="s">
        <v>18</v>
      </c>
      <c r="B19" s="3">
        <v>2093.56</v>
      </c>
      <c r="C19" s="3">
        <v>417.56</v>
      </c>
      <c r="D19" s="3">
        <v>392.39</v>
      </c>
      <c r="E19" s="7">
        <v>9362.69</v>
      </c>
      <c r="F19" s="3">
        <v>1980.2</v>
      </c>
      <c r="G19">
        <f t="shared" si="0"/>
        <v>0.22360667714086441</v>
      </c>
      <c r="H19">
        <f t="shared" si="1"/>
        <v>1754.8223738990048</v>
      </c>
      <c r="I19" s="11">
        <f t="shared" si="2"/>
        <v>9362.69</v>
      </c>
      <c r="J19">
        <v>1754.8223738990048</v>
      </c>
      <c r="L19" s="5" t="s">
        <v>18</v>
      </c>
      <c r="P19">
        <v>18</v>
      </c>
    </row>
    <row r="20" spans="1:16" x14ac:dyDescent="0.35">
      <c r="A20" s="5" t="s">
        <v>19</v>
      </c>
      <c r="B20" s="3">
        <v>2351.13</v>
      </c>
      <c r="C20" s="3">
        <v>490.78</v>
      </c>
      <c r="D20" s="3">
        <v>457.86</v>
      </c>
      <c r="E20" s="7">
        <v>9733.57</v>
      </c>
      <c r="F20" s="3">
        <v>2079.92</v>
      </c>
      <c r="G20">
        <f t="shared" si="0"/>
        <v>0.24154857878455696</v>
      </c>
      <c r="H20">
        <f t="shared" si="1"/>
        <v>1895.5193290885659</v>
      </c>
      <c r="I20" s="11">
        <f t="shared" si="2"/>
        <v>9733.57</v>
      </c>
      <c r="J20">
        <v>1895.5193290885659</v>
      </c>
      <c r="L20" s="5" t="s">
        <v>19</v>
      </c>
      <c r="P20">
        <v>19</v>
      </c>
    </row>
    <row r="21" spans="1:16" x14ac:dyDescent="0.35">
      <c r="A21" s="5" t="s">
        <v>20</v>
      </c>
      <c r="B21" s="3">
        <v>2627.17</v>
      </c>
      <c r="C21" s="3">
        <v>596.48</v>
      </c>
      <c r="D21" s="3">
        <v>534.14</v>
      </c>
      <c r="E21" s="7">
        <v>10138.66</v>
      </c>
      <c r="F21" s="3">
        <v>2245.67</v>
      </c>
      <c r="G21">
        <f t="shared" si="0"/>
        <v>0.25912398679904447</v>
      </c>
      <c r="H21">
        <f t="shared" si="1"/>
        <v>2061.3298158855346</v>
      </c>
      <c r="I21" s="11">
        <f t="shared" si="2"/>
        <v>10138.66</v>
      </c>
      <c r="J21">
        <v>2061.3298158855346</v>
      </c>
      <c r="L21" s="5" t="s">
        <v>20</v>
      </c>
      <c r="P21">
        <v>20</v>
      </c>
    </row>
    <row r="22" spans="1:16" x14ac:dyDescent="0.35">
      <c r="A22" s="5" t="s">
        <v>21</v>
      </c>
      <c r="B22" s="3">
        <v>2929.24</v>
      </c>
      <c r="C22" s="3">
        <v>650.48</v>
      </c>
      <c r="D22" s="3">
        <v>586.92999999999995</v>
      </c>
      <c r="E22" s="8">
        <v>10576.12</v>
      </c>
      <c r="F22" s="3">
        <v>2326.23</v>
      </c>
      <c r="G22">
        <f t="shared" si="0"/>
        <v>0.27696735664875205</v>
      </c>
      <c r="H22">
        <f t="shared" si="1"/>
        <v>2119.1305975611422</v>
      </c>
      <c r="I22" s="11">
        <f t="shared" si="2"/>
        <v>10576.12</v>
      </c>
      <c r="J22">
        <v>2119.1305975611422</v>
      </c>
      <c r="L22" s="5" t="s">
        <v>21</v>
      </c>
      <c r="P22">
        <v>21</v>
      </c>
    </row>
    <row r="23" spans="1:16" x14ac:dyDescent="0.35">
      <c r="A23" s="5" t="s">
        <v>22</v>
      </c>
      <c r="B23" s="3">
        <v>3320.68</v>
      </c>
      <c r="C23" s="3">
        <v>805.32</v>
      </c>
      <c r="D23" s="3">
        <v>737.07</v>
      </c>
      <c r="E23" s="8">
        <v>10949.92</v>
      </c>
      <c r="F23" s="3">
        <v>2632.65</v>
      </c>
      <c r="G23">
        <f t="shared" si="0"/>
        <v>0.30326066309160249</v>
      </c>
      <c r="H23">
        <f t="shared" si="1"/>
        <v>2430.4833752123063</v>
      </c>
      <c r="I23" s="11">
        <f t="shared" si="2"/>
        <v>10949.92</v>
      </c>
      <c r="J23">
        <v>2430.4833752123063</v>
      </c>
      <c r="L23" s="5" t="s">
        <v>22</v>
      </c>
      <c r="P23">
        <v>22</v>
      </c>
    </row>
    <row r="24" spans="1:16" x14ac:dyDescent="0.35">
      <c r="A24" s="5" t="s">
        <v>23</v>
      </c>
      <c r="B24" s="3">
        <v>3962.95</v>
      </c>
      <c r="C24" s="3">
        <v>997.96</v>
      </c>
      <c r="D24" s="3">
        <v>874.92</v>
      </c>
      <c r="E24" s="7">
        <v>12062.43</v>
      </c>
      <c r="F24" s="2">
        <v>2956.54</v>
      </c>
      <c r="G24">
        <f t="shared" si="0"/>
        <v>0.32853662155966912</v>
      </c>
      <c r="H24">
        <f t="shared" si="1"/>
        <v>2663.0821119620487</v>
      </c>
      <c r="I24" s="11">
        <f t="shared" si="2"/>
        <v>12062.43</v>
      </c>
      <c r="J24">
        <v>2663.0821119620487</v>
      </c>
      <c r="L24" s="5" t="s">
        <v>23</v>
      </c>
      <c r="P24">
        <v>23</v>
      </c>
    </row>
    <row r="25" spans="1:16" x14ac:dyDescent="0.35">
      <c r="A25" s="5" t="s">
        <v>24</v>
      </c>
      <c r="B25" s="3">
        <v>4565.3999999999996</v>
      </c>
      <c r="C25" s="3">
        <v>1190.0899999999999</v>
      </c>
      <c r="D25" s="3">
        <v>1067.3</v>
      </c>
      <c r="E25" s="7">
        <v>12802.28</v>
      </c>
      <c r="F25" s="3">
        <v>3196.89</v>
      </c>
      <c r="G25">
        <f t="shared" si="0"/>
        <v>0.35660835413691933</v>
      </c>
      <c r="H25">
        <f t="shared" si="1"/>
        <v>2992.9192281070664</v>
      </c>
      <c r="I25" s="11">
        <f t="shared" si="2"/>
        <v>12802.28</v>
      </c>
      <c r="J25">
        <v>2992.9192281070664</v>
      </c>
      <c r="L25" s="5" t="s">
        <v>24</v>
      </c>
      <c r="P25">
        <v>24</v>
      </c>
    </row>
    <row r="26" spans="1:16" x14ac:dyDescent="0.35">
      <c r="A26" s="5" t="s">
        <v>25</v>
      </c>
      <c r="B26" s="3">
        <v>5318.13</v>
      </c>
      <c r="C26" s="3">
        <v>1526.04</v>
      </c>
      <c r="D26" s="3">
        <v>1344.08</v>
      </c>
      <c r="E26" s="7">
        <v>13478.89</v>
      </c>
      <c r="F26" s="3">
        <v>3794.36</v>
      </c>
      <c r="G26">
        <f t="shared" si="0"/>
        <v>0.39455251879049391</v>
      </c>
      <c r="H26">
        <f t="shared" si="1"/>
        <v>3406.5933836141648</v>
      </c>
      <c r="I26" s="11">
        <f t="shared" si="2"/>
        <v>13478.89</v>
      </c>
      <c r="J26">
        <v>3406.5933836141648</v>
      </c>
      <c r="L26" s="5" t="s">
        <v>25</v>
      </c>
      <c r="P26">
        <v>25</v>
      </c>
    </row>
    <row r="27" spans="1:16" x14ac:dyDescent="0.35">
      <c r="A27" s="4" t="s">
        <v>26</v>
      </c>
      <c r="B27" s="2">
        <v>6135.28</v>
      </c>
      <c r="C27" s="3">
        <v>1469.07</v>
      </c>
      <c r="D27" s="3">
        <v>1435.3</v>
      </c>
      <c r="E27" s="7">
        <v>13671.71</v>
      </c>
      <c r="F27" s="3">
        <v>3167.69</v>
      </c>
      <c r="G27">
        <f t="shared" si="0"/>
        <v>0.4487573244312526</v>
      </c>
      <c r="H27">
        <f t="shared" si="1"/>
        <v>3198.3879078053483</v>
      </c>
      <c r="I27" s="11">
        <f t="shared" si="2"/>
        <v>13671.71</v>
      </c>
      <c r="J27">
        <v>3198.3879078053483</v>
      </c>
      <c r="L27" s="4" t="s">
        <v>26</v>
      </c>
      <c r="P27">
        <v>26</v>
      </c>
    </row>
    <row r="28" spans="1:16" x14ac:dyDescent="0.35">
      <c r="A28" s="4" t="s">
        <v>27</v>
      </c>
      <c r="B28" s="2">
        <v>7037.23</v>
      </c>
      <c r="C28" s="3">
        <v>1784.37</v>
      </c>
      <c r="D28" s="3">
        <v>1646.21</v>
      </c>
      <c r="E28" s="7">
        <v>14405.03</v>
      </c>
      <c r="F28" s="3">
        <v>3577.1</v>
      </c>
      <c r="G28">
        <f t="shared" si="0"/>
        <v>0.48852588297282262</v>
      </c>
      <c r="H28">
        <f t="shared" si="1"/>
        <v>3369.7498072821272</v>
      </c>
      <c r="I28" s="11">
        <f t="shared" si="2"/>
        <v>14405.03</v>
      </c>
      <c r="J28">
        <v>3369.7498072821272</v>
      </c>
      <c r="L28" s="4" t="s">
        <v>27</v>
      </c>
      <c r="P28">
        <v>27</v>
      </c>
    </row>
    <row r="29" spans="1:16" x14ac:dyDescent="0.35">
      <c r="A29" s="5" t="s">
        <v>28</v>
      </c>
      <c r="B29" s="3">
        <v>8179.61</v>
      </c>
      <c r="C29" s="2">
        <v>1977.85</v>
      </c>
      <c r="D29" s="2">
        <v>1929.94</v>
      </c>
      <c r="E29" s="7">
        <v>15223.43</v>
      </c>
      <c r="F29" s="3">
        <v>3659.48</v>
      </c>
      <c r="G29">
        <f t="shared" si="0"/>
        <v>0.53730401098832525</v>
      </c>
      <c r="H29">
        <f t="shared" si="1"/>
        <v>3591.8957620473348</v>
      </c>
      <c r="I29" s="11">
        <f t="shared" si="2"/>
        <v>15223.43</v>
      </c>
      <c r="J29">
        <v>3591.8957620473348</v>
      </c>
      <c r="L29" s="5" t="s">
        <v>28</v>
      </c>
      <c r="P29">
        <v>28</v>
      </c>
    </row>
    <row r="30" spans="1:16" x14ac:dyDescent="0.35">
      <c r="A30" s="5" t="s">
        <v>29</v>
      </c>
      <c r="B30" s="3">
        <v>9553.85</v>
      </c>
      <c r="C30" s="3">
        <v>2585.61</v>
      </c>
      <c r="D30" s="3">
        <v>2466.6799999999998</v>
      </c>
      <c r="E30" s="7">
        <v>16196.94</v>
      </c>
      <c r="F30" s="3">
        <v>4372.24</v>
      </c>
      <c r="G30">
        <f t="shared" si="0"/>
        <v>0.58985524426218783</v>
      </c>
      <c r="H30">
        <f t="shared" si="1"/>
        <v>4181.8395682578221</v>
      </c>
      <c r="I30" s="11">
        <f t="shared" si="2"/>
        <v>16196.94</v>
      </c>
      <c r="J30">
        <v>4181.8395682578221</v>
      </c>
      <c r="L30" s="5" t="s">
        <v>29</v>
      </c>
      <c r="P30">
        <v>29</v>
      </c>
    </row>
    <row r="31" spans="1:16" x14ac:dyDescent="0.35">
      <c r="A31" s="5" t="s">
        <v>30</v>
      </c>
      <c r="B31" s="3">
        <v>11185.86</v>
      </c>
      <c r="C31" s="3">
        <v>3100.45</v>
      </c>
      <c r="D31" s="3">
        <v>2892.65</v>
      </c>
      <c r="E31" s="7">
        <v>17377.400000000001</v>
      </c>
      <c r="F31" s="3">
        <v>4712.42</v>
      </c>
      <c r="G31">
        <f t="shared" si="0"/>
        <v>0.64370158942074185</v>
      </c>
      <c r="H31">
        <f t="shared" si="1"/>
        <v>4493.7748291146145</v>
      </c>
      <c r="I31" s="11">
        <f t="shared" si="2"/>
        <v>17377.400000000001</v>
      </c>
      <c r="J31">
        <v>4493.7748291146145</v>
      </c>
      <c r="L31" s="5" t="s">
        <v>30</v>
      </c>
      <c r="P31">
        <v>30</v>
      </c>
    </row>
    <row r="32" spans="1:16" x14ac:dyDescent="0.35">
      <c r="A32" s="5" t="s">
        <v>31</v>
      </c>
      <c r="B32" s="3">
        <v>13017.88</v>
      </c>
      <c r="C32" s="3">
        <v>3361.25</v>
      </c>
      <c r="D32" s="3">
        <v>3183.87</v>
      </c>
      <c r="E32" s="7">
        <v>18763.189999999999</v>
      </c>
      <c r="F32" s="3">
        <v>4755.26</v>
      </c>
      <c r="G32">
        <f t="shared" si="0"/>
        <v>0.69379886895565201</v>
      </c>
      <c r="H32">
        <f t="shared" si="1"/>
        <v>4589.0389022867012</v>
      </c>
      <c r="I32" s="11">
        <f t="shared" si="2"/>
        <v>18763.189999999999</v>
      </c>
      <c r="J32">
        <v>4589.0389022867012</v>
      </c>
      <c r="L32" s="5" t="s">
        <v>31</v>
      </c>
      <c r="P32">
        <v>31</v>
      </c>
    </row>
    <row r="33" spans="1:16" x14ac:dyDescent="0.35">
      <c r="A33" s="5" t="s">
        <v>32</v>
      </c>
      <c r="B33" s="3">
        <v>14476.13</v>
      </c>
      <c r="C33" s="3">
        <v>4020.92</v>
      </c>
      <c r="D33" s="3">
        <v>3797.9</v>
      </c>
      <c r="E33" s="7">
        <v>19570.310000000001</v>
      </c>
      <c r="F33" s="3">
        <v>5462.85</v>
      </c>
      <c r="G33">
        <f t="shared" si="0"/>
        <v>0.73969855357426628</v>
      </c>
      <c r="H33">
        <f t="shared" si="1"/>
        <v>5134.3888421145712</v>
      </c>
      <c r="I33" s="11">
        <f t="shared" si="2"/>
        <v>19570.310000000001</v>
      </c>
      <c r="J33">
        <v>5134.3888421145712</v>
      </c>
      <c r="L33" s="5" t="s">
        <v>32</v>
      </c>
      <c r="P33">
        <v>32</v>
      </c>
    </row>
    <row r="34" spans="1:16" x14ac:dyDescent="0.35">
      <c r="A34" s="5" t="s">
        <v>33</v>
      </c>
      <c r="B34" s="3">
        <v>16687.39</v>
      </c>
      <c r="C34" s="3">
        <v>4365.21</v>
      </c>
      <c r="D34" s="3">
        <v>4181.59</v>
      </c>
      <c r="E34" s="7">
        <v>20878.27</v>
      </c>
      <c r="F34" s="3">
        <v>5669.3</v>
      </c>
      <c r="G34">
        <f t="shared" si="0"/>
        <v>0.79927072501696739</v>
      </c>
      <c r="H34">
        <f t="shared" si="1"/>
        <v>5231.7567366316725</v>
      </c>
      <c r="I34" s="11">
        <f t="shared" si="2"/>
        <v>20878.27</v>
      </c>
      <c r="J34">
        <v>5231.7567366316725</v>
      </c>
      <c r="L34" s="5" t="s">
        <v>33</v>
      </c>
      <c r="P34">
        <v>33</v>
      </c>
    </row>
    <row r="35" spans="1:16" x14ac:dyDescent="0.35">
      <c r="A35" s="5" t="s">
        <v>34</v>
      </c>
      <c r="B35" s="3">
        <v>18582.05</v>
      </c>
      <c r="C35" s="3">
        <v>5388.34</v>
      </c>
      <c r="D35" s="3">
        <v>5168.46</v>
      </c>
      <c r="E35" s="8">
        <v>22549.42</v>
      </c>
      <c r="F35" s="3">
        <v>6669.08</v>
      </c>
      <c r="G35">
        <f t="shared" si="0"/>
        <v>0.82405888931954796</v>
      </c>
      <c r="H35">
        <f t="shared" si="1"/>
        <v>6271.9546709431952</v>
      </c>
      <c r="I35" s="11">
        <f t="shared" si="2"/>
        <v>22549.42</v>
      </c>
      <c r="J35">
        <v>6271.9546709431952</v>
      </c>
      <c r="L35" s="5" t="s">
        <v>34</v>
      </c>
      <c r="P35">
        <v>34</v>
      </c>
    </row>
    <row r="36" spans="1:16" x14ac:dyDescent="0.35">
      <c r="A36" s="5" t="s">
        <v>35</v>
      </c>
      <c r="B36" s="3">
        <v>20007.43</v>
      </c>
      <c r="C36" s="3">
        <v>5282.99</v>
      </c>
      <c r="D36" s="3">
        <v>5155.45</v>
      </c>
      <c r="E36" s="8">
        <v>23484.81</v>
      </c>
      <c r="F36" s="3">
        <v>6300.56</v>
      </c>
      <c r="G36">
        <f t="shared" si="0"/>
        <v>0.85193067348639395</v>
      </c>
      <c r="H36">
        <f t="shared" si="1"/>
        <v>6051.4900571687622</v>
      </c>
      <c r="I36" s="11">
        <f t="shared" si="2"/>
        <v>23484.81</v>
      </c>
      <c r="J36">
        <v>6051.4900571687622</v>
      </c>
      <c r="L36" s="5" t="s">
        <v>35</v>
      </c>
      <c r="P36">
        <v>35</v>
      </c>
    </row>
    <row r="37" spans="1:16" x14ac:dyDescent="0.35">
      <c r="A37" s="5" t="s">
        <v>36</v>
      </c>
      <c r="B37" s="3">
        <v>21752.6</v>
      </c>
      <c r="C37" s="3">
        <v>5711.46</v>
      </c>
      <c r="D37" s="3">
        <v>5853.75</v>
      </c>
      <c r="E37" s="7">
        <v>24749.62</v>
      </c>
      <c r="F37" s="3">
        <v>6588.27</v>
      </c>
      <c r="G37">
        <f t="shared" si="0"/>
        <v>0.87890642361377669</v>
      </c>
      <c r="H37">
        <f t="shared" si="1"/>
        <v>6660.2653510384962</v>
      </c>
      <c r="I37" s="11">
        <f t="shared" si="2"/>
        <v>24749.62</v>
      </c>
      <c r="J37">
        <v>6660.2653510384962</v>
      </c>
      <c r="L37" s="5" t="s">
        <v>36</v>
      </c>
      <c r="P37">
        <v>36</v>
      </c>
    </row>
    <row r="38" spans="1:16" x14ac:dyDescent="0.35">
      <c r="A38" s="5" t="s">
        <v>37</v>
      </c>
      <c r="B38" s="3">
        <v>23438.639999999999</v>
      </c>
      <c r="C38" s="3">
        <v>6277.43</v>
      </c>
      <c r="D38" s="3">
        <v>6562.29</v>
      </c>
      <c r="E38" s="7">
        <v>25709.35</v>
      </c>
      <c r="F38" s="2">
        <v>7086.37</v>
      </c>
      <c r="G38">
        <f t="shared" si="0"/>
        <v>0.91167765812826851</v>
      </c>
      <c r="H38">
        <f t="shared" si="1"/>
        <v>7198.0375316784593</v>
      </c>
      <c r="I38" s="11">
        <f t="shared" si="2"/>
        <v>25709.35</v>
      </c>
      <c r="J38">
        <v>7198.0375316784593</v>
      </c>
      <c r="L38" s="5" t="s">
        <v>37</v>
      </c>
      <c r="P38">
        <v>37</v>
      </c>
    </row>
    <row r="39" spans="1:16" x14ac:dyDescent="0.35">
      <c r="A39" s="5" t="s">
        <v>38</v>
      </c>
      <c r="B39" s="3">
        <v>26258.19</v>
      </c>
      <c r="C39" s="3">
        <v>7624.16</v>
      </c>
      <c r="D39" s="3">
        <v>8237.75</v>
      </c>
      <c r="E39" s="7">
        <v>27757.49</v>
      </c>
      <c r="F39" s="3">
        <v>8199.25</v>
      </c>
      <c r="G39">
        <f t="shared" si="0"/>
        <v>0.94598575015248132</v>
      </c>
      <c r="H39">
        <f t="shared" si="1"/>
        <v>8708.1121451059662</v>
      </c>
      <c r="I39" s="11">
        <f t="shared" si="2"/>
        <v>27757.49</v>
      </c>
      <c r="J39">
        <v>8708.1121451059662</v>
      </c>
      <c r="L39" s="5" t="s">
        <v>38</v>
      </c>
      <c r="P39">
        <v>38</v>
      </c>
    </row>
    <row r="40" spans="1:16" x14ac:dyDescent="0.35">
      <c r="A40" s="4" t="s">
        <v>39</v>
      </c>
      <c r="B40" s="2">
        <v>29714.639999999999</v>
      </c>
      <c r="C40" s="3">
        <v>10640.41</v>
      </c>
      <c r="D40" s="3">
        <v>10507.03</v>
      </c>
      <c r="E40" s="7">
        <v>29714.639999999999</v>
      </c>
      <c r="F40" s="3">
        <v>10640.41</v>
      </c>
      <c r="G40">
        <f t="shared" si="0"/>
        <v>1</v>
      </c>
      <c r="H40">
        <f t="shared" si="1"/>
        <v>10507.03</v>
      </c>
      <c r="I40" s="11">
        <f t="shared" si="2"/>
        <v>29714.639999999999</v>
      </c>
      <c r="J40">
        <v>10507.03</v>
      </c>
      <c r="L40" s="4" t="s">
        <v>39</v>
      </c>
      <c r="P40">
        <v>39</v>
      </c>
    </row>
    <row r="41" spans="1:16" x14ac:dyDescent="0.35">
      <c r="A41" s="4" t="s">
        <v>40</v>
      </c>
      <c r="B41" s="2">
        <v>33905.03</v>
      </c>
      <c r="C41" s="3">
        <v>12797.54</v>
      </c>
      <c r="D41" s="3">
        <v>12351.51</v>
      </c>
      <c r="E41" s="7">
        <v>32530.73</v>
      </c>
      <c r="F41" s="3">
        <v>12369.27</v>
      </c>
      <c r="G41">
        <f t="shared" si="0"/>
        <v>1.0422462084312278</v>
      </c>
      <c r="H41">
        <f t="shared" si="1"/>
        <v>11850.856256499406</v>
      </c>
      <c r="I41" s="11">
        <f t="shared" si="2"/>
        <v>32530.73</v>
      </c>
      <c r="J41">
        <v>11850.856256499406</v>
      </c>
      <c r="L41" s="4" t="s">
        <v>40</v>
      </c>
      <c r="P41">
        <v>40</v>
      </c>
    </row>
    <row r="42" spans="1:16" x14ac:dyDescent="0.35">
      <c r="A42" s="5" t="s">
        <v>41</v>
      </c>
      <c r="B42" s="3">
        <v>39532.76</v>
      </c>
      <c r="C42" s="3">
        <v>15314.33</v>
      </c>
      <c r="D42" s="3">
        <v>14859.09</v>
      </c>
      <c r="E42" s="7">
        <v>35643.64</v>
      </c>
      <c r="F42" s="3">
        <v>14023.69</v>
      </c>
      <c r="G42">
        <f t="shared" si="0"/>
        <v>1.1091111906640287</v>
      </c>
      <c r="H42">
        <f t="shared" si="1"/>
        <v>13397.295172095244</v>
      </c>
      <c r="I42" s="11">
        <f t="shared" si="2"/>
        <v>35643.64</v>
      </c>
      <c r="J42">
        <v>13397.295172095244</v>
      </c>
      <c r="L42" s="5" t="s">
        <v>41</v>
      </c>
      <c r="P42">
        <v>41</v>
      </c>
    </row>
    <row r="43" spans="1:16" x14ac:dyDescent="0.35">
      <c r="A43" s="5" t="s">
        <v>42</v>
      </c>
      <c r="B43" s="3">
        <v>45820.86</v>
      </c>
      <c r="C43" s="2">
        <v>19007.62</v>
      </c>
      <c r="D43" s="2">
        <v>18363.32</v>
      </c>
      <c r="E43" s="7">
        <v>38966.36</v>
      </c>
      <c r="F43" s="3">
        <v>16568.919999999998</v>
      </c>
      <c r="G43">
        <f t="shared" si="0"/>
        <v>1.1759081423053115</v>
      </c>
      <c r="H43">
        <f t="shared" si="1"/>
        <v>15616.287819896877</v>
      </c>
      <c r="I43" s="11">
        <f t="shared" si="2"/>
        <v>38966.36</v>
      </c>
      <c r="J43">
        <v>15616.287819896877</v>
      </c>
      <c r="L43" s="5" t="s">
        <v>42</v>
      </c>
      <c r="P43">
        <v>42</v>
      </c>
    </row>
    <row r="44" spans="1:16" x14ac:dyDescent="0.35">
      <c r="A44" s="5" t="s">
        <v>43</v>
      </c>
      <c r="B44" s="3">
        <v>53035.67</v>
      </c>
      <c r="C44" s="3">
        <v>19313.8</v>
      </c>
      <c r="D44" s="3">
        <v>18026.2</v>
      </c>
      <c r="E44" s="7">
        <v>41586.76</v>
      </c>
      <c r="F44" s="3">
        <v>15703.33</v>
      </c>
      <c r="G44">
        <f t="shared" si="0"/>
        <v>1.2753018027853094</v>
      </c>
      <c r="H44">
        <f t="shared" si="1"/>
        <v>14134.850245353742</v>
      </c>
      <c r="I44" s="11">
        <f t="shared" si="2"/>
        <v>41586.76</v>
      </c>
      <c r="J44">
        <v>14134.850245353742</v>
      </c>
      <c r="L44" s="5" t="s">
        <v>43</v>
      </c>
      <c r="P44">
        <v>43</v>
      </c>
    </row>
    <row r="45" spans="1:16" x14ac:dyDescent="0.35">
      <c r="A45" s="5" t="s">
        <v>44</v>
      </c>
      <c r="B45" s="3">
        <v>61089.03</v>
      </c>
      <c r="C45" s="3">
        <v>23631.32</v>
      </c>
      <c r="D45" s="3">
        <v>21823.38</v>
      </c>
      <c r="E45" s="7">
        <v>45160.71</v>
      </c>
      <c r="F45" s="3">
        <v>18412.63</v>
      </c>
      <c r="G45">
        <f t="shared" si="0"/>
        <v>1.3527030465198622</v>
      </c>
      <c r="H45">
        <f t="shared" si="1"/>
        <v>16133.163931393246</v>
      </c>
      <c r="I45" s="11">
        <f t="shared" si="2"/>
        <v>45160.71</v>
      </c>
      <c r="J45">
        <v>16133.163931393246</v>
      </c>
      <c r="L45" s="5" t="s">
        <v>44</v>
      </c>
      <c r="P45">
        <v>44</v>
      </c>
    </row>
    <row r="46" spans="1:16" x14ac:dyDescent="0.35">
      <c r="A46" s="4" t="s">
        <v>45</v>
      </c>
      <c r="B46" s="2">
        <v>72488.600000000006</v>
      </c>
      <c r="C46" s="3">
        <v>28414.57</v>
      </c>
      <c r="D46" s="3">
        <v>26217.42</v>
      </c>
      <c r="E46" s="7">
        <v>49185.33</v>
      </c>
      <c r="F46" s="3">
        <v>21004.97</v>
      </c>
      <c r="G46">
        <f t="shared" si="0"/>
        <v>1.4737849679975716</v>
      </c>
      <c r="H46">
        <f t="shared" si="1"/>
        <v>17789.175876601286</v>
      </c>
      <c r="I46" s="11">
        <f t="shared" si="2"/>
        <v>49185.33</v>
      </c>
      <c r="J46">
        <v>17789.175876601286</v>
      </c>
      <c r="L46" s="4" t="s">
        <v>45</v>
      </c>
      <c r="P46">
        <v>45</v>
      </c>
    </row>
    <row r="47" spans="1:16" x14ac:dyDescent="0.35">
      <c r="A47" s="5" t="s">
        <v>46</v>
      </c>
      <c r="B47" s="3">
        <v>83916.91</v>
      </c>
      <c r="C47" s="3">
        <v>32006.33</v>
      </c>
      <c r="D47" s="3">
        <v>28244.59</v>
      </c>
      <c r="E47" s="7">
        <v>52475.3</v>
      </c>
      <c r="F47" s="3">
        <v>21832.59</v>
      </c>
      <c r="G47">
        <f t="shared" si="0"/>
        <v>1.5991697046038802</v>
      </c>
      <c r="H47">
        <f t="shared" si="1"/>
        <v>17662.034191046834</v>
      </c>
      <c r="I47" s="11">
        <f t="shared" si="2"/>
        <v>52475.3</v>
      </c>
      <c r="J47">
        <v>17662.034191046834</v>
      </c>
      <c r="L47" s="5" t="s">
        <v>46</v>
      </c>
      <c r="P47">
        <v>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AB54-B616-4526-A00A-A00E3E5BD63C}">
  <dimension ref="A1:L48"/>
  <sheetViews>
    <sheetView tabSelected="1" zoomScale="69" zoomScaleNormal="69" workbookViewId="0">
      <selection activeCell="L9" sqref="L9"/>
    </sheetView>
  </sheetViews>
  <sheetFormatPr defaultRowHeight="14.5" x14ac:dyDescent="0.35"/>
  <cols>
    <col min="7" max="8" width="11.81640625" bestFit="1" customWidth="1"/>
    <col min="9" max="9" width="10.81640625" bestFit="1" customWidth="1"/>
    <col min="12" max="12" width="16.6328125" customWidth="1"/>
  </cols>
  <sheetData>
    <row r="1" spans="2:12" x14ac:dyDescent="0.35">
      <c r="B1" t="s">
        <v>104</v>
      </c>
      <c r="C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2:12" x14ac:dyDescent="0.35">
      <c r="B2">
        <v>4751.8900000000003</v>
      </c>
      <c r="C2">
        <v>702.54643909450238</v>
      </c>
      <c r="E2">
        <f>B2-$B$48</f>
        <v>-12365.639782608698</v>
      </c>
      <c r="F2">
        <f>C2-$C$48</f>
        <v>-4201.5906135112145</v>
      </c>
      <c r="G2">
        <f>E2*F2</f>
        <v>51955356.04066956</v>
      </c>
      <c r="H2">
        <f>E2*E2</f>
        <v>152909047.23323488</v>
      </c>
      <c r="I2">
        <f>F2*F2</f>
        <v>17653363.683545545</v>
      </c>
      <c r="K2" t="s">
        <v>118</v>
      </c>
      <c r="L2">
        <f>(G48/H48)</f>
        <v>0.38570078415721643</v>
      </c>
    </row>
    <row r="3" spans="2:12" x14ac:dyDescent="0.35">
      <c r="B3">
        <v>5138.6000000000004</v>
      </c>
      <c r="C3">
        <v>661.1791027351569</v>
      </c>
      <c r="E3">
        <f t="shared" ref="E3:E47" si="0">B3-$B$48</f>
        <v>-11978.929782608697</v>
      </c>
      <c r="F3">
        <f t="shared" ref="F3:F47" si="1">C3-$C$48</f>
        <v>-4242.9579498705607</v>
      </c>
      <c r="G3">
        <f t="shared" ref="G3:G47" si="2">E3*F3</f>
        <v>50826095.352060795</v>
      </c>
      <c r="H3">
        <f t="shared" ref="H3:H47" si="3">E3*E3</f>
        <v>143494758.73666963</v>
      </c>
      <c r="I3">
        <f t="shared" ref="I3:I47" si="4">F3*F3</f>
        <v>18002692.164369792</v>
      </c>
      <c r="K3" t="s">
        <v>119</v>
      </c>
      <c r="L3">
        <f>C48-B48*L2</f>
        <v>-1698.1076073809636</v>
      </c>
    </row>
    <row r="4" spans="2:12" x14ac:dyDescent="0.35">
      <c r="B4">
        <v>5272.7</v>
      </c>
      <c r="C4">
        <v>678.37125573303808</v>
      </c>
      <c r="E4">
        <f t="shared" si="0"/>
        <v>-11844.829782608696</v>
      </c>
      <c r="F4">
        <f t="shared" si="1"/>
        <v>-4225.7657968726789</v>
      </c>
      <c r="G4">
        <f t="shared" si="2"/>
        <v>50053476.56512668</v>
      </c>
      <c r="H4">
        <f t="shared" si="3"/>
        <v>140299992.57897398</v>
      </c>
      <c r="I4">
        <f t="shared" si="4"/>
        <v>17857096.570018988</v>
      </c>
      <c r="K4" t="s">
        <v>120</v>
      </c>
      <c r="L4">
        <f>(G48/((H48*I48)^0.5))</f>
        <v>0.99060961202801889</v>
      </c>
    </row>
    <row r="5" spans="2:12" x14ac:dyDescent="0.35">
      <c r="B5">
        <v>5616.3</v>
      </c>
      <c r="C5">
        <v>846.03915200613585</v>
      </c>
      <c r="E5">
        <f t="shared" si="0"/>
        <v>-11501.229782608698</v>
      </c>
      <c r="F5">
        <f t="shared" si="1"/>
        <v>-4058.0979005995814</v>
      </c>
      <c r="G5">
        <f t="shared" si="2"/>
        <v>46673116.435117736</v>
      </c>
      <c r="H5">
        <f t="shared" si="3"/>
        <v>132278286.51236531</v>
      </c>
      <c r="I5">
        <f t="shared" si="4"/>
        <v>16468158.57085073</v>
      </c>
      <c r="K5" t="s">
        <v>122</v>
      </c>
      <c r="L5">
        <f>L2*L2*H48</f>
        <v>1106324267.3576865</v>
      </c>
    </row>
    <row r="6" spans="2:12" x14ac:dyDescent="0.35">
      <c r="B6">
        <v>5897.86</v>
      </c>
      <c r="C6">
        <v>906.43285701410468</v>
      </c>
      <c r="E6">
        <f t="shared" si="0"/>
        <v>-11219.669782608697</v>
      </c>
      <c r="F6">
        <f t="shared" si="1"/>
        <v>-3997.7041955916125</v>
      </c>
      <c r="G6">
        <f t="shared" si="2"/>
        <v>44852920.963087223</v>
      </c>
      <c r="H6">
        <f t="shared" si="3"/>
        <v>125880990.03078267</v>
      </c>
      <c r="I6">
        <f t="shared" si="4"/>
        <v>15981638.835450782</v>
      </c>
      <c r="K6" t="s">
        <v>123</v>
      </c>
      <c r="L6">
        <f>I48</f>
        <v>1127398268.3477583</v>
      </c>
    </row>
    <row r="7" spans="2:12" x14ac:dyDescent="0.35">
      <c r="B7">
        <v>5957.41</v>
      </c>
      <c r="C7">
        <v>969.79332648609738</v>
      </c>
      <c r="E7">
        <f t="shared" si="0"/>
        <v>-11160.119782608697</v>
      </c>
      <c r="F7">
        <f t="shared" si="1"/>
        <v>-3934.3437261196195</v>
      </c>
      <c r="G7">
        <f t="shared" si="2"/>
        <v>43907747.249449983</v>
      </c>
      <c r="H7">
        <f t="shared" si="3"/>
        <v>124548273.56217399</v>
      </c>
      <c r="I7">
        <f t="shared" si="4"/>
        <v>15479060.555256812</v>
      </c>
      <c r="K7" t="s">
        <v>116</v>
      </c>
      <c r="L7">
        <f>L6-L5</f>
        <v>21074000.990071774</v>
      </c>
    </row>
    <row r="8" spans="2:12" x14ac:dyDescent="0.35">
      <c r="B8">
        <v>5938.43</v>
      </c>
      <c r="C8">
        <v>909.11952255356834</v>
      </c>
      <c r="E8">
        <f t="shared" si="0"/>
        <v>-11179.099782608697</v>
      </c>
      <c r="F8">
        <f t="shared" si="1"/>
        <v>-3995.0175300521487</v>
      </c>
      <c r="G8">
        <f t="shared" si="2"/>
        <v>44660699.601723909</v>
      </c>
      <c r="H8">
        <f t="shared" si="3"/>
        <v>124972271.94952181</v>
      </c>
      <c r="I8">
        <f t="shared" si="4"/>
        <v>15960165.065423971</v>
      </c>
      <c r="K8" t="s">
        <v>124</v>
      </c>
      <c r="L8">
        <f>L5/L6</f>
        <v>0.98130740344230216</v>
      </c>
    </row>
    <row r="9" spans="2:12" x14ac:dyDescent="0.35">
      <c r="B9">
        <v>6208.72</v>
      </c>
      <c r="C9">
        <v>1118.3069452386187</v>
      </c>
      <c r="E9">
        <f t="shared" si="0"/>
        <v>-10908.809782608696</v>
      </c>
      <c r="F9">
        <f t="shared" si="1"/>
        <v>-3785.8301073670982</v>
      </c>
      <c r="G9">
        <f t="shared" si="2"/>
        <v>41298900.510540731</v>
      </c>
      <c r="H9">
        <f t="shared" si="3"/>
        <v>119002130.87313919</v>
      </c>
      <c r="I9">
        <f t="shared" si="4"/>
        <v>14332509.601847174</v>
      </c>
    </row>
    <row r="10" spans="2:12" x14ac:dyDescent="0.35">
      <c r="B10">
        <v>6280.79</v>
      </c>
      <c r="C10">
        <v>1130.089560656613</v>
      </c>
      <c r="E10">
        <f t="shared" si="0"/>
        <v>-10836.739782608696</v>
      </c>
      <c r="F10">
        <f t="shared" si="1"/>
        <v>-3774.0474919491044</v>
      </c>
      <c r="G10">
        <f t="shared" si="2"/>
        <v>40898370.597459435</v>
      </c>
      <c r="H10">
        <f t="shared" si="3"/>
        <v>117434929.11597398</v>
      </c>
      <c r="I10">
        <f t="shared" si="4"/>
        <v>14243434.471487325</v>
      </c>
    </row>
    <row r="11" spans="2:12" x14ac:dyDescent="0.35">
      <c r="B11">
        <v>6846.34</v>
      </c>
      <c r="C11">
        <v>1296.109150812998</v>
      </c>
      <c r="E11">
        <f t="shared" si="0"/>
        <v>-10271.189782608697</v>
      </c>
      <c r="F11">
        <f t="shared" si="1"/>
        <v>-3608.0279017927191</v>
      </c>
      <c r="G11">
        <f t="shared" si="2"/>
        <v>37058739.320260473</v>
      </c>
      <c r="H11">
        <f t="shared" si="3"/>
        <v>105497339.5503653</v>
      </c>
      <c r="I11">
        <f t="shared" si="4"/>
        <v>13017865.340114772</v>
      </c>
    </row>
    <row r="12" spans="2:12" x14ac:dyDescent="0.35">
      <c r="B12">
        <v>6931.91</v>
      </c>
      <c r="C12">
        <v>1424.7102883862294</v>
      </c>
      <c r="E12">
        <f t="shared" si="0"/>
        <v>-10185.619782608697</v>
      </c>
      <c r="F12">
        <f t="shared" si="1"/>
        <v>-3479.4267642194877</v>
      </c>
      <c r="G12">
        <f t="shared" si="2"/>
        <v>35440118.081772178</v>
      </c>
      <c r="H12">
        <f t="shared" si="3"/>
        <v>103746850.35586965</v>
      </c>
      <c r="I12">
        <f t="shared" si="4"/>
        <v>12106410.607566895</v>
      </c>
    </row>
    <row r="13" spans="2:12" x14ac:dyDescent="0.35">
      <c r="B13">
        <v>7449.72</v>
      </c>
      <c r="C13">
        <v>1552.3906199748035</v>
      </c>
      <c r="E13">
        <f t="shared" si="0"/>
        <v>-9667.809782608696</v>
      </c>
      <c r="F13">
        <f t="shared" si="1"/>
        <v>-3351.7464326309137</v>
      </c>
      <c r="G13">
        <f t="shared" si="2"/>
        <v>32404046.950212944</v>
      </c>
      <c r="H13">
        <f t="shared" si="3"/>
        <v>93466545.992704406</v>
      </c>
      <c r="I13">
        <f t="shared" si="4"/>
        <v>11234204.148654057</v>
      </c>
    </row>
    <row r="14" spans="2:12" x14ac:dyDescent="0.35">
      <c r="B14">
        <v>7859.64</v>
      </c>
      <c r="C14">
        <v>1805.9270027637474</v>
      </c>
      <c r="E14">
        <f t="shared" si="0"/>
        <v>-9257.8897826086977</v>
      </c>
      <c r="F14">
        <f t="shared" si="1"/>
        <v>-3098.2100498419695</v>
      </c>
      <c r="G14">
        <f t="shared" si="2"/>
        <v>28682887.164807554</v>
      </c>
      <c r="H14">
        <f t="shared" si="3"/>
        <v>85708523.226930514</v>
      </c>
      <c r="I14">
        <f t="shared" si="4"/>
        <v>9598905.5129417796</v>
      </c>
    </row>
    <row r="15" spans="2:12" x14ac:dyDescent="0.35">
      <c r="B15">
        <v>7450.83</v>
      </c>
      <c r="C15">
        <v>1631.2437243668121</v>
      </c>
      <c r="E15">
        <f t="shared" si="0"/>
        <v>-9666.6997826086972</v>
      </c>
      <c r="F15">
        <f t="shared" si="1"/>
        <v>-3272.8933282389053</v>
      </c>
      <c r="G15">
        <f t="shared" si="2"/>
        <v>31638077.22458848</v>
      </c>
      <c r="H15">
        <f t="shared" si="3"/>
        <v>93445084.687087029</v>
      </c>
      <c r="I15">
        <f t="shared" si="4"/>
        <v>10711830.738030739</v>
      </c>
    </row>
    <row r="16" spans="2:12" x14ac:dyDescent="0.35">
      <c r="B16">
        <v>7985.06</v>
      </c>
      <c r="C16">
        <v>1551.6358423829636</v>
      </c>
      <c r="E16">
        <f t="shared" si="0"/>
        <v>-9132.4697826086958</v>
      </c>
      <c r="F16">
        <f t="shared" si="1"/>
        <v>-3352.5012102227538</v>
      </c>
      <c r="G16">
        <f t="shared" si="2"/>
        <v>30616615.998518381</v>
      </c>
      <c r="H16">
        <f t="shared" si="3"/>
        <v>83402004.330260918</v>
      </c>
      <c r="I16">
        <f t="shared" si="4"/>
        <v>11239264.364545029</v>
      </c>
    </row>
    <row r="17" spans="2:9" x14ac:dyDescent="0.35">
      <c r="B17">
        <v>8434.26</v>
      </c>
      <c r="C17">
        <v>1615.7509560397721</v>
      </c>
      <c r="E17">
        <f t="shared" si="0"/>
        <v>-8683.2697826086969</v>
      </c>
      <c r="F17">
        <f t="shared" si="1"/>
        <v>-3288.3860965659451</v>
      </c>
      <c r="G17">
        <f t="shared" si="2"/>
        <v>28553943.625861634</v>
      </c>
      <c r="H17">
        <f t="shared" si="3"/>
        <v>75399174.117565289</v>
      </c>
      <c r="I17">
        <f t="shared" si="4"/>
        <v>10813483.120088212</v>
      </c>
    </row>
    <row r="18" spans="2:9" x14ac:dyDescent="0.35">
      <c r="B18">
        <v>8680.91</v>
      </c>
      <c r="C18">
        <v>1695.3928539263068</v>
      </c>
      <c r="E18">
        <f t="shared" si="0"/>
        <v>-8436.6197826086973</v>
      </c>
      <c r="F18">
        <f t="shared" si="1"/>
        <v>-3208.7441986794101</v>
      </c>
      <c r="G18">
        <f t="shared" si="2"/>
        <v>27070954.783909604</v>
      </c>
      <c r="H18">
        <f t="shared" si="3"/>
        <v>71176553.356304422</v>
      </c>
      <c r="I18">
        <f t="shared" si="4"/>
        <v>10296039.33255877</v>
      </c>
    </row>
    <row r="19" spans="2:9" x14ac:dyDescent="0.35">
      <c r="B19">
        <v>9362.69</v>
      </c>
      <c r="C19">
        <v>1754.8223738990048</v>
      </c>
      <c r="E19">
        <f t="shared" si="0"/>
        <v>-7754.8397826086966</v>
      </c>
      <c r="F19">
        <f t="shared" si="1"/>
        <v>-3149.3146787067126</v>
      </c>
      <c r="G19">
        <f t="shared" si="2"/>
        <v>24422430.75838834</v>
      </c>
      <c r="H19">
        <f t="shared" si="3"/>
        <v>60137540.053930499</v>
      </c>
      <c r="I19">
        <f t="shared" si="4"/>
        <v>9918182.9455175642</v>
      </c>
    </row>
    <row r="20" spans="2:9" x14ac:dyDescent="0.35">
      <c r="B20">
        <v>9733.57</v>
      </c>
      <c r="C20">
        <v>1895.5193290885659</v>
      </c>
      <c r="E20">
        <f t="shared" si="0"/>
        <v>-7383.9597826086974</v>
      </c>
      <c r="F20">
        <f t="shared" si="1"/>
        <v>-3008.6177235171513</v>
      </c>
      <c r="G20">
        <f t="shared" si="2"/>
        <v>22215512.271694377</v>
      </c>
      <c r="H20">
        <f t="shared" si="3"/>
        <v>54522862.071182683</v>
      </c>
      <c r="I20">
        <f t="shared" si="4"/>
        <v>9051780.6062615253</v>
      </c>
    </row>
    <row r="21" spans="2:9" x14ac:dyDescent="0.35">
      <c r="B21">
        <v>10138.66</v>
      </c>
      <c r="C21">
        <v>2061.3298158855346</v>
      </c>
      <c r="E21">
        <f t="shared" si="0"/>
        <v>-6978.8697826086973</v>
      </c>
      <c r="F21">
        <f t="shared" si="1"/>
        <v>-2842.8072367201826</v>
      </c>
      <c r="G21">
        <f t="shared" si="2"/>
        <v>19839581.522127811</v>
      </c>
      <c r="H21">
        <f t="shared" si="3"/>
        <v>48704623.442608766</v>
      </c>
      <c r="I21">
        <f t="shared" si="4"/>
        <v>8081552.9851486403</v>
      </c>
    </row>
    <row r="22" spans="2:9" x14ac:dyDescent="0.35">
      <c r="B22">
        <v>10576.12</v>
      </c>
      <c r="C22">
        <v>2119.1305975611422</v>
      </c>
      <c r="E22">
        <f t="shared" si="0"/>
        <v>-6541.4097826086963</v>
      </c>
      <c r="F22">
        <f t="shared" si="1"/>
        <v>-2785.006455044575</v>
      </c>
      <c r="G22">
        <f t="shared" si="2"/>
        <v>18217868.469656948</v>
      </c>
      <c r="H22">
        <f t="shared" si="3"/>
        <v>42790041.944008753</v>
      </c>
      <c r="I22">
        <f t="shared" si="4"/>
        <v>7756260.9546399498</v>
      </c>
    </row>
    <row r="23" spans="2:9" x14ac:dyDescent="0.35">
      <c r="B23">
        <v>10949.92</v>
      </c>
      <c r="C23">
        <v>2430.4833752123063</v>
      </c>
      <c r="E23">
        <f t="shared" si="0"/>
        <v>-6167.6097826086971</v>
      </c>
      <c r="F23">
        <f t="shared" si="1"/>
        <v>-2473.6536773934108</v>
      </c>
      <c r="G23">
        <f t="shared" si="2"/>
        <v>15256530.619477579</v>
      </c>
      <c r="H23">
        <f t="shared" si="3"/>
        <v>38039410.430530496</v>
      </c>
      <c r="I23">
        <f t="shared" si="4"/>
        <v>6118962.5156819448</v>
      </c>
    </row>
    <row r="24" spans="2:9" x14ac:dyDescent="0.35">
      <c r="B24">
        <v>12062.43</v>
      </c>
      <c r="C24">
        <v>2663.0821119620487</v>
      </c>
      <c r="E24">
        <f t="shared" si="0"/>
        <v>-5055.0997826086968</v>
      </c>
      <c r="F24">
        <f t="shared" si="1"/>
        <v>-2241.0549406436685</v>
      </c>
      <c r="G24">
        <f t="shared" si="2"/>
        <v>11328756.343261955</v>
      </c>
      <c r="H24">
        <f t="shared" si="3"/>
        <v>25554033.812130496</v>
      </c>
      <c r="I24">
        <f t="shared" si="4"/>
        <v>5022327.2469833968</v>
      </c>
    </row>
    <row r="25" spans="2:9" x14ac:dyDescent="0.35">
      <c r="B25">
        <v>12802.28</v>
      </c>
      <c r="C25">
        <v>2992.9192281070664</v>
      </c>
      <c r="E25">
        <f t="shared" si="0"/>
        <v>-4315.2497826086965</v>
      </c>
      <c r="F25">
        <f t="shared" si="1"/>
        <v>-1911.2178244986508</v>
      </c>
      <c r="G25">
        <f t="shared" si="2"/>
        <v>8247382.3016856685</v>
      </c>
      <c r="H25">
        <f t="shared" si="3"/>
        <v>18621380.686304402</v>
      </c>
      <c r="I25">
        <f t="shared" si="4"/>
        <v>3652753.5726813553</v>
      </c>
    </row>
    <row r="26" spans="2:9" x14ac:dyDescent="0.35">
      <c r="B26">
        <v>13478.89</v>
      </c>
      <c r="C26">
        <v>3406.5933836141648</v>
      </c>
      <c r="E26">
        <f t="shared" si="0"/>
        <v>-3638.6397826086977</v>
      </c>
      <c r="F26">
        <f t="shared" si="1"/>
        <v>-1497.5436689915523</v>
      </c>
      <c r="G26">
        <f t="shared" si="2"/>
        <v>5449021.9701864533</v>
      </c>
      <c r="H26">
        <f t="shared" si="3"/>
        <v>13239699.467582671</v>
      </c>
      <c r="I26">
        <f t="shared" si="4"/>
        <v>2242637.0405366798</v>
      </c>
    </row>
    <row r="27" spans="2:9" x14ac:dyDescent="0.35">
      <c r="B27">
        <v>13671.71</v>
      </c>
      <c r="C27">
        <v>3198.3879078053483</v>
      </c>
      <c r="E27">
        <f t="shared" si="0"/>
        <v>-3445.819782608698</v>
      </c>
      <c r="F27">
        <f t="shared" si="1"/>
        <v>-1705.7491448003689</v>
      </c>
      <c r="G27">
        <f t="shared" si="2"/>
        <v>5877704.1473209793</v>
      </c>
      <c r="H27">
        <f t="shared" si="3"/>
        <v>11873673.974217454</v>
      </c>
      <c r="I27">
        <f t="shared" si="4"/>
        <v>2909580.1449871897</v>
      </c>
    </row>
    <row r="28" spans="2:9" x14ac:dyDescent="0.35">
      <c r="B28">
        <v>14405.03</v>
      </c>
      <c r="C28">
        <v>3369.7498072821272</v>
      </c>
      <c r="E28">
        <f t="shared" si="0"/>
        <v>-2712.4997826086965</v>
      </c>
      <c r="F28">
        <f t="shared" si="1"/>
        <v>-1534.3872453235899</v>
      </c>
      <c r="G28">
        <f t="shared" si="2"/>
        <v>4162025.0693777944</v>
      </c>
      <c r="H28">
        <f t="shared" si="3"/>
        <v>7357655.070652226</v>
      </c>
      <c r="I28">
        <f t="shared" si="4"/>
        <v>2354344.2186117144</v>
      </c>
    </row>
    <row r="29" spans="2:9" x14ac:dyDescent="0.35">
      <c r="B29">
        <v>15223.43</v>
      </c>
      <c r="C29">
        <v>3591.8957620473348</v>
      </c>
      <c r="E29">
        <f t="shared" si="0"/>
        <v>-1894.0997826086968</v>
      </c>
      <c r="F29">
        <f t="shared" si="1"/>
        <v>-1312.2412905583824</v>
      </c>
      <c r="G29">
        <f t="shared" si="2"/>
        <v>2485515.9431767878</v>
      </c>
      <c r="H29">
        <f t="shared" si="3"/>
        <v>3587613.9864783124</v>
      </c>
      <c r="I29">
        <f t="shared" si="4"/>
        <v>1721977.2046463289</v>
      </c>
    </row>
    <row r="30" spans="2:9" x14ac:dyDescent="0.35">
      <c r="B30">
        <v>16196.94</v>
      </c>
      <c r="C30">
        <v>4181.8395682578221</v>
      </c>
      <c r="E30">
        <f t="shared" si="0"/>
        <v>-920.58978260869662</v>
      </c>
      <c r="F30">
        <f t="shared" si="1"/>
        <v>-722.29748434789508</v>
      </c>
      <c r="G30">
        <f t="shared" si="2"/>
        <v>664939.68409463717</v>
      </c>
      <c r="H30">
        <f t="shared" si="3"/>
        <v>847485.54784352728</v>
      </c>
      <c r="I30">
        <f t="shared" si="4"/>
        <v>521713.65589529776</v>
      </c>
    </row>
    <row r="31" spans="2:9" x14ac:dyDescent="0.35">
      <c r="B31">
        <v>17377.400000000001</v>
      </c>
      <c r="C31">
        <v>4493.7748291146145</v>
      </c>
      <c r="E31">
        <f t="shared" si="0"/>
        <v>259.87021739130432</v>
      </c>
      <c r="F31">
        <f t="shared" si="1"/>
        <v>-410.36222349110267</v>
      </c>
      <c r="G31">
        <f t="shared" si="2"/>
        <v>-106640.92022781186</v>
      </c>
      <c r="H31">
        <f t="shared" si="3"/>
        <v>67532.529887003766</v>
      </c>
      <c r="I31">
        <f t="shared" si="4"/>
        <v>168397.1544685617</v>
      </c>
    </row>
    <row r="32" spans="2:9" x14ac:dyDescent="0.35">
      <c r="B32">
        <v>18763.189999999999</v>
      </c>
      <c r="C32">
        <v>4589.0389022867012</v>
      </c>
      <c r="E32">
        <f t="shared" si="0"/>
        <v>1645.6602173913016</v>
      </c>
      <c r="F32">
        <f t="shared" si="1"/>
        <v>-315.09815031901599</v>
      </c>
      <c r="G32">
        <f t="shared" si="2"/>
        <v>-518544.49055358884</v>
      </c>
      <c r="H32">
        <f t="shared" si="3"/>
        <v>2708197.5511043859</v>
      </c>
      <c r="I32">
        <f t="shared" si="4"/>
        <v>99286.84433446519</v>
      </c>
    </row>
    <row r="33" spans="1:9" x14ac:dyDescent="0.35">
      <c r="B33">
        <v>19570.310000000001</v>
      </c>
      <c r="C33">
        <v>5134.3888421145712</v>
      </c>
      <c r="E33">
        <f t="shared" si="0"/>
        <v>2452.7802173913042</v>
      </c>
      <c r="F33">
        <f t="shared" si="1"/>
        <v>230.25178950885402</v>
      </c>
      <c r="G33">
        <f t="shared" si="2"/>
        <v>564757.03432626382</v>
      </c>
      <c r="H33">
        <f t="shared" si="3"/>
        <v>6016130.7948261332</v>
      </c>
      <c r="I33">
        <f t="shared" si="4"/>
        <v>53015.886572029616</v>
      </c>
    </row>
    <row r="34" spans="1:9" x14ac:dyDescent="0.35">
      <c r="B34">
        <v>20878.27</v>
      </c>
      <c r="C34">
        <v>5231.7567366316725</v>
      </c>
      <c r="E34">
        <f t="shared" si="0"/>
        <v>3760.7402173913033</v>
      </c>
      <c r="F34">
        <f t="shared" si="1"/>
        <v>327.61968402595539</v>
      </c>
      <c r="G34">
        <f t="shared" si="2"/>
        <v>1232092.5217254416</v>
      </c>
      <c r="H34">
        <f t="shared" si="3"/>
        <v>14143166.982704388</v>
      </c>
      <c r="I34">
        <f t="shared" si="4"/>
        <v>107334.65736126686</v>
      </c>
    </row>
    <row r="35" spans="1:9" x14ac:dyDescent="0.35">
      <c r="B35">
        <v>22549.42</v>
      </c>
      <c r="C35">
        <v>6271.9546709431952</v>
      </c>
      <c r="E35">
        <f t="shared" si="0"/>
        <v>5431.8902173913011</v>
      </c>
      <c r="F35">
        <f t="shared" si="1"/>
        <v>1367.8176183374781</v>
      </c>
      <c r="G35">
        <f t="shared" si="2"/>
        <v>7429835.1402228158</v>
      </c>
      <c r="H35">
        <f t="shared" si="3"/>
        <v>29505431.333791316</v>
      </c>
      <c r="I35">
        <f t="shared" si="4"/>
        <v>1870925.0370344108</v>
      </c>
    </row>
    <row r="36" spans="1:9" x14ac:dyDescent="0.35">
      <c r="B36">
        <v>23484.81</v>
      </c>
      <c r="C36">
        <v>6051.4900571687622</v>
      </c>
      <c r="E36">
        <f t="shared" si="0"/>
        <v>6367.2802173913042</v>
      </c>
      <c r="F36">
        <f t="shared" si="1"/>
        <v>1147.353004563045</v>
      </c>
      <c r="G36">
        <f t="shared" si="2"/>
        <v>7305518.0883187512</v>
      </c>
      <c r="H36">
        <f t="shared" si="3"/>
        <v>40542257.36678265</v>
      </c>
      <c r="I36">
        <f t="shared" si="4"/>
        <v>1316418.9170798468</v>
      </c>
    </row>
    <row r="37" spans="1:9" x14ac:dyDescent="0.35">
      <c r="B37">
        <v>24749.62</v>
      </c>
      <c r="C37">
        <v>6660.2653510384962</v>
      </c>
      <c r="E37">
        <f t="shared" si="0"/>
        <v>7632.0902173913018</v>
      </c>
      <c r="F37">
        <f t="shared" si="1"/>
        <v>1756.128298432779</v>
      </c>
      <c r="G37">
        <f t="shared" si="2"/>
        <v>13402929.606952846</v>
      </c>
      <c r="H37">
        <f t="shared" si="3"/>
        <v>58248801.08640001</v>
      </c>
      <c r="I37">
        <f t="shared" si="4"/>
        <v>3083986.6005564081</v>
      </c>
    </row>
    <row r="38" spans="1:9" x14ac:dyDescent="0.35">
      <c r="B38">
        <v>25709.35</v>
      </c>
      <c r="C38">
        <v>7198.0375316784593</v>
      </c>
      <c r="E38">
        <f t="shared" si="0"/>
        <v>8591.8202173913014</v>
      </c>
      <c r="F38">
        <f t="shared" si="1"/>
        <v>2293.9004790727422</v>
      </c>
      <c r="G38">
        <f t="shared" si="2"/>
        <v>19708780.512780778</v>
      </c>
      <c r="H38">
        <f t="shared" si="3"/>
        <v>73819374.64797391</v>
      </c>
      <c r="I38">
        <f t="shared" si="4"/>
        <v>5261979.4078901559</v>
      </c>
    </row>
    <row r="39" spans="1:9" x14ac:dyDescent="0.35">
      <c r="B39">
        <v>27757.49</v>
      </c>
      <c r="C39">
        <v>8708.1121451059662</v>
      </c>
      <c r="E39">
        <f t="shared" si="0"/>
        <v>10639.960217391304</v>
      </c>
      <c r="F39">
        <f t="shared" si="1"/>
        <v>3803.975092500249</v>
      </c>
      <c r="G39">
        <f t="shared" si="2"/>
        <v>40474143.652150057</v>
      </c>
      <c r="H39">
        <f t="shared" si="3"/>
        <v>113208753.42766961</v>
      </c>
      <c r="I39">
        <f t="shared" si="4"/>
        <v>14470226.504362278</v>
      </c>
    </row>
    <row r="40" spans="1:9" x14ac:dyDescent="0.35">
      <c r="B40">
        <v>29714.639999999999</v>
      </c>
      <c r="C40">
        <v>10507.03</v>
      </c>
      <c r="E40">
        <f t="shared" si="0"/>
        <v>12597.110217391302</v>
      </c>
      <c r="F40">
        <f t="shared" si="1"/>
        <v>5602.8929473942835</v>
      </c>
      <c r="G40">
        <f t="shared" si="2"/>
        <v>70580259.994570196</v>
      </c>
      <c r="H40">
        <f t="shared" si="3"/>
        <v>158687185.82910433</v>
      </c>
      <c r="I40">
        <f t="shared" si="4"/>
        <v>31392409.3799606</v>
      </c>
    </row>
    <row r="41" spans="1:9" x14ac:dyDescent="0.35">
      <c r="B41">
        <v>32530.73</v>
      </c>
      <c r="C41">
        <v>11850.856256499406</v>
      </c>
      <c r="E41">
        <f t="shared" si="0"/>
        <v>15413.200217391302</v>
      </c>
      <c r="F41">
        <f t="shared" si="1"/>
        <v>6946.7192038936892</v>
      </c>
      <c r="G41">
        <f t="shared" si="2"/>
        <v>107071173.94361055</v>
      </c>
      <c r="H41">
        <f t="shared" si="3"/>
        <v>237566740.94139129</v>
      </c>
      <c r="I41">
        <f t="shared" si="4"/>
        <v>48256907.697745368</v>
      </c>
    </row>
    <row r="42" spans="1:9" x14ac:dyDescent="0.35">
      <c r="B42">
        <v>35643.64</v>
      </c>
      <c r="C42">
        <v>13397.295172095244</v>
      </c>
      <c r="E42">
        <f t="shared" si="0"/>
        <v>18526.110217391302</v>
      </c>
      <c r="F42">
        <f t="shared" si="1"/>
        <v>8493.1581194895261</v>
      </c>
      <c r="G42">
        <f t="shared" si="2"/>
        <v>157345183.41539481</v>
      </c>
      <c r="H42">
        <f t="shared" si="3"/>
        <v>343216759.78693038</v>
      </c>
      <c r="I42">
        <f t="shared" si="4"/>
        <v>72133734.842650861</v>
      </c>
    </row>
    <row r="43" spans="1:9" x14ac:dyDescent="0.35">
      <c r="B43">
        <v>38966.36</v>
      </c>
      <c r="C43">
        <v>15616.287819896877</v>
      </c>
      <c r="E43">
        <f t="shared" si="0"/>
        <v>21848.830217391303</v>
      </c>
      <c r="F43">
        <f t="shared" si="1"/>
        <v>10712.150767291161</v>
      </c>
      <c r="G43">
        <f t="shared" si="2"/>
        <v>234047963.37764257</v>
      </c>
      <c r="H43">
        <f t="shared" si="3"/>
        <v>477371381.86839134</v>
      </c>
      <c r="I43">
        <f t="shared" si="4"/>
        <v>114750174.06117661</v>
      </c>
    </row>
    <row r="44" spans="1:9" x14ac:dyDescent="0.35">
      <c r="B44">
        <v>41586.76</v>
      </c>
      <c r="C44">
        <v>14134.850245353742</v>
      </c>
      <c r="E44">
        <f t="shared" si="0"/>
        <v>24469.230217391305</v>
      </c>
      <c r="F44">
        <f t="shared" si="1"/>
        <v>9230.7131927480259</v>
      </c>
      <c r="G44">
        <f t="shared" si="2"/>
        <v>225868446.18406257</v>
      </c>
      <c r="H44">
        <f t="shared" si="3"/>
        <v>598743227.4316957</v>
      </c>
      <c r="I44">
        <f t="shared" si="4"/>
        <v>85206066.04677245</v>
      </c>
    </row>
    <row r="45" spans="1:9" x14ac:dyDescent="0.35">
      <c r="B45">
        <v>45160.71</v>
      </c>
      <c r="C45">
        <v>16133.163931393246</v>
      </c>
      <c r="E45">
        <f t="shared" si="0"/>
        <v>28043.180217391302</v>
      </c>
      <c r="F45">
        <f t="shared" si="1"/>
        <v>11229.026878787528</v>
      </c>
      <c r="G45">
        <f t="shared" si="2"/>
        <v>314897624.4277696</v>
      </c>
      <c r="H45">
        <f t="shared" si="3"/>
        <v>786419956.70508683</v>
      </c>
      <c r="I45">
        <f t="shared" si="4"/>
        <v>126091044.64453278</v>
      </c>
    </row>
    <row r="46" spans="1:9" x14ac:dyDescent="0.35">
      <c r="B46">
        <v>49185.33</v>
      </c>
      <c r="C46">
        <v>17789.175876601286</v>
      </c>
      <c r="E46">
        <f t="shared" si="0"/>
        <v>32067.800217391305</v>
      </c>
      <c r="F46">
        <f t="shared" si="1"/>
        <v>12885.038823995568</v>
      </c>
      <c r="G46">
        <f t="shared" si="2"/>
        <v>413194850.80122048</v>
      </c>
      <c r="H46">
        <f t="shared" si="3"/>
        <v>1028343810.7825218</v>
      </c>
      <c r="I46">
        <f t="shared" si="4"/>
        <v>166024225.49587309</v>
      </c>
    </row>
    <row r="47" spans="1:9" x14ac:dyDescent="0.35">
      <c r="B47">
        <v>52475.3</v>
      </c>
      <c r="C47">
        <v>17662.034191046834</v>
      </c>
      <c r="E47">
        <f t="shared" si="0"/>
        <v>35357.770217391306</v>
      </c>
      <c r="F47">
        <f t="shared" si="1"/>
        <v>12757.897138441116</v>
      </c>
      <c r="G47">
        <f t="shared" si="2"/>
        <v>451090795.47811508</v>
      </c>
      <c r="H47">
        <f t="shared" si="3"/>
        <v>1250171914.7458436</v>
      </c>
      <c r="I47">
        <f t="shared" si="4"/>
        <v>162763939.39504403</v>
      </c>
    </row>
    <row r="48" spans="1:9" x14ac:dyDescent="0.35">
      <c r="A48" t="s">
        <v>103</v>
      </c>
      <c r="B48">
        <f>AVERAGE(B2:B47)</f>
        <v>17117.529782608697</v>
      </c>
      <c r="C48">
        <f>AVERAGE(C2:C47)</f>
        <v>4904.1370526057171</v>
      </c>
      <c r="D48" t="s">
        <v>112</v>
      </c>
      <c r="E48">
        <f>SUM(E2:E47)</f>
        <v>0</v>
      </c>
      <c r="F48">
        <f t="shared" ref="F48:I48" si="5">SUM(F2:F47)</f>
        <v>4.0017766878008842E-11</v>
      </c>
      <c r="G48">
        <f t="shared" si="5"/>
        <v>2868348504.3336983</v>
      </c>
      <c r="H48">
        <f t="shared" si="5"/>
        <v>7436719400.5094995</v>
      </c>
      <c r="I48">
        <f t="shared" si="5"/>
        <v>1127398268.3477583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0" ma:contentTypeDescription="Create a new document." ma:contentTypeScope="" ma:versionID="a0b7e32d2bf36aa4e68e9fe99b8fc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7A3101-4455-494B-9A10-23DD32D64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52EA2-DEE5-4782-B44D-A68A7E1100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A36FE7-0F6D-4CC9-B8F8-AABE6C765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Day 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Faisal Rafiq</cp:lastModifiedBy>
  <dcterms:created xsi:type="dcterms:W3CDTF">2022-01-05T06:39:55Z</dcterms:created>
  <dcterms:modified xsi:type="dcterms:W3CDTF">2022-01-23T16:13:40Z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