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College\Sem 6\Econometrics LAB\Test 2\"/>
    </mc:Choice>
  </mc:AlternateContent>
  <xr:revisionPtr revIDLastSave="0" documentId="13_ncr:1_{0F18AC94-44EF-49A4-AC36-40DFFF17C60D}" xr6:coauthVersionLast="47" xr6:coauthVersionMax="47" xr10:uidLastSave="{00000000-0000-0000-0000-000000000000}"/>
  <bookViews>
    <workbookView xWindow="-110" yWindow="-110" windowWidth="19420" windowHeight="10300" firstSheet="1" activeTab="1" xr2:uid="{00000000-000D-0000-FFFF-FFFF00000000}"/>
  </bookViews>
  <sheets>
    <sheet name="Questions" sheetId="2" r:id="rId1"/>
    <sheet name="Data" sheetId="1" r:id="rId2"/>
    <sheet name="Estimation 1" sheetId="3" r:id="rId3"/>
    <sheet name="Runs Test" sheetId="4" r:id="rId4"/>
    <sheet name="DW Test" sheetId="5" r:id="rId5"/>
    <sheet name="Structural Breaks" sheetId="6" r:id="rId6"/>
    <sheet name="1st Sub Period" sheetId="10" r:id="rId7"/>
    <sheet name="2nd Sub Period" sheetId="11" r:id="rId8"/>
    <sheet name="Total Sub Period" sheetId="12" r:id="rId9"/>
    <sheet name="Chow Test for 91-92" sheetId="7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Y23" i="7" l="1"/>
  <c r="Y24" i="7" s="1"/>
  <c r="M3" i="6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2" i="6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2" i="6"/>
  <c r="O23" i="7"/>
  <c r="O24" i="7" s="1"/>
  <c r="M44" i="5"/>
  <c r="J56" i="5"/>
  <c r="G56" i="5"/>
  <c r="F56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2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3" i="5"/>
  <c r="D4" i="5"/>
  <c r="E4" i="5"/>
  <c r="D5" i="5"/>
  <c r="E5" i="5"/>
  <c r="D6" i="5"/>
  <c r="E6" i="5"/>
  <c r="D7" i="5"/>
  <c r="E7" i="5"/>
  <c r="D8" i="5"/>
  <c r="E8" i="5"/>
  <c r="D9" i="5"/>
  <c r="E9" i="5"/>
  <c r="D10" i="5"/>
  <c r="E10" i="5"/>
  <c r="D11" i="5"/>
  <c r="E11" i="5"/>
  <c r="D12" i="5"/>
  <c r="E12" i="5"/>
  <c r="D13" i="5"/>
  <c r="E13" i="5"/>
  <c r="D14" i="5"/>
  <c r="E14" i="5"/>
  <c r="D15" i="5"/>
  <c r="E15" i="5"/>
  <c r="D16" i="5"/>
  <c r="E16" i="5"/>
  <c r="D17" i="5"/>
  <c r="E17" i="5"/>
  <c r="D18" i="5"/>
  <c r="E18" i="5"/>
  <c r="D19" i="5"/>
  <c r="E19" i="5"/>
  <c r="D20" i="5"/>
  <c r="E20" i="5"/>
  <c r="D21" i="5"/>
  <c r="E21" i="5"/>
  <c r="D22" i="5"/>
  <c r="E22" i="5"/>
  <c r="D23" i="5"/>
  <c r="E23" i="5"/>
  <c r="D24" i="5"/>
  <c r="E24" i="5"/>
  <c r="D25" i="5"/>
  <c r="E25" i="5"/>
  <c r="D26" i="5"/>
  <c r="E26" i="5"/>
  <c r="D27" i="5"/>
  <c r="E27" i="5"/>
  <c r="D28" i="5"/>
  <c r="E28" i="5"/>
  <c r="D29" i="5"/>
  <c r="E29" i="5"/>
  <c r="D30" i="5"/>
  <c r="E30" i="5"/>
  <c r="D31" i="5"/>
  <c r="E31" i="5"/>
  <c r="D32" i="5"/>
  <c r="E32" i="5"/>
  <c r="D33" i="5"/>
  <c r="E33" i="5"/>
  <c r="D34" i="5"/>
  <c r="E34" i="5"/>
  <c r="D35" i="5"/>
  <c r="E35" i="5"/>
  <c r="D36" i="5"/>
  <c r="E36" i="5"/>
  <c r="D37" i="5"/>
  <c r="E37" i="5"/>
  <c r="D38" i="5"/>
  <c r="E38" i="5"/>
  <c r="D39" i="5"/>
  <c r="E39" i="5"/>
  <c r="D40" i="5"/>
  <c r="E40" i="5"/>
  <c r="D41" i="5"/>
  <c r="E41" i="5"/>
  <c r="D42" i="5"/>
  <c r="E42" i="5"/>
  <c r="D43" i="5"/>
  <c r="E43" i="5"/>
  <c r="D44" i="5"/>
  <c r="E44" i="5"/>
  <c r="D45" i="5"/>
  <c r="E45" i="5"/>
  <c r="D46" i="5"/>
  <c r="E46" i="5"/>
  <c r="D47" i="5"/>
  <c r="E47" i="5"/>
  <c r="D48" i="5"/>
  <c r="E48" i="5"/>
  <c r="D49" i="5"/>
  <c r="E49" i="5"/>
  <c r="D50" i="5"/>
  <c r="E50" i="5"/>
  <c r="D51" i="5"/>
  <c r="E51" i="5"/>
  <c r="D52" i="5"/>
  <c r="E52" i="5"/>
  <c r="D53" i="5"/>
  <c r="E53" i="5"/>
  <c r="D54" i="5"/>
  <c r="E54" i="5"/>
  <c r="D55" i="5"/>
  <c r="E55" i="5"/>
  <c r="E3" i="5"/>
  <c r="D3" i="5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D2" i="4"/>
  <c r="E2" i="4"/>
  <c r="I10" i="4"/>
  <c r="I9" i="4"/>
  <c r="I8" i="4"/>
  <c r="I7" i="4"/>
  <c r="I6" i="4"/>
  <c r="I3" i="4"/>
  <c r="I2" i="4"/>
</calcChain>
</file>

<file path=xl/sharedStrings.xml><?xml version="1.0" encoding="utf-8"?>
<sst xmlns="http://schemas.openxmlformats.org/spreadsheetml/2006/main" count="365" uniqueCount="135">
  <si>
    <t>Year</t>
  </si>
  <si>
    <t>Time</t>
  </si>
  <si>
    <t>Cropping Intensity</t>
  </si>
  <si>
    <t xml:space="preserve">Irrigation Intensity </t>
  </si>
  <si>
    <t>Fertilizer Use Intensity</t>
  </si>
  <si>
    <t xml:space="preserve">1963-64   </t>
  </si>
  <si>
    <t xml:space="preserve">1964-65   </t>
  </si>
  <si>
    <t xml:space="preserve">1965-66   </t>
  </si>
  <si>
    <t xml:space="preserve">1966-67   </t>
  </si>
  <si>
    <t xml:space="preserve">1967-68   </t>
  </si>
  <si>
    <t xml:space="preserve">1968-69   </t>
  </si>
  <si>
    <t xml:space="preserve">1969-70   </t>
  </si>
  <si>
    <t xml:space="preserve">1970-71   </t>
  </si>
  <si>
    <t xml:space="preserve">1971-72   </t>
  </si>
  <si>
    <t xml:space="preserve">1972-73   </t>
  </si>
  <si>
    <t xml:space="preserve">1973-74   </t>
  </si>
  <si>
    <t xml:space="preserve">1974-75   </t>
  </si>
  <si>
    <t xml:space="preserve">1975-76   </t>
  </si>
  <si>
    <t xml:space="preserve">1976-77   </t>
  </si>
  <si>
    <t xml:space="preserve">1977-78   </t>
  </si>
  <si>
    <t xml:space="preserve">1978-79   </t>
  </si>
  <si>
    <t xml:space="preserve">1979-80   </t>
  </si>
  <si>
    <t xml:space="preserve">1980-81   </t>
  </si>
  <si>
    <t xml:space="preserve">1981-82   </t>
  </si>
  <si>
    <t xml:space="preserve">1982-83   </t>
  </si>
  <si>
    <t xml:space="preserve">1983-84   </t>
  </si>
  <si>
    <t xml:space="preserve">1984-85   </t>
  </si>
  <si>
    <t xml:space="preserve">1985-86   </t>
  </si>
  <si>
    <t xml:space="preserve">1986-87   </t>
  </si>
  <si>
    <t xml:space="preserve">1987-88   </t>
  </si>
  <si>
    <t xml:space="preserve">1988-89   </t>
  </si>
  <si>
    <t xml:space="preserve">1989-90   </t>
  </si>
  <si>
    <t xml:space="preserve">1990-91   </t>
  </si>
  <si>
    <t xml:space="preserve">1991-92   </t>
  </si>
  <si>
    <t xml:space="preserve">1992-93   </t>
  </si>
  <si>
    <t xml:space="preserve">1993-94   </t>
  </si>
  <si>
    <t xml:space="preserve">1994-95   </t>
  </si>
  <si>
    <t xml:space="preserve">1995-96   </t>
  </si>
  <si>
    <t xml:space="preserve">1996-97   </t>
  </si>
  <si>
    <t xml:space="preserve">1997-98   </t>
  </si>
  <si>
    <t xml:space="preserve">1998-99   </t>
  </si>
  <si>
    <t xml:space="preserve">1999-00   </t>
  </si>
  <si>
    <t xml:space="preserve">2000-01   </t>
  </si>
  <si>
    <t xml:space="preserve">2001-02   </t>
  </si>
  <si>
    <t xml:space="preserve">2002-03   </t>
  </si>
  <si>
    <t xml:space="preserve">2003-04   </t>
  </si>
  <si>
    <t xml:space="preserve">2004-05   </t>
  </si>
  <si>
    <t xml:space="preserve">2005-06   </t>
  </si>
  <si>
    <t xml:space="preserve">2006-07   </t>
  </si>
  <si>
    <t xml:space="preserve">2007-08   </t>
  </si>
  <si>
    <t xml:space="preserve">2008-09   </t>
  </si>
  <si>
    <t xml:space="preserve">2009-10   </t>
  </si>
  <si>
    <t xml:space="preserve">2010-11   </t>
  </si>
  <si>
    <t xml:space="preserve">2011-12   </t>
  </si>
  <si>
    <t xml:space="preserve">2012-13   </t>
  </si>
  <si>
    <t xml:space="preserve">2013-14   </t>
  </si>
  <si>
    <t xml:space="preserve">2014-15   </t>
  </si>
  <si>
    <t>2015-16</t>
  </si>
  <si>
    <t>2016-17</t>
  </si>
  <si>
    <t>Course: Econometric Analysis I Lab (HS49002/HS29202)</t>
  </si>
  <si>
    <t>Second Class Test</t>
  </si>
  <si>
    <t>Date of Class Test: 23/03/2022 (Wednesday)</t>
  </si>
  <si>
    <t>Time: 3:00hrs</t>
  </si>
  <si>
    <t>Full Marks: 20</t>
  </si>
  <si>
    <t>Instructions:</t>
  </si>
  <si>
    <t>(1) You are required to submit the handwritten and signed Answer Script and the worksheet  in a single PDF by 5:20pm of 23/03/2022 in MS Teams only.</t>
  </si>
  <si>
    <t xml:space="preserve">(2) Each page should have your name, roll number and page number. Combine all the sheets into a single PDF. </t>
  </si>
  <si>
    <t>(3) Late submission of the Answer Script or its submission through email will NOT be considered.</t>
  </si>
  <si>
    <t>Problem Statement</t>
  </si>
  <si>
    <t>1. Using the given data set estimate the model: Cropping Intensity = f(Irrigation Intensity, Fertilizer Use Intensity) and answer the following questions:</t>
  </si>
  <si>
    <t>(a) Apply alternative statistical tests and examine if the estimated model suffers from autocorrelation problem. If so, apply appropriate remedial measure.</t>
  </si>
  <si>
    <t>(b) Carry out necessary statistical test(s) to examine if there is(are) structural break(s) in the estimated model.</t>
  </si>
  <si>
    <t>Note: In addition to the reporting results and describing the same, you are also required to write the steps/processes followed in carrying out the statistical tests and applying the corrective measures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</si>
  <si>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</si>
  <si>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</si>
  <si>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</si>
  <si>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</si>
  <si>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</si>
  <si>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</si>
  <si>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</si>
  <si>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</si>
  <si>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</si>
  <si>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</si>
  <si>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</si>
  <si>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</si>
  <si>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</si>
  <si>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</si>
  <si>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</si>
  <si>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</si>
  <si>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</si>
  <si>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</si>
  <si>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</si>
  <si>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</si>
  <si>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</si>
  <si>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</si>
  <si>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</si>
  <si>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</si>
  <si>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</si>
  <si>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</si>
  <si>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Cropping Intensity</t>
  </si>
  <si>
    <t>Residuals</t>
  </si>
  <si>
    <t>Runs (R)</t>
  </si>
  <si>
    <t>N</t>
  </si>
  <si>
    <t>ER</t>
  </si>
  <si>
    <t>VR</t>
  </si>
  <si>
    <t>SDR</t>
  </si>
  <si>
    <t>ER-1.96*SDR</t>
  </si>
  <si>
    <t>ER+1.96*SDR</t>
  </si>
  <si>
    <t>The number of runs lies in the confidence interval therefore there is no problem of autocorrelation.</t>
  </si>
  <si>
    <t>ut-1</t>
  </si>
  <si>
    <t>ut</t>
  </si>
  <si>
    <t>N2 (-)</t>
  </si>
  <si>
    <t>N1 (+)</t>
  </si>
  <si>
    <t>ut^2</t>
  </si>
  <si>
    <t>(ut-ut-1)^2</t>
  </si>
  <si>
    <t>d stat</t>
  </si>
  <si>
    <t>Implication is that there is no autocorrelation</t>
  </si>
  <si>
    <t>Upper limit du for N=55 is 1.428</t>
  </si>
  <si>
    <t>The value of d stat for this model is almost 2 (1.9188)</t>
  </si>
  <si>
    <t>4-du=2.572</t>
  </si>
  <si>
    <t>d stat lies between du and 4-du</t>
  </si>
  <si>
    <t>F statistic</t>
  </si>
  <si>
    <t>ln(Cropping Intensity)</t>
  </si>
  <si>
    <t>Sub Period 1</t>
  </si>
  <si>
    <t>Sub Period 2</t>
  </si>
  <si>
    <t>Total Period</t>
  </si>
  <si>
    <t>Probability</t>
  </si>
  <si>
    <t>Comparing Variances</t>
  </si>
  <si>
    <t>F-stat</t>
  </si>
  <si>
    <t xml:space="preserve">The variances turn out to be significantly different from each other </t>
  </si>
  <si>
    <t>Chow test can't be performed</t>
  </si>
  <si>
    <t>Chow Test</t>
  </si>
  <si>
    <t>The test statistic is significant at 1%</t>
  </si>
  <si>
    <t>There is a significant difference in cropping intensity after 91-92</t>
  </si>
  <si>
    <t>This conclusion is subject to the test on variances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</si>
</sst>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Times New Roman"/>
      <family val="1"/>
    </font>
    <font>
      <b/>
      <u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4"/>
      <name val="Calibri"/>
      <family val="2"/>
      <scheme val="minor"/>
    </font>
    <font>
      <b/>
      <u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2" borderId="0" xfId="0" applyFont="1" applyFill="1"/>
    <xf numFmtId="164" fontId="0" fillId="0" borderId="0" xfId="0" applyNumberFormat="1"/>
    <xf numFmtId="0" fontId="2" fillId="0" borderId="0" xfId="0" applyFont="1"/>
    <xf numFmtId="0" fontId="3" fillId="0" borderId="0" xfId="0" applyFont="1" applyAlignment="1">
      <alignment vertical="justify" wrapText="1"/>
    </xf>
    <xf numFmtId="0" fontId="4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2" borderId="0" xfId="0" applyFont="1" applyFill="1"/>
    <xf numFmtId="0" fontId="9" fillId="2" borderId="0" xfId="0" applyFont="1" applyFill="1"/>
    <xf numFmtId="0" fontId="10" fillId="2" borderId="0" xfId="0" applyFont="1" applyFill="1"/>
    <xf numFmtId="0" fontId="6" fillId="2" borderId="0" xfId="0" applyFont="1" applyFill="1"/>
    <xf numFmtId="0" fontId="7" fillId="2" borderId="0" xfId="0" applyFont="1" applyFill="1"/>
    <xf numFmtId="0" fontId="0" fillId="2" borderId="0" xfId="0" applyFill="1"/>
    <xf numFmtId="0" fontId="0" fillId="0" borderId="0" xfId="0" applyFill="1" applyBorder="1" applyAlignment="1"/>
    <xf numFmtId="0" fontId="0" fillId="0" borderId="1" xfId="0" applyFill="1" applyBorder="1" applyAlignment="1"/>
    <xf numFmtId="0" fontId="12" fillId="0" borderId="2" xfId="0" applyFont="1" applyFill="1" applyBorder="1" applyAlignment="1">
      <alignment horizontal="center"/>
    </xf>
    <xf numFmtId="0" fontId="12" fillId="0" borderId="2" xfId="0" applyFont="1" applyFill="1" applyBorder="1" applyAlignment="1">
      <alignment horizontal="centerContinuous"/>
    </xf>
    <xf numFmtId="0" fontId="0" fillId="3" borderId="0" xfId="0" applyFill="1" applyAlignment="1">
      <alignment horizontal="center"/>
    </xf>
    <xf numFmtId="0" fontId="0" fillId="4" borderId="0" xfId="0" applyFill="1"/>
    <xf numFmtId="0" fontId="0" fillId="5" borderId="0" xfId="0" applyFill="1"/>
    <xf numFmtId="0" fontId="0" fillId="6" borderId="0" xfId="0" applyFill="1"/>
    <xf numFmtId="0" fontId="11" fillId="6" borderId="0" xfId="0" applyFont="1" applyFill="1"/>
  </cellXfs>
  <cellStyles count="1">
    <cellStyle name="Normal" xfId="0" builtinId="0"/>
  </cellStyles>
  <dxfs count="1"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Runs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'Runs Test'!$B$2:$B$55</c:f>
              <c:numCache>
                <c:formatCode>General</c:formatCode>
                <c:ptCount val="54"/>
                <c:pt idx="0">
                  <c:v>0.52130469120803014</c:v>
                </c:pt>
                <c:pt idx="1">
                  <c:v>0.4812387971508798</c:v>
                </c:pt>
                <c:pt idx="2">
                  <c:v>-1.3121251079049046</c:v>
                </c:pt>
                <c:pt idx="3">
                  <c:v>-1.4050010081221131</c:v>
                </c:pt>
                <c:pt idx="4">
                  <c:v>1.3625846238515464</c:v>
                </c:pt>
                <c:pt idx="5">
                  <c:v>-1.1784478700147503</c:v>
                </c:pt>
                <c:pt idx="6">
                  <c:v>-0.89670443181310588</c:v>
                </c:pt>
                <c:pt idx="7">
                  <c:v>0.13376151383640433</c:v>
                </c:pt>
                <c:pt idx="8">
                  <c:v>-5.3589125766407619E-2</c:v>
                </c:pt>
                <c:pt idx="9">
                  <c:v>-0.75124026967259283</c:v>
                </c:pt>
                <c:pt idx="10">
                  <c:v>0.60687652893074073</c:v>
                </c:pt>
                <c:pt idx="11">
                  <c:v>-0.93176012993006907</c:v>
                </c:pt>
                <c:pt idx="12">
                  <c:v>0.91777838334691353</c:v>
                </c:pt>
                <c:pt idx="13">
                  <c:v>-0.68989475178798898</c:v>
                </c:pt>
                <c:pt idx="14">
                  <c:v>7.2313512700503679E-3</c:v>
                </c:pt>
                <c:pt idx="15">
                  <c:v>0.1357583762822685</c:v>
                </c:pt>
                <c:pt idx="16">
                  <c:v>-1.2048936566126258</c:v>
                </c:pt>
                <c:pt idx="17">
                  <c:v>0.14758663659146976</c:v>
                </c:pt>
                <c:pt idx="18">
                  <c:v>1.1354816851979734</c:v>
                </c:pt>
                <c:pt idx="19">
                  <c:v>-1.0018168975025787</c:v>
                </c:pt>
                <c:pt idx="20">
                  <c:v>1.4588654003820523</c:v>
                </c:pt>
                <c:pt idx="21">
                  <c:v>6.2203127743075015E-2</c:v>
                </c:pt>
                <c:pt idx="22">
                  <c:v>1.982183380909035</c:v>
                </c:pt>
                <c:pt idx="23">
                  <c:v>0.68980643201599889</c:v>
                </c:pt>
                <c:pt idx="24">
                  <c:v>0.58665382298556779</c:v>
                </c:pt>
                <c:pt idx="25">
                  <c:v>1.0085795231210568</c:v>
                </c:pt>
                <c:pt idx="26">
                  <c:v>0.22652402137993022</c:v>
                </c:pt>
                <c:pt idx="27">
                  <c:v>1.9344573685074806</c:v>
                </c:pt>
                <c:pt idx="28">
                  <c:v>-1.001444161072925</c:v>
                </c:pt>
                <c:pt idx="29">
                  <c:v>0.56870765857070182</c:v>
                </c:pt>
                <c:pt idx="30">
                  <c:v>0.99109985402370171</c:v>
                </c:pt>
                <c:pt idx="31">
                  <c:v>0.55247468422638235</c:v>
                </c:pt>
                <c:pt idx="32">
                  <c:v>0.41262754647931388</c:v>
                </c:pt>
                <c:pt idx="33">
                  <c:v>-0.59175624188466713</c:v>
                </c:pt>
                <c:pt idx="34">
                  <c:v>0.79755184173748717</c:v>
                </c:pt>
                <c:pt idx="35">
                  <c:v>0.15478021763203742</c:v>
                </c:pt>
                <c:pt idx="36">
                  <c:v>-1.4814123837099373</c:v>
                </c:pt>
                <c:pt idx="37">
                  <c:v>-3.049894006611737</c:v>
                </c:pt>
                <c:pt idx="38">
                  <c:v>-1.095271676986556</c:v>
                </c:pt>
                <c:pt idx="39">
                  <c:v>-3.1774793577436355</c:v>
                </c:pt>
                <c:pt idx="40">
                  <c:v>0.5929772882067823</c:v>
                </c:pt>
                <c:pt idx="41">
                  <c:v>0.51393728218096157</c:v>
                </c:pt>
                <c:pt idx="42">
                  <c:v>-2.9059673419510546E-2</c:v>
                </c:pt>
                <c:pt idx="43">
                  <c:v>-0.21099679718372499</c:v>
                </c:pt>
                <c:pt idx="44">
                  <c:v>0.5821850482026889</c:v>
                </c:pt>
                <c:pt idx="45">
                  <c:v>-0.68329216808055548</c:v>
                </c:pt>
                <c:pt idx="46">
                  <c:v>-2.0984001768563871</c:v>
                </c:pt>
                <c:pt idx="47">
                  <c:v>1.5666741876596575</c:v>
                </c:pt>
                <c:pt idx="48">
                  <c:v>-0.7770361110313786</c:v>
                </c:pt>
                <c:pt idx="49">
                  <c:v>-1.2359548033822705</c:v>
                </c:pt>
                <c:pt idx="50">
                  <c:v>2.0155480602553268</c:v>
                </c:pt>
                <c:pt idx="51">
                  <c:v>0.58205974819475159</c:v>
                </c:pt>
                <c:pt idx="52">
                  <c:v>-0.15147429938585333</c:v>
                </c:pt>
                <c:pt idx="53">
                  <c:v>2.2794460243971741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DB-40CE-87D4-E487F1491A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622064"/>
        <c:axId val="212619152"/>
      </c:lineChart>
      <c:catAx>
        <c:axId val="212622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619152"/>
        <c:crosses val="autoZero"/>
        <c:auto val="1"/>
        <c:lblAlgn val="ctr"/>
        <c:lblOffset val="100"/>
        <c:noMultiLvlLbl val="0"/>
      </c:catAx>
      <c:valAx>
        <c:axId val="21261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622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'Runs Test'!$E$1</c:f>
              <c:strCache>
                <c:ptCount val="1"/>
                <c:pt idx="0">
                  <c:v>ut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'Runs Test'!$D$2:$D$54</c:f>
              <c:numCache>
                <c:formatCode>General</c:formatCode>
                <c:ptCount val="53"/>
                <c:pt idx="0">
                  <c:v>0.52130469120803014</c:v>
                </c:pt>
                <c:pt idx="1">
                  <c:v>0.4812387971508798</c:v>
                </c:pt>
                <c:pt idx="2">
                  <c:v>-1.3121251079049046</c:v>
                </c:pt>
                <c:pt idx="3">
                  <c:v>-1.4050010081221131</c:v>
                </c:pt>
                <c:pt idx="4">
                  <c:v>1.3625846238515464</c:v>
                </c:pt>
                <c:pt idx="5">
                  <c:v>-1.1784478700147503</c:v>
                </c:pt>
                <c:pt idx="6">
                  <c:v>-0.89670443181310588</c:v>
                </c:pt>
                <c:pt idx="7">
                  <c:v>0.13376151383640433</c:v>
                </c:pt>
                <c:pt idx="8">
                  <c:v>-5.3589125766407619E-2</c:v>
                </c:pt>
                <c:pt idx="9">
                  <c:v>-0.75124026967259283</c:v>
                </c:pt>
                <c:pt idx="10">
                  <c:v>0.60687652893074073</c:v>
                </c:pt>
                <c:pt idx="11">
                  <c:v>-0.93176012993006907</c:v>
                </c:pt>
                <c:pt idx="12">
                  <c:v>0.91777838334691353</c:v>
                </c:pt>
                <c:pt idx="13">
                  <c:v>-0.68989475178798898</c:v>
                </c:pt>
                <c:pt idx="14">
                  <c:v>7.2313512700503679E-3</c:v>
                </c:pt>
                <c:pt idx="15">
                  <c:v>0.1357583762822685</c:v>
                </c:pt>
                <c:pt idx="16">
                  <c:v>-1.2048936566126258</c:v>
                </c:pt>
                <c:pt idx="17">
                  <c:v>0.14758663659146976</c:v>
                </c:pt>
                <c:pt idx="18">
                  <c:v>1.1354816851979734</c:v>
                </c:pt>
                <c:pt idx="19">
                  <c:v>-1.0018168975025787</c:v>
                </c:pt>
                <c:pt idx="20">
                  <c:v>1.4588654003820523</c:v>
                </c:pt>
                <c:pt idx="21">
                  <c:v>6.2203127743075015E-2</c:v>
                </c:pt>
                <c:pt idx="22">
                  <c:v>1.982183380909035</c:v>
                </c:pt>
                <c:pt idx="23">
                  <c:v>0.68980643201599889</c:v>
                </c:pt>
                <c:pt idx="24">
                  <c:v>0.58665382298556779</c:v>
                </c:pt>
                <c:pt idx="25">
                  <c:v>1.0085795231210568</c:v>
                </c:pt>
                <c:pt idx="26">
                  <c:v>0.22652402137993022</c:v>
                </c:pt>
                <c:pt idx="27">
                  <c:v>1.9344573685074806</c:v>
                </c:pt>
                <c:pt idx="28">
                  <c:v>-1.001444161072925</c:v>
                </c:pt>
                <c:pt idx="29">
                  <c:v>0.56870765857070182</c:v>
                </c:pt>
                <c:pt idx="30">
                  <c:v>0.99109985402370171</c:v>
                </c:pt>
                <c:pt idx="31">
                  <c:v>0.55247468422638235</c:v>
                </c:pt>
                <c:pt idx="32">
                  <c:v>0.41262754647931388</c:v>
                </c:pt>
                <c:pt idx="33">
                  <c:v>-0.59175624188466713</c:v>
                </c:pt>
                <c:pt idx="34">
                  <c:v>0.79755184173748717</c:v>
                </c:pt>
                <c:pt idx="35">
                  <c:v>0.15478021763203742</c:v>
                </c:pt>
                <c:pt idx="36">
                  <c:v>-1.4814123837099373</c:v>
                </c:pt>
                <c:pt idx="37">
                  <c:v>-3.049894006611737</c:v>
                </c:pt>
                <c:pt idx="38">
                  <c:v>-1.095271676986556</c:v>
                </c:pt>
                <c:pt idx="39">
                  <c:v>-3.1774793577436355</c:v>
                </c:pt>
                <c:pt idx="40">
                  <c:v>0.5929772882067823</c:v>
                </c:pt>
                <c:pt idx="41">
                  <c:v>0.51393728218096157</c:v>
                </c:pt>
                <c:pt idx="42">
                  <c:v>-2.9059673419510546E-2</c:v>
                </c:pt>
                <c:pt idx="43">
                  <c:v>-0.21099679718372499</c:v>
                </c:pt>
                <c:pt idx="44">
                  <c:v>0.5821850482026889</c:v>
                </c:pt>
                <c:pt idx="45">
                  <c:v>-0.68329216808055548</c:v>
                </c:pt>
                <c:pt idx="46">
                  <c:v>-2.0984001768563871</c:v>
                </c:pt>
                <c:pt idx="47">
                  <c:v>1.5666741876596575</c:v>
                </c:pt>
                <c:pt idx="48">
                  <c:v>-0.7770361110313786</c:v>
                </c:pt>
                <c:pt idx="49">
                  <c:v>-1.2359548033822705</c:v>
                </c:pt>
                <c:pt idx="50">
                  <c:v>2.0155480602553268</c:v>
                </c:pt>
                <c:pt idx="51">
                  <c:v>0.58205974819475159</c:v>
                </c:pt>
                <c:pt idx="52">
                  <c:v>-0.15147429938585333</c:v>
                </c:pt>
              </c:numCache>
            </c:numRef>
          </c:xVal>
          <c:yVal>
            <c:numRef>
              <c:f>'Runs Test'!$E$2:$E$54</c:f>
              <c:numCache>
                <c:formatCode>General</c:formatCode>
                <c:ptCount val="53"/>
                <c:pt idx="0">
                  <c:v>0.4812387971508798</c:v>
                </c:pt>
                <c:pt idx="1">
                  <c:v>-1.3121251079049046</c:v>
                </c:pt>
                <c:pt idx="2">
                  <c:v>-1.4050010081221131</c:v>
                </c:pt>
                <c:pt idx="3">
                  <c:v>1.3625846238515464</c:v>
                </c:pt>
                <c:pt idx="4">
                  <c:v>-1.1784478700147503</c:v>
                </c:pt>
                <c:pt idx="5">
                  <c:v>-0.89670443181310588</c:v>
                </c:pt>
                <c:pt idx="6">
                  <c:v>0.13376151383640433</c:v>
                </c:pt>
                <c:pt idx="7">
                  <c:v>-5.3589125766407619E-2</c:v>
                </c:pt>
                <c:pt idx="8">
                  <c:v>-0.75124026967259283</c:v>
                </c:pt>
                <c:pt idx="9">
                  <c:v>0.60687652893074073</c:v>
                </c:pt>
                <c:pt idx="10">
                  <c:v>-0.93176012993006907</c:v>
                </c:pt>
                <c:pt idx="11">
                  <c:v>0.91777838334691353</c:v>
                </c:pt>
                <c:pt idx="12">
                  <c:v>-0.68989475178798898</c:v>
                </c:pt>
                <c:pt idx="13">
                  <c:v>7.2313512700503679E-3</c:v>
                </c:pt>
                <c:pt idx="14">
                  <c:v>0.1357583762822685</c:v>
                </c:pt>
                <c:pt idx="15">
                  <c:v>-1.2048936566126258</c:v>
                </c:pt>
                <c:pt idx="16">
                  <c:v>0.14758663659146976</c:v>
                </c:pt>
                <c:pt idx="17">
                  <c:v>1.1354816851979734</c:v>
                </c:pt>
                <c:pt idx="18">
                  <c:v>-1.0018168975025787</c:v>
                </c:pt>
                <c:pt idx="19">
                  <c:v>1.4588654003820523</c:v>
                </c:pt>
                <c:pt idx="20">
                  <c:v>6.2203127743075015E-2</c:v>
                </c:pt>
                <c:pt idx="21">
                  <c:v>1.982183380909035</c:v>
                </c:pt>
                <c:pt idx="22">
                  <c:v>0.68980643201599889</c:v>
                </c:pt>
                <c:pt idx="23">
                  <c:v>0.58665382298556779</c:v>
                </c:pt>
                <c:pt idx="24">
                  <c:v>1.0085795231210568</c:v>
                </c:pt>
                <c:pt idx="25">
                  <c:v>0.22652402137993022</c:v>
                </c:pt>
                <c:pt idx="26">
                  <c:v>1.9344573685074806</c:v>
                </c:pt>
                <c:pt idx="27">
                  <c:v>-1.001444161072925</c:v>
                </c:pt>
                <c:pt idx="28">
                  <c:v>0.56870765857070182</c:v>
                </c:pt>
                <c:pt idx="29">
                  <c:v>0.99109985402370171</c:v>
                </c:pt>
                <c:pt idx="30">
                  <c:v>0.55247468422638235</c:v>
                </c:pt>
                <c:pt idx="31">
                  <c:v>0.41262754647931388</c:v>
                </c:pt>
                <c:pt idx="32">
                  <c:v>-0.59175624188466713</c:v>
                </c:pt>
                <c:pt idx="33">
                  <c:v>0.79755184173748717</c:v>
                </c:pt>
                <c:pt idx="34">
                  <c:v>0.15478021763203742</c:v>
                </c:pt>
                <c:pt idx="35">
                  <c:v>-1.4814123837099373</c:v>
                </c:pt>
                <c:pt idx="36">
                  <c:v>-3.049894006611737</c:v>
                </c:pt>
                <c:pt idx="37">
                  <c:v>-1.095271676986556</c:v>
                </c:pt>
                <c:pt idx="38">
                  <c:v>-3.1774793577436355</c:v>
                </c:pt>
                <c:pt idx="39">
                  <c:v>0.5929772882067823</c:v>
                </c:pt>
                <c:pt idx="40">
                  <c:v>0.51393728218096157</c:v>
                </c:pt>
                <c:pt idx="41">
                  <c:v>-2.9059673419510546E-2</c:v>
                </c:pt>
                <c:pt idx="42">
                  <c:v>-0.21099679718372499</c:v>
                </c:pt>
                <c:pt idx="43">
                  <c:v>0.5821850482026889</c:v>
                </c:pt>
                <c:pt idx="44">
                  <c:v>-0.68329216808055548</c:v>
                </c:pt>
                <c:pt idx="45">
                  <c:v>-2.0984001768563871</c:v>
                </c:pt>
                <c:pt idx="46">
                  <c:v>1.5666741876596575</c:v>
                </c:pt>
                <c:pt idx="47">
                  <c:v>-0.7770361110313786</c:v>
                </c:pt>
                <c:pt idx="48">
                  <c:v>-1.2359548033822705</c:v>
                </c:pt>
                <c:pt idx="49">
                  <c:v>2.0155480602553268</c:v>
                </c:pt>
                <c:pt idx="50">
                  <c:v>0.58205974819475159</c:v>
                </c:pt>
                <c:pt idx="51">
                  <c:v>-0.15147429938585333</c:v>
                </c:pt>
                <c:pt idx="52">
                  <c:v>2.2794460243971741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13-4C58-9621-D378922CED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5047488"/>
        <c:axId val="225056640"/>
      </c:scatterChart>
      <c:valAx>
        <c:axId val="225047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056640"/>
        <c:crosses val="autoZero"/>
        <c:crossBetween val="midCat"/>
      </c:valAx>
      <c:valAx>
        <c:axId val="22505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047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600075</xdr:colOff>
      <xdr:row>8</xdr:row>
      <xdr:rowOff>6350</xdr:rowOff>
    </xdr:from>
    <xdr:to>
      <xdr:col>17</xdr:col>
      <xdr:colOff>504825</xdr:colOff>
      <xdr:row>22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78E567-FEC7-465C-8C6E-1A246DCAAD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2020</xdr:colOff>
      <xdr:row>24</xdr:row>
      <xdr:rowOff>11545</xdr:rowOff>
    </xdr:from>
    <xdr:to>
      <xdr:col>17</xdr:col>
      <xdr:colOff>309129</xdr:colOff>
      <xdr:row>38</xdr:row>
      <xdr:rowOff>176646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09A6154-F624-4824-9049-606B3D14A6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8"/>
  <sheetViews>
    <sheetView topLeftCell="A7" workbookViewId="0">
      <selection activeCell="K3" sqref="K3"/>
    </sheetView>
  </sheetViews>
  <sheetFormatPr defaultRowHeight="14.5" x14ac:dyDescent="0.35"/>
  <sheetData>
    <row r="1" spans="1:25" ht="18.5" x14ac:dyDescent="0.45">
      <c r="A1" s="3" t="s">
        <v>59</v>
      </c>
      <c r="B1" s="4"/>
      <c r="C1" s="5"/>
      <c r="D1" s="6"/>
      <c r="E1" s="5"/>
      <c r="F1" s="6"/>
    </row>
    <row r="2" spans="1:25" ht="18.5" x14ac:dyDescent="0.45">
      <c r="A2" s="3" t="s">
        <v>60</v>
      </c>
      <c r="B2" s="4"/>
      <c r="C2" s="5"/>
      <c r="D2" s="6"/>
      <c r="E2" s="5"/>
      <c r="F2" s="6"/>
    </row>
    <row r="3" spans="1:25" ht="18.5" x14ac:dyDescent="0.45">
      <c r="A3" s="3" t="s">
        <v>61</v>
      </c>
      <c r="B3" s="7"/>
      <c r="C3" s="7"/>
      <c r="D3" s="7"/>
      <c r="E3" s="7"/>
      <c r="F3" s="7"/>
    </row>
    <row r="4" spans="1:25" ht="18.5" x14ac:dyDescent="0.45">
      <c r="A4" s="3" t="s">
        <v>62</v>
      </c>
      <c r="B4" s="7"/>
      <c r="C4" s="7"/>
      <c r="D4" s="7"/>
      <c r="E4" s="7"/>
      <c r="F4" s="7"/>
    </row>
    <row r="5" spans="1:25" ht="18.5" x14ac:dyDescent="0.45">
      <c r="A5" s="3" t="s">
        <v>63</v>
      </c>
      <c r="B5" s="7"/>
      <c r="C5" s="7"/>
      <c r="D5" s="7"/>
      <c r="E5" s="7"/>
      <c r="F5" s="7"/>
    </row>
    <row r="6" spans="1:25" ht="18.5" x14ac:dyDescent="0.45">
      <c r="A6" s="7"/>
      <c r="B6" s="7"/>
      <c r="C6" s="7"/>
      <c r="D6" s="7"/>
      <c r="E6" s="7"/>
      <c r="F6" s="7"/>
    </row>
    <row r="7" spans="1:25" ht="18.5" x14ac:dyDescent="0.45">
      <c r="A7" s="8" t="s">
        <v>64</v>
      </c>
      <c r="B7" s="8"/>
      <c r="C7" s="7"/>
      <c r="D7" s="7"/>
      <c r="E7" s="7"/>
      <c r="F7" s="7"/>
    </row>
    <row r="8" spans="1:25" ht="18.5" x14ac:dyDescent="0.45">
      <c r="A8" s="9" t="s">
        <v>65</v>
      </c>
      <c r="B8" s="9"/>
      <c r="C8" s="9"/>
      <c r="D8" s="9"/>
      <c r="E8" s="9"/>
      <c r="F8" s="9"/>
      <c r="G8" s="10"/>
      <c r="H8" s="10"/>
      <c r="I8" s="10"/>
      <c r="J8" s="10"/>
      <c r="K8" s="10"/>
      <c r="L8" s="10"/>
      <c r="M8" s="10"/>
      <c r="N8" s="10"/>
      <c r="O8" s="10"/>
    </row>
    <row r="9" spans="1:25" ht="18.5" x14ac:dyDescent="0.45">
      <c r="A9" s="9" t="s">
        <v>66</v>
      </c>
      <c r="B9" s="9"/>
      <c r="C9" s="9"/>
      <c r="D9" s="9"/>
      <c r="E9" s="9"/>
      <c r="F9" s="9"/>
      <c r="G9" s="10"/>
      <c r="H9" s="10"/>
      <c r="I9" s="10"/>
      <c r="J9" s="10"/>
      <c r="K9" s="10"/>
      <c r="L9" s="10"/>
      <c r="M9" s="10"/>
      <c r="N9" s="10"/>
      <c r="O9" s="10"/>
    </row>
    <row r="10" spans="1:25" ht="18.5" x14ac:dyDescent="0.45">
      <c r="A10" s="9" t="s">
        <v>67</v>
      </c>
      <c r="B10" s="9"/>
      <c r="C10" s="9"/>
      <c r="D10" s="9"/>
      <c r="E10" s="9"/>
      <c r="F10" s="9"/>
      <c r="G10" s="10"/>
      <c r="H10" s="10"/>
      <c r="I10" s="10"/>
      <c r="J10" s="10"/>
      <c r="K10" s="10"/>
      <c r="L10" s="10"/>
      <c r="M10" s="10"/>
      <c r="N10" s="10"/>
      <c r="O10" s="10"/>
    </row>
    <row r="12" spans="1:25" ht="18.5" x14ac:dyDescent="0.45">
      <c r="A12" s="11" t="s">
        <v>68</v>
      </c>
      <c r="B12" s="12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6"/>
      <c r="U12" s="16"/>
      <c r="V12" s="16"/>
      <c r="W12" s="16"/>
      <c r="X12" s="16"/>
      <c r="Y12" s="16"/>
    </row>
    <row r="13" spans="1:25" ht="18.5" x14ac:dyDescent="0.45">
      <c r="A13" s="11"/>
      <c r="B13" s="12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6"/>
      <c r="U13" s="16"/>
      <c r="V13" s="16"/>
      <c r="W13" s="16"/>
      <c r="X13" s="16"/>
      <c r="Y13" s="16"/>
    </row>
    <row r="14" spans="1:25" ht="18.5" x14ac:dyDescent="0.45">
      <c r="A14" s="14" t="s">
        <v>69</v>
      </c>
      <c r="B14" s="14"/>
      <c r="C14" s="14"/>
      <c r="D14" s="14"/>
      <c r="E14" s="14"/>
      <c r="F14" s="14"/>
      <c r="G14" s="14"/>
      <c r="H14" s="14"/>
      <c r="I14" s="14"/>
      <c r="J14" s="14"/>
      <c r="K14" s="15"/>
      <c r="L14" s="15"/>
      <c r="M14" s="15"/>
      <c r="N14" s="13"/>
      <c r="O14" s="13"/>
      <c r="P14" s="13"/>
      <c r="Q14" s="13"/>
      <c r="R14" s="13"/>
      <c r="S14" s="13"/>
      <c r="T14" s="16"/>
      <c r="U14" s="16"/>
      <c r="V14" s="16"/>
      <c r="W14" s="16"/>
      <c r="X14" s="16"/>
      <c r="Y14" s="16"/>
    </row>
    <row r="15" spans="1:25" ht="18.5" x14ac:dyDescent="0.45">
      <c r="A15" s="14" t="s">
        <v>70</v>
      </c>
      <c r="B15" s="14"/>
      <c r="C15" s="14"/>
      <c r="D15" s="14"/>
      <c r="E15" s="14"/>
      <c r="F15" s="14"/>
      <c r="G15" s="14"/>
      <c r="H15" s="14"/>
      <c r="I15" s="14"/>
      <c r="J15" s="14"/>
      <c r="K15" s="15"/>
      <c r="L15" s="15"/>
      <c r="M15" s="15"/>
      <c r="N15" s="13"/>
      <c r="O15" s="13"/>
      <c r="P15" s="13"/>
      <c r="Q15" s="13"/>
      <c r="R15" s="13"/>
      <c r="S15" s="13"/>
      <c r="T15" s="16"/>
      <c r="U15" s="16"/>
      <c r="V15" s="16"/>
      <c r="W15" s="16"/>
      <c r="X15" s="16"/>
      <c r="Y15" s="16"/>
    </row>
    <row r="16" spans="1:25" ht="18.5" x14ac:dyDescent="0.45">
      <c r="A16" s="14" t="s">
        <v>71</v>
      </c>
      <c r="B16" s="14"/>
      <c r="C16" s="14"/>
      <c r="D16" s="14"/>
      <c r="E16" s="14"/>
      <c r="F16" s="14"/>
      <c r="G16" s="14"/>
      <c r="H16" s="14"/>
      <c r="I16" s="14"/>
      <c r="J16" s="14"/>
      <c r="K16" s="15"/>
      <c r="L16" s="15"/>
      <c r="M16" s="15"/>
      <c r="N16" s="13"/>
      <c r="O16" s="13"/>
      <c r="P16" s="13"/>
      <c r="Q16" s="13"/>
      <c r="R16" s="13"/>
      <c r="S16" s="13"/>
      <c r="T16" s="16"/>
      <c r="U16" s="16"/>
      <c r="V16" s="16"/>
      <c r="W16" s="16"/>
      <c r="X16" s="16"/>
      <c r="Y16" s="16"/>
    </row>
    <row r="17" spans="1:25" x14ac:dyDescent="0.35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</row>
    <row r="18" spans="1:25" ht="18.5" x14ac:dyDescent="0.45">
      <c r="A18" s="14" t="s">
        <v>72</v>
      </c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8C7B9-3F8E-4D8E-9634-3A596BE1E35D}">
  <dimension ref="A1:AF25"/>
  <sheetViews>
    <sheetView topLeftCell="N13" workbookViewId="0">
      <selection activeCell="AB27" sqref="AB27"/>
    </sheetView>
  </sheetViews>
  <sheetFormatPr defaultRowHeight="14.5" x14ac:dyDescent="0.35"/>
  <cols>
    <col min="3" max="3" width="13.54296875" bestFit="1" customWidth="1"/>
    <col min="14" max="14" width="13.54296875" bestFit="1" customWidth="1"/>
    <col min="25" max="25" width="13.54296875" bestFit="1" customWidth="1"/>
  </cols>
  <sheetData>
    <row r="1" spans="1:31" x14ac:dyDescent="0.35">
      <c r="A1" t="s">
        <v>73</v>
      </c>
      <c r="C1" s="1" t="s">
        <v>123</v>
      </c>
      <c r="L1" t="s">
        <v>73</v>
      </c>
      <c r="N1" s="1" t="s">
        <v>124</v>
      </c>
      <c r="W1" t="s">
        <v>73</v>
      </c>
      <c r="Y1" s="1" t="s">
        <v>125</v>
      </c>
    </row>
    <row r="2" spans="1:31" ht="15" thickBot="1" x14ac:dyDescent="0.4"/>
    <row r="3" spans="1:31" x14ac:dyDescent="0.35">
      <c r="A3" s="20" t="s">
        <v>74</v>
      </c>
      <c r="B3" s="20"/>
      <c r="L3" s="20" t="s">
        <v>74</v>
      </c>
      <c r="M3" s="20"/>
      <c r="W3" s="20" t="s">
        <v>74</v>
      </c>
      <c r="X3" s="20"/>
    </row>
    <row r="4" spans="1:31" x14ac:dyDescent="0.35">
      <c r="A4" s="17" t="s">
        <v>75</v>
      </c>
      <c r="B4" s="17">
        <v>0.98997128653310928</v>
      </c>
      <c r="L4" s="17" t="s">
        <v>75</v>
      </c>
      <c r="M4" s="17">
        <v>0.94452809005738292</v>
      </c>
      <c r="W4" s="17" t="s">
        <v>75</v>
      </c>
      <c r="X4" s="17">
        <v>0.99204538340166615</v>
      </c>
    </row>
    <row r="5" spans="1:31" x14ac:dyDescent="0.35">
      <c r="A5" s="17" t="s">
        <v>76</v>
      </c>
      <c r="B5" s="17">
        <v>0.98004314816001947</v>
      </c>
      <c r="L5" s="17" t="s">
        <v>76</v>
      </c>
      <c r="M5" s="17">
        <v>0.89213331290744768</v>
      </c>
      <c r="W5" s="17" t="s">
        <v>76</v>
      </c>
      <c r="X5" s="17">
        <v>0.98415404272855878</v>
      </c>
    </row>
    <row r="6" spans="1:31" x14ac:dyDescent="0.35">
      <c r="A6" s="17" t="s">
        <v>77</v>
      </c>
      <c r="B6" s="17">
        <v>0.97930400549927943</v>
      </c>
      <c r="L6" s="17" t="s">
        <v>77</v>
      </c>
      <c r="M6" s="17">
        <v>0.88744345694690185</v>
      </c>
      <c r="W6" s="17" t="s">
        <v>77</v>
      </c>
      <c r="X6" s="17">
        <v>0.98384931278103105</v>
      </c>
    </row>
    <row r="7" spans="1:31" x14ac:dyDescent="0.35">
      <c r="A7" s="17" t="s">
        <v>78</v>
      </c>
      <c r="B7" s="17">
        <v>5.663601690033283E-3</v>
      </c>
      <c r="L7" s="17" t="s">
        <v>78</v>
      </c>
      <c r="M7" s="17">
        <v>9.5764353767778462E-3</v>
      </c>
      <c r="W7" s="17" t="s">
        <v>78</v>
      </c>
      <c r="X7" s="17">
        <v>8.3826578587459406E-3</v>
      </c>
    </row>
    <row r="8" spans="1:31" ht="15" thickBot="1" x14ac:dyDescent="0.4">
      <c r="A8" s="18" t="s">
        <v>79</v>
      </c>
      <c r="B8" s="18">
        <v>29</v>
      </c>
      <c r="L8" s="18" t="s">
        <v>79</v>
      </c>
      <c r="M8" s="18">
        <v>25</v>
      </c>
      <c r="W8" s="18" t="s">
        <v>79</v>
      </c>
      <c r="X8" s="18">
        <v>54</v>
      </c>
    </row>
    <row r="10" spans="1:31" ht="15" thickBot="1" x14ac:dyDescent="0.4">
      <c r="A10" t="s">
        <v>80</v>
      </c>
      <c r="L10" t="s">
        <v>80</v>
      </c>
      <c r="W10" t="s">
        <v>80</v>
      </c>
    </row>
    <row r="11" spans="1:31" x14ac:dyDescent="0.35">
      <c r="A11" s="19"/>
      <c r="B11" s="19" t="s">
        <v>85</v>
      </c>
      <c r="C11" s="19" t="s">
        <v>86</v>
      </c>
      <c r="D11" s="19" t="s">
        <v>87</v>
      </c>
      <c r="E11" s="19" t="s">
        <v>88</v>
      </c>
      <c r="F11" s="19" t="s">
        <v>89</v>
      </c>
      <c r="L11" s="19"/>
      <c r="M11" s="19" t="s">
        <v>85</v>
      </c>
      <c r="N11" s="19" t="s">
        <v>86</v>
      </c>
      <c r="O11" s="19" t="s">
        <v>87</v>
      </c>
      <c r="P11" s="19" t="s">
        <v>88</v>
      </c>
      <c r="Q11" s="19" t="s">
        <v>89</v>
      </c>
      <c r="W11" s="19"/>
      <c r="X11" s="19" t="s">
        <v>85</v>
      </c>
      <c r="Y11" s="19" t="s">
        <v>86</v>
      </c>
      <c r="Z11" s="19" t="s">
        <v>87</v>
      </c>
      <c r="AA11" s="19" t="s">
        <v>88</v>
      </c>
      <c r="AB11" s="19" t="s">
        <v>89</v>
      </c>
    </row>
    <row r="12" spans="1:31" x14ac:dyDescent="0.35">
      <c r="A12" s="17" t="s">
        <v>81</v>
      </c>
      <c r="B12" s="17">
        <v>1</v>
      </c>
      <c r="C12" s="17">
        <v>4.2530680649337071E-2</v>
      </c>
      <c r="D12" s="17">
        <v>4.2530680649337071E-2</v>
      </c>
      <c r="E12" s="17">
        <v>1325.9187978391269</v>
      </c>
      <c r="F12" s="17">
        <v>1.7280378075680845E-24</v>
      </c>
      <c r="L12" s="17" t="s">
        <v>81</v>
      </c>
      <c r="M12" s="17">
        <v>1</v>
      </c>
      <c r="N12" s="17">
        <v>1.7445282908582202E-2</v>
      </c>
      <c r="O12" s="17">
        <v>1.7445282908582202E-2</v>
      </c>
      <c r="P12" s="17">
        <v>190.22616481458664</v>
      </c>
      <c r="Q12" s="17">
        <v>1.3099926393141227E-12</v>
      </c>
      <c r="W12" s="17" t="s">
        <v>81</v>
      </c>
      <c r="X12" s="17">
        <v>1</v>
      </c>
      <c r="Y12" s="17">
        <v>0.22694019578530342</v>
      </c>
      <c r="Z12" s="17">
        <v>0.22694019578530342</v>
      </c>
      <c r="AA12" s="17">
        <v>3229.5941068904885</v>
      </c>
      <c r="AB12" s="17">
        <v>1.7501292228422917E-48</v>
      </c>
    </row>
    <row r="13" spans="1:31" x14ac:dyDescent="0.35">
      <c r="A13" s="17" t="s">
        <v>82</v>
      </c>
      <c r="B13" s="17">
        <v>27</v>
      </c>
      <c r="C13" s="17">
        <v>8.6606237079039211E-4</v>
      </c>
      <c r="D13" s="17">
        <v>3.2076384103347858E-5</v>
      </c>
      <c r="E13" s="17"/>
      <c r="F13" s="17"/>
      <c r="L13" s="17" t="s">
        <v>82</v>
      </c>
      <c r="M13" s="17">
        <v>23</v>
      </c>
      <c r="N13" s="17">
        <v>2.1092866340888519E-3</v>
      </c>
      <c r="O13" s="17">
        <v>9.1708114525602255E-5</v>
      </c>
      <c r="P13" s="17"/>
      <c r="Q13" s="17"/>
      <c r="W13" s="17" t="s">
        <v>82</v>
      </c>
      <c r="X13" s="17">
        <v>52</v>
      </c>
      <c r="Y13" s="17">
        <v>3.6539855443933444E-3</v>
      </c>
      <c r="Z13" s="17">
        <v>7.0268952776795081E-5</v>
      </c>
      <c r="AA13" s="17"/>
      <c r="AB13" s="17"/>
    </row>
    <row r="14" spans="1:31" ht="15" thickBot="1" x14ac:dyDescent="0.4">
      <c r="A14" s="18" t="s">
        <v>83</v>
      </c>
      <c r="B14" s="18">
        <v>28</v>
      </c>
      <c r="C14" s="18">
        <v>4.3396743020127464E-2</v>
      </c>
      <c r="D14" s="18"/>
      <c r="E14" s="18"/>
      <c r="F14" s="18"/>
      <c r="L14" s="18" t="s">
        <v>83</v>
      </c>
      <c r="M14" s="18">
        <v>24</v>
      </c>
      <c r="N14" s="18">
        <v>1.9554569542671055E-2</v>
      </c>
      <c r="O14" s="18"/>
      <c r="P14" s="18"/>
      <c r="Q14" s="18"/>
      <c r="W14" s="18" t="s">
        <v>83</v>
      </c>
      <c r="X14" s="18">
        <v>53</v>
      </c>
      <c r="Y14" s="18">
        <v>0.23059418132969675</v>
      </c>
      <c r="Z14" s="18"/>
      <c r="AA14" s="18"/>
      <c r="AB14" s="18"/>
    </row>
    <row r="15" spans="1:31" ht="15" thickBot="1" x14ac:dyDescent="0.4"/>
    <row r="16" spans="1:31" x14ac:dyDescent="0.35">
      <c r="A16" s="19"/>
      <c r="B16" s="19" t="s">
        <v>90</v>
      </c>
      <c r="C16" s="19" t="s">
        <v>78</v>
      </c>
      <c r="D16" s="19" t="s">
        <v>91</v>
      </c>
      <c r="E16" s="19" t="s">
        <v>92</v>
      </c>
      <c r="F16" s="19" t="s">
        <v>93</v>
      </c>
      <c r="G16" s="19" t="s">
        <v>94</v>
      </c>
      <c r="H16" s="19" t="s">
        <v>95</v>
      </c>
      <c r="I16" s="19" t="s">
        <v>96</v>
      </c>
      <c r="L16" s="19"/>
      <c r="M16" s="19" t="s">
        <v>90</v>
      </c>
      <c r="N16" s="19" t="s">
        <v>78</v>
      </c>
      <c r="O16" s="19" t="s">
        <v>91</v>
      </c>
      <c r="P16" s="19" t="s">
        <v>92</v>
      </c>
      <c r="Q16" s="19" t="s">
        <v>93</v>
      </c>
      <c r="R16" s="19" t="s">
        <v>94</v>
      </c>
      <c r="S16" s="19" t="s">
        <v>95</v>
      </c>
      <c r="T16" s="19" t="s">
        <v>96</v>
      </c>
      <c r="W16" s="19"/>
      <c r="X16" s="19" t="s">
        <v>90</v>
      </c>
      <c r="Y16" s="19" t="s">
        <v>78</v>
      </c>
      <c r="Z16" s="19" t="s">
        <v>91</v>
      </c>
      <c r="AA16" s="19" t="s">
        <v>92</v>
      </c>
      <c r="AB16" s="19" t="s">
        <v>93</v>
      </c>
      <c r="AC16" s="19" t="s">
        <v>94</v>
      </c>
      <c r="AD16" s="19" t="s">
        <v>95</v>
      </c>
      <c r="AE16" s="19" t="s">
        <v>96</v>
      </c>
    </row>
    <row r="17" spans="1:32" x14ac:dyDescent="0.35">
      <c r="A17" s="17" t="s">
        <v>84</v>
      </c>
      <c r="B17" s="17">
        <v>4.7312651020415588</v>
      </c>
      <c r="C17" s="17">
        <v>2.1590151593650947E-3</v>
      </c>
      <c r="D17" s="17">
        <v>2191.3996673524471</v>
      </c>
      <c r="E17" s="17">
        <v>2.0236428811827939E-72</v>
      </c>
      <c r="F17" s="17">
        <v>4.7268351688520296</v>
      </c>
      <c r="G17" s="17">
        <v>4.735695035231088</v>
      </c>
      <c r="H17" s="17">
        <v>4.7268351688520296</v>
      </c>
      <c r="I17" s="17">
        <v>4.735695035231088</v>
      </c>
      <c r="L17" s="17" t="s">
        <v>84</v>
      </c>
      <c r="M17" s="17">
        <v>4.8640443059136969</v>
      </c>
      <c r="N17" s="17">
        <v>3.9484654575356716E-3</v>
      </c>
      <c r="O17" s="17">
        <v>1231.8821978372982</v>
      </c>
      <c r="P17" s="17">
        <v>6.2095962125001995E-57</v>
      </c>
      <c r="Q17" s="17">
        <v>4.8558762827954887</v>
      </c>
      <c r="R17" s="17">
        <v>4.872212329031905</v>
      </c>
      <c r="S17" s="17">
        <v>4.8558762827954887</v>
      </c>
      <c r="T17" s="17">
        <v>4.872212329031905</v>
      </c>
      <c r="W17" s="17" t="s">
        <v>84</v>
      </c>
      <c r="X17" s="17">
        <v>4.7372731331322786</v>
      </c>
      <c r="Y17" s="17">
        <v>2.3135301985287133E-3</v>
      </c>
      <c r="Z17" s="17">
        <v>2047.6383390823867</v>
      </c>
      <c r="AA17" s="17">
        <v>2.9691416853757213E-129</v>
      </c>
      <c r="AB17" s="17">
        <v>4.7326306951509869</v>
      </c>
      <c r="AC17" s="17">
        <v>4.7419155711135703</v>
      </c>
      <c r="AD17" s="17">
        <v>4.7326306951509869</v>
      </c>
      <c r="AE17" s="17">
        <v>4.7419155711135703</v>
      </c>
    </row>
    <row r="18" spans="1:32" ht="15" thickBot="1" x14ac:dyDescent="0.4">
      <c r="A18" s="18" t="s">
        <v>1</v>
      </c>
      <c r="B18" s="18">
        <v>4.5772343408980176E-3</v>
      </c>
      <c r="C18" s="18">
        <v>1.2570272246513491E-4</v>
      </c>
      <c r="D18" s="18">
        <v>36.413167918201339</v>
      </c>
      <c r="E18" s="18">
        <v>1.7280378075680845E-24</v>
      </c>
      <c r="F18" s="18">
        <v>4.3193136589394021E-3</v>
      </c>
      <c r="G18" s="18">
        <v>4.8351550228566331E-3</v>
      </c>
      <c r="H18" s="18">
        <v>4.3193136589394021E-3</v>
      </c>
      <c r="I18" s="18">
        <v>4.8351550228566331E-3</v>
      </c>
      <c r="L18" s="18" t="s">
        <v>1</v>
      </c>
      <c r="M18" s="18">
        <v>3.6632565281750455E-3</v>
      </c>
      <c r="N18" s="18">
        <v>2.6560252913184488E-4</v>
      </c>
      <c r="O18" s="18">
        <v>13.792250172273803</v>
      </c>
      <c r="P18" s="18">
        <v>1.3099926393141132E-12</v>
      </c>
      <c r="Q18" s="18">
        <v>3.1138158349399074E-3</v>
      </c>
      <c r="R18" s="18">
        <v>4.2126972214101832E-3</v>
      </c>
      <c r="S18" s="18">
        <v>3.1138158349399074E-3</v>
      </c>
      <c r="T18" s="18">
        <v>4.2126972214101832E-3</v>
      </c>
      <c r="W18" s="18" t="s">
        <v>1</v>
      </c>
      <c r="X18" s="18">
        <v>4.1593951029306499E-3</v>
      </c>
      <c r="Y18" s="18">
        <v>7.3190751131639928E-5</v>
      </c>
      <c r="Z18" s="18">
        <v>56.829517918864042</v>
      </c>
      <c r="AA18" s="18">
        <v>1.7501292228422917E-48</v>
      </c>
      <c r="AB18" s="18">
        <v>4.0125271160122798E-3</v>
      </c>
      <c r="AC18" s="18">
        <v>4.30626308984902E-3</v>
      </c>
      <c r="AD18" s="18">
        <v>4.0125271160122798E-3</v>
      </c>
      <c r="AE18" s="18">
        <v>4.30626308984902E-3</v>
      </c>
    </row>
    <row r="21" spans="1:32" x14ac:dyDescent="0.35">
      <c r="N21" t="s">
        <v>131</v>
      </c>
      <c r="X21" t="s">
        <v>127</v>
      </c>
    </row>
    <row r="23" spans="1:32" x14ac:dyDescent="0.35">
      <c r="N23" t="s">
        <v>121</v>
      </c>
      <c r="O23">
        <f>((Y13-N13-C13)/(N13+C13))*50/2</f>
        <v>5.7021591282334558</v>
      </c>
      <c r="Q23" s="24" t="s">
        <v>132</v>
      </c>
      <c r="R23" s="24"/>
      <c r="S23" s="24"/>
      <c r="T23" s="24"/>
      <c r="U23" s="24"/>
      <c r="V23" s="24"/>
      <c r="X23" t="s">
        <v>128</v>
      </c>
      <c r="Y23">
        <f>O13/D13</f>
        <v>2.8590540077748523</v>
      </c>
      <c r="AA23" s="24" t="s">
        <v>129</v>
      </c>
      <c r="AB23" s="24"/>
      <c r="AC23" s="24"/>
      <c r="AD23" s="24"/>
      <c r="AE23" s="24"/>
      <c r="AF23" s="24"/>
    </row>
    <row r="24" spans="1:32" x14ac:dyDescent="0.35">
      <c r="N24" t="s">
        <v>126</v>
      </c>
      <c r="O24">
        <f>_xlfn.F.DIST.RT(O23,2,50)</f>
        <v>5.87864533366763E-3</v>
      </c>
      <c r="Q24" s="24" t="s">
        <v>133</v>
      </c>
      <c r="R24" s="24"/>
      <c r="S24" s="24"/>
      <c r="T24" s="24"/>
      <c r="U24" s="24"/>
      <c r="V24" s="24"/>
      <c r="X24" t="s">
        <v>126</v>
      </c>
      <c r="Y24">
        <f>_xlfn.F.DIST.RT(Y23,M13,B13)</f>
        <v>4.9264528723795397E-3</v>
      </c>
      <c r="AA24" s="25" t="s">
        <v>130</v>
      </c>
      <c r="AB24" s="24"/>
      <c r="AC24" s="24"/>
      <c r="AD24" s="24"/>
      <c r="AE24" s="24"/>
      <c r="AF24" s="24"/>
    </row>
    <row r="25" spans="1:32" x14ac:dyDescent="0.35">
      <c r="Q25" s="24" t="s">
        <v>134</v>
      </c>
      <c r="R25" s="24"/>
      <c r="S25" s="24"/>
      <c r="T25" s="24"/>
      <c r="U25" s="24"/>
      <c r="V25" s="2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5"/>
  <sheetViews>
    <sheetView tabSelected="1" zoomScale="85" zoomScaleNormal="85" workbookViewId="0">
      <selection sqref="A1:XFD1048576"/>
    </sheetView>
  </sheetViews>
  <sheetFormatPr defaultRowHeight="14.5" x14ac:dyDescent="0.35"/>
  <cols>
    <col min="3" max="3" width="17.54296875" bestFit="1" customWidth="1"/>
    <col min="4" max="4" width="18.1796875" bestFit="1" customWidth="1"/>
    <col min="5" max="5" width="21.453125" bestFit="1" customWidth="1"/>
  </cols>
  <sheetData>
    <row r="1" spans="1: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5">
      <c r="A2" t="s">
        <v>5</v>
      </c>
      <c r="B2">
        <v>1</v>
      </c>
      <c r="C2" s="2">
        <v>115.00586166471278</v>
      </c>
      <c r="D2" s="2">
        <v>18.928389398572886</v>
      </c>
      <c r="E2" s="2">
        <v>0.34403669724770647</v>
      </c>
    </row>
    <row r="3" spans="1:5" x14ac:dyDescent="0.35">
      <c r="A3" t="s">
        <v>6</v>
      </c>
      <c r="B3">
        <v>2</v>
      </c>
      <c r="C3" s="2">
        <v>115.2838111786852</v>
      </c>
      <c r="D3" s="2">
        <v>19.286566601771025</v>
      </c>
      <c r="E3" s="2">
        <v>0.4835772153488665</v>
      </c>
    </row>
    <row r="4" spans="1:5" x14ac:dyDescent="0.35">
      <c r="A4" t="s">
        <v>7</v>
      </c>
      <c r="B4">
        <v>3</v>
      </c>
      <c r="C4" s="2">
        <v>114.00881057268721</v>
      </c>
      <c r="D4" s="2">
        <v>19.899536321483772</v>
      </c>
      <c r="E4" s="2">
        <v>0.50875837197320972</v>
      </c>
    </row>
    <row r="5" spans="1:5" x14ac:dyDescent="0.35">
      <c r="A5" t="s">
        <v>8</v>
      </c>
      <c r="B5">
        <v>4</v>
      </c>
      <c r="C5" s="2">
        <v>114.66880419733295</v>
      </c>
      <c r="D5" s="2">
        <v>20.767666497203866</v>
      </c>
      <c r="E5" s="2">
        <v>0.69903406202338592</v>
      </c>
    </row>
    <row r="6" spans="1:5" x14ac:dyDescent="0.35">
      <c r="A6" t="s">
        <v>9</v>
      </c>
      <c r="B6">
        <v>5</v>
      </c>
      <c r="C6" s="2">
        <v>117.05747783814699</v>
      </c>
      <c r="D6" s="2">
        <v>20.282154635397582</v>
      </c>
      <c r="E6" s="2">
        <v>0.9405154513252717</v>
      </c>
    </row>
    <row r="7" spans="1:5" x14ac:dyDescent="0.35">
      <c r="A7" t="s">
        <v>10</v>
      </c>
      <c r="B7">
        <v>6</v>
      </c>
      <c r="C7" s="2">
        <v>116.18236108076616</v>
      </c>
      <c r="D7" s="2">
        <v>22.240330972230929</v>
      </c>
      <c r="E7" s="2">
        <v>1.1032407697611735</v>
      </c>
    </row>
    <row r="8" spans="1:5" x14ac:dyDescent="0.35">
      <c r="A8" t="s">
        <v>11</v>
      </c>
      <c r="B8">
        <v>7</v>
      </c>
      <c r="C8" s="2">
        <v>116.93449592851482</v>
      </c>
      <c r="D8" s="2">
        <v>22.783015961052566</v>
      </c>
      <c r="E8" s="2">
        <v>1.2201885745978924</v>
      </c>
    </row>
    <row r="9" spans="1:5" x14ac:dyDescent="0.35">
      <c r="A9" t="s">
        <v>12</v>
      </c>
      <c r="B9">
        <v>8</v>
      </c>
      <c r="C9" s="2">
        <v>118.19348399515222</v>
      </c>
      <c r="D9" s="2">
        <v>23.041196694613667</v>
      </c>
      <c r="E9" s="2">
        <v>1.3149164605826646</v>
      </c>
    </row>
    <row r="10" spans="1:5" x14ac:dyDescent="0.35">
      <c r="A10" t="s">
        <v>13</v>
      </c>
      <c r="B10">
        <v>9</v>
      </c>
      <c r="C10" s="2">
        <v>118.22931577440596</v>
      </c>
      <c r="D10" s="2">
        <v>23.264120104122522</v>
      </c>
      <c r="E10" s="2">
        <v>1.6102669653126702</v>
      </c>
    </row>
    <row r="11" spans="1:5" x14ac:dyDescent="0.35">
      <c r="A11" t="s">
        <v>14</v>
      </c>
      <c r="B11">
        <v>10</v>
      </c>
      <c r="C11" s="2">
        <v>118.2368382674639</v>
      </c>
      <c r="D11" s="2">
        <v>24.088806660499539</v>
      </c>
      <c r="E11" s="2">
        <v>1.7082947887758246</v>
      </c>
    </row>
    <row r="12" spans="1:5" x14ac:dyDescent="0.35">
      <c r="A12" t="s">
        <v>15</v>
      </c>
      <c r="B12">
        <v>11</v>
      </c>
      <c r="C12" s="2">
        <v>119.27397837382389</v>
      </c>
      <c r="D12" s="2">
        <v>23.712250544534054</v>
      </c>
      <c r="E12" s="2">
        <v>1.6718667216106435</v>
      </c>
    </row>
    <row r="13" spans="1:5" x14ac:dyDescent="0.35">
      <c r="A13" t="s">
        <v>16</v>
      </c>
      <c r="B13">
        <v>12</v>
      </c>
      <c r="C13" s="2">
        <v>119.1595906814718</v>
      </c>
      <c r="D13" s="2">
        <v>25.421767464522805</v>
      </c>
      <c r="E13" s="2">
        <v>1.5652597600341065</v>
      </c>
    </row>
    <row r="14" spans="1:5" x14ac:dyDescent="0.35">
      <c r="A14" t="s">
        <v>17</v>
      </c>
      <c r="B14">
        <v>13</v>
      </c>
      <c r="C14" s="2">
        <v>120.93187433815744</v>
      </c>
      <c r="D14" s="2">
        <v>25.312317571511965</v>
      </c>
      <c r="E14" s="2">
        <v>1.6870986573263282</v>
      </c>
    </row>
    <row r="15" spans="1:5" x14ac:dyDescent="0.35">
      <c r="A15" t="s">
        <v>18</v>
      </c>
      <c r="B15">
        <v>14</v>
      </c>
      <c r="C15" s="2">
        <v>119.96702036134212</v>
      </c>
      <c r="D15" s="2">
        <v>26.026414868822091</v>
      </c>
      <c r="E15" s="2">
        <v>2.0378892009800991</v>
      </c>
    </row>
    <row r="16" spans="1:5" x14ac:dyDescent="0.35">
      <c r="A16" t="s">
        <v>19</v>
      </c>
      <c r="B16">
        <v>15</v>
      </c>
      <c r="C16" s="2">
        <v>121.33145473758364</v>
      </c>
      <c r="D16" s="2">
        <v>26.75492074551472</v>
      </c>
      <c r="E16" s="2">
        <v>2.4908552516983105</v>
      </c>
    </row>
    <row r="17" spans="1:5" x14ac:dyDescent="0.35">
      <c r="A17" t="s">
        <v>20</v>
      </c>
      <c r="B17">
        <v>16</v>
      </c>
      <c r="C17" s="2">
        <v>122.25486081969508</v>
      </c>
      <c r="D17" s="2">
        <v>27.637299771167051</v>
      </c>
      <c r="E17" s="2">
        <v>2.9290617848970255</v>
      </c>
    </row>
    <row r="18" spans="1:5" x14ac:dyDescent="0.35">
      <c r="A18" t="s">
        <v>21</v>
      </c>
      <c r="B18">
        <v>17</v>
      </c>
      <c r="C18" s="2">
        <v>122.09503239740822</v>
      </c>
      <c r="D18" s="2">
        <v>29.01704109912141</v>
      </c>
      <c r="E18" s="2">
        <v>3.1015979715785127</v>
      </c>
    </row>
    <row r="19" spans="1:5" x14ac:dyDescent="0.35">
      <c r="A19" t="s">
        <v>22</v>
      </c>
      <c r="B19">
        <v>18</v>
      </c>
      <c r="C19" s="2">
        <v>123.30714285714286</v>
      </c>
      <c r="D19" s="2">
        <v>28.83623935584777</v>
      </c>
      <c r="E19" s="2">
        <v>3.1975902218617853</v>
      </c>
    </row>
    <row r="20" spans="1:5" x14ac:dyDescent="0.35">
      <c r="A20" t="s">
        <v>23</v>
      </c>
      <c r="B20">
        <v>19</v>
      </c>
      <c r="C20" s="2">
        <v>124.53322060170507</v>
      </c>
      <c r="D20" s="2">
        <v>29.086280056577085</v>
      </c>
      <c r="E20" s="2">
        <v>3.4285714285714288</v>
      </c>
    </row>
    <row r="21" spans="1:5" x14ac:dyDescent="0.35">
      <c r="A21" t="s">
        <v>24</v>
      </c>
      <c r="B21">
        <v>20</v>
      </c>
      <c r="C21" s="2">
        <v>123.19925830837255</v>
      </c>
      <c r="D21" s="2">
        <v>30.00289435600579</v>
      </c>
      <c r="E21" s="2">
        <v>3.6989869753979741</v>
      </c>
    </row>
    <row r="22" spans="1:5" x14ac:dyDescent="0.35">
      <c r="A22" t="s">
        <v>25</v>
      </c>
      <c r="B22">
        <v>21</v>
      </c>
      <c r="C22" s="2">
        <v>125.707084850182</v>
      </c>
      <c r="D22" s="2">
        <v>29.973267988416129</v>
      </c>
      <c r="E22" s="2">
        <v>4.2938293606593891</v>
      </c>
    </row>
    <row r="23" spans="1:5" x14ac:dyDescent="0.35">
      <c r="A23" t="s">
        <v>26</v>
      </c>
      <c r="B23">
        <v>22</v>
      </c>
      <c r="C23" s="2">
        <v>125.15437575413442</v>
      </c>
      <c r="D23" s="2">
        <v>30.924970226280269</v>
      </c>
      <c r="E23" s="2">
        <v>4.6560426473090226</v>
      </c>
    </row>
    <row r="24" spans="1:5" x14ac:dyDescent="0.35">
      <c r="A24" t="s">
        <v>27</v>
      </c>
      <c r="B24">
        <v>23</v>
      </c>
      <c r="C24" s="2">
        <v>126.65720369056068</v>
      </c>
      <c r="D24" s="2">
        <v>30.415779446374536</v>
      </c>
      <c r="E24" s="2">
        <v>4.7461616048414212</v>
      </c>
    </row>
    <row r="25" spans="1:5" x14ac:dyDescent="0.35">
      <c r="A25" t="s">
        <v>28</v>
      </c>
      <c r="B25">
        <v>24</v>
      </c>
      <c r="C25" s="2">
        <v>126.38630176243015</v>
      </c>
      <c r="D25" s="2">
        <v>31.608185477013777</v>
      </c>
      <c r="E25" s="2">
        <v>4.9033501502182419</v>
      </c>
    </row>
    <row r="26" spans="1:5" x14ac:dyDescent="0.35">
      <c r="A26" t="s">
        <v>29</v>
      </c>
      <c r="B26">
        <v>25</v>
      </c>
      <c r="C26" s="2">
        <v>127.33238869416064</v>
      </c>
      <c r="D26" s="2">
        <v>32.821834368044975</v>
      </c>
      <c r="E26" s="2">
        <v>5.1423216586622935</v>
      </c>
    </row>
    <row r="27" spans="1:5" x14ac:dyDescent="0.35">
      <c r="A27" t="s">
        <v>30</v>
      </c>
      <c r="B27">
        <v>26</v>
      </c>
      <c r="C27" s="2">
        <v>128.46571287617166</v>
      </c>
      <c r="D27" s="2">
        <v>33.536317752907614</v>
      </c>
      <c r="E27" s="2">
        <v>6.0566161948650432</v>
      </c>
    </row>
    <row r="28" spans="1:5" x14ac:dyDescent="0.35">
      <c r="A28" t="s">
        <v>31</v>
      </c>
      <c r="B28">
        <v>27</v>
      </c>
      <c r="C28" s="2">
        <v>128.05255023183926</v>
      </c>
      <c r="D28" s="2">
        <v>33.933176057497114</v>
      </c>
      <c r="E28" s="2">
        <v>6.3477259011356786</v>
      </c>
    </row>
    <row r="29" spans="1:5" x14ac:dyDescent="0.35">
      <c r="A29" t="s">
        <v>32</v>
      </c>
      <c r="B29">
        <v>28</v>
      </c>
      <c r="C29" s="2">
        <v>129.88811188811189</v>
      </c>
      <c r="D29" s="2">
        <v>34.026057930440402</v>
      </c>
      <c r="E29" s="2">
        <v>6.7567567567567561</v>
      </c>
    </row>
    <row r="30" spans="1:5" x14ac:dyDescent="0.35">
      <c r="A30" t="s">
        <v>33</v>
      </c>
      <c r="B30">
        <v>29</v>
      </c>
      <c r="C30" s="2">
        <v>128.67330367859918</v>
      </c>
      <c r="D30" s="2">
        <v>36.040386303775236</v>
      </c>
      <c r="E30" s="2">
        <v>6.9852941176470589</v>
      </c>
    </row>
    <row r="31" spans="1:5" x14ac:dyDescent="0.35">
      <c r="A31" t="s">
        <v>34</v>
      </c>
      <c r="B31">
        <v>30</v>
      </c>
      <c r="C31" s="2">
        <v>130.11491031390133</v>
      </c>
      <c r="D31" s="2">
        <v>35.950457727517502</v>
      </c>
      <c r="E31" s="2">
        <v>6.5481960150780827</v>
      </c>
    </row>
    <row r="32" spans="1:5" x14ac:dyDescent="0.35">
      <c r="A32" t="s">
        <v>35</v>
      </c>
      <c r="B32">
        <v>31</v>
      </c>
      <c r="C32" s="2">
        <v>131.08051145145424</v>
      </c>
      <c r="D32" s="2">
        <v>36.58484296280416</v>
      </c>
      <c r="E32" s="2">
        <v>6.6298638653660635</v>
      </c>
    </row>
    <row r="33" spans="1:5" x14ac:dyDescent="0.35">
      <c r="A33" t="s">
        <v>36</v>
      </c>
      <c r="B33">
        <v>32</v>
      </c>
      <c r="C33" s="2">
        <v>131.54029099048685</v>
      </c>
      <c r="D33" s="2">
        <v>37.569795267216165</v>
      </c>
      <c r="E33" s="2">
        <v>7.2108481786758842</v>
      </c>
    </row>
    <row r="34" spans="1:5" x14ac:dyDescent="0.35">
      <c r="A34" t="s">
        <v>37</v>
      </c>
      <c r="B34">
        <v>33</v>
      </c>
      <c r="C34" s="2">
        <v>131.8354430379747</v>
      </c>
      <c r="D34" s="2">
        <v>38.059422840987892</v>
      </c>
      <c r="E34" s="2">
        <v>7.4038512828719263</v>
      </c>
    </row>
    <row r="35" spans="1:5" x14ac:dyDescent="0.35">
      <c r="A35" t="s">
        <v>38</v>
      </c>
      <c r="B35">
        <v>34</v>
      </c>
      <c r="C35" s="2">
        <v>132.58238298467782</v>
      </c>
      <c r="D35" s="2">
        <v>40.121372031662268</v>
      </c>
      <c r="E35" s="2">
        <v>7.5514511873350925</v>
      </c>
    </row>
    <row r="36" spans="1:5" x14ac:dyDescent="0.35">
      <c r="A36" t="s">
        <v>39</v>
      </c>
      <c r="B36">
        <v>35</v>
      </c>
      <c r="C36" s="2">
        <v>133.84290243043327</v>
      </c>
      <c r="D36" s="2">
        <v>39.828412021685352</v>
      </c>
      <c r="E36" s="2">
        <v>8.521501131638507</v>
      </c>
    </row>
    <row r="37" spans="1:5" x14ac:dyDescent="0.35">
      <c r="A37" t="s">
        <v>40</v>
      </c>
      <c r="B37">
        <v>36</v>
      </c>
      <c r="C37" s="2">
        <v>134.25569176882661</v>
      </c>
      <c r="D37" s="2">
        <v>41.048786851030528</v>
      </c>
      <c r="E37" s="2">
        <v>8.7659796504043825</v>
      </c>
    </row>
    <row r="38" spans="1:5" x14ac:dyDescent="0.35">
      <c r="A38" t="s">
        <v>41</v>
      </c>
      <c r="B38">
        <v>37</v>
      </c>
      <c r="C38" s="2">
        <v>133.5601871544024</v>
      </c>
      <c r="D38" s="2">
        <v>42.048832271762208</v>
      </c>
      <c r="E38" s="2">
        <v>9.5912951167728231</v>
      </c>
    </row>
    <row r="39" spans="1:5" x14ac:dyDescent="0.35">
      <c r="A39" t="s">
        <v>42</v>
      </c>
      <c r="B39">
        <v>38</v>
      </c>
      <c r="C39" s="2">
        <v>131.13060704683741</v>
      </c>
      <c r="D39" s="2">
        <v>41.108233516779968</v>
      </c>
      <c r="E39" s="2">
        <v>9.0104672493795182</v>
      </c>
    </row>
    <row r="40" spans="1:5" x14ac:dyDescent="0.35">
      <c r="A40" t="s">
        <v>43</v>
      </c>
      <c r="B40">
        <v>39</v>
      </c>
      <c r="C40" s="2">
        <v>133.59624813472607</v>
      </c>
      <c r="D40" s="2">
        <v>41.683952981224408</v>
      </c>
      <c r="E40" s="2">
        <v>9.2335514068400606</v>
      </c>
    </row>
    <row r="41" spans="1:5" x14ac:dyDescent="0.35">
      <c r="A41" t="s">
        <v>44</v>
      </c>
      <c r="B41">
        <v>40</v>
      </c>
      <c r="C41" s="2">
        <v>131.79475519175384</v>
      </c>
      <c r="D41" s="2">
        <v>42.015066996377023</v>
      </c>
      <c r="E41" s="2">
        <v>9.2529760193225599</v>
      </c>
    </row>
    <row r="42" spans="1:5" x14ac:dyDescent="0.35">
      <c r="A42" t="s">
        <v>45</v>
      </c>
      <c r="B42">
        <v>41</v>
      </c>
      <c r="C42" s="2">
        <v>134.7878615592353</v>
      </c>
      <c r="D42" s="2">
        <v>41.147316250131816</v>
      </c>
      <c r="E42" s="2">
        <v>8.8579563429294534</v>
      </c>
    </row>
    <row r="43" spans="1:5" x14ac:dyDescent="0.35">
      <c r="A43" t="s">
        <v>46</v>
      </c>
      <c r="B43">
        <v>42</v>
      </c>
      <c r="C43" s="2">
        <v>135.87883959044368</v>
      </c>
      <c r="D43" s="2">
        <v>42.42804814233385</v>
      </c>
      <c r="E43" s="2">
        <v>9.6284667713239145</v>
      </c>
    </row>
    <row r="44" spans="1:5" x14ac:dyDescent="0.35">
      <c r="A44" t="s">
        <v>47</v>
      </c>
      <c r="B44">
        <v>43</v>
      </c>
      <c r="C44" s="2">
        <v>136.54009634457356</v>
      </c>
      <c r="D44" s="2">
        <v>43.727301027290643</v>
      </c>
      <c r="E44" s="2">
        <v>10.553076683615233</v>
      </c>
    </row>
    <row r="45" spans="1:5" x14ac:dyDescent="0.35">
      <c r="A45" t="s">
        <v>48</v>
      </c>
      <c r="B45">
        <v>44</v>
      </c>
      <c r="C45" s="2">
        <v>137.59118867114861</v>
      </c>
      <c r="D45" s="2">
        <v>45.093045015074331</v>
      </c>
      <c r="E45" s="2">
        <v>11.253768583012787</v>
      </c>
    </row>
    <row r="46" spans="1:5" x14ac:dyDescent="0.35">
      <c r="A46" t="s">
        <v>49</v>
      </c>
      <c r="B46">
        <v>45</v>
      </c>
      <c r="C46" s="2">
        <v>138.43426464331301</v>
      </c>
      <c r="D46" s="2">
        <v>45.108083188197931</v>
      </c>
      <c r="E46" s="2">
        <v>11.561315438991905</v>
      </c>
    </row>
    <row r="47" spans="1:5" x14ac:dyDescent="0.35">
      <c r="A47" t="s">
        <v>50</v>
      </c>
      <c r="B47">
        <v>46</v>
      </c>
      <c r="C47" s="2">
        <v>137.65327695560254</v>
      </c>
      <c r="D47" s="2">
        <v>45.512722060103414</v>
      </c>
      <c r="E47" s="2">
        <v>12.752777351149335</v>
      </c>
    </row>
    <row r="48" spans="1:5" x14ac:dyDescent="0.35">
      <c r="A48" t="s">
        <v>51</v>
      </c>
      <c r="B48">
        <v>47</v>
      </c>
      <c r="C48" s="2">
        <v>135.93728668635441</v>
      </c>
      <c r="D48" s="2">
        <v>44.974839841850432</v>
      </c>
      <c r="E48" s="2">
        <v>14.001945155083831</v>
      </c>
    </row>
    <row r="49" spans="1:5" x14ac:dyDescent="0.35">
      <c r="A49" t="s">
        <v>52</v>
      </c>
      <c r="B49">
        <v>48</v>
      </c>
      <c r="C49" s="2">
        <v>139.64312708829283</v>
      </c>
      <c r="D49" s="2">
        <v>44.991223322187544</v>
      </c>
      <c r="E49" s="2">
        <v>14.224794241285291</v>
      </c>
    </row>
    <row r="50" spans="1:5" x14ac:dyDescent="0.35">
      <c r="A50" t="s">
        <v>53</v>
      </c>
      <c r="B50">
        <v>49</v>
      </c>
      <c r="C50" s="2">
        <v>138.88211093772168</v>
      </c>
      <c r="D50" s="2">
        <v>46.878383623771683</v>
      </c>
      <c r="E50" s="2">
        <v>14.193344092831312</v>
      </c>
    </row>
    <row r="51" spans="1:5" x14ac:dyDescent="0.35">
      <c r="A51" t="s">
        <v>54</v>
      </c>
      <c r="B51">
        <v>50</v>
      </c>
      <c r="C51" s="2">
        <v>138.81059913103132</v>
      </c>
      <c r="D51" s="2">
        <v>47.489780999351339</v>
      </c>
      <c r="E51" s="2">
        <v>13.14827589757318</v>
      </c>
    </row>
    <row r="52" spans="1:5" x14ac:dyDescent="0.35">
      <c r="A52" t="s">
        <v>55</v>
      </c>
      <c r="B52">
        <v>51</v>
      </c>
      <c r="C52" s="2">
        <v>142.08743733516232</v>
      </c>
      <c r="D52" s="2">
        <v>47.659119183876584</v>
      </c>
      <c r="E52" s="2">
        <v>12.182134859417767</v>
      </c>
    </row>
    <row r="53" spans="1:5" x14ac:dyDescent="0.35">
      <c r="A53" t="s">
        <v>56</v>
      </c>
      <c r="B53">
        <v>52</v>
      </c>
      <c r="C53" s="2">
        <v>141.5542710340398</v>
      </c>
      <c r="D53" s="2">
        <v>48.627243395845944</v>
      </c>
      <c r="E53" s="2">
        <v>12.895745109901192</v>
      </c>
    </row>
    <row r="54" spans="1:5" x14ac:dyDescent="0.35">
      <c r="A54" t="s">
        <v>57</v>
      </c>
      <c r="B54">
        <v>53</v>
      </c>
      <c r="C54" s="2">
        <v>141.24435524335175</v>
      </c>
      <c r="D54" s="2">
        <v>49.033240294341539</v>
      </c>
      <c r="E54" s="2">
        <v>13.575234712002029</v>
      </c>
    </row>
    <row r="55" spans="1:5" x14ac:dyDescent="0.35">
      <c r="A55" t="s">
        <v>58</v>
      </c>
      <c r="B55">
        <v>54</v>
      </c>
      <c r="C55" s="2">
        <v>143.59489312867595</v>
      </c>
      <c r="D55" s="2">
        <v>49.02597402597403</v>
      </c>
      <c r="E55" s="2">
        <v>12.962037962037961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AD6DE-3AA7-4389-808F-8FFF1ECBAD45}">
  <dimension ref="A1:I79"/>
  <sheetViews>
    <sheetView topLeftCell="A4" workbookViewId="0">
      <selection activeCell="A25" sqref="A25:C79"/>
    </sheetView>
  </sheetViews>
  <sheetFormatPr defaultRowHeight="14.5" x14ac:dyDescent="0.35"/>
  <sheetData>
    <row r="1" spans="1:9" x14ac:dyDescent="0.35">
      <c r="A1" t="s">
        <v>73</v>
      </c>
    </row>
    <row r="2" spans="1:9" ht="15" thickBot="1" x14ac:dyDescent="0.4"/>
    <row r="3" spans="1:9" x14ac:dyDescent="0.35">
      <c r="A3" s="20" t="s">
        <v>74</v>
      </c>
      <c r="B3" s="20"/>
    </row>
    <row r="4" spans="1:9" x14ac:dyDescent="0.35">
      <c r="A4" s="17" t="s">
        <v>75</v>
      </c>
      <c r="B4" s="17">
        <v>0.99018044681494433</v>
      </c>
    </row>
    <row r="5" spans="1:9" x14ac:dyDescent="0.35">
      <c r="A5" s="17" t="s">
        <v>76</v>
      </c>
      <c r="B5" s="17">
        <v>0.98045731725464269</v>
      </c>
    </row>
    <row r="6" spans="1:9" x14ac:dyDescent="0.35">
      <c r="A6" s="17" t="s">
        <v>77</v>
      </c>
      <c r="B6" s="17">
        <v>0.9796909375391385</v>
      </c>
    </row>
    <row r="7" spans="1:9" x14ac:dyDescent="0.35">
      <c r="A7" s="17" t="s">
        <v>78</v>
      </c>
      <c r="B7" s="17">
        <v>1.2007195126415455</v>
      </c>
    </row>
    <row r="8" spans="1:9" ht="15" thickBot="1" x14ac:dyDescent="0.4">
      <c r="A8" s="18" t="s">
        <v>79</v>
      </c>
      <c r="B8" s="18">
        <v>54</v>
      </c>
    </row>
    <row r="10" spans="1:9" ht="15" thickBot="1" x14ac:dyDescent="0.4">
      <c r="A10" t="s">
        <v>80</v>
      </c>
    </row>
    <row r="11" spans="1:9" x14ac:dyDescent="0.35">
      <c r="A11" s="19"/>
      <c r="B11" s="19" t="s">
        <v>85</v>
      </c>
      <c r="C11" s="19" t="s">
        <v>86</v>
      </c>
      <c r="D11" s="19" t="s">
        <v>87</v>
      </c>
      <c r="E11" s="19" t="s">
        <v>88</v>
      </c>
      <c r="F11" s="19" t="s">
        <v>89</v>
      </c>
    </row>
    <row r="12" spans="1:9" x14ac:dyDescent="0.35">
      <c r="A12" s="17" t="s">
        <v>81</v>
      </c>
      <c r="B12" s="17">
        <v>2</v>
      </c>
      <c r="C12" s="17">
        <v>3688.9079897949532</v>
      </c>
      <c r="D12" s="17">
        <v>1844.4539948974766</v>
      </c>
      <c r="E12" s="17">
        <v>1279.3362055643472</v>
      </c>
      <c r="F12" s="17">
        <v>2.6308533202450811E-44</v>
      </c>
    </row>
    <row r="13" spans="1:9" x14ac:dyDescent="0.35">
      <c r="A13" s="17" t="s">
        <v>82</v>
      </c>
      <c r="B13" s="17">
        <v>51</v>
      </c>
      <c r="C13" s="17">
        <v>73.52809474994568</v>
      </c>
      <c r="D13" s="17">
        <v>1.4417273480381505</v>
      </c>
      <c r="E13" s="17"/>
      <c r="F13" s="17"/>
    </row>
    <row r="14" spans="1:9" ht="15" thickBot="1" x14ac:dyDescent="0.4">
      <c r="A14" s="18" t="s">
        <v>83</v>
      </c>
      <c r="B14" s="18">
        <v>53</v>
      </c>
      <c r="C14" s="18">
        <v>3762.4360845448987</v>
      </c>
      <c r="D14" s="18"/>
      <c r="E14" s="18"/>
      <c r="F14" s="18"/>
    </row>
    <row r="15" spans="1:9" ht="15" thickBot="1" x14ac:dyDescent="0.4"/>
    <row r="16" spans="1:9" x14ac:dyDescent="0.35">
      <c r="A16" s="19"/>
      <c r="B16" s="19" t="s">
        <v>90</v>
      </c>
      <c r="C16" s="19" t="s">
        <v>78</v>
      </c>
      <c r="D16" s="19" t="s">
        <v>91</v>
      </c>
      <c r="E16" s="19" t="s">
        <v>92</v>
      </c>
      <c r="F16" s="19" t="s">
        <v>93</v>
      </c>
      <c r="G16" s="19" t="s">
        <v>94</v>
      </c>
      <c r="H16" s="19" t="s">
        <v>95</v>
      </c>
      <c r="I16" s="19" t="s">
        <v>96</v>
      </c>
    </row>
    <row r="17" spans="1:9" x14ac:dyDescent="0.35">
      <c r="A17" s="17" t="s">
        <v>84</v>
      </c>
      <c r="B17" s="17">
        <v>98.530110328925559</v>
      </c>
      <c r="C17" s="17">
        <v>1.9785374100088136</v>
      </c>
      <c r="D17" s="17">
        <v>49.799467945610715</v>
      </c>
      <c r="E17" s="17">
        <v>6.4479959009938368E-45</v>
      </c>
      <c r="F17" s="17">
        <v>94.558030735629131</v>
      </c>
      <c r="G17" s="17">
        <v>102.50218992222199</v>
      </c>
      <c r="H17" s="17">
        <v>94.558030735629131</v>
      </c>
      <c r="I17" s="17">
        <v>102.50218992222199</v>
      </c>
    </row>
    <row r="18" spans="1:9" x14ac:dyDescent="0.35">
      <c r="A18" s="17" t="s">
        <v>3</v>
      </c>
      <c r="B18" s="17">
        <v>0.84068299029539884</v>
      </c>
      <c r="C18" s="17">
        <v>9.292257832215968E-2</v>
      </c>
      <c r="D18" s="17">
        <v>9.0471337050159875</v>
      </c>
      <c r="E18" s="17">
        <v>3.4953850792116391E-12</v>
      </c>
      <c r="F18" s="17">
        <v>0.65413313015992902</v>
      </c>
      <c r="G18" s="17">
        <v>1.0272328504308685</v>
      </c>
      <c r="H18" s="17">
        <v>0.65413313015992902</v>
      </c>
      <c r="I18" s="17">
        <v>1.0272328504308685</v>
      </c>
    </row>
    <row r="19" spans="1:9" ht="15" thickBot="1" x14ac:dyDescent="0.4">
      <c r="A19" s="18" t="s">
        <v>4</v>
      </c>
      <c r="B19" s="18">
        <v>0.12112557713925873</v>
      </c>
      <c r="C19" s="18">
        <v>0.19636849622992866</v>
      </c>
      <c r="D19" s="18">
        <v>0.61682795084111808</v>
      </c>
      <c r="E19" s="18">
        <v>0.54009221649548644</v>
      </c>
      <c r="F19" s="18">
        <v>-0.27310062889327225</v>
      </c>
      <c r="G19" s="18">
        <v>0.51535178317178976</v>
      </c>
      <c r="H19" s="18">
        <v>-0.27310062889327225</v>
      </c>
      <c r="I19" s="18">
        <v>0.51535178317178976</v>
      </c>
    </row>
    <row r="23" spans="1:9" x14ac:dyDescent="0.35">
      <c r="A23" t="s">
        <v>97</v>
      </c>
    </row>
    <row r="24" spans="1:9" ht="15" thickBot="1" x14ac:dyDescent="0.4"/>
    <row r="25" spans="1:9" x14ac:dyDescent="0.35">
      <c r="A25" s="19" t="s">
        <v>98</v>
      </c>
      <c r="B25" s="19" t="s">
        <v>99</v>
      </c>
      <c r="C25" s="19" t="s">
        <v>100</v>
      </c>
    </row>
    <row r="26" spans="1:9" x14ac:dyDescent="0.35">
      <c r="A26" s="17">
        <v>1</v>
      </c>
      <c r="B26" s="17">
        <v>114.48455697350475</v>
      </c>
      <c r="C26" s="17">
        <v>0.52130469120803014</v>
      </c>
    </row>
    <row r="27" spans="1:9" x14ac:dyDescent="0.35">
      <c r="A27" s="17">
        <v>2</v>
      </c>
      <c r="B27" s="17">
        <v>114.80257238153432</v>
      </c>
      <c r="C27" s="17">
        <v>0.4812387971508798</v>
      </c>
    </row>
    <row r="28" spans="1:9" x14ac:dyDescent="0.35">
      <c r="A28" s="17">
        <v>3</v>
      </c>
      <c r="B28" s="17">
        <v>115.32093568059211</v>
      </c>
      <c r="C28" s="17">
        <v>-1.3121251079049046</v>
      </c>
    </row>
    <row r="29" spans="1:9" x14ac:dyDescent="0.35">
      <c r="A29" s="17">
        <v>4</v>
      </c>
      <c r="B29" s="17">
        <v>116.07380520545506</v>
      </c>
      <c r="C29" s="17">
        <v>-1.4050010081221131</v>
      </c>
    </row>
    <row r="30" spans="1:9" x14ac:dyDescent="0.35">
      <c r="A30" s="17">
        <v>5</v>
      </c>
      <c r="B30" s="17">
        <v>115.69489321429545</v>
      </c>
      <c r="C30" s="17">
        <v>1.3625846238515464</v>
      </c>
    </row>
    <row r="31" spans="1:9" x14ac:dyDescent="0.35">
      <c r="A31" s="17">
        <v>6</v>
      </c>
      <c r="B31" s="17">
        <v>117.36080895078091</v>
      </c>
      <c r="C31" s="17">
        <v>-1.1784478700147503</v>
      </c>
    </row>
    <row r="32" spans="1:9" x14ac:dyDescent="0.35">
      <c r="A32" s="17">
        <v>7</v>
      </c>
      <c r="B32" s="17">
        <v>117.83120036032793</v>
      </c>
      <c r="C32" s="17">
        <v>-0.89670443181310588</v>
      </c>
    </row>
    <row r="33" spans="1:3" x14ac:dyDescent="0.35">
      <c r="A33" s="17">
        <v>8</v>
      </c>
      <c r="B33" s="17">
        <v>118.05972248131582</v>
      </c>
      <c r="C33" s="17">
        <v>0.13376151383640433</v>
      </c>
    </row>
    <row r="34" spans="1:3" x14ac:dyDescent="0.35">
      <c r="A34" s="17">
        <v>9</v>
      </c>
      <c r="B34" s="17">
        <v>118.28290490017237</v>
      </c>
      <c r="C34" s="17">
        <v>-5.3589125766407619E-2</v>
      </c>
    </row>
    <row r="35" spans="1:3" x14ac:dyDescent="0.35">
      <c r="A35" s="17">
        <v>10</v>
      </c>
      <c r="B35" s="17">
        <v>118.98807853713649</v>
      </c>
      <c r="C35" s="17">
        <v>-0.75124026967259283</v>
      </c>
    </row>
    <row r="36" spans="1:3" x14ac:dyDescent="0.35">
      <c r="A36" s="17">
        <v>11</v>
      </c>
      <c r="B36" s="17">
        <v>118.66710184489315</v>
      </c>
      <c r="C36" s="17">
        <v>0.60687652893074073</v>
      </c>
    </row>
    <row r="37" spans="1:3" x14ac:dyDescent="0.35">
      <c r="A37" s="17">
        <v>12</v>
      </c>
      <c r="B37" s="17">
        <v>120.09135081140187</v>
      </c>
      <c r="C37" s="17">
        <v>-0.93176012993006907</v>
      </c>
    </row>
    <row r="38" spans="1:3" x14ac:dyDescent="0.35">
      <c r="A38" s="17">
        <v>13</v>
      </c>
      <c r="B38" s="17">
        <v>120.01409595481053</v>
      </c>
      <c r="C38" s="17">
        <v>0.91777838334691353</v>
      </c>
    </row>
    <row r="39" spans="1:3" x14ac:dyDescent="0.35">
      <c r="A39" s="17">
        <v>14</v>
      </c>
      <c r="B39" s="17">
        <v>120.65691511313011</v>
      </c>
      <c r="C39" s="17">
        <v>-0.68989475178798898</v>
      </c>
    </row>
    <row r="40" spans="1:3" x14ac:dyDescent="0.35">
      <c r="A40" s="17">
        <v>15</v>
      </c>
      <c r="B40" s="17">
        <v>121.32422338631359</v>
      </c>
      <c r="C40" s="17">
        <v>7.2313512700503679E-3</v>
      </c>
    </row>
    <row r="41" spans="1:3" x14ac:dyDescent="0.35">
      <c r="A41" s="17">
        <v>16</v>
      </c>
      <c r="B41" s="17">
        <v>122.11910244341281</v>
      </c>
      <c r="C41" s="17">
        <v>0.1357583762822685</v>
      </c>
    </row>
    <row r="42" spans="1:3" x14ac:dyDescent="0.35">
      <c r="A42" s="17">
        <v>17</v>
      </c>
      <c r="B42" s="17">
        <v>123.29992605402084</v>
      </c>
      <c r="C42" s="17">
        <v>-1.2048936566126258</v>
      </c>
    </row>
    <row r="43" spans="1:3" x14ac:dyDescent="0.35">
      <c r="A43" s="17">
        <v>18</v>
      </c>
      <c r="B43" s="17">
        <v>123.15955622055139</v>
      </c>
      <c r="C43" s="17">
        <v>0.14758663659146976</v>
      </c>
    </row>
    <row r="44" spans="1:3" x14ac:dyDescent="0.35">
      <c r="A44" s="17">
        <v>19</v>
      </c>
      <c r="B44" s="17">
        <v>123.39773891650709</v>
      </c>
      <c r="C44" s="17">
        <v>1.1354816851979734</v>
      </c>
    </row>
    <row r="45" spans="1:3" x14ac:dyDescent="0.35">
      <c r="A45" s="17">
        <v>20</v>
      </c>
      <c r="B45" s="17">
        <v>124.20107520587513</v>
      </c>
      <c r="C45" s="17">
        <v>-1.0018168975025787</v>
      </c>
    </row>
    <row r="46" spans="1:3" x14ac:dyDescent="0.35">
      <c r="A46" s="17">
        <v>21</v>
      </c>
      <c r="B46" s="17">
        <v>124.24821944979995</v>
      </c>
      <c r="C46" s="17">
        <v>1.4588654003820523</v>
      </c>
    </row>
    <row r="47" spans="1:3" x14ac:dyDescent="0.35">
      <c r="A47" s="17">
        <v>22</v>
      </c>
      <c r="B47" s="17">
        <v>125.09217262639135</v>
      </c>
      <c r="C47" s="17">
        <v>6.2203127743075015E-2</v>
      </c>
    </row>
    <row r="48" spans="1:3" x14ac:dyDescent="0.35">
      <c r="A48" s="17">
        <v>23</v>
      </c>
      <c r="B48" s="17">
        <v>124.67502030965164</v>
      </c>
      <c r="C48" s="17">
        <v>1.982183380909035</v>
      </c>
    </row>
    <row r="49" spans="1:3" x14ac:dyDescent="0.35">
      <c r="A49" s="17">
        <v>24</v>
      </c>
      <c r="B49" s="17">
        <v>125.69649533041415</v>
      </c>
      <c r="C49" s="17">
        <v>0.68980643201599889</v>
      </c>
    </row>
    <row r="50" spans="1:3" x14ac:dyDescent="0.35">
      <c r="A50" s="17">
        <v>25</v>
      </c>
      <c r="B50" s="17">
        <v>126.74573487117507</v>
      </c>
      <c r="C50" s="17">
        <v>0.58665382298556779</v>
      </c>
    </row>
    <row r="51" spans="1:3" x14ac:dyDescent="0.35">
      <c r="A51" s="17">
        <v>26</v>
      </c>
      <c r="B51" s="17">
        <v>127.45713335305061</v>
      </c>
      <c r="C51" s="17">
        <v>1.0085795231210568</v>
      </c>
    </row>
    <row r="52" spans="1:3" x14ac:dyDescent="0.35">
      <c r="A52" s="17">
        <v>27</v>
      </c>
      <c r="B52" s="17">
        <v>127.82602621045933</v>
      </c>
      <c r="C52" s="17">
        <v>0.22652402137993022</v>
      </c>
    </row>
    <row r="53" spans="1:3" x14ac:dyDescent="0.35">
      <c r="A53" s="17">
        <v>28</v>
      </c>
      <c r="B53" s="17">
        <v>127.95365451960441</v>
      </c>
      <c r="C53" s="17">
        <v>1.9344573685074806</v>
      </c>
    </row>
    <row r="54" spans="1:3" x14ac:dyDescent="0.35">
      <c r="A54" s="17">
        <v>29</v>
      </c>
      <c r="B54" s="17">
        <v>129.67474783967211</v>
      </c>
      <c r="C54" s="17">
        <v>-1.001444161072925</v>
      </c>
    </row>
    <row r="55" spans="1:3" x14ac:dyDescent="0.35">
      <c r="A55" s="17">
        <v>30</v>
      </c>
      <c r="B55" s="17">
        <v>129.54620265533063</v>
      </c>
      <c r="C55" s="17">
        <v>0.56870765857070182</v>
      </c>
    </row>
    <row r="56" spans="1:3" x14ac:dyDescent="0.35">
      <c r="A56" s="17">
        <v>31</v>
      </c>
      <c r="B56" s="17">
        <v>130.08941159743054</v>
      </c>
      <c r="C56" s="17">
        <v>0.99109985402370171</v>
      </c>
    </row>
    <row r="57" spans="1:3" x14ac:dyDescent="0.35">
      <c r="A57" s="17">
        <v>32</v>
      </c>
      <c r="B57" s="17">
        <v>130.98781630626047</v>
      </c>
      <c r="C57" s="17">
        <v>0.55247468422638235</v>
      </c>
    </row>
    <row r="58" spans="1:3" x14ac:dyDescent="0.35">
      <c r="A58" s="17">
        <v>33</v>
      </c>
      <c r="B58" s="17">
        <v>131.42281549149538</v>
      </c>
      <c r="C58" s="17">
        <v>0.41262754647931388</v>
      </c>
    </row>
    <row r="59" spans="1:3" x14ac:dyDescent="0.35">
      <c r="A59" s="17">
        <v>34</v>
      </c>
      <c r="B59" s="17">
        <v>133.17413922656249</v>
      </c>
      <c r="C59" s="17">
        <v>-0.59175624188466713</v>
      </c>
    </row>
    <row r="60" spans="1:3" x14ac:dyDescent="0.35">
      <c r="A60" s="17">
        <v>35</v>
      </c>
      <c r="B60" s="17">
        <v>133.04535058869578</v>
      </c>
      <c r="C60" s="17">
        <v>0.79755184173748717</v>
      </c>
    </row>
    <row r="61" spans="1:3" x14ac:dyDescent="0.35">
      <c r="A61" s="17">
        <v>36</v>
      </c>
      <c r="B61" s="17">
        <v>134.10091155119457</v>
      </c>
      <c r="C61" s="17">
        <v>0.15478021763203742</v>
      </c>
    </row>
    <row r="62" spans="1:3" x14ac:dyDescent="0.35">
      <c r="A62" s="17">
        <v>37</v>
      </c>
      <c r="B62" s="17">
        <v>135.04159953811234</v>
      </c>
      <c r="C62" s="17">
        <v>-1.4814123837099373</v>
      </c>
    </row>
    <row r="63" spans="1:3" x14ac:dyDescent="0.35">
      <c r="A63" s="17">
        <v>38</v>
      </c>
      <c r="B63" s="17">
        <v>134.18050105344915</v>
      </c>
      <c r="C63" s="17">
        <v>-3.049894006611737</v>
      </c>
    </row>
    <row r="64" spans="1:3" x14ac:dyDescent="0.35">
      <c r="A64" s="17">
        <v>39</v>
      </c>
      <c r="B64" s="17">
        <v>134.69151981171262</v>
      </c>
      <c r="C64" s="17">
        <v>-1.095271676986556</v>
      </c>
    </row>
    <row r="65" spans="1:3" x14ac:dyDescent="0.35">
      <c r="A65" s="17">
        <v>40</v>
      </c>
      <c r="B65" s="17">
        <v>134.97223454949747</v>
      </c>
      <c r="C65" s="17">
        <v>-3.1774793577436355</v>
      </c>
    </row>
    <row r="66" spans="1:3" x14ac:dyDescent="0.35">
      <c r="A66" s="17">
        <v>41</v>
      </c>
      <c r="B66" s="17">
        <v>134.19488427102851</v>
      </c>
      <c r="C66" s="17">
        <v>0.5929772882067823</v>
      </c>
    </row>
    <row r="67" spans="1:3" x14ac:dyDescent="0.35">
      <c r="A67" s="17">
        <v>42</v>
      </c>
      <c r="B67" s="17">
        <v>135.36490230826271</v>
      </c>
      <c r="C67" s="17">
        <v>0.51393728218096157</v>
      </c>
    </row>
    <row r="68" spans="1:3" x14ac:dyDescent="0.35">
      <c r="A68" s="17">
        <v>43</v>
      </c>
      <c r="B68" s="17">
        <v>136.56915601799307</v>
      </c>
      <c r="C68" s="17">
        <v>-2.9059673419510546E-2</v>
      </c>
    </row>
    <row r="69" spans="1:3" x14ac:dyDescent="0.35">
      <c r="A69" s="17">
        <v>44</v>
      </c>
      <c r="B69" s="17">
        <v>137.80218546833234</v>
      </c>
      <c r="C69" s="17">
        <v>-0.21099679718372499</v>
      </c>
    </row>
    <row r="70" spans="1:3" x14ac:dyDescent="0.35">
      <c r="A70" s="17">
        <v>45</v>
      </c>
      <c r="B70" s="17">
        <v>137.85207959511033</v>
      </c>
      <c r="C70" s="17">
        <v>0.5821850482026889</v>
      </c>
    </row>
    <row r="71" spans="1:3" x14ac:dyDescent="0.35">
      <c r="A71" s="17">
        <v>46</v>
      </c>
      <c r="B71" s="17">
        <v>138.33656912368309</v>
      </c>
      <c r="C71" s="17">
        <v>-0.68329216808055548</v>
      </c>
    </row>
    <row r="72" spans="1:3" x14ac:dyDescent="0.35">
      <c r="A72" s="17">
        <v>47</v>
      </c>
      <c r="B72" s="17">
        <v>138.0356868632108</v>
      </c>
      <c r="C72" s="17">
        <v>-2.0984001768563871</v>
      </c>
    </row>
    <row r="73" spans="1:3" x14ac:dyDescent="0.35">
      <c r="A73" s="17">
        <v>48</v>
      </c>
      <c r="B73" s="17">
        <v>138.07645290063317</v>
      </c>
      <c r="C73" s="17">
        <v>1.5666741876596575</v>
      </c>
    </row>
    <row r="74" spans="1:3" x14ac:dyDescent="0.35">
      <c r="A74" s="17">
        <v>49</v>
      </c>
      <c r="B74" s="17">
        <v>139.65914704875306</v>
      </c>
      <c r="C74" s="17">
        <v>-0.7770361110313786</v>
      </c>
    </row>
    <row r="75" spans="1:3" x14ac:dyDescent="0.35">
      <c r="A75" s="17">
        <v>50</v>
      </c>
      <c r="B75" s="17">
        <v>140.04655393441359</v>
      </c>
      <c r="C75" s="17">
        <v>-1.2359548033822705</v>
      </c>
    </row>
    <row r="76" spans="1:3" x14ac:dyDescent="0.35">
      <c r="A76" s="17">
        <v>51</v>
      </c>
      <c r="B76" s="17">
        <v>140.07188927490699</v>
      </c>
      <c r="C76" s="17">
        <v>2.0155480602553268</v>
      </c>
    </row>
    <row r="77" spans="1:3" x14ac:dyDescent="0.35">
      <c r="A77" s="17">
        <v>52</v>
      </c>
      <c r="B77" s="17">
        <v>140.97221128584505</v>
      </c>
      <c r="C77" s="17">
        <v>0.58205974819475159</v>
      </c>
    </row>
    <row r="78" spans="1:3" x14ac:dyDescent="0.35">
      <c r="A78" s="17">
        <v>53</v>
      </c>
      <c r="B78" s="17">
        <v>141.3958295427376</v>
      </c>
      <c r="C78" s="17">
        <v>-0.15147429938585333</v>
      </c>
    </row>
    <row r="79" spans="1:3" ht="15" thickBot="1" x14ac:dyDescent="0.4">
      <c r="A79" s="18">
        <v>54</v>
      </c>
      <c r="B79" s="18">
        <v>141.31544710427877</v>
      </c>
      <c r="C79" s="18">
        <v>2.2794460243971741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35ECC-5354-4FF8-8215-57D842300556}">
  <dimension ref="A1:T55"/>
  <sheetViews>
    <sheetView zoomScale="130" zoomScaleNormal="130" workbookViewId="0">
      <selection activeCell="V42" sqref="V42"/>
    </sheetView>
  </sheetViews>
  <sheetFormatPr defaultRowHeight="14.5" x14ac:dyDescent="0.35"/>
  <cols>
    <col min="1" max="1" width="11.36328125" bestFit="1" customWidth="1"/>
    <col min="2" max="2" width="12.453125" bestFit="1" customWidth="1"/>
    <col min="8" max="8" width="11.7265625" bestFit="1" customWidth="1"/>
  </cols>
  <sheetData>
    <row r="1" spans="1:20" x14ac:dyDescent="0.35">
      <c r="A1" s="19" t="s">
        <v>98</v>
      </c>
      <c r="B1" s="19" t="s">
        <v>100</v>
      </c>
      <c r="D1" t="s">
        <v>109</v>
      </c>
      <c r="E1" t="s">
        <v>110</v>
      </c>
    </row>
    <row r="2" spans="1:20" x14ac:dyDescent="0.35">
      <c r="A2" s="17">
        <v>1</v>
      </c>
      <c r="B2" s="17">
        <v>0.52130469120803014</v>
      </c>
      <c r="D2">
        <f>B2</f>
        <v>0.52130469120803014</v>
      </c>
      <c r="E2">
        <f>B3</f>
        <v>0.4812387971508798</v>
      </c>
      <c r="H2" t="s">
        <v>112</v>
      </c>
      <c r="I2">
        <f>COUNTIF(B2:B55,"&gt;0")</f>
        <v>31</v>
      </c>
    </row>
    <row r="3" spans="1:20" x14ac:dyDescent="0.35">
      <c r="A3" s="17">
        <v>2</v>
      </c>
      <c r="B3" s="17">
        <v>0.4812387971508798</v>
      </c>
      <c r="D3">
        <f t="shared" ref="D3:D54" si="0">B3</f>
        <v>0.4812387971508798</v>
      </c>
      <c r="E3">
        <f t="shared" ref="E3:E54" si="1">B4</f>
        <v>-1.3121251079049046</v>
      </c>
      <c r="H3" t="s">
        <v>111</v>
      </c>
      <c r="I3">
        <f>COUNTIF(B2:B55,"&lt;0")</f>
        <v>23</v>
      </c>
    </row>
    <row r="4" spans="1:20" x14ac:dyDescent="0.35">
      <c r="A4" s="17">
        <v>3</v>
      </c>
      <c r="B4" s="17">
        <v>-1.3121251079049046</v>
      </c>
      <c r="D4">
        <f t="shared" si="0"/>
        <v>-1.3121251079049046</v>
      </c>
      <c r="E4">
        <f t="shared" si="1"/>
        <v>-1.4050010081221131</v>
      </c>
      <c r="H4" t="s">
        <v>102</v>
      </c>
      <c r="I4">
        <v>54</v>
      </c>
    </row>
    <row r="5" spans="1:20" x14ac:dyDescent="0.35">
      <c r="A5" s="17">
        <v>4</v>
      </c>
      <c r="B5" s="17">
        <v>-1.4050010081221131</v>
      </c>
      <c r="D5">
        <f t="shared" si="0"/>
        <v>-1.4050010081221131</v>
      </c>
      <c r="E5">
        <f t="shared" si="1"/>
        <v>1.3625846238515464</v>
      </c>
      <c r="H5" t="s">
        <v>101</v>
      </c>
      <c r="I5" s="23">
        <v>29</v>
      </c>
    </row>
    <row r="6" spans="1:20" x14ac:dyDescent="0.35">
      <c r="A6" s="17">
        <v>5</v>
      </c>
      <c r="B6" s="17">
        <v>1.3625846238515464</v>
      </c>
      <c r="D6">
        <f t="shared" si="0"/>
        <v>1.3625846238515464</v>
      </c>
      <c r="E6">
        <f t="shared" si="1"/>
        <v>-1.1784478700147503</v>
      </c>
      <c r="H6" t="s">
        <v>103</v>
      </c>
      <c r="I6">
        <f>((2*I2*I3/(I2+I3))+1)</f>
        <v>27.407407407407408</v>
      </c>
    </row>
    <row r="7" spans="1:20" x14ac:dyDescent="0.35">
      <c r="A7" s="17">
        <v>6</v>
      </c>
      <c r="B7" s="17">
        <v>-1.1784478700147503</v>
      </c>
      <c r="D7">
        <f t="shared" si="0"/>
        <v>-1.1784478700147503</v>
      </c>
      <c r="E7">
        <f t="shared" si="1"/>
        <v>-0.89670443181310588</v>
      </c>
      <c r="H7" t="s">
        <v>104</v>
      </c>
      <c r="I7">
        <f>((2*I2*I3*(2*I2*I3-I2-I3))/(((I2+I3)^2)*(I2+I3-1)))</f>
        <v>12.659316199497891</v>
      </c>
      <c r="K7" s="21" t="s">
        <v>108</v>
      </c>
      <c r="L7" s="21"/>
      <c r="M7" s="21"/>
      <c r="N7" s="21"/>
      <c r="O7" s="21"/>
      <c r="P7" s="21"/>
      <c r="Q7" s="21"/>
      <c r="R7" s="21"/>
      <c r="S7" s="21"/>
      <c r="T7" s="21"/>
    </row>
    <row r="8" spans="1:20" x14ac:dyDescent="0.35">
      <c r="A8" s="17">
        <v>7</v>
      </c>
      <c r="B8" s="17">
        <v>-0.89670443181310588</v>
      </c>
      <c r="D8">
        <f t="shared" si="0"/>
        <v>-0.89670443181310588</v>
      </c>
      <c r="E8">
        <f t="shared" si="1"/>
        <v>0.13376151383640433</v>
      </c>
      <c r="H8" t="s">
        <v>105</v>
      </c>
      <c r="I8">
        <f>I7^0.5</f>
        <v>3.5579932826662124</v>
      </c>
    </row>
    <row r="9" spans="1:20" x14ac:dyDescent="0.35">
      <c r="A9" s="17">
        <v>8</v>
      </c>
      <c r="B9" s="17">
        <v>0.13376151383640433</v>
      </c>
      <c r="D9">
        <f t="shared" si="0"/>
        <v>0.13376151383640433</v>
      </c>
      <c r="E9">
        <f t="shared" si="1"/>
        <v>-5.3589125766407619E-2</v>
      </c>
      <c r="H9" t="s">
        <v>106</v>
      </c>
      <c r="I9" s="22">
        <f>I6-1.96*I8</f>
        <v>20.433740573381634</v>
      </c>
    </row>
    <row r="10" spans="1:20" x14ac:dyDescent="0.35">
      <c r="A10" s="17">
        <v>9</v>
      </c>
      <c r="B10" s="17">
        <v>-5.3589125766407619E-2</v>
      </c>
      <c r="D10">
        <f t="shared" si="0"/>
        <v>-5.3589125766407619E-2</v>
      </c>
      <c r="E10">
        <f t="shared" si="1"/>
        <v>-0.75124026967259283</v>
      </c>
      <c r="H10" t="s">
        <v>107</v>
      </c>
      <c r="I10" s="22">
        <f>I6+1.96*I8</f>
        <v>34.381074241433183</v>
      </c>
    </row>
    <row r="11" spans="1:20" x14ac:dyDescent="0.35">
      <c r="A11" s="17">
        <v>10</v>
      </c>
      <c r="B11" s="17">
        <v>-0.75124026967259283</v>
      </c>
      <c r="D11">
        <f t="shared" si="0"/>
        <v>-0.75124026967259283</v>
      </c>
      <c r="E11">
        <f t="shared" si="1"/>
        <v>0.60687652893074073</v>
      </c>
    </row>
    <row r="12" spans="1:20" x14ac:dyDescent="0.35">
      <c r="A12" s="17">
        <v>11</v>
      </c>
      <c r="B12" s="17">
        <v>0.60687652893074073</v>
      </c>
      <c r="D12">
        <f t="shared" si="0"/>
        <v>0.60687652893074073</v>
      </c>
      <c r="E12">
        <f t="shared" si="1"/>
        <v>-0.93176012993006907</v>
      </c>
    </row>
    <row r="13" spans="1:20" x14ac:dyDescent="0.35">
      <c r="A13" s="17">
        <v>12</v>
      </c>
      <c r="B13" s="17">
        <v>-0.93176012993006907</v>
      </c>
      <c r="D13">
        <f t="shared" si="0"/>
        <v>-0.93176012993006907</v>
      </c>
      <c r="E13">
        <f t="shared" si="1"/>
        <v>0.91777838334691353</v>
      </c>
    </row>
    <row r="14" spans="1:20" x14ac:dyDescent="0.35">
      <c r="A14" s="17">
        <v>13</v>
      </c>
      <c r="B14" s="17">
        <v>0.91777838334691353</v>
      </c>
      <c r="D14">
        <f t="shared" si="0"/>
        <v>0.91777838334691353</v>
      </c>
      <c r="E14">
        <f t="shared" si="1"/>
        <v>-0.68989475178798898</v>
      </c>
    </row>
    <row r="15" spans="1:20" x14ac:dyDescent="0.35">
      <c r="A15" s="17">
        <v>14</v>
      </c>
      <c r="B15" s="17">
        <v>-0.68989475178798898</v>
      </c>
      <c r="D15">
        <f t="shared" si="0"/>
        <v>-0.68989475178798898</v>
      </c>
      <c r="E15">
        <f t="shared" si="1"/>
        <v>7.2313512700503679E-3</v>
      </c>
    </row>
    <row r="16" spans="1:20" x14ac:dyDescent="0.35">
      <c r="A16" s="17">
        <v>15</v>
      </c>
      <c r="B16" s="17">
        <v>7.2313512700503679E-3</v>
      </c>
      <c r="D16">
        <f t="shared" si="0"/>
        <v>7.2313512700503679E-3</v>
      </c>
      <c r="E16">
        <f t="shared" si="1"/>
        <v>0.1357583762822685</v>
      </c>
    </row>
    <row r="17" spans="1:5" x14ac:dyDescent="0.35">
      <c r="A17" s="17">
        <v>16</v>
      </c>
      <c r="B17" s="17">
        <v>0.1357583762822685</v>
      </c>
      <c r="D17">
        <f t="shared" si="0"/>
        <v>0.1357583762822685</v>
      </c>
      <c r="E17">
        <f t="shared" si="1"/>
        <v>-1.2048936566126258</v>
      </c>
    </row>
    <row r="18" spans="1:5" x14ac:dyDescent="0.35">
      <c r="A18" s="17">
        <v>17</v>
      </c>
      <c r="B18" s="17">
        <v>-1.2048936566126258</v>
      </c>
      <c r="D18">
        <f t="shared" si="0"/>
        <v>-1.2048936566126258</v>
      </c>
      <c r="E18">
        <f t="shared" si="1"/>
        <v>0.14758663659146976</v>
      </c>
    </row>
    <row r="19" spans="1:5" x14ac:dyDescent="0.35">
      <c r="A19" s="17">
        <v>18</v>
      </c>
      <c r="B19" s="17">
        <v>0.14758663659146976</v>
      </c>
      <c r="D19">
        <f t="shared" si="0"/>
        <v>0.14758663659146976</v>
      </c>
      <c r="E19">
        <f t="shared" si="1"/>
        <v>1.1354816851979734</v>
      </c>
    </row>
    <row r="20" spans="1:5" x14ac:dyDescent="0.35">
      <c r="A20" s="17">
        <v>19</v>
      </c>
      <c r="B20" s="17">
        <v>1.1354816851979734</v>
      </c>
      <c r="D20">
        <f t="shared" si="0"/>
        <v>1.1354816851979734</v>
      </c>
      <c r="E20">
        <f t="shared" si="1"/>
        <v>-1.0018168975025787</v>
      </c>
    </row>
    <row r="21" spans="1:5" x14ac:dyDescent="0.35">
      <c r="A21" s="17">
        <v>20</v>
      </c>
      <c r="B21" s="17">
        <v>-1.0018168975025787</v>
      </c>
      <c r="D21">
        <f t="shared" si="0"/>
        <v>-1.0018168975025787</v>
      </c>
      <c r="E21">
        <f t="shared" si="1"/>
        <v>1.4588654003820523</v>
      </c>
    </row>
    <row r="22" spans="1:5" x14ac:dyDescent="0.35">
      <c r="A22" s="17">
        <v>21</v>
      </c>
      <c r="B22" s="17">
        <v>1.4588654003820523</v>
      </c>
      <c r="D22">
        <f t="shared" si="0"/>
        <v>1.4588654003820523</v>
      </c>
      <c r="E22">
        <f t="shared" si="1"/>
        <v>6.2203127743075015E-2</v>
      </c>
    </row>
    <row r="23" spans="1:5" x14ac:dyDescent="0.35">
      <c r="A23" s="17">
        <v>22</v>
      </c>
      <c r="B23" s="17">
        <v>6.2203127743075015E-2</v>
      </c>
      <c r="D23">
        <f t="shared" si="0"/>
        <v>6.2203127743075015E-2</v>
      </c>
      <c r="E23">
        <f t="shared" si="1"/>
        <v>1.982183380909035</v>
      </c>
    </row>
    <row r="24" spans="1:5" x14ac:dyDescent="0.35">
      <c r="A24" s="17">
        <v>23</v>
      </c>
      <c r="B24" s="17">
        <v>1.982183380909035</v>
      </c>
      <c r="D24">
        <f t="shared" si="0"/>
        <v>1.982183380909035</v>
      </c>
      <c r="E24">
        <f t="shared" si="1"/>
        <v>0.68980643201599889</v>
      </c>
    </row>
    <row r="25" spans="1:5" x14ac:dyDescent="0.35">
      <c r="A25" s="17">
        <v>24</v>
      </c>
      <c r="B25" s="17">
        <v>0.68980643201599889</v>
      </c>
      <c r="D25">
        <f t="shared" si="0"/>
        <v>0.68980643201599889</v>
      </c>
      <c r="E25">
        <f t="shared" si="1"/>
        <v>0.58665382298556779</v>
      </c>
    </row>
    <row r="26" spans="1:5" x14ac:dyDescent="0.35">
      <c r="A26" s="17">
        <v>25</v>
      </c>
      <c r="B26" s="17">
        <v>0.58665382298556779</v>
      </c>
      <c r="D26">
        <f t="shared" si="0"/>
        <v>0.58665382298556779</v>
      </c>
      <c r="E26">
        <f t="shared" si="1"/>
        <v>1.0085795231210568</v>
      </c>
    </row>
    <row r="27" spans="1:5" x14ac:dyDescent="0.35">
      <c r="A27" s="17">
        <v>26</v>
      </c>
      <c r="B27" s="17">
        <v>1.0085795231210568</v>
      </c>
      <c r="D27">
        <f t="shared" si="0"/>
        <v>1.0085795231210568</v>
      </c>
      <c r="E27">
        <f t="shared" si="1"/>
        <v>0.22652402137993022</v>
      </c>
    </row>
    <row r="28" spans="1:5" x14ac:dyDescent="0.35">
      <c r="A28" s="17">
        <v>27</v>
      </c>
      <c r="B28" s="17">
        <v>0.22652402137993022</v>
      </c>
      <c r="D28">
        <f t="shared" si="0"/>
        <v>0.22652402137993022</v>
      </c>
      <c r="E28">
        <f t="shared" si="1"/>
        <v>1.9344573685074806</v>
      </c>
    </row>
    <row r="29" spans="1:5" x14ac:dyDescent="0.35">
      <c r="A29" s="17">
        <v>28</v>
      </c>
      <c r="B29" s="17">
        <v>1.9344573685074806</v>
      </c>
      <c r="D29">
        <f t="shared" si="0"/>
        <v>1.9344573685074806</v>
      </c>
      <c r="E29">
        <f t="shared" si="1"/>
        <v>-1.001444161072925</v>
      </c>
    </row>
    <row r="30" spans="1:5" x14ac:dyDescent="0.35">
      <c r="A30" s="17">
        <v>29</v>
      </c>
      <c r="B30" s="17">
        <v>-1.001444161072925</v>
      </c>
      <c r="D30">
        <f t="shared" si="0"/>
        <v>-1.001444161072925</v>
      </c>
      <c r="E30">
        <f t="shared" si="1"/>
        <v>0.56870765857070182</v>
      </c>
    </row>
    <row r="31" spans="1:5" x14ac:dyDescent="0.35">
      <c r="A31" s="17">
        <v>30</v>
      </c>
      <c r="B31" s="17">
        <v>0.56870765857070182</v>
      </c>
      <c r="D31">
        <f t="shared" si="0"/>
        <v>0.56870765857070182</v>
      </c>
      <c r="E31">
        <f t="shared" si="1"/>
        <v>0.99109985402370171</v>
      </c>
    </row>
    <row r="32" spans="1:5" x14ac:dyDescent="0.35">
      <c r="A32" s="17">
        <v>31</v>
      </c>
      <c r="B32" s="17">
        <v>0.99109985402370171</v>
      </c>
      <c r="D32">
        <f t="shared" si="0"/>
        <v>0.99109985402370171</v>
      </c>
      <c r="E32">
        <f t="shared" si="1"/>
        <v>0.55247468422638235</v>
      </c>
    </row>
    <row r="33" spans="1:5" x14ac:dyDescent="0.35">
      <c r="A33" s="17">
        <v>32</v>
      </c>
      <c r="B33" s="17">
        <v>0.55247468422638235</v>
      </c>
      <c r="D33">
        <f t="shared" si="0"/>
        <v>0.55247468422638235</v>
      </c>
      <c r="E33">
        <f t="shared" si="1"/>
        <v>0.41262754647931388</v>
      </c>
    </row>
    <row r="34" spans="1:5" x14ac:dyDescent="0.35">
      <c r="A34" s="17">
        <v>33</v>
      </c>
      <c r="B34" s="17">
        <v>0.41262754647931388</v>
      </c>
      <c r="D34">
        <f t="shared" si="0"/>
        <v>0.41262754647931388</v>
      </c>
      <c r="E34">
        <f t="shared" si="1"/>
        <v>-0.59175624188466713</v>
      </c>
    </row>
    <row r="35" spans="1:5" x14ac:dyDescent="0.35">
      <c r="A35" s="17">
        <v>34</v>
      </c>
      <c r="B35" s="17">
        <v>-0.59175624188466713</v>
      </c>
      <c r="D35">
        <f t="shared" si="0"/>
        <v>-0.59175624188466713</v>
      </c>
      <c r="E35">
        <f t="shared" si="1"/>
        <v>0.79755184173748717</v>
      </c>
    </row>
    <row r="36" spans="1:5" x14ac:dyDescent="0.35">
      <c r="A36" s="17">
        <v>35</v>
      </c>
      <c r="B36" s="17">
        <v>0.79755184173748717</v>
      </c>
      <c r="D36">
        <f t="shared" si="0"/>
        <v>0.79755184173748717</v>
      </c>
      <c r="E36">
        <f t="shared" si="1"/>
        <v>0.15478021763203742</v>
      </c>
    </row>
    <row r="37" spans="1:5" x14ac:dyDescent="0.35">
      <c r="A37" s="17">
        <v>36</v>
      </c>
      <c r="B37" s="17">
        <v>0.15478021763203742</v>
      </c>
      <c r="D37">
        <f t="shared" si="0"/>
        <v>0.15478021763203742</v>
      </c>
      <c r="E37">
        <f t="shared" si="1"/>
        <v>-1.4814123837099373</v>
      </c>
    </row>
    <row r="38" spans="1:5" x14ac:dyDescent="0.35">
      <c r="A38" s="17">
        <v>37</v>
      </c>
      <c r="B38" s="17">
        <v>-1.4814123837099373</v>
      </c>
      <c r="D38">
        <f t="shared" si="0"/>
        <v>-1.4814123837099373</v>
      </c>
      <c r="E38">
        <f t="shared" si="1"/>
        <v>-3.049894006611737</v>
      </c>
    </row>
    <row r="39" spans="1:5" x14ac:dyDescent="0.35">
      <c r="A39" s="17">
        <v>38</v>
      </c>
      <c r="B39" s="17">
        <v>-3.049894006611737</v>
      </c>
      <c r="D39">
        <f t="shared" si="0"/>
        <v>-3.049894006611737</v>
      </c>
      <c r="E39">
        <f t="shared" si="1"/>
        <v>-1.095271676986556</v>
      </c>
    </row>
    <row r="40" spans="1:5" x14ac:dyDescent="0.35">
      <c r="A40" s="17">
        <v>39</v>
      </c>
      <c r="B40" s="17">
        <v>-1.095271676986556</v>
      </c>
      <c r="D40">
        <f t="shared" si="0"/>
        <v>-1.095271676986556</v>
      </c>
      <c r="E40">
        <f t="shared" si="1"/>
        <v>-3.1774793577436355</v>
      </c>
    </row>
    <row r="41" spans="1:5" x14ac:dyDescent="0.35">
      <c r="A41" s="17">
        <v>40</v>
      </c>
      <c r="B41" s="17">
        <v>-3.1774793577436355</v>
      </c>
      <c r="D41">
        <f t="shared" si="0"/>
        <v>-3.1774793577436355</v>
      </c>
      <c r="E41">
        <f t="shared" si="1"/>
        <v>0.5929772882067823</v>
      </c>
    </row>
    <row r="42" spans="1:5" x14ac:dyDescent="0.35">
      <c r="A42" s="17">
        <v>41</v>
      </c>
      <c r="B42" s="17">
        <v>0.5929772882067823</v>
      </c>
      <c r="D42">
        <f t="shared" si="0"/>
        <v>0.5929772882067823</v>
      </c>
      <c r="E42">
        <f t="shared" si="1"/>
        <v>0.51393728218096157</v>
      </c>
    </row>
    <row r="43" spans="1:5" x14ac:dyDescent="0.35">
      <c r="A43" s="17">
        <v>42</v>
      </c>
      <c r="B43" s="17">
        <v>0.51393728218096157</v>
      </c>
      <c r="D43">
        <f t="shared" si="0"/>
        <v>0.51393728218096157</v>
      </c>
      <c r="E43">
        <f t="shared" si="1"/>
        <v>-2.9059673419510546E-2</v>
      </c>
    </row>
    <row r="44" spans="1:5" x14ac:dyDescent="0.35">
      <c r="A44" s="17">
        <v>43</v>
      </c>
      <c r="B44" s="17">
        <v>-2.9059673419510546E-2</v>
      </c>
      <c r="D44">
        <f t="shared" si="0"/>
        <v>-2.9059673419510546E-2</v>
      </c>
      <c r="E44">
        <f t="shared" si="1"/>
        <v>-0.21099679718372499</v>
      </c>
    </row>
    <row r="45" spans="1:5" x14ac:dyDescent="0.35">
      <c r="A45" s="17">
        <v>44</v>
      </c>
      <c r="B45" s="17">
        <v>-0.21099679718372499</v>
      </c>
      <c r="D45">
        <f t="shared" si="0"/>
        <v>-0.21099679718372499</v>
      </c>
      <c r="E45">
        <f t="shared" si="1"/>
        <v>0.5821850482026889</v>
      </c>
    </row>
    <row r="46" spans="1:5" x14ac:dyDescent="0.35">
      <c r="A46" s="17">
        <v>45</v>
      </c>
      <c r="B46" s="17">
        <v>0.5821850482026889</v>
      </c>
      <c r="D46">
        <f t="shared" si="0"/>
        <v>0.5821850482026889</v>
      </c>
      <c r="E46">
        <f t="shared" si="1"/>
        <v>-0.68329216808055548</v>
      </c>
    </row>
    <row r="47" spans="1:5" x14ac:dyDescent="0.35">
      <c r="A47" s="17">
        <v>46</v>
      </c>
      <c r="B47" s="17">
        <v>-0.68329216808055548</v>
      </c>
      <c r="D47">
        <f t="shared" si="0"/>
        <v>-0.68329216808055548</v>
      </c>
      <c r="E47">
        <f t="shared" si="1"/>
        <v>-2.0984001768563871</v>
      </c>
    </row>
    <row r="48" spans="1:5" x14ac:dyDescent="0.35">
      <c r="A48" s="17">
        <v>47</v>
      </c>
      <c r="B48" s="17">
        <v>-2.0984001768563871</v>
      </c>
      <c r="D48">
        <f t="shared" si="0"/>
        <v>-2.0984001768563871</v>
      </c>
      <c r="E48">
        <f t="shared" si="1"/>
        <v>1.5666741876596575</v>
      </c>
    </row>
    <row r="49" spans="1:5" x14ac:dyDescent="0.35">
      <c r="A49" s="17">
        <v>48</v>
      </c>
      <c r="B49" s="17">
        <v>1.5666741876596575</v>
      </c>
      <c r="D49">
        <f t="shared" si="0"/>
        <v>1.5666741876596575</v>
      </c>
      <c r="E49">
        <f t="shared" si="1"/>
        <v>-0.7770361110313786</v>
      </c>
    </row>
    <row r="50" spans="1:5" x14ac:dyDescent="0.35">
      <c r="A50" s="17">
        <v>49</v>
      </c>
      <c r="B50" s="17">
        <v>-0.7770361110313786</v>
      </c>
      <c r="D50">
        <f t="shared" si="0"/>
        <v>-0.7770361110313786</v>
      </c>
      <c r="E50">
        <f t="shared" si="1"/>
        <v>-1.2359548033822705</v>
      </c>
    </row>
    <row r="51" spans="1:5" x14ac:dyDescent="0.35">
      <c r="A51" s="17">
        <v>50</v>
      </c>
      <c r="B51" s="17">
        <v>-1.2359548033822705</v>
      </c>
      <c r="D51">
        <f t="shared" si="0"/>
        <v>-1.2359548033822705</v>
      </c>
      <c r="E51">
        <f t="shared" si="1"/>
        <v>2.0155480602553268</v>
      </c>
    </row>
    <row r="52" spans="1:5" x14ac:dyDescent="0.35">
      <c r="A52" s="17">
        <v>51</v>
      </c>
      <c r="B52" s="17">
        <v>2.0155480602553268</v>
      </c>
      <c r="D52">
        <f t="shared" si="0"/>
        <v>2.0155480602553268</v>
      </c>
      <c r="E52">
        <f t="shared" si="1"/>
        <v>0.58205974819475159</v>
      </c>
    </row>
    <row r="53" spans="1:5" x14ac:dyDescent="0.35">
      <c r="A53" s="17">
        <v>52</v>
      </c>
      <c r="B53" s="17">
        <v>0.58205974819475159</v>
      </c>
      <c r="D53">
        <f t="shared" si="0"/>
        <v>0.58205974819475159</v>
      </c>
      <c r="E53">
        <f t="shared" si="1"/>
        <v>-0.15147429938585333</v>
      </c>
    </row>
    <row r="54" spans="1:5" x14ac:dyDescent="0.35">
      <c r="A54" s="17">
        <v>53</v>
      </c>
      <c r="B54" s="17">
        <v>-0.15147429938585333</v>
      </c>
      <c r="D54">
        <f t="shared" si="0"/>
        <v>-0.15147429938585333</v>
      </c>
      <c r="E54">
        <f t="shared" si="1"/>
        <v>2.2794460243971741</v>
      </c>
    </row>
    <row r="55" spans="1:5" ht="15" thickBot="1" x14ac:dyDescent="0.4">
      <c r="A55" s="18">
        <v>54</v>
      </c>
      <c r="B55" s="18">
        <v>2.2794460243971741</v>
      </c>
    </row>
  </sheetData>
  <mergeCells count="1">
    <mergeCell ref="K7:T7"/>
  </mergeCells>
  <conditionalFormatting sqref="B2:B55">
    <cfRule type="cellIs" dxfId="0" priority="1" operator="greater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783B1-92FD-43E3-AF69-73B48D1B71B8}">
  <dimension ref="A1:P58"/>
  <sheetViews>
    <sheetView topLeftCell="A46" workbookViewId="0">
      <selection activeCell="F62" sqref="F62"/>
    </sheetView>
  </sheetViews>
  <sheetFormatPr defaultRowHeight="14.5" x14ac:dyDescent="0.35"/>
  <cols>
    <col min="6" max="6" width="9.81640625" bestFit="1" customWidth="1"/>
  </cols>
  <sheetData>
    <row r="1" spans="1:7" x14ac:dyDescent="0.35">
      <c r="A1" s="19" t="s">
        <v>98</v>
      </c>
      <c r="B1" s="19" t="s">
        <v>100</v>
      </c>
      <c r="D1" t="s">
        <v>110</v>
      </c>
      <c r="E1" t="s">
        <v>109</v>
      </c>
      <c r="F1" t="s">
        <v>114</v>
      </c>
      <c r="G1" t="s">
        <v>113</v>
      </c>
    </row>
    <row r="2" spans="1:7" x14ac:dyDescent="0.35">
      <c r="A2" s="17">
        <v>1</v>
      </c>
      <c r="B2" s="17">
        <v>0.52130469120803014</v>
      </c>
      <c r="G2">
        <f>B2^2</f>
        <v>0.27175858107549966</v>
      </c>
    </row>
    <row r="3" spans="1:7" x14ac:dyDescent="0.35">
      <c r="A3" s="17">
        <v>2</v>
      </c>
      <c r="B3" s="17">
        <v>0.4812387971508798</v>
      </c>
      <c r="D3">
        <f>B3</f>
        <v>0.4812387971508798</v>
      </c>
      <c r="E3">
        <f>B2</f>
        <v>0.52130469120803014</v>
      </c>
      <c r="F3">
        <f>(D3-E3)^2</f>
        <v>1.6052758665987942E-3</v>
      </c>
      <c r="G3">
        <f t="shared" ref="G3:G55" si="0">B3^2</f>
        <v>0.23159077988322563</v>
      </c>
    </row>
    <row r="4" spans="1:7" x14ac:dyDescent="0.35">
      <c r="A4" s="17">
        <v>3</v>
      </c>
      <c r="B4" s="17">
        <v>-1.3121251079049046</v>
      </c>
      <c r="D4">
        <f t="shared" ref="D4:D55" si="1">B4</f>
        <v>-1.3121251079049046</v>
      </c>
      <c r="E4">
        <f t="shared" ref="E4:E55" si="2">B3</f>
        <v>0.4812387971508798</v>
      </c>
      <c r="F4">
        <f t="shared" ref="F4:F55" si="3">(D4-E4)^2</f>
        <v>3.2161540959569321</v>
      </c>
      <c r="G4">
        <f t="shared" si="0"/>
        <v>1.7216722987944575</v>
      </c>
    </row>
    <row r="5" spans="1:7" x14ac:dyDescent="0.35">
      <c r="A5" s="17">
        <v>4</v>
      </c>
      <c r="B5" s="17">
        <v>-1.4050010081221131</v>
      </c>
      <c r="D5">
        <f t="shared" si="1"/>
        <v>-1.4050010081221131</v>
      </c>
      <c r="E5">
        <f t="shared" si="2"/>
        <v>-1.3121251079049046</v>
      </c>
      <c r="F5">
        <f t="shared" si="3"/>
        <v>8.6259328411568883E-3</v>
      </c>
      <c r="G5">
        <f t="shared" si="0"/>
        <v>1.9740278328241543</v>
      </c>
    </row>
    <row r="6" spans="1:7" x14ac:dyDescent="0.35">
      <c r="A6" s="17">
        <v>5</v>
      </c>
      <c r="B6" s="17">
        <v>1.3625846238515464</v>
      </c>
      <c r="D6">
        <f t="shared" si="1"/>
        <v>1.3625846238515464</v>
      </c>
      <c r="E6">
        <f t="shared" si="2"/>
        <v>-1.4050010081221131</v>
      </c>
      <c r="F6">
        <f t="shared" si="3"/>
        <v>7.6595302303070412</v>
      </c>
      <c r="G6">
        <f t="shared" si="0"/>
        <v>1.8566368571566603</v>
      </c>
    </row>
    <row r="7" spans="1:7" x14ac:dyDescent="0.35">
      <c r="A7" s="17">
        <v>6</v>
      </c>
      <c r="B7" s="17">
        <v>-1.1784478700147503</v>
      </c>
      <c r="D7">
        <f t="shared" si="1"/>
        <v>-1.1784478700147503</v>
      </c>
      <c r="E7">
        <f t="shared" si="2"/>
        <v>1.3625846238515464</v>
      </c>
      <c r="F7">
        <f t="shared" si="3"/>
        <v>6.4568461348843709</v>
      </c>
      <c r="G7">
        <f t="shared" si="0"/>
        <v>1.3887393823423018</v>
      </c>
    </row>
    <row r="8" spans="1:7" x14ac:dyDescent="0.35">
      <c r="A8" s="17">
        <v>7</v>
      </c>
      <c r="B8" s="17">
        <v>-0.89670443181310588</v>
      </c>
      <c r="D8">
        <f t="shared" si="1"/>
        <v>-0.89670443181310588</v>
      </c>
      <c r="E8">
        <f t="shared" si="2"/>
        <v>-1.1784478700147503</v>
      </c>
      <c r="F8">
        <f t="shared" si="3"/>
        <v>7.9379364969683799E-2</v>
      </c>
      <c r="G8">
        <f t="shared" si="0"/>
        <v>0.80407883803326508</v>
      </c>
    </row>
    <row r="9" spans="1:7" x14ac:dyDescent="0.35">
      <c r="A9" s="17">
        <v>8</v>
      </c>
      <c r="B9" s="17">
        <v>0.13376151383640433</v>
      </c>
      <c r="D9">
        <f t="shared" si="1"/>
        <v>0.13376151383640433</v>
      </c>
      <c r="E9">
        <f t="shared" si="2"/>
        <v>-0.89670443181310588</v>
      </c>
      <c r="F9">
        <f t="shared" si="3"/>
        <v>1.0618600651433394</v>
      </c>
      <c r="G9">
        <f t="shared" si="0"/>
        <v>1.7892142583806586E-2</v>
      </c>
    </row>
    <row r="10" spans="1:7" x14ac:dyDescent="0.35">
      <c r="A10" s="17">
        <v>9</v>
      </c>
      <c r="B10" s="17">
        <v>-5.3589125766407619E-2</v>
      </c>
      <c r="D10">
        <f t="shared" si="1"/>
        <v>-5.3589125766407619E-2</v>
      </c>
      <c r="E10">
        <f t="shared" si="2"/>
        <v>0.13376151383640433</v>
      </c>
      <c r="F10">
        <f t="shared" si="3"/>
        <v>3.5100262159582729E-2</v>
      </c>
      <c r="G10">
        <f t="shared" si="0"/>
        <v>2.8717944004078531E-3</v>
      </c>
    </row>
    <row r="11" spans="1:7" x14ac:dyDescent="0.35">
      <c r="A11" s="17">
        <v>10</v>
      </c>
      <c r="B11" s="17">
        <v>-0.75124026967259283</v>
      </c>
      <c r="D11">
        <f t="shared" si="1"/>
        <v>-0.75124026967259283</v>
      </c>
      <c r="E11">
        <f t="shared" si="2"/>
        <v>-5.3589125766407619E-2</v>
      </c>
      <c r="F11">
        <f t="shared" si="3"/>
        <v>0.48671711859360872</v>
      </c>
      <c r="G11">
        <f t="shared" si="0"/>
        <v>0.56436194277774998</v>
      </c>
    </row>
    <row r="12" spans="1:7" x14ac:dyDescent="0.35">
      <c r="A12" s="17">
        <v>11</v>
      </c>
      <c r="B12" s="17">
        <v>0.60687652893074073</v>
      </c>
      <c r="D12">
        <f t="shared" si="1"/>
        <v>0.60687652893074073</v>
      </c>
      <c r="E12">
        <f t="shared" si="2"/>
        <v>-0.75124026967259283</v>
      </c>
      <c r="F12">
        <f t="shared" si="3"/>
        <v>1.8444812386485676</v>
      </c>
      <c r="G12">
        <f t="shared" si="0"/>
        <v>0.3682991213670242</v>
      </c>
    </row>
    <row r="13" spans="1:7" x14ac:dyDescent="0.35">
      <c r="A13" s="17">
        <v>12</v>
      </c>
      <c r="B13" s="17">
        <v>-0.93176012993006907</v>
      </c>
      <c r="D13">
        <f t="shared" si="1"/>
        <v>-0.93176012993006907</v>
      </c>
      <c r="E13">
        <f t="shared" si="2"/>
        <v>0.60687652893074073</v>
      </c>
      <c r="F13">
        <f t="shared" si="3"/>
        <v>2.367402767990356</v>
      </c>
      <c r="G13">
        <f t="shared" si="0"/>
        <v>0.86817693972729915</v>
      </c>
    </row>
    <row r="14" spans="1:7" x14ac:dyDescent="0.35">
      <c r="A14" s="17">
        <v>13</v>
      </c>
      <c r="B14" s="17">
        <v>0.91777838334691353</v>
      </c>
      <c r="D14">
        <f t="shared" si="1"/>
        <v>0.91777838334691353</v>
      </c>
      <c r="E14">
        <f t="shared" si="2"/>
        <v>-0.93176012993006907</v>
      </c>
      <c r="F14">
        <f t="shared" si="3"/>
        <v>3.4207927120948312</v>
      </c>
      <c r="G14">
        <f t="shared" si="0"/>
        <v>0.84231716093887421</v>
      </c>
    </row>
    <row r="15" spans="1:7" x14ac:dyDescent="0.35">
      <c r="A15" s="17">
        <v>14</v>
      </c>
      <c r="B15" s="17">
        <v>-0.68989475178798898</v>
      </c>
      <c r="D15">
        <f t="shared" si="1"/>
        <v>-0.68989475178798898</v>
      </c>
      <c r="E15">
        <f t="shared" si="2"/>
        <v>0.91777838334691353</v>
      </c>
      <c r="F15">
        <f t="shared" si="3"/>
        <v>2.5846129094344863</v>
      </c>
      <c r="G15">
        <f t="shared" si="0"/>
        <v>0.47595476854461094</v>
      </c>
    </row>
    <row r="16" spans="1:7" x14ac:dyDescent="0.35">
      <c r="A16" s="17">
        <v>15</v>
      </c>
      <c r="B16" s="17">
        <v>7.2313512700503679E-3</v>
      </c>
      <c r="D16">
        <f t="shared" si="1"/>
        <v>7.2313512700503679E-3</v>
      </c>
      <c r="E16">
        <f t="shared" si="2"/>
        <v>-0.68989475178798898</v>
      </c>
      <c r="F16">
        <f t="shared" si="3"/>
        <v>0.4859848035648881</v>
      </c>
      <c r="G16">
        <f t="shared" si="0"/>
        <v>5.2292441190859067E-5</v>
      </c>
    </row>
    <row r="17" spans="1:7" x14ac:dyDescent="0.35">
      <c r="A17" s="17">
        <v>16</v>
      </c>
      <c r="B17" s="17">
        <v>0.1357583762822685</v>
      </c>
      <c r="D17">
        <f t="shared" si="1"/>
        <v>0.1357583762822685</v>
      </c>
      <c r="E17">
        <f t="shared" si="2"/>
        <v>7.2313512700503679E-3</v>
      </c>
      <c r="F17">
        <f t="shared" si="3"/>
        <v>1.6519196158491345E-2</v>
      </c>
      <c r="G17">
        <f t="shared" si="0"/>
        <v>1.8430336730798004E-2</v>
      </c>
    </row>
    <row r="18" spans="1:7" x14ac:dyDescent="0.35">
      <c r="A18" s="17">
        <v>17</v>
      </c>
      <c r="B18" s="17">
        <v>-1.2048936566126258</v>
      </c>
      <c r="D18">
        <f t="shared" si="1"/>
        <v>-1.2048936566126258</v>
      </c>
      <c r="E18">
        <f t="shared" si="2"/>
        <v>0.1357583762822685</v>
      </c>
      <c r="F18">
        <f t="shared" si="3"/>
        <v>1.7973478733052128</v>
      </c>
      <c r="G18">
        <f t="shared" si="0"/>
        <v>1.4517687237453443</v>
      </c>
    </row>
    <row r="19" spans="1:7" x14ac:dyDescent="0.35">
      <c r="A19" s="17">
        <v>18</v>
      </c>
      <c r="B19" s="17">
        <v>0.14758663659146976</v>
      </c>
      <c r="D19">
        <f t="shared" si="1"/>
        <v>0.14758663659146976</v>
      </c>
      <c r="E19">
        <f t="shared" si="2"/>
        <v>-1.2048936566126258</v>
      </c>
      <c r="F19">
        <f t="shared" si="3"/>
        <v>1.8292029435054364</v>
      </c>
      <c r="G19">
        <f t="shared" si="0"/>
        <v>2.1781815300382559E-2</v>
      </c>
    </row>
    <row r="20" spans="1:7" x14ac:dyDescent="0.35">
      <c r="A20" s="17">
        <v>19</v>
      </c>
      <c r="B20" s="17">
        <v>1.1354816851979734</v>
      </c>
      <c r="D20">
        <f t="shared" si="1"/>
        <v>1.1354816851979734</v>
      </c>
      <c r="E20">
        <f t="shared" si="2"/>
        <v>0.14758663659146976</v>
      </c>
      <c r="F20">
        <f t="shared" si="3"/>
        <v>0.97593662706124629</v>
      </c>
      <c r="G20">
        <f t="shared" si="0"/>
        <v>1.2893186574200297</v>
      </c>
    </row>
    <row r="21" spans="1:7" x14ac:dyDescent="0.35">
      <c r="A21" s="17">
        <v>20</v>
      </c>
      <c r="B21" s="17">
        <v>-1.0018168975025787</v>
      </c>
      <c r="D21">
        <f t="shared" si="1"/>
        <v>-1.0018168975025787</v>
      </c>
      <c r="E21">
        <f t="shared" si="2"/>
        <v>1.1354816851979734</v>
      </c>
      <c r="F21">
        <f t="shared" si="3"/>
        <v>4.5680452316137892</v>
      </c>
      <c r="G21">
        <f t="shared" si="0"/>
        <v>1.0036370961216923</v>
      </c>
    </row>
    <row r="22" spans="1:7" x14ac:dyDescent="0.35">
      <c r="A22" s="17">
        <v>21</v>
      </c>
      <c r="B22" s="17">
        <v>1.4588654003820523</v>
      </c>
      <c r="D22">
        <f t="shared" si="1"/>
        <v>1.4588654003820523</v>
      </c>
      <c r="E22">
        <f t="shared" si="2"/>
        <v>-1.0018168975025787</v>
      </c>
      <c r="F22">
        <f t="shared" si="3"/>
        <v>6.0549573711227875</v>
      </c>
      <c r="G22">
        <f t="shared" si="0"/>
        <v>2.1282882564318855</v>
      </c>
    </row>
    <row r="23" spans="1:7" x14ac:dyDescent="0.35">
      <c r="A23" s="17">
        <v>22</v>
      </c>
      <c r="B23" s="17">
        <v>6.2203127743075015E-2</v>
      </c>
      <c r="D23">
        <f t="shared" si="1"/>
        <v>6.2203127743075015E-2</v>
      </c>
      <c r="E23">
        <f t="shared" si="2"/>
        <v>1.4588654003820523</v>
      </c>
      <c r="F23">
        <f t="shared" si="3"/>
        <v>1.9506655038130729</v>
      </c>
      <c r="G23">
        <f t="shared" si="0"/>
        <v>3.8692291010213086E-3</v>
      </c>
    </row>
    <row r="24" spans="1:7" x14ac:dyDescent="0.35">
      <c r="A24" s="17">
        <v>23</v>
      </c>
      <c r="B24" s="17">
        <v>1.982183380909035</v>
      </c>
      <c r="D24">
        <f t="shared" si="1"/>
        <v>1.982183380909035</v>
      </c>
      <c r="E24">
        <f t="shared" si="2"/>
        <v>6.2203127743075015E-2</v>
      </c>
      <c r="F24">
        <f t="shared" si="3"/>
        <v>3.686324172547224</v>
      </c>
      <c r="G24">
        <f t="shared" si="0"/>
        <v>3.9290509555519724</v>
      </c>
    </row>
    <row r="25" spans="1:7" x14ac:dyDescent="0.35">
      <c r="A25" s="17">
        <v>24</v>
      </c>
      <c r="B25" s="17">
        <v>0.68980643201599889</v>
      </c>
      <c r="D25">
        <f t="shared" si="1"/>
        <v>0.68980643201599889</v>
      </c>
      <c r="E25">
        <f t="shared" si="2"/>
        <v>1.982183380909035</v>
      </c>
      <c r="F25">
        <f t="shared" si="3"/>
        <v>1.6702381780300732</v>
      </c>
      <c r="G25">
        <f t="shared" si="0"/>
        <v>0.4758329136506429</v>
      </c>
    </row>
    <row r="26" spans="1:7" x14ac:dyDescent="0.35">
      <c r="A26" s="17">
        <v>25</v>
      </c>
      <c r="B26" s="17">
        <v>0.58665382298556779</v>
      </c>
      <c r="D26">
        <f t="shared" si="1"/>
        <v>0.58665382298556779</v>
      </c>
      <c r="E26">
        <f t="shared" si="2"/>
        <v>0.68980643201599889</v>
      </c>
      <c r="F26">
        <f t="shared" si="3"/>
        <v>1.0640460749784978E-2</v>
      </c>
      <c r="G26">
        <f t="shared" si="0"/>
        <v>0.3441627080235819</v>
      </c>
    </row>
    <row r="27" spans="1:7" x14ac:dyDescent="0.35">
      <c r="A27" s="17">
        <v>26</v>
      </c>
      <c r="B27" s="17">
        <v>1.0085795231210568</v>
      </c>
      <c r="D27">
        <f t="shared" si="1"/>
        <v>1.0085795231210568</v>
      </c>
      <c r="E27">
        <f t="shared" si="2"/>
        <v>0.58665382298556779</v>
      </c>
      <c r="F27">
        <f t="shared" si="3"/>
        <v>0.17802129643482259</v>
      </c>
      <c r="G27">
        <f t="shared" si="0"/>
        <v>1.0172326544590984</v>
      </c>
    </row>
    <row r="28" spans="1:7" x14ac:dyDescent="0.35">
      <c r="A28" s="17">
        <v>27</v>
      </c>
      <c r="B28" s="17">
        <v>0.22652402137993022</v>
      </c>
      <c r="D28">
        <f t="shared" si="1"/>
        <v>0.22652402137993022</v>
      </c>
      <c r="E28">
        <f t="shared" si="2"/>
        <v>1.0085795231210568</v>
      </c>
      <c r="F28">
        <f t="shared" si="3"/>
        <v>0.61161080780356525</v>
      </c>
      <c r="G28">
        <f t="shared" si="0"/>
        <v>5.1313132262135082E-2</v>
      </c>
    </row>
    <row r="29" spans="1:7" x14ac:dyDescent="0.35">
      <c r="A29" s="17">
        <v>28</v>
      </c>
      <c r="B29" s="17">
        <v>1.9344573685074806</v>
      </c>
      <c r="D29">
        <f t="shared" si="1"/>
        <v>1.9344573685074806</v>
      </c>
      <c r="E29">
        <f t="shared" si="2"/>
        <v>0.22652402137993022</v>
      </c>
      <c r="F29">
        <f t="shared" si="3"/>
        <v>2.9170363182303176</v>
      </c>
      <c r="G29">
        <f t="shared" si="0"/>
        <v>3.7421253105728867</v>
      </c>
    </row>
    <row r="30" spans="1:7" x14ac:dyDescent="0.35">
      <c r="A30" s="17">
        <v>29</v>
      </c>
      <c r="B30" s="17">
        <v>-1.001444161072925</v>
      </c>
      <c r="D30">
        <f t="shared" si="1"/>
        <v>-1.001444161072925</v>
      </c>
      <c r="E30">
        <f t="shared" si="2"/>
        <v>1.9344573685074806</v>
      </c>
      <c r="F30">
        <f t="shared" si="3"/>
        <v>8.6195177913925658</v>
      </c>
      <c r="G30">
        <f t="shared" si="0"/>
        <v>1.0028904077470546</v>
      </c>
    </row>
    <row r="31" spans="1:7" x14ac:dyDescent="0.35">
      <c r="A31" s="17">
        <v>30</v>
      </c>
      <c r="B31" s="17">
        <v>0.56870765857070182</v>
      </c>
      <c r="D31">
        <f t="shared" si="1"/>
        <v>0.56870765857070182</v>
      </c>
      <c r="E31">
        <f t="shared" si="2"/>
        <v>-1.001444161072925</v>
      </c>
      <c r="F31">
        <f t="shared" si="3"/>
        <v>2.4653767367301924</v>
      </c>
      <c r="G31">
        <f t="shared" si="0"/>
        <v>0.32342840091696995</v>
      </c>
    </row>
    <row r="32" spans="1:7" x14ac:dyDescent="0.35">
      <c r="A32" s="17">
        <v>31</v>
      </c>
      <c r="B32" s="17">
        <v>0.99109985402370171</v>
      </c>
      <c r="D32">
        <f t="shared" si="1"/>
        <v>0.99109985402370171</v>
      </c>
      <c r="E32">
        <f t="shared" si="2"/>
        <v>0.56870765857070182</v>
      </c>
      <c r="F32">
        <f t="shared" si="3"/>
        <v>0.17841516677960526</v>
      </c>
      <c r="G32">
        <f t="shared" si="0"/>
        <v>0.9822789206458028</v>
      </c>
    </row>
    <row r="33" spans="1:13" x14ac:dyDescent="0.35">
      <c r="A33" s="17">
        <v>32</v>
      </c>
      <c r="B33" s="17">
        <v>0.55247468422638235</v>
      </c>
      <c r="D33">
        <f t="shared" si="1"/>
        <v>0.55247468422638235</v>
      </c>
      <c r="E33">
        <f t="shared" si="2"/>
        <v>0.99109985402370171</v>
      </c>
      <c r="F33">
        <f t="shared" si="3"/>
        <v>0.19239203957972723</v>
      </c>
      <c r="G33">
        <f t="shared" si="0"/>
        <v>0.30522827671104091</v>
      </c>
    </row>
    <row r="34" spans="1:13" x14ac:dyDescent="0.35">
      <c r="A34" s="17">
        <v>33</v>
      </c>
      <c r="B34" s="17">
        <v>0.41262754647931388</v>
      </c>
      <c r="D34">
        <f t="shared" si="1"/>
        <v>0.41262754647931388</v>
      </c>
      <c r="E34">
        <f t="shared" si="2"/>
        <v>0.55247468422638235</v>
      </c>
      <c r="F34">
        <f t="shared" si="3"/>
        <v>1.9557221936047545E-2</v>
      </c>
      <c r="G34">
        <f t="shared" si="0"/>
        <v>0.17026149211353833</v>
      </c>
    </row>
    <row r="35" spans="1:13" x14ac:dyDescent="0.35">
      <c r="A35" s="17">
        <v>34</v>
      </c>
      <c r="B35" s="17">
        <v>-0.59175624188466713</v>
      </c>
      <c r="D35">
        <f t="shared" si="1"/>
        <v>-0.59175624188466713</v>
      </c>
      <c r="E35">
        <f t="shared" si="2"/>
        <v>0.41262754647931388</v>
      </c>
      <c r="F35">
        <f t="shared" si="3"/>
        <v>1.0087867943283821</v>
      </c>
      <c r="G35">
        <f t="shared" si="0"/>
        <v>0.35017544980946469</v>
      </c>
    </row>
    <row r="36" spans="1:13" x14ac:dyDescent="0.35">
      <c r="A36" s="17">
        <v>35</v>
      </c>
      <c r="B36" s="17">
        <v>0.79755184173748717</v>
      </c>
      <c r="D36">
        <f t="shared" si="1"/>
        <v>0.79755184173748717</v>
      </c>
      <c r="E36">
        <f t="shared" si="2"/>
        <v>-0.59175624188466713</v>
      </c>
      <c r="F36">
        <f t="shared" si="3"/>
        <v>1.9301769512178628</v>
      </c>
      <c r="G36">
        <f t="shared" si="0"/>
        <v>0.63608894025885776</v>
      </c>
    </row>
    <row r="37" spans="1:13" x14ac:dyDescent="0.35">
      <c r="A37" s="17">
        <v>36</v>
      </c>
      <c r="B37" s="17">
        <v>0.15478021763203742</v>
      </c>
      <c r="D37">
        <f t="shared" si="1"/>
        <v>0.15478021763203742</v>
      </c>
      <c r="E37">
        <f t="shared" si="2"/>
        <v>0.79755184173748717</v>
      </c>
      <c r="F37">
        <f t="shared" si="3"/>
        <v>0.41315536075515757</v>
      </c>
      <c r="G37">
        <f t="shared" si="0"/>
        <v>2.3956915770220868E-2</v>
      </c>
    </row>
    <row r="38" spans="1:13" x14ac:dyDescent="0.35">
      <c r="A38" s="17">
        <v>37</v>
      </c>
      <c r="B38" s="17">
        <v>-1.4814123837099373</v>
      </c>
      <c r="D38">
        <f t="shared" si="1"/>
        <v>-1.4814123837099373</v>
      </c>
      <c r="E38">
        <f t="shared" si="2"/>
        <v>0.15478021763203742</v>
      </c>
      <c r="F38">
        <f t="shared" si="3"/>
        <v>2.6771262286862183</v>
      </c>
      <c r="G38">
        <f t="shared" si="0"/>
        <v>2.1945826506091586</v>
      </c>
    </row>
    <row r="39" spans="1:13" x14ac:dyDescent="0.35">
      <c r="A39" s="17">
        <v>38</v>
      </c>
      <c r="B39" s="17">
        <v>-3.049894006611737</v>
      </c>
      <c r="D39">
        <f t="shared" si="1"/>
        <v>-3.049894006611737</v>
      </c>
      <c r="E39">
        <f t="shared" si="2"/>
        <v>-1.4814123837099373</v>
      </c>
      <c r="F39">
        <f t="shared" si="3"/>
        <v>2.4601346013806635</v>
      </c>
      <c r="G39">
        <f t="shared" si="0"/>
        <v>9.3018534515661937</v>
      </c>
    </row>
    <row r="40" spans="1:13" x14ac:dyDescent="0.35">
      <c r="A40" s="17">
        <v>39</v>
      </c>
      <c r="B40" s="17">
        <v>-1.095271676986556</v>
      </c>
      <c r="D40">
        <f t="shared" si="1"/>
        <v>-1.095271676986556</v>
      </c>
      <c r="E40">
        <f t="shared" si="2"/>
        <v>-3.049894006611737</v>
      </c>
      <c r="F40">
        <f t="shared" si="3"/>
        <v>3.8205484514693699</v>
      </c>
      <c r="G40">
        <f t="shared" si="0"/>
        <v>1.1996200464089428</v>
      </c>
    </row>
    <row r="41" spans="1:13" x14ac:dyDescent="0.35">
      <c r="A41" s="17">
        <v>40</v>
      </c>
      <c r="B41" s="17">
        <v>-3.1774793577436355</v>
      </c>
      <c r="D41">
        <f t="shared" si="1"/>
        <v>-3.1774793577436355</v>
      </c>
      <c r="E41">
        <f t="shared" si="2"/>
        <v>-1.095271676986556</v>
      </c>
      <c r="F41">
        <f t="shared" si="3"/>
        <v>4.335588825803776</v>
      </c>
      <c r="G41">
        <f t="shared" si="0"/>
        <v>10.096375068886907</v>
      </c>
    </row>
    <row r="42" spans="1:13" x14ac:dyDescent="0.35">
      <c r="A42" s="17">
        <v>41</v>
      </c>
      <c r="B42" s="17">
        <v>0.5929772882067823</v>
      </c>
      <c r="D42">
        <f t="shared" si="1"/>
        <v>0.5929772882067823</v>
      </c>
      <c r="E42">
        <f t="shared" si="2"/>
        <v>-3.1774793577436355</v>
      </c>
      <c r="F42">
        <f t="shared" si="3"/>
        <v>14.216343318991674</v>
      </c>
      <c r="G42">
        <f t="shared" si="0"/>
        <v>0.35162206432906934</v>
      </c>
    </row>
    <row r="43" spans="1:13" x14ac:dyDescent="0.35">
      <c r="A43" s="17">
        <v>42</v>
      </c>
      <c r="B43" s="17">
        <v>0.51393728218096157</v>
      </c>
      <c r="D43">
        <f t="shared" si="1"/>
        <v>0.51393728218096157</v>
      </c>
      <c r="E43">
        <f t="shared" si="2"/>
        <v>0.5929772882067823</v>
      </c>
      <c r="F43">
        <f t="shared" si="3"/>
        <v>6.2473225525617772E-3</v>
      </c>
      <c r="G43">
        <f t="shared" si="0"/>
        <v>0.26413153001555334</v>
      </c>
    </row>
    <row r="44" spans="1:13" x14ac:dyDescent="0.35">
      <c r="A44" s="17">
        <v>43</v>
      </c>
      <c r="B44" s="17">
        <v>-2.9059673419510546E-2</v>
      </c>
      <c r="D44">
        <f t="shared" si="1"/>
        <v>-2.9059673419510546E-2</v>
      </c>
      <c r="E44">
        <f t="shared" si="2"/>
        <v>0.51393728218096157</v>
      </c>
      <c r="F44">
        <f t="shared" si="3"/>
        <v>0.29484569379138109</v>
      </c>
      <c r="G44">
        <f t="shared" si="0"/>
        <v>8.4446461924860775E-4</v>
      </c>
      <c r="M44">
        <f>4-1.428</f>
        <v>2.5720000000000001</v>
      </c>
    </row>
    <row r="45" spans="1:13" x14ac:dyDescent="0.35">
      <c r="A45" s="17">
        <v>44</v>
      </c>
      <c r="B45" s="17">
        <v>-0.21099679718372499</v>
      </c>
      <c r="D45">
        <f t="shared" si="1"/>
        <v>-0.21099679718372499</v>
      </c>
      <c r="E45">
        <f t="shared" si="2"/>
        <v>-2.9059673419510546E-2</v>
      </c>
      <c r="F45">
        <f t="shared" si="3"/>
        <v>3.3101117003595089E-2</v>
      </c>
      <c r="G45">
        <f t="shared" si="0"/>
        <v>4.451964842178998E-2</v>
      </c>
    </row>
    <row r="46" spans="1:13" x14ac:dyDescent="0.35">
      <c r="A46" s="17">
        <v>45</v>
      </c>
      <c r="B46" s="17">
        <v>0.5821850482026889</v>
      </c>
      <c r="D46">
        <f t="shared" si="1"/>
        <v>0.5821850482026889</v>
      </c>
      <c r="E46">
        <f t="shared" si="2"/>
        <v>-0.21099679718372499</v>
      </c>
      <c r="F46">
        <f t="shared" si="3"/>
        <v>0.629137439850597</v>
      </c>
      <c r="G46">
        <f t="shared" si="0"/>
        <v>0.33893943035076718</v>
      </c>
    </row>
    <row r="47" spans="1:13" x14ac:dyDescent="0.35">
      <c r="A47" s="17">
        <v>46</v>
      </c>
      <c r="B47" s="17">
        <v>-0.68329216808055548</v>
      </c>
      <c r="D47">
        <f t="shared" si="1"/>
        <v>-0.68329216808055548</v>
      </c>
      <c r="E47">
        <f t="shared" si="2"/>
        <v>0.5821850482026889</v>
      </c>
      <c r="F47">
        <f t="shared" si="3"/>
        <v>1.6014325849319893</v>
      </c>
      <c r="G47">
        <f t="shared" si="0"/>
        <v>0.4668881869602261</v>
      </c>
    </row>
    <row r="48" spans="1:13" x14ac:dyDescent="0.35">
      <c r="A48" s="17">
        <v>47</v>
      </c>
      <c r="B48" s="17">
        <v>-2.0984001768563871</v>
      </c>
      <c r="D48">
        <f t="shared" si="1"/>
        <v>-2.0984001768563871</v>
      </c>
      <c r="E48">
        <f t="shared" si="2"/>
        <v>-0.68329216808055548</v>
      </c>
      <c r="F48">
        <f t="shared" si="3"/>
        <v>2.0025306765014994</v>
      </c>
      <c r="G48">
        <f t="shared" si="0"/>
        <v>4.4032833022309168</v>
      </c>
    </row>
    <row r="49" spans="1:16" x14ac:dyDescent="0.35">
      <c r="A49" s="17">
        <v>48</v>
      </c>
      <c r="B49" s="17">
        <v>1.5666741876596575</v>
      </c>
      <c r="D49">
        <f t="shared" si="1"/>
        <v>1.5666741876596575</v>
      </c>
      <c r="E49">
        <f t="shared" si="2"/>
        <v>-2.0984001768563871</v>
      </c>
      <c r="F49">
        <f t="shared" si="3"/>
        <v>13.432770097432689</v>
      </c>
      <c r="G49">
        <f t="shared" si="0"/>
        <v>2.4544680102790477</v>
      </c>
    </row>
    <row r="50" spans="1:16" x14ac:dyDescent="0.35">
      <c r="A50" s="17">
        <v>49</v>
      </c>
      <c r="B50" s="17">
        <v>-0.7770361110313786</v>
      </c>
      <c r="D50">
        <f t="shared" si="1"/>
        <v>-0.7770361110313786</v>
      </c>
      <c r="E50">
        <f t="shared" si="2"/>
        <v>1.5666741876596575</v>
      </c>
      <c r="F50">
        <f t="shared" si="3"/>
        <v>5.4929779641904259</v>
      </c>
      <c r="G50">
        <f t="shared" si="0"/>
        <v>0.60378511784676892</v>
      </c>
    </row>
    <row r="51" spans="1:16" x14ac:dyDescent="0.35">
      <c r="A51" s="17">
        <v>50</v>
      </c>
      <c r="B51" s="17">
        <v>-1.2359548033822705</v>
      </c>
      <c r="D51">
        <f t="shared" si="1"/>
        <v>-1.2359548033822705</v>
      </c>
      <c r="E51">
        <f t="shared" si="2"/>
        <v>-0.7770361110313786</v>
      </c>
      <c r="F51">
        <f t="shared" si="3"/>
        <v>0.21060636618905257</v>
      </c>
      <c r="G51">
        <f t="shared" si="0"/>
        <v>1.5275842760037068</v>
      </c>
    </row>
    <row r="52" spans="1:16" x14ac:dyDescent="0.35">
      <c r="A52" s="17">
        <v>51</v>
      </c>
      <c r="B52" s="17">
        <v>2.0155480602553268</v>
      </c>
      <c r="D52">
        <f t="shared" si="1"/>
        <v>2.0155480602553268</v>
      </c>
      <c r="E52">
        <f t="shared" si="2"/>
        <v>-1.2359548033822705</v>
      </c>
      <c r="F52">
        <f t="shared" si="3"/>
        <v>10.572270872243497</v>
      </c>
      <c r="G52">
        <f t="shared" si="0"/>
        <v>4.0624339831990106</v>
      </c>
    </row>
    <row r="53" spans="1:16" x14ac:dyDescent="0.35">
      <c r="A53" s="17">
        <v>52</v>
      </c>
      <c r="B53" s="17">
        <v>0.58205974819475159</v>
      </c>
      <c r="D53">
        <f t="shared" si="1"/>
        <v>0.58205974819475159</v>
      </c>
      <c r="E53">
        <f t="shared" si="2"/>
        <v>2.0155480602553268</v>
      </c>
      <c r="F53">
        <f t="shared" si="3"/>
        <v>2.0548887408142771</v>
      </c>
      <c r="G53">
        <f t="shared" si="0"/>
        <v>0.33879355046853765</v>
      </c>
    </row>
    <row r="54" spans="1:16" x14ac:dyDescent="0.35">
      <c r="A54" s="17">
        <v>53</v>
      </c>
      <c r="B54" s="17">
        <v>-0.15147429938585333</v>
      </c>
      <c r="D54">
        <f t="shared" si="1"/>
        <v>-0.15147429938585333</v>
      </c>
      <c r="E54">
        <f t="shared" si="2"/>
        <v>0.58205974819475159</v>
      </c>
      <c r="F54">
        <f t="shared" si="3"/>
        <v>0.53807219895998515</v>
      </c>
      <c r="G54">
        <f t="shared" si="0"/>
        <v>2.2944463374435127E-2</v>
      </c>
      <c r="L54" s="21" t="s">
        <v>117</v>
      </c>
      <c r="M54" s="21"/>
      <c r="N54" s="21"/>
      <c r="O54" s="21"/>
      <c r="P54" s="21"/>
    </row>
    <row r="55" spans="1:16" ht="15" thickBot="1" x14ac:dyDescent="0.4">
      <c r="A55" s="18">
        <v>54</v>
      </c>
      <c r="B55" s="18">
        <v>2.2794460243971741</v>
      </c>
      <c r="D55">
        <f t="shared" si="1"/>
        <v>2.2794460243971741</v>
      </c>
      <c r="E55">
        <f t="shared" si="2"/>
        <v>-0.15147429938585333</v>
      </c>
      <c r="F55">
        <f t="shared" si="3"/>
        <v>5.9093736205813787</v>
      </c>
      <c r="G55">
        <f t="shared" si="0"/>
        <v>5.195874178140083</v>
      </c>
      <c r="L55" s="21" t="s">
        <v>118</v>
      </c>
      <c r="M55" s="21"/>
      <c r="N55" s="21"/>
      <c r="O55" s="21"/>
      <c r="P55" s="21"/>
    </row>
    <row r="56" spans="1:16" x14ac:dyDescent="0.35">
      <c r="F56" s="23">
        <f>SUM(F2:F55)</f>
        <v>141.09101307692546</v>
      </c>
      <c r="G56" s="23">
        <f>SUM(G2:G55)</f>
        <v>73.528094749945325</v>
      </c>
      <c r="I56" t="s">
        <v>115</v>
      </c>
      <c r="J56">
        <f>F56/G56</f>
        <v>1.9188721475341965</v>
      </c>
      <c r="L56" s="21" t="s">
        <v>119</v>
      </c>
      <c r="M56" s="21"/>
      <c r="N56" s="21"/>
      <c r="O56" s="21"/>
      <c r="P56" s="21"/>
    </row>
    <row r="57" spans="1:16" x14ac:dyDescent="0.35">
      <c r="L57" s="21" t="s">
        <v>120</v>
      </c>
      <c r="M57" s="21"/>
      <c r="N57" s="21"/>
      <c r="O57" s="21"/>
      <c r="P57" s="21"/>
    </row>
    <row r="58" spans="1:16" x14ac:dyDescent="0.35">
      <c r="L58" s="21" t="s">
        <v>116</v>
      </c>
      <c r="M58" s="21"/>
      <c r="N58" s="21"/>
      <c r="O58" s="21"/>
      <c r="P58" s="21"/>
    </row>
  </sheetData>
  <mergeCells count="5">
    <mergeCell ref="L54:P54"/>
    <mergeCell ref="L55:P55"/>
    <mergeCell ref="L56:P56"/>
    <mergeCell ref="L57:P57"/>
    <mergeCell ref="L58:P5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67680-6DC7-49DC-8EAA-15409686FFE3}">
  <dimension ref="A1:M55"/>
  <sheetViews>
    <sheetView workbookViewId="0">
      <selection activeCell="J30" sqref="J30"/>
    </sheetView>
  </sheetViews>
  <sheetFormatPr defaultRowHeight="14.5" x14ac:dyDescent="0.35"/>
  <cols>
    <col min="3" max="3" width="17.54296875" bestFit="1" customWidth="1"/>
    <col min="4" max="4" width="18.1796875" bestFit="1" customWidth="1"/>
    <col min="5" max="5" width="21.453125" bestFit="1" customWidth="1"/>
    <col min="7" max="7" width="4.90625" bestFit="1" customWidth="1"/>
    <col min="8" max="8" width="16.26953125" bestFit="1" customWidth="1"/>
    <col min="10" max="10" width="16.26953125" bestFit="1" customWidth="1"/>
  </cols>
  <sheetData>
    <row r="1" spans="1:13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1</v>
      </c>
      <c r="H1" s="1" t="s">
        <v>122</v>
      </c>
      <c r="I1" s="1" t="s">
        <v>1</v>
      </c>
      <c r="J1" s="1" t="s">
        <v>2</v>
      </c>
      <c r="L1" s="1" t="s">
        <v>1</v>
      </c>
      <c r="M1" s="1" t="s">
        <v>122</v>
      </c>
    </row>
    <row r="2" spans="1:13" x14ac:dyDescent="0.35">
      <c r="A2" t="s">
        <v>5</v>
      </c>
      <c r="B2">
        <v>1</v>
      </c>
      <c r="C2" s="2">
        <v>115.00586166471278</v>
      </c>
      <c r="D2" s="2">
        <v>18.928389398572886</v>
      </c>
      <c r="E2" s="2">
        <v>0.34403669724770647</v>
      </c>
      <c r="G2">
        <v>1</v>
      </c>
      <c r="H2" s="2">
        <f>LN(C2)</f>
        <v>4.7449830980617751</v>
      </c>
      <c r="I2">
        <v>1</v>
      </c>
      <c r="J2" s="2">
        <f>LN(C31)</f>
        <v>4.8684179855150518</v>
      </c>
      <c r="L2">
        <v>1</v>
      </c>
      <c r="M2" s="2">
        <f>LN(C2)</f>
        <v>4.7449830980617751</v>
      </c>
    </row>
    <row r="3" spans="1:13" x14ac:dyDescent="0.35">
      <c r="A3" t="s">
        <v>6</v>
      </c>
      <c r="B3">
        <v>2</v>
      </c>
      <c r="C3" s="2">
        <v>115.2838111786852</v>
      </c>
      <c r="D3" s="2">
        <v>19.286566601771025</v>
      </c>
      <c r="E3" s="2">
        <v>0.4835772153488665</v>
      </c>
      <c r="G3">
        <v>2</v>
      </c>
      <c r="H3" s="2">
        <f t="shared" ref="H3:H30" si="0">LN(C3)</f>
        <v>4.7473970113346349</v>
      </c>
      <c r="I3">
        <v>2</v>
      </c>
      <c r="J3" s="2">
        <f t="shared" ref="J3:J26" si="1">LN(C32)</f>
        <v>4.8758117256497808</v>
      </c>
      <c r="L3">
        <v>2</v>
      </c>
      <c r="M3" s="2">
        <f t="shared" ref="M3:M55" si="2">LN(C3)</f>
        <v>4.7473970113346349</v>
      </c>
    </row>
    <row r="4" spans="1:13" x14ac:dyDescent="0.35">
      <c r="A4" t="s">
        <v>7</v>
      </c>
      <c r="B4">
        <v>3</v>
      </c>
      <c r="C4" s="2">
        <v>114.00881057268721</v>
      </c>
      <c r="D4" s="2">
        <v>19.899536321483772</v>
      </c>
      <c r="E4" s="2">
        <v>0.50875837197320972</v>
      </c>
      <c r="G4">
        <v>3</v>
      </c>
      <c r="H4" s="2">
        <f t="shared" si="0"/>
        <v>4.7362757311334338</v>
      </c>
      <c r="I4">
        <v>3</v>
      </c>
      <c r="J4" s="2">
        <f t="shared" si="1"/>
        <v>4.8793132000532644</v>
      </c>
      <c r="L4">
        <v>3</v>
      </c>
      <c r="M4" s="2">
        <f t="shared" si="2"/>
        <v>4.7362757311334338</v>
      </c>
    </row>
    <row r="5" spans="1:13" x14ac:dyDescent="0.35">
      <c r="A5" t="s">
        <v>8</v>
      </c>
      <c r="B5">
        <v>4</v>
      </c>
      <c r="C5" s="2">
        <v>114.66880419733295</v>
      </c>
      <c r="D5" s="2">
        <v>20.767666497203866</v>
      </c>
      <c r="E5" s="2">
        <v>0.69903406202338592</v>
      </c>
      <c r="G5">
        <v>4</v>
      </c>
      <c r="H5" s="2">
        <f t="shared" si="0"/>
        <v>4.7420480097873527</v>
      </c>
      <c r="I5">
        <v>4</v>
      </c>
      <c r="J5" s="2">
        <f t="shared" si="1"/>
        <v>4.8815545012280506</v>
      </c>
      <c r="L5">
        <v>4</v>
      </c>
      <c r="M5" s="2">
        <f t="shared" si="2"/>
        <v>4.7420480097873527</v>
      </c>
    </row>
    <row r="6" spans="1:13" x14ac:dyDescent="0.35">
      <c r="A6" t="s">
        <v>9</v>
      </c>
      <c r="B6">
        <v>5</v>
      </c>
      <c r="C6" s="2">
        <v>117.05747783814699</v>
      </c>
      <c r="D6" s="2">
        <v>20.282154635397582</v>
      </c>
      <c r="E6" s="2">
        <v>0.9405154513252717</v>
      </c>
      <c r="G6">
        <v>5</v>
      </c>
      <c r="H6" s="2">
        <f t="shared" si="0"/>
        <v>4.7626650777412181</v>
      </c>
      <c r="I6">
        <v>5</v>
      </c>
      <c r="J6" s="2">
        <f t="shared" si="1"/>
        <v>4.887204210589549</v>
      </c>
      <c r="L6">
        <v>5</v>
      </c>
      <c r="M6" s="2">
        <f t="shared" si="2"/>
        <v>4.7626650777412181</v>
      </c>
    </row>
    <row r="7" spans="1:13" x14ac:dyDescent="0.35">
      <c r="A7" t="s">
        <v>10</v>
      </c>
      <c r="B7">
        <v>6</v>
      </c>
      <c r="C7" s="2">
        <v>116.18236108076616</v>
      </c>
      <c r="D7" s="2">
        <v>22.240330972230929</v>
      </c>
      <c r="E7" s="2">
        <v>1.1032407697611735</v>
      </c>
      <c r="G7">
        <v>6</v>
      </c>
      <c r="H7" s="2">
        <f t="shared" si="0"/>
        <v>4.7551610349673368</v>
      </c>
      <c r="I7">
        <v>6</v>
      </c>
      <c r="J7" s="2">
        <f t="shared" si="1"/>
        <v>4.8966667422655599</v>
      </c>
      <c r="L7">
        <v>6</v>
      </c>
      <c r="M7" s="2">
        <f t="shared" si="2"/>
        <v>4.7551610349673368</v>
      </c>
    </row>
    <row r="8" spans="1:13" x14ac:dyDescent="0.35">
      <c r="A8" t="s">
        <v>11</v>
      </c>
      <c r="B8">
        <v>7</v>
      </c>
      <c r="C8" s="2">
        <v>116.93449592851482</v>
      </c>
      <c r="D8" s="2">
        <v>22.783015961052566</v>
      </c>
      <c r="E8" s="2">
        <v>1.2201885745978924</v>
      </c>
      <c r="G8">
        <v>7</v>
      </c>
      <c r="H8" s="2">
        <f t="shared" si="0"/>
        <v>4.7616139141566176</v>
      </c>
      <c r="I8">
        <v>7</v>
      </c>
      <c r="J8" s="2">
        <f t="shared" si="1"/>
        <v>4.8997461292785358</v>
      </c>
      <c r="L8">
        <v>7</v>
      </c>
      <c r="M8" s="2">
        <f t="shared" si="2"/>
        <v>4.7616139141566176</v>
      </c>
    </row>
    <row r="9" spans="1:13" x14ac:dyDescent="0.35">
      <c r="A9" t="s">
        <v>12</v>
      </c>
      <c r="B9">
        <v>8</v>
      </c>
      <c r="C9" s="2">
        <v>118.19348399515222</v>
      </c>
      <c r="D9" s="2">
        <v>23.041196694613667</v>
      </c>
      <c r="E9" s="2">
        <v>1.3149164605826646</v>
      </c>
      <c r="G9">
        <v>8</v>
      </c>
      <c r="H9" s="2">
        <f t="shared" si="0"/>
        <v>4.7723229765078852</v>
      </c>
      <c r="I9">
        <v>8</v>
      </c>
      <c r="J9" s="2">
        <f t="shared" si="1"/>
        <v>4.8945522163503208</v>
      </c>
      <c r="L9">
        <v>8</v>
      </c>
      <c r="M9" s="2">
        <f t="shared" si="2"/>
        <v>4.7723229765078852</v>
      </c>
    </row>
    <row r="10" spans="1:13" x14ac:dyDescent="0.35">
      <c r="A10" t="s">
        <v>13</v>
      </c>
      <c r="B10">
        <v>9</v>
      </c>
      <c r="C10" s="2">
        <v>118.22931577440596</v>
      </c>
      <c r="D10" s="2">
        <v>23.264120104122522</v>
      </c>
      <c r="E10" s="2">
        <v>1.6102669653126702</v>
      </c>
      <c r="G10">
        <v>9</v>
      </c>
      <c r="H10" s="2">
        <f t="shared" si="0"/>
        <v>4.7726260926165098</v>
      </c>
      <c r="I10">
        <v>9</v>
      </c>
      <c r="J10" s="2">
        <f t="shared" si="1"/>
        <v>4.8761938268839282</v>
      </c>
      <c r="L10">
        <v>9</v>
      </c>
      <c r="M10" s="2">
        <f t="shared" si="2"/>
        <v>4.7726260926165098</v>
      </c>
    </row>
    <row r="11" spans="1:13" x14ac:dyDescent="0.35">
      <c r="A11" t="s">
        <v>14</v>
      </c>
      <c r="B11">
        <v>10</v>
      </c>
      <c r="C11" s="2">
        <v>118.2368382674639</v>
      </c>
      <c r="D11" s="2">
        <v>24.088806660499539</v>
      </c>
      <c r="E11" s="2">
        <v>1.7082947887758246</v>
      </c>
      <c r="G11">
        <v>10</v>
      </c>
      <c r="H11" s="2">
        <f t="shared" si="0"/>
        <v>4.7726897168851998</v>
      </c>
      <c r="I11">
        <v>10</v>
      </c>
      <c r="J11" s="2">
        <f t="shared" si="1"/>
        <v>4.8948221778843086</v>
      </c>
      <c r="L11">
        <v>10</v>
      </c>
      <c r="M11" s="2">
        <f t="shared" si="2"/>
        <v>4.7726897168851998</v>
      </c>
    </row>
    <row r="12" spans="1:13" x14ac:dyDescent="0.35">
      <c r="A12" t="s">
        <v>15</v>
      </c>
      <c r="B12">
        <v>11</v>
      </c>
      <c r="C12" s="2">
        <v>119.27397837382389</v>
      </c>
      <c r="D12" s="2">
        <v>23.712250544534054</v>
      </c>
      <c r="E12" s="2">
        <v>1.6718667216106435</v>
      </c>
      <c r="G12">
        <v>11</v>
      </c>
      <c r="H12" s="2">
        <f t="shared" si="0"/>
        <v>4.7814231860653322</v>
      </c>
      <c r="I12">
        <v>11</v>
      </c>
      <c r="J12" s="2">
        <f t="shared" si="1"/>
        <v>4.8812458275873443</v>
      </c>
      <c r="L12">
        <v>11</v>
      </c>
      <c r="M12" s="2">
        <f t="shared" si="2"/>
        <v>4.7814231860653322</v>
      </c>
    </row>
    <row r="13" spans="1:13" x14ac:dyDescent="0.35">
      <c r="A13" t="s">
        <v>16</v>
      </c>
      <c r="B13">
        <v>12</v>
      </c>
      <c r="C13" s="2">
        <v>119.1595906814718</v>
      </c>
      <c r="D13" s="2">
        <v>25.421767464522805</v>
      </c>
      <c r="E13" s="2">
        <v>1.5652597600341065</v>
      </c>
      <c r="G13">
        <v>12</v>
      </c>
      <c r="H13" s="2">
        <f t="shared" si="0"/>
        <v>4.7804636928062161</v>
      </c>
      <c r="I13">
        <v>12</v>
      </c>
      <c r="J13" s="2">
        <f t="shared" si="1"/>
        <v>4.903702146643508</v>
      </c>
      <c r="L13">
        <v>12</v>
      </c>
      <c r="M13" s="2">
        <f t="shared" si="2"/>
        <v>4.7804636928062161</v>
      </c>
    </row>
    <row r="14" spans="1:13" x14ac:dyDescent="0.35">
      <c r="A14" t="s">
        <v>17</v>
      </c>
      <c r="B14">
        <v>13</v>
      </c>
      <c r="C14" s="2">
        <v>120.93187433815744</v>
      </c>
      <c r="D14" s="2">
        <v>25.312317571511965</v>
      </c>
      <c r="E14" s="2">
        <v>1.6870986573263282</v>
      </c>
      <c r="G14">
        <v>13</v>
      </c>
      <c r="H14" s="2">
        <f t="shared" si="0"/>
        <v>4.7952273650416402</v>
      </c>
      <c r="I14">
        <v>13</v>
      </c>
      <c r="J14" s="2">
        <f t="shared" si="1"/>
        <v>4.9117636032974517</v>
      </c>
      <c r="L14">
        <v>13</v>
      </c>
      <c r="M14" s="2">
        <f t="shared" si="2"/>
        <v>4.7952273650416402</v>
      </c>
    </row>
    <row r="15" spans="1:13" x14ac:dyDescent="0.35">
      <c r="A15" t="s">
        <v>18</v>
      </c>
      <c r="B15">
        <v>14</v>
      </c>
      <c r="C15" s="2">
        <v>119.96702036134212</v>
      </c>
      <c r="D15" s="2">
        <v>26.026414868822091</v>
      </c>
      <c r="E15" s="2">
        <v>2.0378892009800991</v>
      </c>
      <c r="G15">
        <v>14</v>
      </c>
      <c r="H15" s="2">
        <f t="shared" si="0"/>
        <v>4.7872168746871235</v>
      </c>
      <c r="I15">
        <v>14</v>
      </c>
      <c r="J15" s="2">
        <f t="shared" si="1"/>
        <v>4.916618317604164</v>
      </c>
      <c r="L15">
        <v>14</v>
      </c>
      <c r="M15" s="2">
        <f t="shared" si="2"/>
        <v>4.7872168746871235</v>
      </c>
    </row>
    <row r="16" spans="1:13" x14ac:dyDescent="0.35">
      <c r="A16" t="s">
        <v>19</v>
      </c>
      <c r="B16">
        <v>15</v>
      </c>
      <c r="C16" s="2">
        <v>121.33145473758364</v>
      </c>
      <c r="D16" s="2">
        <v>26.75492074551472</v>
      </c>
      <c r="E16" s="2">
        <v>2.4908552516983105</v>
      </c>
      <c r="G16">
        <v>15</v>
      </c>
      <c r="H16" s="2">
        <f t="shared" si="0"/>
        <v>4.7985260959167659</v>
      </c>
      <c r="I16">
        <v>15</v>
      </c>
      <c r="J16" s="2">
        <f t="shared" si="1"/>
        <v>4.924286887628722</v>
      </c>
      <c r="L16">
        <v>15</v>
      </c>
      <c r="M16" s="2">
        <f t="shared" si="2"/>
        <v>4.7985260959167659</v>
      </c>
    </row>
    <row r="17" spans="1:13" x14ac:dyDescent="0.35">
      <c r="A17" t="s">
        <v>20</v>
      </c>
      <c r="B17">
        <v>16</v>
      </c>
      <c r="C17" s="2">
        <v>122.25486081969508</v>
      </c>
      <c r="D17" s="2">
        <v>27.637299771167051</v>
      </c>
      <c r="E17" s="2">
        <v>2.9290617848970255</v>
      </c>
      <c r="G17">
        <v>16</v>
      </c>
      <c r="H17" s="2">
        <f t="shared" si="0"/>
        <v>4.8061078888708213</v>
      </c>
      <c r="I17">
        <v>16</v>
      </c>
      <c r="J17" s="2">
        <f t="shared" si="1"/>
        <v>4.9303955894440161</v>
      </c>
      <c r="L17">
        <v>16</v>
      </c>
      <c r="M17" s="2">
        <f t="shared" si="2"/>
        <v>4.8061078888708213</v>
      </c>
    </row>
    <row r="18" spans="1:13" x14ac:dyDescent="0.35">
      <c r="A18" t="s">
        <v>21</v>
      </c>
      <c r="B18">
        <v>17</v>
      </c>
      <c r="C18" s="2">
        <v>122.09503239740822</v>
      </c>
      <c r="D18" s="2">
        <v>29.01704109912141</v>
      </c>
      <c r="E18" s="2">
        <v>3.1015979715785127</v>
      </c>
      <c r="G18">
        <v>17</v>
      </c>
      <c r="H18" s="2">
        <f t="shared" si="0"/>
        <v>4.8047996955831023</v>
      </c>
      <c r="I18">
        <v>17</v>
      </c>
      <c r="J18" s="2">
        <f t="shared" si="1"/>
        <v>4.9247380377389751</v>
      </c>
      <c r="L18">
        <v>17</v>
      </c>
      <c r="M18" s="2">
        <f t="shared" si="2"/>
        <v>4.8047996955831023</v>
      </c>
    </row>
    <row r="19" spans="1:13" x14ac:dyDescent="0.35">
      <c r="A19" t="s">
        <v>22</v>
      </c>
      <c r="B19">
        <v>18</v>
      </c>
      <c r="C19" s="2">
        <v>123.30714285714286</v>
      </c>
      <c r="D19" s="2">
        <v>28.83623935584777</v>
      </c>
      <c r="E19" s="2">
        <v>3.1975902218617853</v>
      </c>
      <c r="G19">
        <v>18</v>
      </c>
      <c r="H19" s="2">
        <f t="shared" si="0"/>
        <v>4.8146783392072443</v>
      </c>
      <c r="I19">
        <v>18</v>
      </c>
      <c r="J19" s="2">
        <f t="shared" si="1"/>
        <v>4.9121936520779421</v>
      </c>
      <c r="L19">
        <v>18</v>
      </c>
      <c r="M19" s="2">
        <f t="shared" si="2"/>
        <v>4.8146783392072443</v>
      </c>
    </row>
    <row r="20" spans="1:13" x14ac:dyDescent="0.35">
      <c r="A20" t="s">
        <v>23</v>
      </c>
      <c r="B20">
        <v>19</v>
      </c>
      <c r="C20" s="2">
        <v>124.53322060170507</v>
      </c>
      <c r="D20" s="2">
        <v>29.086280056577085</v>
      </c>
      <c r="E20" s="2">
        <v>3.4285714285714288</v>
      </c>
      <c r="G20">
        <v>19</v>
      </c>
      <c r="H20" s="2">
        <f t="shared" si="0"/>
        <v>4.8245725124536074</v>
      </c>
      <c r="I20">
        <v>19</v>
      </c>
      <c r="J20" s="2">
        <f t="shared" si="1"/>
        <v>4.9390900759154333</v>
      </c>
      <c r="L20">
        <v>19</v>
      </c>
      <c r="M20" s="2">
        <f t="shared" si="2"/>
        <v>4.8245725124536074</v>
      </c>
    </row>
    <row r="21" spans="1:13" x14ac:dyDescent="0.35">
      <c r="A21" t="s">
        <v>24</v>
      </c>
      <c r="B21">
        <v>20</v>
      </c>
      <c r="C21" s="2">
        <v>123.19925830837255</v>
      </c>
      <c r="D21" s="2">
        <v>30.00289435600579</v>
      </c>
      <c r="E21" s="2">
        <v>3.6989869753979741</v>
      </c>
      <c r="G21">
        <v>20</v>
      </c>
      <c r="H21" s="2">
        <f t="shared" si="0"/>
        <v>4.8138030308570494</v>
      </c>
      <c r="I21">
        <v>20</v>
      </c>
      <c r="J21" s="2">
        <f t="shared" si="1"/>
        <v>4.9336254505209034</v>
      </c>
      <c r="L21">
        <v>20</v>
      </c>
      <c r="M21" s="2">
        <f t="shared" si="2"/>
        <v>4.8138030308570494</v>
      </c>
    </row>
    <row r="22" spans="1:13" x14ac:dyDescent="0.35">
      <c r="A22" t="s">
        <v>25</v>
      </c>
      <c r="B22">
        <v>21</v>
      </c>
      <c r="C22" s="2">
        <v>125.707084850182</v>
      </c>
      <c r="D22" s="2">
        <v>29.973267988416129</v>
      </c>
      <c r="E22" s="2">
        <v>4.2938293606593891</v>
      </c>
      <c r="G22">
        <v>21</v>
      </c>
      <c r="H22" s="2">
        <f t="shared" si="0"/>
        <v>4.8339544771755749</v>
      </c>
      <c r="I22">
        <v>21</v>
      </c>
      <c r="J22" s="2">
        <f t="shared" si="1"/>
        <v>4.9331104077727277</v>
      </c>
      <c r="L22">
        <v>21</v>
      </c>
      <c r="M22" s="2">
        <f t="shared" si="2"/>
        <v>4.8339544771755749</v>
      </c>
    </row>
    <row r="23" spans="1:13" x14ac:dyDescent="0.35">
      <c r="A23" t="s">
        <v>26</v>
      </c>
      <c r="B23">
        <v>22</v>
      </c>
      <c r="C23" s="2">
        <v>125.15437575413442</v>
      </c>
      <c r="D23" s="2">
        <v>30.924970226280269</v>
      </c>
      <c r="E23" s="2">
        <v>4.6560426473090226</v>
      </c>
      <c r="G23">
        <v>22</v>
      </c>
      <c r="H23" s="2">
        <f t="shared" si="0"/>
        <v>4.8295479813427384</v>
      </c>
      <c r="I23">
        <v>22</v>
      </c>
      <c r="J23" s="2">
        <f t="shared" si="1"/>
        <v>4.9564426239828192</v>
      </c>
      <c r="L23">
        <v>22</v>
      </c>
      <c r="M23" s="2">
        <f t="shared" si="2"/>
        <v>4.8295479813427384</v>
      </c>
    </row>
    <row r="24" spans="1:13" x14ac:dyDescent="0.35">
      <c r="A24" t="s">
        <v>27</v>
      </c>
      <c r="B24">
        <v>23</v>
      </c>
      <c r="C24" s="2">
        <v>126.65720369056068</v>
      </c>
      <c r="D24" s="2">
        <v>30.415779446374536</v>
      </c>
      <c r="E24" s="2">
        <v>4.7461616048414212</v>
      </c>
      <c r="G24">
        <v>23</v>
      </c>
      <c r="H24" s="2">
        <f t="shared" si="0"/>
        <v>4.8414842535554623</v>
      </c>
      <c r="I24">
        <v>23</v>
      </c>
      <c r="J24" s="2">
        <f t="shared" si="1"/>
        <v>4.9526831844268981</v>
      </c>
      <c r="L24">
        <v>23</v>
      </c>
      <c r="M24" s="2">
        <f t="shared" si="2"/>
        <v>4.8414842535554623</v>
      </c>
    </row>
    <row r="25" spans="1:13" x14ac:dyDescent="0.35">
      <c r="A25" t="s">
        <v>28</v>
      </c>
      <c r="B25">
        <v>24</v>
      </c>
      <c r="C25" s="2">
        <v>126.38630176243015</v>
      </c>
      <c r="D25" s="2">
        <v>31.608185477013777</v>
      </c>
      <c r="E25" s="2">
        <v>4.9033501502182419</v>
      </c>
      <c r="G25">
        <v>24</v>
      </c>
      <c r="H25" s="2">
        <f t="shared" si="0"/>
        <v>4.8393431037074004</v>
      </c>
      <c r="I25">
        <v>24</v>
      </c>
      <c r="J25" s="2">
        <f t="shared" si="1"/>
        <v>4.9504914063490872</v>
      </c>
      <c r="L25">
        <v>24</v>
      </c>
      <c r="M25" s="2">
        <f t="shared" si="2"/>
        <v>4.8393431037074004</v>
      </c>
    </row>
    <row r="26" spans="1:13" x14ac:dyDescent="0.35">
      <c r="A26" t="s">
        <v>29</v>
      </c>
      <c r="B26">
        <v>25</v>
      </c>
      <c r="C26" s="2">
        <v>127.33238869416064</v>
      </c>
      <c r="D26" s="2">
        <v>32.821834368044975</v>
      </c>
      <c r="E26" s="2">
        <v>5.1423216586622935</v>
      </c>
      <c r="G26">
        <v>25</v>
      </c>
      <c r="H26" s="2">
        <f t="shared" si="0"/>
        <v>4.8468009012787014</v>
      </c>
      <c r="I26">
        <v>25</v>
      </c>
      <c r="J26" s="2">
        <f t="shared" si="1"/>
        <v>4.9669960928109589</v>
      </c>
      <c r="L26">
        <v>25</v>
      </c>
      <c r="M26" s="2">
        <f t="shared" si="2"/>
        <v>4.8468009012787014</v>
      </c>
    </row>
    <row r="27" spans="1:13" x14ac:dyDescent="0.35">
      <c r="A27" t="s">
        <v>30</v>
      </c>
      <c r="B27">
        <v>26</v>
      </c>
      <c r="C27" s="2">
        <v>128.46571287617166</v>
      </c>
      <c r="D27" s="2">
        <v>33.536317752907614</v>
      </c>
      <c r="E27" s="2">
        <v>6.0566161948650432</v>
      </c>
      <c r="G27">
        <v>26</v>
      </c>
      <c r="H27" s="2">
        <f t="shared" si="0"/>
        <v>4.8556620428645507</v>
      </c>
      <c r="L27">
        <v>26</v>
      </c>
      <c r="M27" s="2">
        <f t="shared" si="2"/>
        <v>4.8556620428645507</v>
      </c>
    </row>
    <row r="28" spans="1:13" x14ac:dyDescent="0.35">
      <c r="A28" t="s">
        <v>31</v>
      </c>
      <c r="B28">
        <v>27</v>
      </c>
      <c r="C28" s="2">
        <v>128.05255023183926</v>
      </c>
      <c r="D28" s="2">
        <v>33.933176057497114</v>
      </c>
      <c r="E28" s="2">
        <v>6.3477259011356786</v>
      </c>
      <c r="G28">
        <v>27</v>
      </c>
      <c r="H28" s="2">
        <f t="shared" si="0"/>
        <v>4.852440728353808</v>
      </c>
      <c r="L28">
        <v>27</v>
      </c>
      <c r="M28" s="2">
        <f t="shared" si="2"/>
        <v>4.852440728353808</v>
      </c>
    </row>
    <row r="29" spans="1:13" x14ac:dyDescent="0.35">
      <c r="A29" t="s">
        <v>32</v>
      </c>
      <c r="B29">
        <v>28</v>
      </c>
      <c r="C29" s="2">
        <v>129.88811188811189</v>
      </c>
      <c r="D29" s="2">
        <v>34.026057930440402</v>
      </c>
      <c r="E29" s="2">
        <v>6.7567567567567561</v>
      </c>
      <c r="G29">
        <v>28</v>
      </c>
      <c r="H29" s="2">
        <f t="shared" si="0"/>
        <v>4.8666734020760467</v>
      </c>
      <c r="L29">
        <v>28</v>
      </c>
      <c r="M29" s="2">
        <f t="shared" si="2"/>
        <v>4.8666734020760467</v>
      </c>
    </row>
    <row r="30" spans="1:13" x14ac:dyDescent="0.35">
      <c r="A30" t="s">
        <v>33</v>
      </c>
      <c r="B30">
        <v>29</v>
      </c>
      <c r="C30" s="2">
        <v>128.67330367859918</v>
      </c>
      <c r="D30" s="2">
        <v>36.040386303775236</v>
      </c>
      <c r="E30" s="2">
        <v>6.9852941176470589</v>
      </c>
      <c r="G30">
        <v>29</v>
      </c>
      <c r="H30" s="2">
        <f t="shared" si="0"/>
        <v>4.8572766624606585</v>
      </c>
      <c r="L30">
        <v>29</v>
      </c>
      <c r="M30" s="2">
        <f t="shared" si="2"/>
        <v>4.8572766624606585</v>
      </c>
    </row>
    <row r="31" spans="1:13" x14ac:dyDescent="0.35">
      <c r="A31" t="s">
        <v>34</v>
      </c>
      <c r="B31">
        <v>30</v>
      </c>
      <c r="C31" s="2">
        <v>130.11491031390133</v>
      </c>
      <c r="D31" s="2">
        <v>35.950457727517502</v>
      </c>
      <c r="E31" s="2">
        <v>6.5481960150780827</v>
      </c>
      <c r="H31" s="2"/>
      <c r="L31">
        <v>30</v>
      </c>
      <c r="M31" s="2">
        <f t="shared" si="2"/>
        <v>4.8684179855150518</v>
      </c>
    </row>
    <row r="32" spans="1:13" x14ac:dyDescent="0.35">
      <c r="A32" t="s">
        <v>35</v>
      </c>
      <c r="B32">
        <v>31</v>
      </c>
      <c r="C32" s="2">
        <v>131.08051145145424</v>
      </c>
      <c r="D32" s="2">
        <v>36.58484296280416</v>
      </c>
      <c r="E32" s="2">
        <v>6.6298638653660635</v>
      </c>
      <c r="H32" s="2"/>
      <c r="L32">
        <v>31</v>
      </c>
      <c r="M32" s="2">
        <f t="shared" si="2"/>
        <v>4.8758117256497808</v>
      </c>
    </row>
    <row r="33" spans="1:13" x14ac:dyDescent="0.35">
      <c r="A33" t="s">
        <v>36</v>
      </c>
      <c r="B33">
        <v>32</v>
      </c>
      <c r="C33" s="2">
        <v>131.54029099048685</v>
      </c>
      <c r="D33" s="2">
        <v>37.569795267216165</v>
      </c>
      <c r="E33" s="2">
        <v>7.2108481786758842</v>
      </c>
      <c r="H33" s="2"/>
      <c r="L33">
        <v>32</v>
      </c>
      <c r="M33" s="2">
        <f t="shared" si="2"/>
        <v>4.8793132000532644</v>
      </c>
    </row>
    <row r="34" spans="1:13" x14ac:dyDescent="0.35">
      <c r="A34" t="s">
        <v>37</v>
      </c>
      <c r="B34">
        <v>33</v>
      </c>
      <c r="C34" s="2">
        <v>131.8354430379747</v>
      </c>
      <c r="D34" s="2">
        <v>38.059422840987892</v>
      </c>
      <c r="E34" s="2">
        <v>7.4038512828719263</v>
      </c>
      <c r="H34" s="2"/>
      <c r="L34">
        <v>33</v>
      </c>
      <c r="M34" s="2">
        <f t="shared" si="2"/>
        <v>4.8815545012280506</v>
      </c>
    </row>
    <row r="35" spans="1:13" x14ac:dyDescent="0.35">
      <c r="A35" t="s">
        <v>38</v>
      </c>
      <c r="B35">
        <v>34</v>
      </c>
      <c r="C35" s="2">
        <v>132.58238298467782</v>
      </c>
      <c r="D35" s="2">
        <v>40.121372031662268</v>
      </c>
      <c r="E35" s="2">
        <v>7.5514511873350925</v>
      </c>
      <c r="H35" s="2"/>
      <c r="L35">
        <v>34</v>
      </c>
      <c r="M35" s="2">
        <f t="shared" si="2"/>
        <v>4.887204210589549</v>
      </c>
    </row>
    <row r="36" spans="1:13" x14ac:dyDescent="0.35">
      <c r="A36" t="s">
        <v>39</v>
      </c>
      <c r="B36">
        <v>35</v>
      </c>
      <c r="C36" s="2">
        <v>133.84290243043327</v>
      </c>
      <c r="D36" s="2">
        <v>39.828412021685352</v>
      </c>
      <c r="E36" s="2">
        <v>8.521501131638507</v>
      </c>
      <c r="H36" s="2"/>
      <c r="L36">
        <v>35</v>
      </c>
      <c r="M36" s="2">
        <f t="shared" si="2"/>
        <v>4.8966667422655599</v>
      </c>
    </row>
    <row r="37" spans="1:13" x14ac:dyDescent="0.35">
      <c r="A37" t="s">
        <v>40</v>
      </c>
      <c r="B37">
        <v>36</v>
      </c>
      <c r="C37" s="2">
        <v>134.25569176882661</v>
      </c>
      <c r="D37" s="2">
        <v>41.048786851030528</v>
      </c>
      <c r="E37" s="2">
        <v>8.7659796504043825</v>
      </c>
      <c r="H37" s="2"/>
      <c r="L37">
        <v>36</v>
      </c>
      <c r="M37" s="2">
        <f t="shared" si="2"/>
        <v>4.8997461292785358</v>
      </c>
    </row>
    <row r="38" spans="1:13" x14ac:dyDescent="0.35">
      <c r="A38" t="s">
        <v>41</v>
      </c>
      <c r="B38">
        <v>37</v>
      </c>
      <c r="C38" s="2">
        <v>133.5601871544024</v>
      </c>
      <c r="D38" s="2">
        <v>42.048832271762208</v>
      </c>
      <c r="E38" s="2">
        <v>9.5912951167728231</v>
      </c>
      <c r="H38" s="2"/>
      <c r="L38">
        <v>37</v>
      </c>
      <c r="M38" s="2">
        <f t="shared" si="2"/>
        <v>4.8945522163503208</v>
      </c>
    </row>
    <row r="39" spans="1:13" x14ac:dyDescent="0.35">
      <c r="A39" t="s">
        <v>42</v>
      </c>
      <c r="B39">
        <v>38</v>
      </c>
      <c r="C39" s="2">
        <v>131.13060704683741</v>
      </c>
      <c r="D39" s="2">
        <v>41.108233516779968</v>
      </c>
      <c r="E39" s="2">
        <v>9.0104672493795182</v>
      </c>
      <c r="H39" s="2"/>
      <c r="L39">
        <v>38</v>
      </c>
      <c r="M39" s="2">
        <f t="shared" si="2"/>
        <v>4.8761938268839282</v>
      </c>
    </row>
    <row r="40" spans="1:13" x14ac:dyDescent="0.35">
      <c r="A40" t="s">
        <v>43</v>
      </c>
      <c r="B40">
        <v>39</v>
      </c>
      <c r="C40" s="2">
        <v>133.59624813472607</v>
      </c>
      <c r="D40" s="2">
        <v>41.683952981224408</v>
      </c>
      <c r="E40" s="2">
        <v>9.2335514068400606</v>
      </c>
      <c r="H40" s="2"/>
      <c r="L40">
        <v>39</v>
      </c>
      <c r="M40" s="2">
        <f t="shared" si="2"/>
        <v>4.8948221778843086</v>
      </c>
    </row>
    <row r="41" spans="1:13" x14ac:dyDescent="0.35">
      <c r="A41" t="s">
        <v>44</v>
      </c>
      <c r="B41">
        <v>40</v>
      </c>
      <c r="C41" s="2">
        <v>131.79475519175384</v>
      </c>
      <c r="D41" s="2">
        <v>42.015066996377023</v>
      </c>
      <c r="E41" s="2">
        <v>9.2529760193225599</v>
      </c>
      <c r="H41" s="2"/>
      <c r="L41">
        <v>40</v>
      </c>
      <c r="M41" s="2">
        <f t="shared" si="2"/>
        <v>4.8812458275873443</v>
      </c>
    </row>
    <row r="42" spans="1:13" x14ac:dyDescent="0.35">
      <c r="A42" t="s">
        <v>45</v>
      </c>
      <c r="B42">
        <v>41</v>
      </c>
      <c r="C42" s="2">
        <v>134.7878615592353</v>
      </c>
      <c r="D42" s="2">
        <v>41.147316250131816</v>
      </c>
      <c r="E42" s="2">
        <v>8.8579563429294534</v>
      </c>
      <c r="H42" s="2"/>
      <c r="L42">
        <v>41</v>
      </c>
      <c r="M42" s="2">
        <f t="shared" si="2"/>
        <v>4.903702146643508</v>
      </c>
    </row>
    <row r="43" spans="1:13" x14ac:dyDescent="0.35">
      <c r="A43" t="s">
        <v>46</v>
      </c>
      <c r="B43">
        <v>42</v>
      </c>
      <c r="C43" s="2">
        <v>135.87883959044368</v>
      </c>
      <c r="D43" s="2">
        <v>42.42804814233385</v>
      </c>
      <c r="E43" s="2">
        <v>9.6284667713239145</v>
      </c>
      <c r="H43" s="2"/>
      <c r="L43">
        <v>42</v>
      </c>
      <c r="M43" s="2">
        <f t="shared" si="2"/>
        <v>4.9117636032974517</v>
      </c>
    </row>
    <row r="44" spans="1:13" x14ac:dyDescent="0.35">
      <c r="A44" t="s">
        <v>47</v>
      </c>
      <c r="B44">
        <v>43</v>
      </c>
      <c r="C44" s="2">
        <v>136.54009634457356</v>
      </c>
      <c r="D44" s="2">
        <v>43.727301027290643</v>
      </c>
      <c r="E44" s="2">
        <v>10.553076683615233</v>
      </c>
      <c r="H44" s="2"/>
      <c r="L44">
        <v>43</v>
      </c>
      <c r="M44" s="2">
        <f t="shared" si="2"/>
        <v>4.916618317604164</v>
      </c>
    </row>
    <row r="45" spans="1:13" x14ac:dyDescent="0.35">
      <c r="A45" t="s">
        <v>48</v>
      </c>
      <c r="B45">
        <v>44</v>
      </c>
      <c r="C45" s="2">
        <v>137.59118867114861</v>
      </c>
      <c r="D45" s="2">
        <v>45.093045015074331</v>
      </c>
      <c r="E45" s="2">
        <v>11.253768583012787</v>
      </c>
      <c r="H45" s="2"/>
      <c r="L45">
        <v>44</v>
      </c>
      <c r="M45" s="2">
        <f t="shared" si="2"/>
        <v>4.924286887628722</v>
      </c>
    </row>
    <row r="46" spans="1:13" x14ac:dyDescent="0.35">
      <c r="A46" t="s">
        <v>49</v>
      </c>
      <c r="B46">
        <v>45</v>
      </c>
      <c r="C46" s="2">
        <v>138.43426464331301</v>
      </c>
      <c r="D46" s="2">
        <v>45.108083188197931</v>
      </c>
      <c r="E46" s="2">
        <v>11.561315438991905</v>
      </c>
      <c r="H46" s="2"/>
      <c r="L46">
        <v>45</v>
      </c>
      <c r="M46" s="2">
        <f t="shared" si="2"/>
        <v>4.9303955894440161</v>
      </c>
    </row>
    <row r="47" spans="1:13" x14ac:dyDescent="0.35">
      <c r="A47" t="s">
        <v>50</v>
      </c>
      <c r="B47">
        <v>46</v>
      </c>
      <c r="C47" s="2">
        <v>137.65327695560254</v>
      </c>
      <c r="D47" s="2">
        <v>45.512722060103414</v>
      </c>
      <c r="E47" s="2">
        <v>12.752777351149335</v>
      </c>
      <c r="H47" s="2"/>
      <c r="L47">
        <v>46</v>
      </c>
      <c r="M47" s="2">
        <f t="shared" si="2"/>
        <v>4.9247380377389751</v>
      </c>
    </row>
    <row r="48" spans="1:13" x14ac:dyDescent="0.35">
      <c r="A48" t="s">
        <v>51</v>
      </c>
      <c r="B48">
        <v>47</v>
      </c>
      <c r="C48" s="2">
        <v>135.93728668635441</v>
      </c>
      <c r="D48" s="2">
        <v>44.974839841850432</v>
      </c>
      <c r="E48" s="2">
        <v>14.001945155083831</v>
      </c>
      <c r="H48" s="2"/>
      <c r="L48">
        <v>47</v>
      </c>
      <c r="M48" s="2">
        <f t="shared" si="2"/>
        <v>4.9121936520779421</v>
      </c>
    </row>
    <row r="49" spans="1:13" x14ac:dyDescent="0.35">
      <c r="A49" t="s">
        <v>52</v>
      </c>
      <c r="B49">
        <v>48</v>
      </c>
      <c r="C49" s="2">
        <v>139.64312708829283</v>
      </c>
      <c r="D49" s="2">
        <v>44.991223322187544</v>
      </c>
      <c r="E49" s="2">
        <v>14.224794241285291</v>
      </c>
      <c r="H49" s="2"/>
      <c r="L49">
        <v>48</v>
      </c>
      <c r="M49" s="2">
        <f t="shared" si="2"/>
        <v>4.9390900759154333</v>
      </c>
    </row>
    <row r="50" spans="1:13" x14ac:dyDescent="0.35">
      <c r="A50" t="s">
        <v>53</v>
      </c>
      <c r="B50">
        <v>49</v>
      </c>
      <c r="C50" s="2">
        <v>138.88211093772168</v>
      </c>
      <c r="D50" s="2">
        <v>46.878383623771683</v>
      </c>
      <c r="E50" s="2">
        <v>14.193344092831312</v>
      </c>
      <c r="H50" s="2"/>
      <c r="L50">
        <v>49</v>
      </c>
      <c r="M50" s="2">
        <f t="shared" si="2"/>
        <v>4.9336254505209034</v>
      </c>
    </row>
    <row r="51" spans="1:13" x14ac:dyDescent="0.35">
      <c r="A51" t="s">
        <v>54</v>
      </c>
      <c r="B51">
        <v>50</v>
      </c>
      <c r="C51" s="2">
        <v>138.81059913103132</v>
      </c>
      <c r="D51" s="2">
        <v>47.489780999351339</v>
      </c>
      <c r="E51" s="2">
        <v>13.14827589757318</v>
      </c>
      <c r="H51" s="2"/>
      <c r="L51">
        <v>50</v>
      </c>
      <c r="M51" s="2">
        <f t="shared" si="2"/>
        <v>4.9331104077727277</v>
      </c>
    </row>
    <row r="52" spans="1:13" x14ac:dyDescent="0.35">
      <c r="A52" t="s">
        <v>55</v>
      </c>
      <c r="B52">
        <v>51</v>
      </c>
      <c r="C52" s="2">
        <v>142.08743733516232</v>
      </c>
      <c r="D52" s="2">
        <v>47.659119183876584</v>
      </c>
      <c r="E52" s="2">
        <v>12.182134859417767</v>
      </c>
      <c r="H52" s="2"/>
      <c r="L52">
        <v>51</v>
      </c>
      <c r="M52" s="2">
        <f t="shared" si="2"/>
        <v>4.9564426239828192</v>
      </c>
    </row>
    <row r="53" spans="1:13" x14ac:dyDescent="0.35">
      <c r="A53" t="s">
        <v>56</v>
      </c>
      <c r="B53">
        <v>52</v>
      </c>
      <c r="C53" s="2">
        <v>141.5542710340398</v>
      </c>
      <c r="D53" s="2">
        <v>48.627243395845944</v>
      </c>
      <c r="E53" s="2">
        <v>12.895745109901192</v>
      </c>
      <c r="H53" s="2"/>
      <c r="L53">
        <v>52</v>
      </c>
      <c r="M53" s="2">
        <f t="shared" si="2"/>
        <v>4.9526831844268981</v>
      </c>
    </row>
    <row r="54" spans="1:13" x14ac:dyDescent="0.35">
      <c r="A54" t="s">
        <v>57</v>
      </c>
      <c r="B54">
        <v>53</v>
      </c>
      <c r="C54" s="2">
        <v>141.24435524335175</v>
      </c>
      <c r="D54" s="2">
        <v>49.033240294341539</v>
      </c>
      <c r="E54" s="2">
        <v>13.575234712002029</v>
      </c>
      <c r="H54" s="2"/>
      <c r="L54">
        <v>53</v>
      </c>
      <c r="M54" s="2">
        <f t="shared" si="2"/>
        <v>4.9504914063490872</v>
      </c>
    </row>
    <row r="55" spans="1:13" x14ac:dyDescent="0.35">
      <c r="A55" t="s">
        <v>58</v>
      </c>
      <c r="B55">
        <v>54</v>
      </c>
      <c r="C55" s="2">
        <v>143.59489312867595</v>
      </c>
      <c r="D55" s="2">
        <v>49.02597402597403</v>
      </c>
      <c r="E55" s="2">
        <v>12.962037962037961</v>
      </c>
      <c r="H55" s="2"/>
      <c r="L55">
        <v>54</v>
      </c>
      <c r="M55" s="2">
        <f t="shared" si="2"/>
        <v>4.9669960928109589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B329C-7BC1-4C38-AC38-FAB43B91BB49}">
  <dimension ref="A1:I18"/>
  <sheetViews>
    <sheetView workbookViewId="0">
      <selection sqref="A1:I21"/>
    </sheetView>
  </sheetViews>
  <sheetFormatPr defaultRowHeight="14.5" x14ac:dyDescent="0.35"/>
  <sheetData>
    <row r="1" spans="1:9" x14ac:dyDescent="0.35">
      <c r="A1" t="s">
        <v>73</v>
      </c>
    </row>
    <row r="2" spans="1:9" ht="15" thickBot="1" x14ac:dyDescent="0.4"/>
    <row r="3" spans="1:9" x14ac:dyDescent="0.35">
      <c r="A3" s="20" t="s">
        <v>74</v>
      </c>
      <c r="B3" s="20"/>
    </row>
    <row r="4" spans="1:9" x14ac:dyDescent="0.35">
      <c r="A4" s="17" t="s">
        <v>75</v>
      </c>
      <c r="B4" s="17">
        <v>0.98997128653310928</v>
      </c>
    </row>
    <row r="5" spans="1:9" x14ac:dyDescent="0.35">
      <c r="A5" s="17" t="s">
        <v>76</v>
      </c>
      <c r="B5" s="17">
        <v>0.98004314816001947</v>
      </c>
    </row>
    <row r="6" spans="1:9" x14ac:dyDescent="0.35">
      <c r="A6" s="17" t="s">
        <v>77</v>
      </c>
      <c r="B6" s="17">
        <v>0.97930400549927943</v>
      </c>
    </row>
    <row r="7" spans="1:9" x14ac:dyDescent="0.35">
      <c r="A7" s="17" t="s">
        <v>78</v>
      </c>
      <c r="B7" s="17">
        <v>5.663601690033283E-3</v>
      </c>
    </row>
    <row r="8" spans="1:9" ht="15" thickBot="1" x14ac:dyDescent="0.4">
      <c r="A8" s="18" t="s">
        <v>79</v>
      </c>
      <c r="B8" s="18">
        <v>29</v>
      </c>
    </row>
    <row r="10" spans="1:9" ht="15" thickBot="1" x14ac:dyDescent="0.4">
      <c r="A10" t="s">
        <v>80</v>
      </c>
    </row>
    <row r="11" spans="1:9" x14ac:dyDescent="0.35">
      <c r="A11" s="19"/>
      <c r="B11" s="19" t="s">
        <v>85</v>
      </c>
      <c r="C11" s="19" t="s">
        <v>86</v>
      </c>
      <c r="D11" s="19" t="s">
        <v>87</v>
      </c>
      <c r="E11" s="19" t="s">
        <v>88</v>
      </c>
      <c r="F11" s="19" t="s">
        <v>89</v>
      </c>
    </row>
    <row r="12" spans="1:9" x14ac:dyDescent="0.35">
      <c r="A12" s="17" t="s">
        <v>81</v>
      </c>
      <c r="B12" s="17">
        <v>1</v>
      </c>
      <c r="C12" s="17">
        <v>4.2530680649337071E-2</v>
      </c>
      <c r="D12" s="17">
        <v>4.2530680649337071E-2</v>
      </c>
      <c r="E12" s="17">
        <v>1325.9187978391269</v>
      </c>
      <c r="F12" s="17">
        <v>1.7280378075680845E-24</v>
      </c>
    </row>
    <row r="13" spans="1:9" x14ac:dyDescent="0.35">
      <c r="A13" s="17" t="s">
        <v>82</v>
      </c>
      <c r="B13" s="17">
        <v>27</v>
      </c>
      <c r="C13" s="17">
        <v>8.6606237079039211E-4</v>
      </c>
      <c r="D13" s="17">
        <v>3.2076384103347858E-5</v>
      </c>
      <c r="E13" s="17"/>
      <c r="F13" s="17"/>
    </row>
    <row r="14" spans="1:9" ht="15" thickBot="1" x14ac:dyDescent="0.4">
      <c r="A14" s="18" t="s">
        <v>83</v>
      </c>
      <c r="B14" s="18">
        <v>28</v>
      </c>
      <c r="C14" s="18">
        <v>4.3396743020127464E-2</v>
      </c>
      <c r="D14" s="18"/>
      <c r="E14" s="18"/>
      <c r="F14" s="18"/>
    </row>
    <row r="15" spans="1:9" ht="15" thickBot="1" x14ac:dyDescent="0.4"/>
    <row r="16" spans="1:9" x14ac:dyDescent="0.35">
      <c r="A16" s="19"/>
      <c r="B16" s="19" t="s">
        <v>90</v>
      </c>
      <c r="C16" s="19" t="s">
        <v>78</v>
      </c>
      <c r="D16" s="19" t="s">
        <v>91</v>
      </c>
      <c r="E16" s="19" t="s">
        <v>92</v>
      </c>
      <c r="F16" s="19" t="s">
        <v>93</v>
      </c>
      <c r="G16" s="19" t="s">
        <v>94</v>
      </c>
      <c r="H16" s="19" t="s">
        <v>95</v>
      </c>
      <c r="I16" s="19" t="s">
        <v>96</v>
      </c>
    </row>
    <row r="17" spans="1:9" x14ac:dyDescent="0.35">
      <c r="A17" s="17" t="s">
        <v>84</v>
      </c>
      <c r="B17" s="17">
        <v>4.7312651020415588</v>
      </c>
      <c r="C17" s="17">
        <v>2.1590151593650947E-3</v>
      </c>
      <c r="D17" s="17">
        <v>2191.3996673524471</v>
      </c>
      <c r="E17" s="17">
        <v>2.0236428811827939E-72</v>
      </c>
      <c r="F17" s="17">
        <v>4.7268351688520296</v>
      </c>
      <c r="G17" s="17">
        <v>4.735695035231088</v>
      </c>
      <c r="H17" s="17">
        <v>4.7268351688520296</v>
      </c>
      <c r="I17" s="17">
        <v>4.735695035231088</v>
      </c>
    </row>
    <row r="18" spans="1:9" ht="15" thickBot="1" x14ac:dyDescent="0.4">
      <c r="A18" s="18" t="s">
        <v>1</v>
      </c>
      <c r="B18" s="18">
        <v>4.5772343408980176E-3</v>
      </c>
      <c r="C18" s="18">
        <v>1.2570272246513491E-4</v>
      </c>
      <c r="D18" s="18">
        <v>36.413167918201339</v>
      </c>
      <c r="E18" s="18">
        <v>1.7280378075680845E-24</v>
      </c>
      <c r="F18" s="18">
        <v>4.3193136589394021E-3</v>
      </c>
      <c r="G18" s="18">
        <v>4.8351550228566331E-3</v>
      </c>
      <c r="H18" s="18">
        <v>4.3193136589394021E-3</v>
      </c>
      <c r="I18" s="18">
        <v>4.8351550228566331E-3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0D130-EF15-4FDC-AB74-E3D407539E64}">
  <dimension ref="A1:I18"/>
  <sheetViews>
    <sheetView workbookViewId="0">
      <selection sqref="A1:I21"/>
    </sheetView>
  </sheetViews>
  <sheetFormatPr defaultRowHeight="14.5" x14ac:dyDescent="0.35"/>
  <sheetData>
    <row r="1" spans="1:9" x14ac:dyDescent="0.35">
      <c r="A1" t="s">
        <v>73</v>
      </c>
    </row>
    <row r="2" spans="1:9" ht="15" thickBot="1" x14ac:dyDescent="0.4"/>
    <row r="3" spans="1:9" x14ac:dyDescent="0.35">
      <c r="A3" s="20" t="s">
        <v>74</v>
      </c>
      <c r="B3" s="20"/>
    </row>
    <row r="4" spans="1:9" x14ac:dyDescent="0.35">
      <c r="A4" s="17" t="s">
        <v>75</v>
      </c>
      <c r="B4" s="17">
        <v>0.94452809005738292</v>
      </c>
    </row>
    <row r="5" spans="1:9" x14ac:dyDescent="0.35">
      <c r="A5" s="17" t="s">
        <v>76</v>
      </c>
      <c r="B5" s="17">
        <v>0.89213331290744768</v>
      </c>
    </row>
    <row r="6" spans="1:9" x14ac:dyDescent="0.35">
      <c r="A6" s="17" t="s">
        <v>77</v>
      </c>
      <c r="B6" s="17">
        <v>0.88744345694690185</v>
      </c>
    </row>
    <row r="7" spans="1:9" x14ac:dyDescent="0.35">
      <c r="A7" s="17" t="s">
        <v>78</v>
      </c>
      <c r="B7" s="17">
        <v>9.5764353767778462E-3</v>
      </c>
    </row>
    <row r="8" spans="1:9" ht="15" thickBot="1" x14ac:dyDescent="0.4">
      <c r="A8" s="18" t="s">
        <v>79</v>
      </c>
      <c r="B8" s="18">
        <v>25</v>
      </c>
    </row>
    <row r="10" spans="1:9" ht="15" thickBot="1" x14ac:dyDescent="0.4">
      <c r="A10" t="s">
        <v>80</v>
      </c>
    </row>
    <row r="11" spans="1:9" x14ac:dyDescent="0.35">
      <c r="A11" s="19"/>
      <c r="B11" s="19" t="s">
        <v>85</v>
      </c>
      <c r="C11" s="19" t="s">
        <v>86</v>
      </c>
      <c r="D11" s="19" t="s">
        <v>87</v>
      </c>
      <c r="E11" s="19" t="s">
        <v>88</v>
      </c>
      <c r="F11" s="19" t="s">
        <v>89</v>
      </c>
    </row>
    <row r="12" spans="1:9" x14ac:dyDescent="0.35">
      <c r="A12" s="17" t="s">
        <v>81</v>
      </c>
      <c r="B12" s="17">
        <v>1</v>
      </c>
      <c r="C12" s="17">
        <v>1.7445282908582202E-2</v>
      </c>
      <c r="D12" s="17">
        <v>1.7445282908582202E-2</v>
      </c>
      <c r="E12" s="17">
        <v>190.22616481458664</v>
      </c>
      <c r="F12" s="17">
        <v>1.3099926393141227E-12</v>
      </c>
    </row>
    <row r="13" spans="1:9" x14ac:dyDescent="0.35">
      <c r="A13" s="17" t="s">
        <v>82</v>
      </c>
      <c r="B13" s="17">
        <v>23</v>
      </c>
      <c r="C13" s="17">
        <v>2.1092866340888519E-3</v>
      </c>
      <c r="D13" s="17">
        <v>9.1708114525602255E-5</v>
      </c>
      <c r="E13" s="17"/>
      <c r="F13" s="17"/>
    </row>
    <row r="14" spans="1:9" ht="15" thickBot="1" x14ac:dyDescent="0.4">
      <c r="A14" s="18" t="s">
        <v>83</v>
      </c>
      <c r="B14" s="18">
        <v>24</v>
      </c>
      <c r="C14" s="18">
        <v>1.9554569542671055E-2</v>
      </c>
      <c r="D14" s="18"/>
      <c r="E14" s="18"/>
      <c r="F14" s="18"/>
    </row>
    <row r="15" spans="1:9" ht="15" thickBot="1" x14ac:dyDescent="0.4"/>
    <row r="16" spans="1:9" x14ac:dyDescent="0.35">
      <c r="A16" s="19"/>
      <c r="B16" s="19" t="s">
        <v>90</v>
      </c>
      <c r="C16" s="19" t="s">
        <v>78</v>
      </c>
      <c r="D16" s="19" t="s">
        <v>91</v>
      </c>
      <c r="E16" s="19" t="s">
        <v>92</v>
      </c>
      <c r="F16" s="19" t="s">
        <v>93</v>
      </c>
      <c r="G16" s="19" t="s">
        <v>94</v>
      </c>
      <c r="H16" s="19" t="s">
        <v>95</v>
      </c>
      <c r="I16" s="19" t="s">
        <v>96</v>
      </c>
    </row>
    <row r="17" spans="1:9" x14ac:dyDescent="0.35">
      <c r="A17" s="17" t="s">
        <v>84</v>
      </c>
      <c r="B17" s="17">
        <v>4.8640443059136969</v>
      </c>
      <c r="C17" s="17">
        <v>3.9484654575356716E-3</v>
      </c>
      <c r="D17" s="17">
        <v>1231.8821978372982</v>
      </c>
      <c r="E17" s="17">
        <v>6.2095962125001995E-57</v>
      </c>
      <c r="F17" s="17">
        <v>4.8558762827954887</v>
      </c>
      <c r="G17" s="17">
        <v>4.872212329031905</v>
      </c>
      <c r="H17" s="17">
        <v>4.8558762827954887</v>
      </c>
      <c r="I17" s="17">
        <v>4.872212329031905</v>
      </c>
    </row>
    <row r="18" spans="1:9" ht="15" thickBot="1" x14ac:dyDescent="0.4">
      <c r="A18" s="18" t="s">
        <v>1</v>
      </c>
      <c r="B18" s="18">
        <v>3.6632565281750455E-3</v>
      </c>
      <c r="C18" s="18">
        <v>2.6560252913184488E-4</v>
      </c>
      <c r="D18" s="18">
        <v>13.792250172273803</v>
      </c>
      <c r="E18" s="18">
        <v>1.3099926393141132E-12</v>
      </c>
      <c r="F18" s="18">
        <v>3.1138158349399074E-3</v>
      </c>
      <c r="G18" s="18">
        <v>4.2126972214101832E-3</v>
      </c>
      <c r="H18" s="18">
        <v>3.1138158349399074E-3</v>
      </c>
      <c r="I18" s="18">
        <v>4.2126972214101832E-3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BE39F-54DE-4683-B655-7B52A0C8E0EB}">
  <dimension ref="A1:I18"/>
  <sheetViews>
    <sheetView workbookViewId="0">
      <selection sqref="A1:I21"/>
    </sheetView>
  </sheetViews>
  <sheetFormatPr defaultRowHeight="14.5" x14ac:dyDescent="0.35"/>
  <sheetData>
    <row r="1" spans="1:9" x14ac:dyDescent="0.35">
      <c r="A1" t="s">
        <v>73</v>
      </c>
    </row>
    <row r="2" spans="1:9" ht="15" thickBot="1" x14ac:dyDescent="0.4"/>
    <row r="3" spans="1:9" x14ac:dyDescent="0.35">
      <c r="A3" s="20" t="s">
        <v>74</v>
      </c>
      <c r="B3" s="20"/>
    </row>
    <row r="4" spans="1:9" x14ac:dyDescent="0.35">
      <c r="A4" s="17" t="s">
        <v>75</v>
      </c>
      <c r="B4" s="17">
        <v>0.99204538340166615</v>
      </c>
    </row>
    <row r="5" spans="1:9" x14ac:dyDescent="0.35">
      <c r="A5" s="17" t="s">
        <v>76</v>
      </c>
      <c r="B5" s="17">
        <v>0.98415404272855878</v>
      </c>
    </row>
    <row r="6" spans="1:9" x14ac:dyDescent="0.35">
      <c r="A6" s="17" t="s">
        <v>77</v>
      </c>
      <c r="B6" s="17">
        <v>0.98384931278103105</v>
      </c>
    </row>
    <row r="7" spans="1:9" x14ac:dyDescent="0.35">
      <c r="A7" s="17" t="s">
        <v>78</v>
      </c>
      <c r="B7" s="17">
        <v>8.3826578587459406E-3</v>
      </c>
    </row>
    <row r="8" spans="1:9" ht="15" thickBot="1" x14ac:dyDescent="0.4">
      <c r="A8" s="18" t="s">
        <v>79</v>
      </c>
      <c r="B8" s="18">
        <v>54</v>
      </c>
    </row>
    <row r="10" spans="1:9" ht="15" thickBot="1" x14ac:dyDescent="0.4">
      <c r="A10" t="s">
        <v>80</v>
      </c>
    </row>
    <row r="11" spans="1:9" x14ac:dyDescent="0.35">
      <c r="A11" s="19"/>
      <c r="B11" s="19" t="s">
        <v>85</v>
      </c>
      <c r="C11" s="19" t="s">
        <v>86</v>
      </c>
      <c r="D11" s="19" t="s">
        <v>87</v>
      </c>
      <c r="E11" s="19" t="s">
        <v>88</v>
      </c>
      <c r="F11" s="19" t="s">
        <v>89</v>
      </c>
    </row>
    <row r="12" spans="1:9" x14ac:dyDescent="0.35">
      <c r="A12" s="17" t="s">
        <v>81</v>
      </c>
      <c r="B12" s="17">
        <v>1</v>
      </c>
      <c r="C12" s="17">
        <v>0.22694019578530342</v>
      </c>
      <c r="D12" s="17">
        <v>0.22694019578530342</v>
      </c>
      <c r="E12" s="17">
        <v>3229.5941068904885</v>
      </c>
      <c r="F12" s="17">
        <v>1.7501292228422917E-48</v>
      </c>
    </row>
    <row r="13" spans="1:9" x14ac:dyDescent="0.35">
      <c r="A13" s="17" t="s">
        <v>82</v>
      </c>
      <c r="B13" s="17">
        <v>52</v>
      </c>
      <c r="C13" s="17">
        <v>3.6539855443933444E-3</v>
      </c>
      <c r="D13" s="17">
        <v>7.0268952776795081E-5</v>
      </c>
      <c r="E13" s="17"/>
      <c r="F13" s="17"/>
    </row>
    <row r="14" spans="1:9" ht="15" thickBot="1" x14ac:dyDescent="0.4">
      <c r="A14" s="18" t="s">
        <v>83</v>
      </c>
      <c r="B14" s="18">
        <v>53</v>
      </c>
      <c r="C14" s="18">
        <v>0.23059418132969675</v>
      </c>
      <c r="D14" s="18"/>
      <c r="E14" s="18"/>
      <c r="F14" s="18"/>
    </row>
    <row r="15" spans="1:9" ht="15" thickBot="1" x14ac:dyDescent="0.4"/>
    <row r="16" spans="1:9" x14ac:dyDescent="0.35">
      <c r="A16" s="19"/>
      <c r="B16" s="19" t="s">
        <v>90</v>
      </c>
      <c r="C16" s="19" t="s">
        <v>78</v>
      </c>
      <c r="D16" s="19" t="s">
        <v>91</v>
      </c>
      <c r="E16" s="19" t="s">
        <v>92</v>
      </c>
      <c r="F16" s="19" t="s">
        <v>93</v>
      </c>
      <c r="G16" s="19" t="s">
        <v>94</v>
      </c>
      <c r="H16" s="19" t="s">
        <v>95</v>
      </c>
      <c r="I16" s="19" t="s">
        <v>96</v>
      </c>
    </row>
    <row r="17" spans="1:9" x14ac:dyDescent="0.35">
      <c r="A17" s="17" t="s">
        <v>84</v>
      </c>
      <c r="B17" s="17">
        <v>4.7372731331322786</v>
      </c>
      <c r="C17" s="17">
        <v>2.3135301985287133E-3</v>
      </c>
      <c r="D17" s="17">
        <v>2047.6383390823867</v>
      </c>
      <c r="E17" s="17">
        <v>2.9691416853757213E-129</v>
      </c>
      <c r="F17" s="17">
        <v>4.7326306951509869</v>
      </c>
      <c r="G17" s="17">
        <v>4.7419155711135703</v>
      </c>
      <c r="H17" s="17">
        <v>4.7326306951509869</v>
      </c>
      <c r="I17" s="17">
        <v>4.7419155711135703</v>
      </c>
    </row>
    <row r="18" spans="1:9" ht="15" thickBot="1" x14ac:dyDescent="0.4">
      <c r="A18" s="18" t="s">
        <v>1</v>
      </c>
      <c r="B18" s="18">
        <v>4.1593951029306499E-3</v>
      </c>
      <c r="C18" s="18">
        <v>7.3190751131639928E-5</v>
      </c>
      <c r="D18" s="18">
        <v>56.829517918864042</v>
      </c>
      <c r="E18" s="18">
        <v>1.7501292228422917E-48</v>
      </c>
      <c r="F18" s="18">
        <v>4.0125271160122798E-3</v>
      </c>
      <c r="G18" s="18">
        <v>4.30626308984902E-3</v>
      </c>
      <c r="H18" s="18">
        <v>4.0125271160122798E-3</v>
      </c>
      <c r="I18" s="18">
        <v>4.30626308984902E-3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A5C67BB59C28147AFF47A86C1D9D57E" ma:contentTypeVersion="3" ma:contentTypeDescription="Create a new document." ma:contentTypeScope="" ma:versionID="c08c003c62e741c68f7db52587c14404">
  <xsd:schema xmlns:xsd="http://www.w3.org/2001/XMLSchema" xmlns:xs="http://www.w3.org/2001/XMLSchema" xmlns:p="http://schemas.microsoft.com/office/2006/metadata/properties" xmlns:ns2="3f105fe5-dd29-49df-888f-14631f7da21a" targetNamespace="http://schemas.microsoft.com/office/2006/metadata/properties" ma:root="true" ma:fieldsID="b06974dfb117a7353529fb0a448e7433" ns2:_="">
    <xsd:import namespace="3f105fe5-dd29-49df-888f-14631f7da21a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105fe5-dd29-49df-888f-14631f7da21a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ferenceId xmlns="3f105fe5-dd29-49df-888f-14631f7da21a" xsi:nil="true"/>
  </documentManagement>
</p:properties>
</file>

<file path=customXml/itemProps1.xml><?xml version="1.0" encoding="utf-8"?>
<ds:datastoreItem xmlns:ds="http://schemas.openxmlformats.org/officeDocument/2006/customXml" ds:itemID="{7D096B1E-B194-4B19-A04E-798E9C6D805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f105fe5-dd29-49df-888f-14631f7da21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BD8830D-8B5C-4D8F-B72B-59BAADF6E6A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D5B9F36-25BA-4069-A89B-2CD5630EFF8D}">
  <ds:schemaRefs>
    <ds:schemaRef ds:uri="http://schemas.microsoft.com/office/2006/metadata/properties"/>
    <ds:schemaRef ds:uri="http://schemas.microsoft.com/office/infopath/2007/PartnerControls"/>
    <ds:schemaRef ds:uri="3f105fe5-dd29-49df-888f-14631f7da21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Questions</vt:lpstr>
      <vt:lpstr>Data</vt:lpstr>
      <vt:lpstr>Estimation 1</vt:lpstr>
      <vt:lpstr>Runs Test</vt:lpstr>
      <vt:lpstr>DW Test</vt:lpstr>
      <vt:lpstr>Structural Breaks</vt:lpstr>
      <vt:lpstr>1st Sub Period</vt:lpstr>
      <vt:lpstr>2nd Sub Period</vt:lpstr>
      <vt:lpstr>Total Sub Period</vt:lpstr>
      <vt:lpstr>Chow Test for 91-92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Pulak Mishra</dc:creator>
  <cp:keywords/>
  <dc:description/>
  <cp:lastModifiedBy>Faisal Rafiq</cp:lastModifiedBy>
  <cp:revision/>
  <dcterms:created xsi:type="dcterms:W3CDTF">2022-03-18T20:25:43Z</dcterms:created>
  <dcterms:modified xsi:type="dcterms:W3CDTF">2022-03-23T11:35:11Z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0x0101000A5C67BB59C28147AFF47A86C1D9D57E</vt:lpwstr>
  </property>
</Properties>
</file>