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activeTab="2"/>
  </bookViews>
  <sheets>
    <sheet name="Business Rules &amp; PseudoCode (up" sheetId="1" r:id="rId1"/>
    <sheet name="Issue Details" sheetId="8" r:id="rId2"/>
    <sheet name="nhd_network_augment.py" sheetId="2" r:id="rId3"/>
    <sheet name="α solution details" sheetId="11" r:id="rId4"/>
    <sheet name="GitHub Details" sheetId="3" r:id="rId5"/>
    <sheet name="RouteLink &amp; ParmLake - NetCDF M" sheetId="4" r:id="rId6"/>
    <sheet name="Supplied NetCDF File - RouteLin" sheetId="5" r:id="rId7"/>
    <sheet name="Various Metrics" sheetId="7" r:id="rId8"/>
    <sheet name="Florence - 10 Lens For Sensit." sheetId="10" r:id="rId9"/>
    <sheet name="Business Rules &amp; Derived Pseudo" sheetId="6" r:id="rId10"/>
  </sheets>
  <calcPr calcId="162913"/>
</workbook>
</file>

<file path=xl/calcChain.xml><?xml version="1.0" encoding="utf-8"?>
<calcChain xmlns="http://schemas.openxmlformats.org/spreadsheetml/2006/main">
  <c r="N35" i="7" l="1"/>
  <c r="N36" i="7"/>
  <c r="L39" i="7"/>
  <c r="M39" i="7"/>
  <c r="N39" i="7"/>
  <c r="L40" i="7"/>
  <c r="M40" i="7"/>
  <c r="N40" i="7"/>
  <c r="L41" i="7"/>
  <c r="M41" i="7"/>
  <c r="N41" i="7"/>
  <c r="L42" i="7"/>
  <c r="M42" i="7"/>
  <c r="N42" i="7"/>
  <c r="L43" i="7"/>
  <c r="M43" i="7"/>
  <c r="N43" i="7"/>
  <c r="L45" i="7"/>
  <c r="M45" i="7"/>
  <c r="N45" i="7"/>
  <c r="E26" i="10"/>
  <c r="E27" i="10"/>
  <c r="E28" i="10"/>
  <c r="E25" i="10"/>
  <c r="A5" i="10" l="1"/>
  <c r="A6" i="10" s="1"/>
  <c r="A7" i="10" s="1"/>
  <c r="A8" i="10" s="1"/>
  <c r="A9" i="10" s="1"/>
  <c r="A10" i="10" s="1"/>
  <c r="A11" i="10" s="1"/>
  <c r="A12" i="10" s="1"/>
  <c r="A13" i="10" s="1"/>
  <c r="A14" i="10" s="1"/>
  <c r="A15" i="10" s="1"/>
  <c r="A16" i="10" s="1"/>
  <c r="A17" i="10" s="1"/>
  <c r="A18" i="10" s="1"/>
  <c r="A19" i="10" s="1"/>
  <c r="A20" i="10" s="1"/>
  <c r="A21" i="10" s="1"/>
  <c r="A22" i="10" s="1"/>
  <c r="A23" i="10" s="1"/>
  <c r="E4" i="10"/>
  <c r="E20" i="10"/>
  <c r="E19" i="10"/>
  <c r="E17" i="10"/>
  <c r="E16" i="10"/>
  <c r="E15" i="10"/>
  <c r="E21" i="10"/>
  <c r="E22" i="10"/>
  <c r="E23" i="10"/>
  <c r="E18" i="10"/>
  <c r="E6" i="10"/>
  <c r="E5" i="10"/>
  <c r="B12" i="11" l="1"/>
  <c r="W32" i="2" l="1"/>
  <c r="E8" i="10" l="1"/>
  <c r="E9" i="10"/>
  <c r="E10" i="10"/>
  <c r="E11" i="10"/>
  <c r="E12" i="10"/>
  <c r="E13" i="10"/>
  <c r="E14" i="10"/>
  <c r="E7" i="10"/>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<sst xmlns="http://schemas.openxmlformats.org/spreadsheetml/2006/main" count="657" uniqueCount="533">
  <si>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</si>
  <si>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</si>
  <si>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</si>
  <si>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</si>
  <si>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</si>
  <si>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</si>
  <si>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</si>
  <si>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</si>
  <si>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</si>
  <si>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</si>
  <si>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</si>
  <si>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</si>
  <si>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</si>
  <si>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</si>
  <si>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</si>
  <si>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</si>
  <si>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</si>
  <si>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</si>
  <si>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</si>
  <si>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</si>
  <si>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</si>
  <si>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</si>
  <si>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</si>
  <si>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</si>
  <si>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</si>
  <si>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</si>
  <si>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</si>
  <si>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</si>
  <si>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</si>
  <si>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</si>
  <si>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</si>
  <si>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</si>
  <si>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</si>
  <si>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</si>
  <si>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</si>
  <si>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</si>
  <si>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</si>
  <si>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</si>
  <si>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</si>
  <si>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</si>
  <si>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</si>
  <si>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</si>
  <si>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</si>
  <si>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</si>
  <si>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</si>
  <si>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</si>
  <si>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</si>
  <si>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</si>
  <si>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</si>
  <si>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</si>
  <si>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</si>
  <si>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</si>
  <si>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</si>
  <si>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</si>
  <si>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</si>
  <si>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</si>
  <si>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</si>
  <si>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</si>
  <si>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</si>
  <si>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</si>
  <si>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</si>
  <si>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</si>
  <si>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</si>
  <si>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</si>
  <si>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</si>
  <si>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</si>
  <si>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</si>
  <si>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</si>
  <si>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</si>
  <si>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</si>
  <si>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</si>
  <si>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</si>
  <si>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</si>
  <si>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</si>
  <si>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</si>
  <si>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</si>
  <si>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</si>
  <si>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</si>
  <si>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</si>
  <si>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</si>
  <si>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</si>
  <si>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</si>
  <si>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</si>
  <si>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</si>
  <si>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</si>
  <si>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</si>
  <si>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</si>
  <si>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</si>
  <si>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</si>
  <si>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</si>
  <si>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</si>
  <si>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</si>
  <si>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</si>
  <si>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</si>
  <si>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</si>
  <si>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</si>
  <si>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</si>
  <si>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</si>
  <si>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</si>
  <si>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</si>
  <si>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</si>
  <si>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</si>
  <si>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</si>
  <si>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</si>
  <si>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</si>
  <si>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</si>
  <si>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</si>
  <si>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</si>
  <si>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</si>
  <si>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</si>
  <si>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</si>
  <si>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</si>
  <si>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</si>
  <si>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</si>
  <si>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</si>
  <si>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</si>
  <si>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</si>
  <si>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</si>
  <si>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</si>
  <si>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</si>
  <si>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</si>
  <si>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</si>
  <si>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</si>
  <si>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</si>
  <si>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</si>
  <si>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</si>
  <si>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</si>
  <si>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</si>
  <si>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</si>
  <si>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</si>
  <si>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</si>
  <si>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</si>
  <si>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</si>
  <si>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</si>
  <si>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</si>
  <si>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</si>
  <si>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</si>
  <si>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</si>
  <si>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</si>
  <si>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</si>
  <si>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</si>
  <si>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</si>
  <si>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</si>
  <si>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</si>
  <si>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</si>
  <si>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</si>
  <si>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</si>
  <si>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</si>
  <si>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</si>
  <si>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</si>
  <si>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</si>
  <si>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</si>
  <si>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</si>
  <si>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</si>
  <si>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</si>
  <si>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</si>
  <si>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</si>
  <si>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</si>
  <si>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</si>
  <si>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</si>
  <si>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</si>
  <si>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</si>
  <si>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</si>
  <si>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</si>
  <si>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</si>
  <si>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</si>
  <si>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</si>
  <si>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</si>
  <si>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</si>
  <si>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</si>
  <si>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</si>
  <si>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</si>
  <si>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</si>
  <si>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</si>
  <si>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</si>
  <si>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</si>
  <si>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</si>
  <si>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</si>
  <si>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</si>
  <si>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</si>
  <si>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</si>
  <si>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</si>
  <si>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</si>
  <si>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</si>
  <si>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</si>
  <si>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</si>
  <si>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</si>
  <si>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</si>
  <si>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</si>
  <si>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</si>
  <si>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</si>
  <si>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</si>
  <si>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</si>
  <si>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</si>
  <si>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</si>
  <si>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</si>
  <si>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</si>
  <si>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</si>
  <si>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</si>
  <si>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</si>
  <si>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</si>
  <si>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</si>
  <si>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</si>
  <si>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</si>
  <si>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</si>
  <si>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</si>
  <si>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</si>
  <si>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</si>
  <si>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</si>
  <si>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</si>
  <si>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</si>
  <si>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</si>
  <si>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</si>
  <si>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</si>
  <si>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</si>
  <si>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</si>
  <si>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</si>
  <si>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</si>
  <si>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</si>
  <si>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</si>
  <si>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</si>
  <si>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</si>
  <si>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</si>
  <si>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</si>
  <si>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</si>
  <si>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</si>
  <si>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</si>
  <si>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</si>
  <si>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</si>
  <si>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</si>
  <si>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</si>
  <si>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</si>
  <si>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</si>
  <si>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</si>
  <si>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</si>
  <si>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</si>
  <si>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</si>
  <si>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</si>
  <si>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</si>
  <si>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</si>
  <si>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</si>
  <si>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</si>
  <si>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</si>
  <si>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</si>
  <si>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</si>
  <si>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</si>
  <si>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</si>
  <si>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</si>
  <si>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</si>
  <si>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</si>
  <si>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</si>
  <si>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</si>
  <si>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</si>
  <si>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</si>
  <si>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</si>
  <si>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</si>
  <si>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</si>
  <si>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</si>
  <si>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</si>
  <si>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</si>
  <si>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</si>
  <si>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</si>
  <si>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</si>
  <si>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</si>
  <si>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</si>
  <si>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</si>
  <si>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</si>
  <si>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</si>
  <si>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</si>
  <si>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</si>
  <si>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</si>
  <si>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</si>
  <si>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</si>
  <si>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</si>
  <si>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</si>
  <si>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</si>
  <si>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</si>
  <si>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</si>
  <si>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</si>
  <si>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</si>
  <si>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</si>
  <si>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</si>
  <si>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</si>
  <si>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</si>
  <si>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</si>
  <si>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</si>
  <si>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</si>
  <si>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</si>
  <si>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</si>
  <si>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</si>
  <si>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</si>
  <si>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</si>
  <si>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</si>
  <si>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</si>
  <si>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</si>
  <si>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</si>
  <si>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</si>
  <si>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</si>
  <si>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</si>
  <si>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</si>
  <si>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</si>
  <si>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</si>
  <si>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</si>
  <si>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</si>
  <si>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</si>
  <si>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</si>
  <si>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</si>
  <si>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</si>
  <si>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</si>
  <si>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</si>
  <si>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</si>
  <si>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</si>
  <si>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</si>
  <si>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</si>
  <si>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</si>
  <si>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</si>
  <si>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</si>
  <si>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</si>
  <si>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</si>
  <si>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</si>
  <si>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</si>
  <si>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</si>
  <si>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</si>
  <si>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</si>
  <si>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</si>
  <si>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</si>
  <si>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</si>
  <si>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</si>
  <si>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</si>
  <si>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</si>
  <si>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</si>
  <si>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</si>
  <si>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</si>
  <si>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</si>
  <si>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</si>
  <si>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</si>
  <si>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</si>
  <si>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</si>
  <si>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</si>
  <si>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</si>
  <si>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</si>
  <si>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</si>
  <si>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</si>
  <si>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</si>
  <si>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</si>
  <si>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</si>
  <si>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</si>
  <si>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</si>
  <si>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</si>
  <si>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</si>
  <si>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</si>
  <si>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</si>
  <si>
    <t>Attempted Run @ 1/25/2021</t>
  </si>
  <si>
    <t>working in conda so can tie back to jupyter notebooks later</t>
  </si>
  <si>
    <t>after clean conda install, need to install netCDF4</t>
  </si>
  <si>
    <t>Number</t>
  </si>
  <si>
    <t>File Name(s)</t>
  </si>
  <si>
    <t>4) create &amp; export text file of metrics, metadata, etc with output (e.g, percentage of RouteLink points below threshold length)</t>
  </si>
  <si>
    <t>RouteLink_Florence_FULL_RES_500m_prune_snap_merge</t>
  </si>
  <si>
    <t>RouteLink_Florence_FULL_RES_550m_prune_snap_merge</t>
  </si>
  <si>
    <t>RouteLink_Florence_FULL_RES_750m_prune_snap_merge</t>
  </si>
  <si>
    <t>Count Under Threshold Length (%)</t>
  </si>
  <si>
    <t>RouteLink_Florence_FULL_RES_200m_prune_snap_merge</t>
  </si>
  <si>
    <t>RouteLink_Florence_FULL_RES_250m_prune_snap_merge</t>
  </si>
  <si>
    <t>RouteLink_Florence_FULL_RES_300m_prune_snap_merge</t>
  </si>
  <si>
    <t>RouteLink_Florence_FULL_RES_350m_prune_snap_merge</t>
  </si>
  <si>
    <t>RouteLink_Florence_FULL_RES_400m_prune_snap_merge</t>
  </si>
  <si>
    <t>RouteLink_Florence_FULL_RES_450m_prune_snap_merge</t>
  </si>
  <si>
    <t>RouteLink_Florence_FULL_RES_1000m_prune_snap_merge</t>
  </si>
  <si>
    <t>Florence:</t>
  </si>
  <si>
    <t># unpack command line arguments</t>
  </si>
  <si>
    <t># prune headwaters</t>
  </si>
  <si>
    <t>if prune and snap</t>
  </si>
  <si>
    <t>if snap and not prune</t>
  </si>
  <si>
    <t>if not snap and prune</t>
  </si>
  <si>
    <t># update RouteLink data</t>
  </si>
  <si>
    <t># convert RouteLink to geodataframe</t>
  </si>
  <si>
    <t># export merged data</t>
  </si>
  <si>
    <t># save RouteLink data as shapefile</t>
  </si>
  <si>
    <t># save cross walk as json</t>
  </si>
  <si>
    <t># export original data</t>
  </si>
  <si>
    <t>Main Processes</t>
  </si>
  <si>
    <t>exporting RouteLink file</t>
  </si>
  <si>
    <t>exporting CrossWalk file</t>
  </si>
  <si>
    <t>exporting unmodified RouteLink file</t>
  </si>
  <si>
    <t># get network data</t>
  </si>
  <si>
    <t>Extracting and organizing supernetwork data</t>
  </si>
  <si>
    <t>Prune, snap, then merge</t>
  </si>
  <si>
    <t>pruning headwaters…</t>
  </si>
  <si>
    <t>snapping junctions…</t>
  </si>
  <si>
    <t>merging segments…</t>
  </si>
  <si>
    <t>Snap and merge</t>
  </si>
  <si>
    <t>Prune and merge</t>
  </si>
  <si>
    <t>Just merge</t>
  </si>
  <si>
    <t># grab the start time in a variable</t>
  </si>
  <si>
    <t># let the user know summary of what happened</t>
  </si>
  <si>
    <t>Number of segments in modified RouteLink</t>
  </si>
  <si>
    <t>Number of segments in original RouteLink</t>
  </si>
  <si>
    <t># grab the (overall) end time in a variable</t>
  </si>
  <si>
    <t>Time ALL Code Started</t>
  </si>
  <si>
    <t>Time ALL Code Finished</t>
  </si>
  <si>
    <t>OVERALL: It took #### [HH:MM:SS.SS] (total) to execute all of this code'</t>
  </si>
  <si>
    <t>--&gt; it took #### [HH:MM:SS.SS] to execute this section of the code</t>
  </si>
  <si>
    <t>--&gt; Export Data, Etc: it took #### [HH:MM:SS.SS] to execute this section of the code</t>
  </si>
  <si>
    <t>CONUS - Attempt with commented / message code version (GJC)</t>
  </si>
  <si>
    <t xml:space="preserve"> python nhd_network_augment.py --network CONUS_FULL_RES_v20 -return_original -p -s</t>
  </si>
  <si>
    <t>Run With:</t>
  </si>
  <si>
    <t>Started:</t>
  </si>
  <si>
    <t>Pruning Headwaters:</t>
  </si>
  <si>
    <t>Broad Memory Use:</t>
  </si>
  <si>
    <t>Broad CPU Use:</t>
  </si>
  <si>
    <t>Merging Segments:</t>
  </si>
  <si>
    <t>Export Data, Etc:</t>
  </si>
  <si>
    <t>Total Time:</t>
  </si>
  <si>
    <t>Supernetwork:</t>
  </si>
  <si>
    <t>Threshold:</t>
  </si>
  <si>
    <t>Prune:</t>
  </si>
  <si>
    <t>Snap:</t>
  </si>
  <si>
    <t>Return Original:</t>
  </si>
  <si>
    <t>CONUS_FULL_RES_v20</t>
  </si>
  <si>
    <t>38.5 minutes</t>
  </si>
  <si>
    <t>Number of segments in original RouteLink:</t>
  </si>
  <si>
    <t>Number of segments in modified RouteLink:</t>
  </si>
  <si>
    <t>13 of 32 Gb</t>
  </si>
  <si>
    <t>45% (3.4GHz)</t>
  </si>
  <si>
    <t>Sprint Cards @ 1/26/2021</t>
  </si>
  <si>
    <t>3) update α solution to export NetCDF rather than (or as well as) shape files</t>
  </si>
  <si>
    <t>• update α solution to export a NetCDF file (i.e., as well as current shape files)</t>
  </si>
  <si>
    <t>• update α solution to create &amp; export text file of metrics, metadata, etc with output (e.g, percentage of RouteLink points below threshold length)</t>
  </si>
  <si>
    <t>• break out α solution into Jupyter notebook so as to be better able to reasearch possible time bottlenecks at CONUS level and possible hydrologic adjustments (e.g., Strahler stream order?)</t>
  </si>
  <si>
    <t>• continue to add timing cues and maybe memory management checks to α solution to better understand any bottlenecks at the CONUS level dataset</t>
  </si>
  <si>
    <t>1 point per 4 hours estimated work</t>
  </si>
  <si>
    <t>Points Estimated</t>
  </si>
  <si>
    <t>Snapping Junctions:</t>
  </si>
  <si>
    <t>Possible Ideas @ 01/26/21</t>
  </si>
  <si>
    <t>maybe create masks for intremediate scale datasets - input geo channels - mask folder - link IDs</t>
  </si>
  <si>
    <t>nhd_network.py &lt;-- look to the leaness there</t>
  </si>
  <si>
    <t>Ended:</t>
  </si>
  <si>
    <t>https://www.infoworld.com/article/3600993/5-great-libraries-for-profiling-python-code.html</t>
  </si>
  <si>
    <t>https://jakevdp.github.io/PythonDataScienceHandbook/01.07-timing-and-profiling.html</t>
  </si>
  <si>
    <t>python profilers</t>
  </si>
  <si>
    <t>File</t>
  </si>
  <si>
    <t>Lines of Code</t>
  </si>
  <si>
    <t>__init__.py</t>
  </si>
  <si>
    <t>nhd_io.py</t>
  </si>
  <si>
    <t>nhd_network.py</t>
  </si>
  <si>
    <t>compute_nhd_routing_SingleSeg_v02.py</t>
  </si>
  <si>
    <t xml:space="preserve"> </t>
  </si>
  <si>
    <t>RouteLink_Florence_FULL_RES_100m_prune_snap_merge</t>
  </si>
  <si>
    <t>Florence - 19 Threshold Lengths For Sensitivity - Alpha Solution (1,107 records)</t>
  </si>
  <si>
    <t>RouteLink_Florence_FULL_RES_900m_prune_snap_merge</t>
  </si>
  <si>
    <t>RouteLink_Florence_FULL_RES_950m_prune_snap_merge</t>
  </si>
  <si>
    <t>RouteLink_Florence_FULL_RES_150m_prune_snap_merge</t>
  </si>
  <si>
    <t>RouteLink_Florence_FULL_RES_600m_prune_snap_merge</t>
  </si>
  <si>
    <t>RouteLink_Florence_FULL_RES_650m_prune_snap_merge</t>
  </si>
  <si>
    <t>RouteLink_Florence_FULL_RES_700m_prune_snap_merge</t>
  </si>
  <si>
    <t>RouteLink_Florence_FULL_RES_800m_prune_snap_merge</t>
  </si>
  <si>
    <t>RouteLink_Florence_FULL_RES_850m_prune_snap_merge</t>
  </si>
  <si>
    <t>RouteLink_Florence_FULL_RES_50m_prune_snap_merge</t>
  </si>
  <si>
    <t>python nhd_network_augment.py --network CONUS_FULL_RES_v20 -return_original -p -s</t>
  </si>
  <si>
    <t>python nhd_network_augment.py --network Mainstems_CONUS -return_original -p -s</t>
  </si>
  <si>
    <t>Mainstems_CONUS</t>
  </si>
  <si>
    <t>2 secs</t>
  </si>
  <si>
    <t>RouteLink_Mainstems_CONUS_250m_prune_snap_merge</t>
  </si>
  <si>
    <t>RouteLink_Mainstems_CONUS_500m_prune_snap_merge</t>
  </si>
  <si>
    <t>RouteLink_Mainstems_CONUS_750m_prune_snap_merge</t>
  </si>
  <si>
    <t>RouteLink_Mainstems_CONUS_1000m_prune_snap_merge</t>
  </si>
  <si>
    <t>6¼ mins</t>
  </si>
  <si>
    <t>5 mins</t>
  </si>
  <si>
    <t>1 min</t>
  </si>
  <si>
    <t>Mainstem CONUS</t>
  </si>
  <si>
    <t>Function &lt;get_network_data&gt; Called:</t>
  </si>
  <si>
    <t xml:space="preserve">Function &lt;network_connections&gt; Called: </t>
  </si>
  <si>
    <t xml:space="preserve">Function &lt;build_reaches&gt; Called: </t>
  </si>
  <si>
    <t>Function &lt;prune_headwaters&gt; Called:</t>
  </si>
  <si>
    <t xml:space="preserve">Function &lt;snap_junctions&gt; Called: </t>
  </si>
  <si>
    <t xml:space="preserve">Function &lt;len_weighted_av&gt; Called: </t>
  </si>
  <si>
    <t xml:space="preserve">Function &lt;merge_parameters&gt; Called: </t>
  </si>
  <si>
    <t>Function &lt;correct_reach_connections&gt; Called:</t>
  </si>
  <si>
    <t>Function &lt;upstream_merge&gt; Called:</t>
  </si>
  <si>
    <t xml:space="preserve">Function &lt;downstream_all&gt; Called: </t>
  </si>
  <si>
    <t xml:space="preserve">Function &lt;merge_all&gt; Called: </t>
  </si>
  <si>
    <t xml:space="preserve">Function &lt;update_network_data&gt; Called: </t>
  </si>
  <si>
    <t>Function &lt;qlat_destination_compute&gt; Called:</t>
  </si>
  <si>
    <t xml:space="preserve">Function &lt;segment_merge&gt; Called: </t>
  </si>
  <si>
    <t>(seemingly) HUNG HERE</t>
  </si>
  <si>
    <t>2 hrs 11 mins</t>
  </si>
  <si>
    <t>41 mins</t>
  </si>
  <si>
    <t>Cape Fear Full Res:</t>
  </si>
  <si>
    <t>python nhd_network_augment.py --network CapeFear_FULL_RES -return_original -p -s</t>
  </si>
  <si>
    <t>Threshold (m)</t>
  </si>
  <si>
    <t>SuperNetwork</t>
  </si>
  <si>
    <t>CommandLine String</t>
  </si>
  <si>
    <t>Points Before</t>
  </si>
  <si>
    <t>Points After</t>
  </si>
  <si>
    <t>CONUS MainStem:</t>
  </si>
  <si>
    <t>Time Pune Headwaters</t>
  </si>
  <si>
    <t>Time Snap Junctions</t>
  </si>
  <si>
    <t>Time Segments Merge</t>
  </si>
  <si>
    <t>Time
Overall</t>
  </si>
  <si>
    <t>0:00:02.13</t>
  </si>
  <si>
    <t>0:00:01.86</t>
  </si>
  <si>
    <t>0:04:21.32</t>
  </si>
  <si>
    <t>0:05:20.52</t>
  </si>
  <si>
    <t>0:00:05.75</t>
  </si>
  <si>
    <t>0:00:11.49</t>
  </si>
  <si>
    <t>0:00:53.89</t>
  </si>
  <si>
    <t>0:01:20.49</t>
  </si>
  <si>
    <t>0:00:00.26</t>
  </si>
  <si>
    <t>0:00:00.25</t>
  </si>
  <si>
    <t>0:00:04.52</t>
  </si>
  <si>
    <t>0:00:07.17</t>
  </si>
  <si>
    <t>CONUS_ge5:</t>
  </si>
  <si>
    <t>python nhd_network_augment.py --network CONUS_ge5 -return_original -p -s</t>
  </si>
  <si>
    <t xml:space="preserve"> 0:22:55.16</t>
  </si>
  <si>
    <t>0:57:30.53</t>
  </si>
  <si>
    <t>0:00:05.80</t>
  </si>
  <si>
    <t xml:space="preserve"> 0:00:03.42</t>
  </si>
  <si>
    <t>python nhd_network_augment.py --network LowerColorado_Conchos_FULL_RES  -return_original -p -s</t>
  </si>
  <si>
    <t>Brazos_LowerColorado_FULL_RES:</t>
  </si>
  <si>
    <t>LowerColorado_Conchos_FULL_RES:</t>
  </si>
  <si>
    <t>python nhd_network_augment.py --network Brazos_LowerColorado_FULL_RES  -return_original -p -s</t>
  </si>
  <si>
    <t>0:09:37.60</t>
  </si>
  <si>
    <t>0:07:54.22</t>
  </si>
  <si>
    <t>0:00:04.42</t>
  </si>
  <si>
    <t>0:00:00.29</t>
  </si>
  <si>
    <t>0:00:01.47</t>
  </si>
  <si>
    <t>0:00:00.73</t>
  </si>
  <si>
    <t xml:space="preserve"> 0:00:13.55</t>
  </si>
  <si>
    <t xml:space="preserve"> 0:00:10.17</t>
  </si>
  <si>
    <t xml:space="preserve"> 0:01:46.61</t>
  </si>
  <si>
    <t>0:01:07.14</t>
  </si>
  <si>
    <t>CONUS_FULL_RES_v20: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</si>
</sst>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
    <numFmt numFmtId="165" formatCode="[$-409]d\-mmm\-yy;@"/>
    <numFmt numFmtId="166" formatCode="0.0%"/>
    <numFmt numFmtId="167" formatCode="m/d/yy\ h:mm;@"/>
  </numFmts>
  <fonts count="66">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
      <sz val="10"/>
      <name val="Arial"/>
      <family val="2"/>
    </font>
    <font>
      <b/>
      <sz val="14"/>
      <color rgb="FF000000"/>
      <name val="Arial"/>
      <family val="2"/>
    </font>
    <font>
      <sz val="10"/>
      <color rgb="FF0070C0"/>
      <name val="Arial"/>
      <family val="2"/>
    </font>
    <font>
      <b/>
      <sz val="10"/>
      <color rgb="FF0070C0"/>
      <name val="Arial"/>
      <family val="2"/>
    </font>
    <font>
      <sz val="10"/>
      <color theme="8"/>
      <name val="Arial"/>
      <family val="2"/>
    </font>
    <font>
      <sz val="10"/>
      <color rgb="FF000000"/>
      <name val="Arial"/>
      <family val="2"/>
      <scheme val="minor"/>
    </font>
    <font>
      <sz val="10"/>
      <color theme="1"/>
      <name val="Arial"/>
      <family val="2"/>
      <scheme val="minor"/>
    </font>
    <font>
      <b/>
      <sz val="10"/>
      <color rgb="FFFF0000"/>
      <name val="Arial"/>
      <family val="2"/>
      <scheme val="minor"/>
    </font>
    <font>
      <sz val="10"/>
      <color rgb="FFFF0000"/>
      <name val="Arial"/>
      <family val="2"/>
      <scheme val="minor"/>
    </font>
    <font>
      <sz val="10"/>
      <color theme="9"/>
      <name val="Arial"/>
      <family val="2"/>
    </font>
    <font>
      <sz val="10"/>
      <color rgb="FFFF0000"/>
      <name val="Arial"/>
      <family val="2"/>
    </font>
    <font>
      <b/>
      <sz val="10"/>
      <color theme="8" tint="-0.249977111117893"/>
      <name val="Arial"/>
      <family val="2"/>
    </font>
    <font>
      <sz val="10"/>
      <color theme="8" tint="-0.249977111117893"/>
      <name val="Arial"/>
      <family val="2"/>
    </font>
    <font>
      <sz val="10"/>
      <color theme="1"/>
      <name val="Arial"/>
      <family val="2"/>
    </font>
    <font>
      <b/>
      <sz val="10"/>
      <color rgb="FF000000"/>
      <name val="Courier New"/>
      <family val="3"/>
    </font>
    <font>
      <b/>
      <sz val="10"/>
      <color rgb="FFFF0000"/>
      <name val="Arial"/>
      <family val="2"/>
    </font>
    <font>
      <sz val="10"/>
      <color rgb="FFFF0000"/>
      <name val="Courier New"/>
      <family val="3"/>
    </font>
  </fonts>
  <fills count="16">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37" fillId="0" borderId="0" applyNumberFormat="0" applyFill="0" applyBorder="0" applyAlignment="0" applyProtection="0"/>
  </cellStyleXfs>
  <cellXfs count="214">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5" fillId="0" borderId="0" xfId="0" applyFont="1" applyAlignment="1"/>
    <xf numFmtId="0" fontId="38" fillId="0" borderId="0" xfId="0" applyFont="1" applyAlignment="1"/>
    <xf numFmtId="0" fontId="39" fillId="0" borderId="0" xfId="0" applyFont="1" applyAlignment="1"/>
    <xf numFmtId="0" fontId="41" fillId="0" borderId="0" xfId="0" applyFont="1" applyAlignment="1"/>
    <xf numFmtId="0" fontId="42"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3" fillId="0" borderId="0" xfId="0" applyFont="1" applyAlignment="1">
      <alignment horizontal="right"/>
    </xf>
    <xf numFmtId="0" fontId="44" fillId="0" borderId="0" xfId="0" applyFont="1" applyAlignment="1"/>
    <xf numFmtId="0" fontId="37" fillId="0" borderId="0" xfId="1" applyAlignment="1"/>
    <xf numFmtId="0" fontId="45" fillId="0" borderId="0" xfId="0" applyFont="1" applyAlignment="1"/>
    <xf numFmtId="0" fontId="46" fillId="0" borderId="0" xfId="0" applyFont="1" applyAlignment="1">
      <alignment horizontal="right"/>
    </xf>
    <xf numFmtId="14" fontId="48" fillId="0" borderId="0" xfId="0" applyNumberFormat="1" applyFont="1" applyAlignment="1"/>
    <xf numFmtId="0" fontId="47" fillId="0" borderId="0" xfId="0" applyFont="1" applyAlignment="1">
      <alignment horizontal="right" vertical="center" indent="1"/>
    </xf>
    <xf numFmtId="0" fontId="36" fillId="0" borderId="0" xfId="0" applyFont="1" applyAlignment="1"/>
    <xf numFmtId="0" fontId="40" fillId="11" borderId="0" xfId="0" applyFont="1" applyFill="1" applyAlignment="1"/>
    <xf numFmtId="0" fontId="0" fillId="11" borderId="0" xfId="0" applyFont="1" applyFill="1" applyAlignment="1"/>
    <xf numFmtId="0" fontId="49" fillId="11" borderId="0" xfId="0" applyFont="1" applyFill="1" applyAlignment="1"/>
    <xf numFmtId="3" fontId="0" fillId="0" borderId="0" xfId="0" applyNumberFormat="1" applyFont="1" applyAlignment="1"/>
    <xf numFmtId="0" fontId="35" fillId="12" borderId="0" xfId="0" applyFont="1" applyFill="1" applyAlignment="1">
      <alignment horizontal="center" vertical="center"/>
    </xf>
    <xf numFmtId="3" fontId="35" fillId="12" borderId="0" xfId="0" applyNumberFormat="1" applyFont="1" applyFill="1" applyAlignment="1">
      <alignment horizontal="center" vertical="center"/>
    </xf>
    <xf numFmtId="3" fontId="0" fillId="0" borderId="0" xfId="0" applyNumberFormat="1" applyFont="1" applyAlignment="1">
      <alignment horizontal="center" vertical="center"/>
    </xf>
    <xf numFmtId="0" fontId="0" fillId="13" borderId="0" xfId="0" applyFont="1" applyFill="1" applyAlignment="1">
      <alignment horizontal="center" vertical="center"/>
    </xf>
    <xf numFmtId="3" fontId="0" fillId="13" borderId="0" xfId="0" applyNumberFormat="1" applyFont="1" applyFill="1" applyAlignment="1">
      <alignment horizontal="center" vertical="center"/>
    </xf>
    <xf numFmtId="0" fontId="50" fillId="0" borderId="0" xfId="0" applyFont="1" applyAlignment="1"/>
    <xf numFmtId="166" fontId="51" fillId="0" borderId="0" xfId="0" applyNumberFormat="1" applyFont="1" applyAlignment="1"/>
    <xf numFmtId="166" fontId="52" fillId="12" borderId="0" xfId="0" applyNumberFormat="1" applyFont="1" applyFill="1" applyAlignment="1">
      <alignment horizontal="center" vertical="center" wrapText="1"/>
    </xf>
    <xf numFmtId="166" fontId="51" fillId="0" borderId="0" xfId="0" applyNumberFormat="1" applyFont="1" applyAlignment="1">
      <alignment horizontal="center" vertical="center"/>
    </xf>
    <xf numFmtId="166" fontId="51" fillId="13" borderId="0" xfId="0" applyNumberFormat="1" applyFont="1" applyFill="1" applyAlignment="1">
      <alignment horizontal="center" vertical="center"/>
    </xf>
    <xf numFmtId="0" fontId="36" fillId="13" borderId="0" xfId="0" applyFont="1" applyFill="1" applyAlignment="1">
      <alignment horizontal="center" vertical="center"/>
    </xf>
    <xf numFmtId="0" fontId="0" fillId="0" borderId="0" xfId="0" applyFont="1" applyAlignment="1"/>
    <xf numFmtId="0" fontId="53" fillId="11" borderId="0" xfId="0" applyFont="1" applyFill="1" applyAlignment="1"/>
    <xf numFmtId="0" fontId="0" fillId="0" borderId="0" xfId="0" applyFont="1" applyAlignment="1"/>
    <xf numFmtId="0" fontId="35" fillId="0" borderId="0" xfId="0" applyFont="1" applyAlignment="1">
      <alignment horizontal="right"/>
    </xf>
    <xf numFmtId="0" fontId="0" fillId="0" borderId="0" xfId="0" applyFont="1" applyAlignment="1">
      <alignment horizontal="left"/>
    </xf>
    <xf numFmtId="0" fontId="55" fillId="0" borderId="0" xfId="0" applyFont="1" applyAlignment="1">
      <alignment horizontal="right"/>
    </xf>
    <xf numFmtId="3" fontId="54" fillId="0" borderId="0" xfId="0" applyNumberFormat="1" applyFont="1" applyAlignment="1">
      <alignment horizontal="left"/>
    </xf>
    <xf numFmtId="0" fontId="56" fillId="0" borderId="0" xfId="0" applyFont="1" applyAlignment="1">
      <alignment horizontal="right"/>
    </xf>
    <xf numFmtId="3" fontId="57" fillId="0" borderId="0" xfId="0" applyNumberFormat="1" applyFont="1" applyAlignment="1">
      <alignment horizontal="left"/>
    </xf>
    <xf numFmtId="0" fontId="58" fillId="0" borderId="0" xfId="0" applyFont="1" applyAlignment="1"/>
    <xf numFmtId="0" fontId="58" fillId="0" borderId="0" xfId="0" quotePrefix="1" applyFont="1" applyAlignment="1"/>
    <xf numFmtId="3" fontId="0" fillId="0" borderId="0" xfId="0" applyNumberFormat="1" applyFont="1" applyAlignment="1">
      <alignment horizontal="right"/>
    </xf>
    <xf numFmtId="0" fontId="50" fillId="0" borderId="0" xfId="0" applyFont="1" applyAlignment="1">
      <alignment vertical="center"/>
    </xf>
    <xf numFmtId="0" fontId="35" fillId="0" borderId="0" xfId="0" applyFont="1" applyAlignment="1">
      <alignment horizontal="right" vertical="center"/>
    </xf>
    <xf numFmtId="0" fontId="36" fillId="0" borderId="0" xfId="0" applyFont="1" applyAlignment="1">
      <alignment vertical="center"/>
    </xf>
    <xf numFmtId="0" fontId="0" fillId="0" borderId="0" xfId="0" applyFont="1" applyAlignment="1">
      <alignment vertical="center"/>
    </xf>
    <xf numFmtId="166" fontId="51" fillId="0" borderId="0" xfId="0" applyNumberFormat="1" applyFont="1" applyAlignment="1">
      <alignment vertical="center"/>
    </xf>
    <xf numFmtId="3" fontId="35" fillId="0" borderId="0" xfId="0" applyNumberFormat="1" applyFont="1" applyAlignment="1">
      <alignment horizontal="right" vertical="center"/>
    </xf>
    <xf numFmtId="0" fontId="36"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0" fillId="0" borderId="0" xfId="0" applyFont="1" applyAlignment="1"/>
    <xf numFmtId="22" fontId="0" fillId="0" borderId="0" xfId="0" applyNumberFormat="1" applyFont="1" applyAlignment="1">
      <alignment horizontal="left" vertical="center"/>
    </xf>
    <xf numFmtId="0" fontId="59" fillId="0" borderId="0" xfId="0" applyFont="1" applyAlignment="1">
      <alignment horizontal="left" vertical="center"/>
    </xf>
    <xf numFmtId="0" fontId="0" fillId="0" borderId="0" xfId="0" applyFont="1" applyAlignment="1">
      <alignment horizontal="center"/>
    </xf>
    <xf numFmtId="0" fontId="50" fillId="14" borderId="0" xfId="0" applyFont="1" applyFill="1" applyAlignment="1"/>
    <xf numFmtId="3" fontId="0" fillId="14" borderId="0" xfId="0" applyNumberFormat="1" applyFont="1" applyFill="1" applyAlignment="1"/>
    <xf numFmtId="0" fontId="0" fillId="14" borderId="0" xfId="0" applyFont="1" applyFill="1" applyAlignment="1"/>
    <xf numFmtId="3" fontId="60" fillId="0" borderId="0" xfId="0" applyNumberFormat="1" applyFont="1" applyAlignment="1">
      <alignment horizontal="right" vertical="center"/>
    </xf>
    <xf numFmtId="0" fontId="61" fillId="0" borderId="0" xfId="0" applyFont="1" applyAlignment="1">
      <alignment horizontal="left" vertical="center"/>
    </xf>
    <xf numFmtId="0" fontId="35" fillId="14" borderId="0" xfId="0" applyFont="1" applyFill="1" applyAlignment="1"/>
    <xf numFmtId="3" fontId="35" fillId="14"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applyFill="1" applyAlignment="1">
      <alignment horizontal="center" vertical="center"/>
    </xf>
    <xf numFmtId="166" fontId="51" fillId="0" borderId="0" xfId="0" applyNumberFormat="1" applyFont="1" applyFill="1" applyAlignment="1">
      <alignment horizontal="center" vertical="center"/>
    </xf>
    <xf numFmtId="3" fontId="0" fillId="0" borderId="0" xfId="0" applyNumberFormat="1" applyFont="1" applyFill="1" applyAlignment="1">
      <alignment horizontal="center" vertical="center"/>
    </xf>
    <xf numFmtId="0" fontId="36" fillId="0" borderId="0" xfId="0" applyFont="1" applyFill="1" applyAlignment="1">
      <alignment horizontal="center" vertical="center"/>
    </xf>
    <xf numFmtId="3" fontId="35" fillId="12" borderId="0" xfId="0" applyNumberFormat="1" applyFont="1" applyFill="1" applyAlignment="1">
      <alignment horizontal="center" vertical="center" wrapText="1"/>
    </xf>
    <xf numFmtId="3" fontId="36" fillId="0" borderId="0" xfId="0" applyNumberFormat="1" applyFont="1" applyAlignment="1">
      <alignment horizontal="center" vertical="center"/>
    </xf>
    <xf numFmtId="3" fontId="36" fillId="13" borderId="0" xfId="0" applyNumberFormat="1" applyFont="1" applyFill="1" applyAlignment="1">
      <alignment horizontal="center" vertical="center"/>
    </xf>
    <xf numFmtId="3" fontId="0" fillId="0" borderId="0" xfId="0" applyNumberFormat="1" applyFont="1" applyAlignment="1">
      <alignment vertical="center"/>
    </xf>
    <xf numFmtId="3" fontId="0" fillId="0" borderId="0" xfId="0" applyNumberFormat="1" applyFont="1" applyAlignment="1">
      <alignment horizontal="left" vertical="center"/>
    </xf>
    <xf numFmtId="3" fontId="36" fillId="0" borderId="0" xfId="0" applyNumberFormat="1" applyFont="1" applyAlignment="1">
      <alignment horizontal="left" vertical="center"/>
    </xf>
    <xf numFmtId="3" fontId="61" fillId="0" borderId="0" xfId="0" applyNumberFormat="1" applyFont="1" applyAlignment="1">
      <alignment horizontal="left" vertical="center"/>
    </xf>
    <xf numFmtId="0" fontId="0" fillId="0" borderId="0" xfId="0" applyFont="1" applyAlignment="1"/>
    <xf numFmtId="0" fontId="45" fillId="0" borderId="0" xfId="0" applyFont="1" applyAlignment="1">
      <alignment horizontal="left"/>
    </xf>
    <xf numFmtId="47" fontId="0" fillId="0" borderId="0" xfId="0" applyNumberFormat="1" applyFont="1" applyAlignment="1">
      <alignment horizontal="left" vertical="center"/>
    </xf>
    <xf numFmtId="0" fontId="59" fillId="0" borderId="0" xfId="0" applyFont="1" applyFill="1" applyAlignment="1">
      <alignment horizontal="center" vertical="center"/>
    </xf>
    <xf numFmtId="3" fontId="59" fillId="0" borderId="0" xfId="0" applyNumberFormat="1" applyFont="1" applyFill="1" applyAlignment="1">
      <alignment horizontal="center" vertical="center"/>
    </xf>
    <xf numFmtId="166" fontId="59" fillId="0" borderId="0" xfId="0" applyNumberFormat="1" applyFont="1" applyFill="1" applyAlignment="1">
      <alignment horizontal="center" vertical="center"/>
    </xf>
    <xf numFmtId="0" fontId="41" fillId="0" borderId="0" xfId="0" applyFont="1" applyAlignment="1">
      <alignment horizontal="center" vertical="center"/>
    </xf>
    <xf numFmtId="0" fontId="62" fillId="0" borderId="0" xfId="0" applyFont="1" applyAlignment="1">
      <alignment horizontal="right" vertical="center"/>
    </xf>
    <xf numFmtId="3" fontId="41" fillId="0" borderId="0" xfId="0" applyNumberFormat="1" applyFont="1" applyAlignment="1">
      <alignment horizontal="center" vertical="center"/>
    </xf>
    <xf numFmtId="9" fontId="1" fillId="0" borderId="0" xfId="0" applyNumberFormat="1" applyFont="1" applyAlignment="1">
      <alignment horizontal="center" vertical="center"/>
    </xf>
    <xf numFmtId="9" fontId="59" fillId="0" borderId="0" xfId="0" applyNumberFormat="1" applyFont="1" applyAlignment="1">
      <alignment horizontal="center" vertical="center"/>
    </xf>
    <xf numFmtId="167" fontId="0" fillId="0" borderId="0" xfId="0" applyNumberFormat="1" applyFont="1" applyAlignment="1">
      <alignment horizontal="left" vertical="center"/>
    </xf>
    <xf numFmtId="0" fontId="12" fillId="8" borderId="0" xfId="0" applyFont="1" applyFill="1" applyAlignment="1">
      <alignment horizontal="center" wrapText="1"/>
    </xf>
    <xf numFmtId="0" fontId="0" fillId="0" borderId="0" xfId="0" applyFont="1" applyAlignment="1"/>
    <xf numFmtId="3" fontId="35" fillId="0" borderId="0" xfId="0" applyNumberFormat="1" applyFont="1" applyAlignment="1">
      <alignment horizontal="right" vertical="center" wrapText="1"/>
    </xf>
    <xf numFmtId="0" fontId="41" fillId="11" borderId="0" xfId="0" applyFont="1" applyFill="1" applyAlignment="1">
      <alignment horizontal="center" vertical="center"/>
    </xf>
    <xf numFmtId="0" fontId="27" fillId="6" borderId="0" xfId="0" applyFont="1" applyFill="1" applyAlignment="1">
      <alignment horizontal="center" vertical="center" wrapText="1"/>
    </xf>
    <xf numFmtId="0" fontId="63" fillId="11" borderId="1" xfId="0" applyFont="1" applyFill="1" applyBorder="1" applyAlignment="1">
      <alignment horizontal="center"/>
    </xf>
    <xf numFmtId="0" fontId="35" fillId="11" borderId="1" xfId="0" applyFont="1" applyFill="1" applyBorder="1" applyAlignment="1">
      <alignment horizontal="center"/>
    </xf>
    <xf numFmtId="0" fontId="35" fillId="11" borderId="1" xfId="0" applyFont="1" applyFill="1" applyBorder="1" applyAlignment="1">
      <alignment horizontal="center" wrapText="1"/>
    </xf>
    <xf numFmtId="3" fontId="35" fillId="11" borderId="1" xfId="0" applyNumberFormat="1" applyFont="1" applyFill="1" applyBorder="1" applyAlignment="1">
      <alignment horizontal="center"/>
    </xf>
    <xf numFmtId="0" fontId="35" fillId="0" borderId="1" xfId="0" applyFont="1" applyBorder="1" applyAlignment="1">
      <alignment horizontal="right" vertical="center"/>
    </xf>
    <xf numFmtId="0" fontId="45" fillId="0" borderId="1" xfId="0" applyFont="1" applyBorder="1" applyAlignment="1">
      <alignment horizontal="center" vertical="center"/>
    </xf>
    <xf numFmtId="0" fontId="0" fillId="0" borderId="1" xfId="0" applyFont="1" applyBorder="1" applyAlignment="1">
      <alignment horizontal="center" vertical="center"/>
    </xf>
    <xf numFmtId="49" fontId="36" fillId="0" borderId="1" xfId="0" applyNumberFormat="1" applyFont="1" applyBorder="1" applyAlignment="1">
      <alignment horizontal="center" vertical="center"/>
    </xf>
    <xf numFmtId="49" fontId="35" fillId="0" borderId="1" xfId="0" applyNumberFormat="1" applyFont="1" applyBorder="1" applyAlignment="1">
      <alignment horizontal="center" vertical="center"/>
    </xf>
    <xf numFmtId="3" fontId="0" fillId="0" borderId="1" xfId="0" applyNumberFormat="1" applyFont="1" applyBorder="1" applyAlignment="1">
      <alignment horizontal="center" vertical="center"/>
    </xf>
    <xf numFmtId="0" fontId="35" fillId="13" borderId="1" xfId="0" applyFont="1" applyFill="1" applyBorder="1" applyAlignment="1">
      <alignment horizontal="right" vertical="center"/>
    </xf>
    <xf numFmtId="0" fontId="45" fillId="13" borderId="1" xfId="0" applyFont="1" applyFill="1" applyBorder="1" applyAlignment="1">
      <alignment horizontal="center" vertical="center"/>
    </xf>
    <xf numFmtId="0" fontId="0" fillId="13" borderId="1" xfId="0" applyFont="1" applyFill="1" applyBorder="1" applyAlignment="1">
      <alignment horizontal="center" vertical="center"/>
    </xf>
    <xf numFmtId="49" fontId="36" fillId="13" borderId="1" xfId="0" applyNumberFormat="1" applyFont="1" applyFill="1" applyBorder="1" applyAlignment="1">
      <alignment horizontal="center" vertical="center"/>
    </xf>
    <xf numFmtId="49" fontId="35" fillId="13" borderId="1" xfId="0" applyNumberFormat="1" applyFont="1" applyFill="1" applyBorder="1" applyAlignment="1">
      <alignment horizontal="center" vertical="center"/>
    </xf>
    <xf numFmtId="3" fontId="0" fillId="13" borderId="1" xfId="0" applyNumberFormat="1" applyFont="1" applyFill="1" applyBorder="1" applyAlignment="1">
      <alignment horizontal="center" vertical="center"/>
    </xf>
    <xf numFmtId="0" fontId="59" fillId="0" borderId="0" xfId="0" applyFont="1" applyAlignment="1">
      <alignment horizontal="center" vertical="center"/>
    </xf>
    <xf numFmtId="49" fontId="0" fillId="0" borderId="1" xfId="0" applyNumberFormat="1" applyFont="1" applyBorder="1" applyAlignment="1">
      <alignment horizontal="center" vertical="center"/>
    </xf>
    <xf numFmtId="0" fontId="64" fillId="13" borderId="1" xfId="0" applyFont="1" applyFill="1" applyBorder="1" applyAlignment="1">
      <alignment horizontal="right" vertical="center"/>
    </xf>
    <xf numFmtId="0" fontId="65" fillId="13" borderId="1" xfId="0" applyFont="1" applyFill="1" applyBorder="1" applyAlignment="1">
      <alignment horizontal="center" vertical="center"/>
    </xf>
    <xf numFmtId="0" fontId="59" fillId="13" borderId="1" xfId="0" applyFont="1" applyFill="1" applyBorder="1" applyAlignment="1">
      <alignment horizontal="center" vertical="center"/>
    </xf>
    <xf numFmtId="49" fontId="59" fillId="13" borderId="1" xfId="0" applyNumberFormat="1" applyFont="1" applyFill="1" applyBorder="1" applyAlignment="1">
      <alignment horizontal="center" vertical="center"/>
    </xf>
    <xf numFmtId="49" fontId="59" fillId="15" borderId="1" xfId="0" applyNumberFormat="1" applyFont="1" applyFill="1" applyBorder="1" applyAlignment="1">
      <alignment horizontal="center" vertical="center"/>
    </xf>
    <xf numFmtId="49" fontId="64" fillId="15" borderId="1" xfId="0" applyNumberFormat="1" applyFont="1" applyFill="1" applyBorder="1" applyAlignment="1">
      <alignment horizontal="center" vertical="center"/>
    </xf>
    <xf numFmtId="3" fontId="59" fillId="15" borderId="1"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Florence - 20</a:t>
            </a:r>
            <a:r>
              <a:rPr lang="en-US" baseline="0"/>
              <a:t> </a:t>
            </a:r>
            <a:r>
              <a:rPr lang="en-US"/>
              <a:t>Threshold Lengths (50m to 1,000m)</a:t>
            </a:r>
            <a:br>
              <a:rPr lang="en-US"/>
            </a:br>
            <a:r>
              <a:rPr lang="en-US"/>
              <a:t>For Sensitivity - Alpha Solution</a:t>
            </a:r>
            <a:br>
              <a:rPr lang="en-US"/>
            </a:br>
            <a:r>
              <a:rPr lang="en-US"/>
              <a:t>(1,107 RouteLink records original)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90291662980332"/>
          <c:y val="0.13046800382043935"/>
          <c:w val="0.75651655902562742"/>
          <c:h val="0.78838586437440306"/>
        </c:manualLayout>
      </c:layout>
      <c:scatterChart>
        <c:scatterStyle val="lineMarker"/>
        <c:varyColors val="0"/>
        <c:ser>
          <c:idx val="0"/>
          <c:order val="0"/>
          <c:tx>
            <c:v>Florence</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4"/>
                </a:solidFill>
                <a:prstDash val="sysDot"/>
              </a:ln>
              <a:effectLst/>
            </c:spPr>
            <c:trendlineType val="log"/>
            <c:dispRSqr val="1"/>
            <c:dispEq val="1"/>
            <c:trendlineLbl>
              <c:layout>
                <c:manualLayout>
                  <c:x val="-3.1810237203495628E-2"/>
                  <c:y val="-4.4711463698616637E-2"/>
                </c:manualLayout>
              </c:layout>
              <c:numFmt formatCode="General" sourceLinked="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accent4"/>
                      </a:solidFill>
                      <a:latin typeface="+mn-lt"/>
                      <a:ea typeface="+mn-ea"/>
                      <a:cs typeface="+mn-cs"/>
                    </a:defRPr>
                  </a:pPr>
                  <a:endParaRPr lang="en-US"/>
                </a:p>
              </c:txPr>
            </c:trendlineLbl>
          </c:trendline>
          <c:xVal>
            <c:numRef>
              <c:f>'Florence - 10 Lens For Sensit.'!$B$4:$B$23</c:f>
              <c:numCache>
                <c:formatCode>#,##0</c:formatCode>
                <c:ptCount val="20"/>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pt idx="15">
                  <c:v>800</c:v>
                </c:pt>
                <c:pt idx="16">
                  <c:v>850</c:v>
                </c:pt>
                <c:pt idx="17">
                  <c:v>900</c:v>
                </c:pt>
                <c:pt idx="18">
                  <c:v>950</c:v>
                </c:pt>
                <c:pt idx="19">
                  <c:v>1000</c:v>
                </c:pt>
              </c:numCache>
            </c:numRef>
          </c:xVal>
          <c:yVal>
            <c:numRef>
              <c:f>'Florence - 10 Lens For Sensit.'!$E$4:$E$23</c:f>
              <c:numCache>
                <c:formatCode>0.0%</c:formatCode>
                <c:ptCount val="20"/>
                <c:pt idx="0">
                  <c:v>2.1680216802168022E-2</c:v>
                </c:pt>
                <c:pt idx="1">
                  <c:v>4.5167118337850046E-2</c:v>
                </c:pt>
                <c:pt idx="2">
                  <c:v>0.12375790424570912</c:v>
                </c:pt>
                <c:pt idx="3">
                  <c:v>0.20415537488708221</c:v>
                </c:pt>
                <c:pt idx="4">
                  <c:v>0.23938572719060525</c:v>
                </c:pt>
                <c:pt idx="5">
                  <c:v>0.26467931345980128</c:v>
                </c:pt>
                <c:pt idx="6">
                  <c:v>0.29358626919602532</c:v>
                </c:pt>
                <c:pt idx="7">
                  <c:v>0.32610659439927731</c:v>
                </c:pt>
                <c:pt idx="8">
                  <c:v>0.34959349593495936</c:v>
                </c:pt>
                <c:pt idx="9">
                  <c:v>0.36224028906955735</c:v>
                </c:pt>
                <c:pt idx="10">
                  <c:v>0.38301716350496839</c:v>
                </c:pt>
                <c:pt idx="11">
                  <c:v>0.3983739837398374</c:v>
                </c:pt>
                <c:pt idx="12">
                  <c:v>0.41915085817524844</c:v>
                </c:pt>
                <c:pt idx="13">
                  <c:v>0.43721770551038841</c:v>
                </c:pt>
                <c:pt idx="14">
                  <c:v>0.45257452574525747</c:v>
                </c:pt>
                <c:pt idx="15">
                  <c:v>0.46612466124661245</c:v>
                </c:pt>
                <c:pt idx="16">
                  <c:v>0.47786811201445351</c:v>
                </c:pt>
                <c:pt idx="17">
                  <c:v>0.4941282746160795</c:v>
                </c:pt>
                <c:pt idx="18">
                  <c:v>0.50406504065040647</c:v>
                </c:pt>
                <c:pt idx="19">
                  <c:v>0.51942186088527553</c:v>
                </c:pt>
              </c:numCache>
            </c:numRef>
          </c:yVal>
          <c:smooth val="0"/>
          <c:extLst>
            <c:ext xmlns:c16="http://schemas.microsoft.com/office/drawing/2014/chart" uri="{C3380CC4-5D6E-409C-BE32-E72D297353CC}">
              <c16:uniqueId val="{00000000-3378-4906-ABE5-B22067FCD660}"/>
            </c:ext>
          </c:extLst>
        </c:ser>
        <c:ser>
          <c:idx val="1"/>
          <c:order val="1"/>
          <c:tx>
            <c:v>Main Stems CONUS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'Florence - 10 Lens For Sensit.'!$B$25:$B$28</c:f>
              <c:numCache>
                <c:formatCode>#,##0</c:formatCode>
                <c:ptCount val="4"/>
                <c:pt idx="0">
                  <c:v>250</c:v>
                </c:pt>
                <c:pt idx="1">
                  <c:v>500</c:v>
                </c:pt>
                <c:pt idx="2">
                  <c:v>750</c:v>
                </c:pt>
                <c:pt idx="3">
                  <c:v>1000</c:v>
                </c:pt>
              </c:numCache>
            </c:numRef>
          </c:xVal>
          <c:yVal>
            <c:numRef>
              <c:f>'Florence - 10 Lens For Sensit.'!$E$25:$E$28</c:f>
              <c:numCache>
                <c:formatCode>0.0%</c:formatCode>
                <c:ptCount val="4"/>
                <c:pt idx="0">
                  <c:v>0.15798099284027028</c:v>
                </c:pt>
                <c:pt idx="1">
                  <c:v>0.26710735932321328</c:v>
                </c:pt>
                <c:pt idx="2">
                  <c:v>0.34904140191536503</c:v>
                </c:pt>
                <c:pt idx="3">
                  <c:v>0.41363461573675631</c:v>
                </c:pt>
              </c:numCache>
            </c:numRef>
          </c:yVal>
          <c:smooth val="0"/>
          <c:extLst>
            <c:ext xmlns:c16="http://schemas.microsoft.com/office/drawing/2014/chart" uri="{C3380CC4-5D6E-409C-BE32-E72D297353CC}">
              <c16:uniqueId val="{00000000-744C-439A-8141-5AA16FCC8EE6}"/>
            </c:ext>
          </c:extLst>
        </c:ser>
        <c:dLbls>
          <c:showLegendKey val="0"/>
          <c:showVal val="0"/>
          <c:showCatName val="0"/>
          <c:showSerName val="0"/>
          <c:showPercent val="0"/>
          <c:showBubbleSize val="0"/>
        </c:dLbls>
        <c:axId val="498817608"/>
        <c:axId val="498819248"/>
      </c:scatterChart>
      <c:valAx>
        <c:axId val="4988176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Threshold</a:t>
                </a:r>
                <a:r>
                  <a:rPr lang="en-US" baseline="0"/>
                  <a:t> Length (metres)</a:t>
                </a:r>
                <a:endParaRPr lang="en-US"/>
              </a:p>
            </c:rich>
          </c:tx>
          <c:layout>
            <c:manualLayout>
              <c:xMode val="edge"/>
              <c:yMode val="edge"/>
              <c:x val="0.42159603954934705"/>
              <c:y val="0.95705826170009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9248"/>
        <c:crosses val="autoZero"/>
        <c:crossBetween val="midCat"/>
        <c:majorUnit val="250"/>
      </c:valAx>
      <c:valAx>
        <c:axId val="4988192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Under Threshold Length</a:t>
                </a:r>
                <a:endParaRPr lang="en-US"/>
              </a:p>
            </c:rich>
          </c:tx>
          <c:layout>
            <c:manualLayout>
              <c:xMode val="edge"/>
              <c:yMode val="edge"/>
              <c:x val="4.2446941323345817E-2"/>
              <c:y val="0.364441185539486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7608"/>
        <c:crosses val="autoZero"/>
        <c:crossBetween val="midCat"/>
      </c:valAx>
      <c:spPr>
        <a:noFill/>
        <a:ln>
          <a:noFill/>
        </a:ln>
        <a:effectLst/>
      </c:spPr>
    </c:plotArea>
    <c:legend>
      <c:legendPos val="r"/>
      <c:layout>
        <c:manualLayout>
          <c:xMode val="edge"/>
          <c:yMode val="edge"/>
          <c:x val="0.23055393907635452"/>
          <c:y val="0.15181598718498299"/>
          <c:w val="0.28024582741518078"/>
          <c:h val="9.1401304063353117E-2"/>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209550</xdr:rowOff>
    </xdr:from>
    <xdr:to>
      <xdr:col>15</xdr:col>
      <xdr:colOff>171450</xdr:colOff>
      <xdr:row>22</xdr:row>
      <xdr:rowOff>257175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nfoworld.com/article/3600993/5-great-libraries-for-profiling-python-code.html" TargetMode="External"/><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 Id="rId5" Type="http://schemas.openxmlformats.org/officeDocument/2006/relationships/printerSettings" Target="../printerSettings/printerSettings2.bin"/><Relationship Id="rId4" Type="http://schemas.openxmlformats.org/officeDocument/2006/relationships/hyperlink" Target="https://jakevdp.github.io/PythonDataScienceHandbook/01.07-timing-and-profil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188" t="s">
        <v>259</v>
      </c>
      <c r="B26" s="185"/>
      <c r="C26" s="185"/>
      <c r="D26" s="185"/>
      <c r="E26" s="185"/>
      <c r="F26" s="185"/>
      <c r="G26" s="185"/>
      <c r="H26" s="185"/>
      <c r="I26" s="185"/>
      <c r="J26" s="185"/>
      <c r="K26" s="185"/>
      <c r="L26" s="185"/>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347</v>
      </c>
    </row>
    <row r="4" spans="1:6" ht="24.95" customHeight="1">
      <c r="A4" s="91">
        <v>44217</v>
      </c>
      <c r="B4" s="90" t="s">
        <v>340</v>
      </c>
      <c r="C4" s="90" t="s">
        <v>301</v>
      </c>
      <c r="D4" s="90" t="s">
        <v>341</v>
      </c>
      <c r="E4" s="97" t="s">
        <v>343</v>
      </c>
      <c r="F4" s="97" t="s">
        <v>342</v>
      </c>
    </row>
    <row r="5" spans="1:6" ht="24.95" customHeight="1">
      <c r="A5" s="91">
        <v>44217</v>
      </c>
      <c r="B5" s="90" t="s">
        <v>340</v>
      </c>
      <c r="C5" s="90" t="s">
        <v>301</v>
      </c>
      <c r="D5" s="90" t="s">
        <v>341</v>
      </c>
      <c r="E5" s="97" t="s">
        <v>343</v>
      </c>
      <c r="F5" s="97" t="s">
        <v>344</v>
      </c>
    </row>
    <row r="6" spans="1:6" ht="24.95" customHeight="1">
      <c r="A6" s="91">
        <v>44217</v>
      </c>
      <c r="B6" s="90" t="s">
        <v>1</v>
      </c>
      <c r="C6" s="90" t="s">
        <v>301</v>
      </c>
      <c r="D6" s="90" t="s">
        <v>341</v>
      </c>
      <c r="E6" s="97" t="s">
        <v>345</v>
      </c>
      <c r="F6" s="97" t="s">
        <v>346</v>
      </c>
    </row>
    <row r="7" spans="1:6" ht="24.95" customHeight="1">
      <c r="A7" s="91">
        <v>44217</v>
      </c>
      <c r="B7" s="90" t="s">
        <v>348</v>
      </c>
      <c r="C7" s="90" t="s">
        <v>301</v>
      </c>
      <c r="D7" s="90" t="s">
        <v>349</v>
      </c>
      <c r="E7" s="97" t="s">
        <v>350</v>
      </c>
      <c r="F7" s="97" t="s">
        <v>351</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
  <sheetViews>
    <sheetView tabSelected="1" workbookViewId="0">
      <selection activeCell="D31" sqref="D31"/>
    </sheetView>
  </sheetViews>
  <sheetFormatPr defaultColWidth="14.42578125" defaultRowHeight="15.75" customHeight="1"/>
  <cols>
    <col min="2" max="2" width="28" customWidth="1"/>
    <col min="4" max="4" width="38.85546875" customWidth="1"/>
    <col min="5" max="5" width="16.85546875" customWidth="1"/>
    <col min="6" max="6" width="16.42578125" customWidth="1"/>
    <col min="8" max="8" width="18.42578125" customWidth="1"/>
    <col min="9" max="9" width="23.7109375" bestFit="1" customWidth="1"/>
    <col min="10" max="10" width="20.7109375" customWidth="1"/>
    <col min="21" max="21" width="23.28515625" bestFit="1" customWidth="1"/>
  </cols>
  <sheetData>
    <row r="1" spans="1:24" ht="21">
      <c r="A1" s="105" t="s">
        <v>0</v>
      </c>
      <c r="B1" s="106" t="s">
        <v>1</v>
      </c>
      <c r="F1" s="98"/>
    </row>
    <row r="2" spans="1:24" ht="12.75"/>
    <row r="3" spans="1:24" ht="15">
      <c r="A3" s="102" t="s">
        <v>3</v>
      </c>
      <c r="E3" s="100" t="s">
        <v>310</v>
      </c>
      <c r="L3" s="113" t="s">
        <v>304</v>
      </c>
      <c r="M3" s="114"/>
      <c r="N3" s="114"/>
      <c r="O3" s="114"/>
      <c r="P3" s="114"/>
      <c r="Q3" s="114"/>
      <c r="R3" s="114"/>
      <c r="S3" s="114"/>
    </row>
    <row r="4" spans="1:24" ht="12.75">
      <c r="A4" s="3" t="s">
        <v>4</v>
      </c>
      <c r="E4" s="99" t="s">
        <v>305</v>
      </c>
      <c r="H4" s="4"/>
      <c r="L4" s="129" t="s">
        <v>302</v>
      </c>
      <c r="M4" s="114"/>
      <c r="N4" s="114"/>
      <c r="O4" s="114"/>
      <c r="P4" s="114"/>
      <c r="Q4" s="114"/>
      <c r="R4" s="114"/>
      <c r="S4" s="114"/>
    </row>
    <row r="5" spans="1:24" ht="12.75">
      <c r="A5" s="3" t="s">
        <v>5</v>
      </c>
      <c r="E5" s="99" t="s">
        <v>2</v>
      </c>
      <c r="L5" s="129" t="s">
        <v>303</v>
      </c>
      <c r="M5" s="114"/>
      <c r="N5" s="114"/>
      <c r="O5" s="114"/>
      <c r="P5" s="114"/>
      <c r="Q5" s="114"/>
      <c r="R5" s="114"/>
      <c r="S5" s="114"/>
    </row>
    <row r="6" spans="1:24" ht="12.75">
      <c r="A6" s="3" t="s">
        <v>6</v>
      </c>
      <c r="E6" s="99" t="s">
        <v>306</v>
      </c>
      <c r="L6" s="115" t="s">
        <v>426</v>
      </c>
      <c r="M6" s="114"/>
      <c r="N6" s="114"/>
      <c r="O6" s="114"/>
      <c r="P6" s="114"/>
      <c r="Q6" s="114"/>
      <c r="R6" s="114"/>
      <c r="S6" s="114"/>
    </row>
    <row r="7" spans="1:24" ht="12.75">
      <c r="A7" s="3" t="s">
        <v>7</v>
      </c>
      <c r="E7" s="99" t="s">
        <v>307</v>
      </c>
      <c r="L7" s="115" t="s">
        <v>357</v>
      </c>
      <c r="M7" s="114"/>
      <c r="N7" s="114"/>
      <c r="O7" s="114"/>
      <c r="P7" s="114"/>
      <c r="Q7" s="114"/>
      <c r="R7" s="114"/>
      <c r="S7" s="114"/>
    </row>
    <row r="8" spans="1:24" ht="12.75">
      <c r="A8" s="3" t="s">
        <v>8</v>
      </c>
      <c r="E8" s="99" t="s">
        <v>308</v>
      </c>
      <c r="T8" s="110" t="s">
        <v>334</v>
      </c>
      <c r="X8" s="98" t="s">
        <v>336</v>
      </c>
    </row>
    <row r="9" spans="1:24" ht="12.75">
      <c r="A9" s="3" t="s">
        <v>9</v>
      </c>
      <c r="E9" s="99" t="s">
        <v>309</v>
      </c>
      <c r="T9" s="112" t="s">
        <v>338</v>
      </c>
      <c r="X9" s="111" t="s">
        <v>323</v>
      </c>
    </row>
    <row r="10" spans="1:24" ht="12.75">
      <c r="A10" s="3" t="s">
        <v>10</v>
      </c>
      <c r="T10" s="112" t="s">
        <v>339</v>
      </c>
      <c r="X10" s="111" t="s">
        <v>324</v>
      </c>
    </row>
    <row r="11" spans="1:24" ht="12.75">
      <c r="A11" s="3" t="s">
        <v>11</v>
      </c>
      <c r="T11" t="s">
        <v>335</v>
      </c>
      <c r="X11" s="111" t="s">
        <v>325</v>
      </c>
    </row>
    <row r="12" spans="1:24" ht="12.75">
      <c r="A12" s="3" t="s">
        <v>12</v>
      </c>
      <c r="T12" s="112" t="s">
        <v>337</v>
      </c>
      <c r="X12" s="111" t="s">
        <v>326</v>
      </c>
    </row>
    <row r="13" spans="1:24" ht="15.75" customHeight="1">
      <c r="X13" s="111" t="s">
        <v>327</v>
      </c>
    </row>
    <row r="14" spans="1:24" ht="15.75" customHeight="1">
      <c r="T14" s="110" t="s">
        <v>352</v>
      </c>
      <c r="X14" s="111" t="s">
        <v>328</v>
      </c>
    </row>
    <row r="15" spans="1:24" ht="15.75" customHeight="1">
      <c r="T15" s="112" t="s">
        <v>354</v>
      </c>
      <c r="X15" s="111" t="s">
        <v>329</v>
      </c>
    </row>
    <row r="16" spans="1:24">
      <c r="A16" s="102" t="s">
        <v>321</v>
      </c>
      <c r="D16" s="109" t="s">
        <v>320</v>
      </c>
      <c r="E16" s="107" t="s">
        <v>312</v>
      </c>
      <c r="T16" s="112" t="s">
        <v>353</v>
      </c>
      <c r="X16" s="111" t="s">
        <v>330</v>
      </c>
    </row>
    <row r="17" spans="1:24" ht="12.75">
      <c r="A17" s="3" t="s">
        <v>15</v>
      </c>
      <c r="X17" s="111" t="s">
        <v>331</v>
      </c>
    </row>
    <row r="18" spans="1:24" ht="13.5">
      <c r="B18" s="3" t="s">
        <v>17</v>
      </c>
      <c r="D18" s="98">
        <v>1</v>
      </c>
      <c r="E18" s="108" t="s">
        <v>313</v>
      </c>
      <c r="X18" s="111" t="s">
        <v>332</v>
      </c>
    </row>
    <row r="19" spans="1:24" ht="13.5">
      <c r="B19" s="3" t="s">
        <v>19</v>
      </c>
      <c r="E19" s="108" t="s">
        <v>314</v>
      </c>
      <c r="X19" s="111" t="s">
        <v>333</v>
      </c>
    </row>
    <row r="20" spans="1:24" ht="13.5">
      <c r="B20" s="3" t="s">
        <v>22</v>
      </c>
      <c r="E20" s="108" t="s">
        <v>315</v>
      </c>
    </row>
    <row r="21" spans="1:24" ht="13.5">
      <c r="B21" s="3" t="s">
        <v>24</v>
      </c>
      <c r="E21" s="108" t="s">
        <v>316</v>
      </c>
    </row>
    <row r="22" spans="1:24" ht="12.75">
      <c r="B22" s="3" t="s">
        <v>26</v>
      </c>
    </row>
    <row r="23" spans="1:24" ht="13.5">
      <c r="D23" s="98">
        <v>2</v>
      </c>
      <c r="E23" s="108" t="s">
        <v>318</v>
      </c>
    </row>
    <row r="24" spans="1:24" ht="13.5">
      <c r="E24" s="108" t="s">
        <v>317</v>
      </c>
    </row>
    <row r="25" spans="1:24" ht="13.5">
      <c r="E25" s="108" t="s">
        <v>319</v>
      </c>
      <c r="W25" s="131" t="s">
        <v>432</v>
      </c>
      <c r="X25" s="110" t="s">
        <v>425</v>
      </c>
    </row>
    <row r="26" spans="1:24" s="172" customFormat="1" ht="13.5">
      <c r="E26" s="108"/>
      <c r="W26" s="131"/>
      <c r="X26" s="110"/>
    </row>
    <row r="27" spans="1:24" ht="12.75">
      <c r="V27" s="131" t="s">
        <v>431</v>
      </c>
      <c r="W27" s="152">
        <v>3</v>
      </c>
      <c r="X27" s="112" t="s">
        <v>427</v>
      </c>
    </row>
    <row r="28" spans="1:24" s="172" customFormat="1" ht="39">
      <c r="D28" s="190" t="s">
        <v>491</v>
      </c>
      <c r="E28" s="189" t="s">
        <v>492</v>
      </c>
      <c r="F28" s="189"/>
      <c r="G28" s="189"/>
      <c r="H28" s="189"/>
      <c r="I28" s="189"/>
      <c r="J28" s="189"/>
      <c r="K28" s="190" t="s">
        <v>490</v>
      </c>
      <c r="L28" s="191" t="s">
        <v>496</v>
      </c>
      <c r="M28" s="191" t="s">
        <v>497</v>
      </c>
      <c r="N28" s="191" t="s">
        <v>498</v>
      </c>
      <c r="O28" s="191" t="s">
        <v>499</v>
      </c>
      <c r="P28" s="192" t="s">
        <v>493</v>
      </c>
      <c r="Q28" s="192" t="s">
        <v>494</v>
      </c>
      <c r="V28" s="131"/>
      <c r="W28" s="152"/>
      <c r="X28" s="112"/>
    </row>
    <row r="29" spans="1:24" s="143" customFormat="1" ht="24.95" customHeight="1">
      <c r="D29" s="193" t="s">
        <v>369</v>
      </c>
      <c r="E29" s="194" t="s">
        <v>322</v>
      </c>
      <c r="F29" s="194"/>
      <c r="G29" s="194"/>
      <c r="H29" s="194"/>
      <c r="I29" s="194"/>
      <c r="J29" s="194"/>
      <c r="K29" s="195">
        <v>250</v>
      </c>
      <c r="L29" s="196" t="s">
        <v>508</v>
      </c>
      <c r="M29" s="196" t="s">
        <v>509</v>
      </c>
      <c r="N29" s="196" t="s">
        <v>510</v>
      </c>
      <c r="O29" s="197" t="s">
        <v>511</v>
      </c>
      <c r="P29" s="198">
        <v>1107</v>
      </c>
      <c r="Q29" s="198">
        <v>842</v>
      </c>
      <c r="W29" s="90">
        <v>3</v>
      </c>
      <c r="X29" s="142" t="s">
        <v>430</v>
      </c>
    </row>
    <row r="30" spans="1:24" s="143" customFormat="1" ht="24.95" customHeight="1">
      <c r="D30" s="207" t="s">
        <v>532</v>
      </c>
      <c r="E30" s="208" t="s">
        <v>459</v>
      </c>
      <c r="F30" s="208"/>
      <c r="G30" s="208"/>
      <c r="H30" s="208"/>
      <c r="I30" s="208"/>
      <c r="J30" s="208"/>
      <c r="K30" s="209">
        <v>250</v>
      </c>
      <c r="L30" s="210" t="s">
        <v>514</v>
      </c>
      <c r="M30" s="210" t="s">
        <v>515</v>
      </c>
      <c r="N30" s="211"/>
      <c r="O30" s="212"/>
      <c r="P30" s="213"/>
      <c r="Q30" s="213"/>
      <c r="W30" s="90">
        <v>4</v>
      </c>
      <c r="X30" s="142" t="s">
        <v>428</v>
      </c>
    </row>
    <row r="31" spans="1:24" s="143" customFormat="1" ht="24.95" customHeight="1">
      <c r="D31" s="193" t="s">
        <v>495</v>
      </c>
      <c r="E31" s="194" t="s">
        <v>460</v>
      </c>
      <c r="F31" s="194"/>
      <c r="G31" s="194"/>
      <c r="H31" s="194"/>
      <c r="I31" s="194"/>
      <c r="J31" s="194"/>
      <c r="K31" s="195">
        <v>250</v>
      </c>
      <c r="L31" s="196" t="s">
        <v>500</v>
      </c>
      <c r="M31" s="196" t="s">
        <v>501</v>
      </c>
      <c r="N31" s="196" t="s">
        <v>502</v>
      </c>
      <c r="O31" s="197" t="s">
        <v>503</v>
      </c>
      <c r="P31" s="198">
        <v>109222</v>
      </c>
      <c r="Q31" s="198">
        <v>91967</v>
      </c>
      <c r="W31" s="90">
        <v>15</v>
      </c>
      <c r="X31" s="142" t="s">
        <v>429</v>
      </c>
    </row>
    <row r="32" spans="1:24" s="143" customFormat="1" ht="24.95" customHeight="1">
      <c r="D32" s="199" t="s">
        <v>488</v>
      </c>
      <c r="E32" s="200" t="s">
        <v>489</v>
      </c>
      <c r="F32" s="200"/>
      <c r="G32" s="200"/>
      <c r="H32" s="200"/>
      <c r="I32" s="200"/>
      <c r="J32" s="200"/>
      <c r="K32" s="201">
        <v>250</v>
      </c>
      <c r="L32" s="202" t="s">
        <v>504</v>
      </c>
      <c r="M32" s="202" t="s">
        <v>505</v>
      </c>
      <c r="N32" s="202" t="s">
        <v>506</v>
      </c>
      <c r="O32" s="203" t="s">
        <v>507</v>
      </c>
      <c r="P32" s="204">
        <v>15210</v>
      </c>
      <c r="Q32" s="204">
        <v>12098</v>
      </c>
      <c r="W32" s="205">
        <f>SUM(W27:W31)</f>
        <v>25</v>
      </c>
    </row>
    <row r="33" spans="1:25" s="143" customFormat="1" ht="24.95" customHeight="1">
      <c r="D33" s="193" t="s">
        <v>512</v>
      </c>
      <c r="E33" s="194" t="s">
        <v>513</v>
      </c>
      <c r="F33" s="194"/>
      <c r="G33" s="194"/>
      <c r="H33" s="194"/>
      <c r="I33" s="194"/>
      <c r="J33" s="194"/>
      <c r="K33" s="195">
        <v>250</v>
      </c>
      <c r="L33" s="206" t="s">
        <v>516</v>
      </c>
      <c r="M33" s="206" t="s">
        <v>517</v>
      </c>
      <c r="N33" s="196" t="s">
        <v>523</v>
      </c>
      <c r="O33" s="197" t="s">
        <v>522</v>
      </c>
      <c r="P33" s="198">
        <v>171886</v>
      </c>
      <c r="Q33" s="198">
        <v>145239</v>
      </c>
    </row>
    <row r="34" spans="1:25" s="143" customFormat="1" ht="24.95" customHeight="1">
      <c r="D34" s="199" t="s">
        <v>520</v>
      </c>
      <c r="E34" s="200" t="s">
        <v>518</v>
      </c>
      <c r="F34" s="200"/>
      <c r="G34" s="200"/>
      <c r="H34" s="200"/>
      <c r="I34" s="200"/>
      <c r="J34" s="200"/>
      <c r="K34" s="201">
        <v>250</v>
      </c>
      <c r="L34" s="202" t="s">
        <v>525</v>
      </c>
      <c r="M34" s="202" t="s">
        <v>526</v>
      </c>
      <c r="N34" s="202" t="s">
        <v>527</v>
      </c>
      <c r="O34" s="203" t="s">
        <v>524</v>
      </c>
      <c r="P34" s="204">
        <v>885</v>
      </c>
      <c r="Q34" s="204">
        <v>836</v>
      </c>
    </row>
    <row r="35" spans="1:25" s="143" customFormat="1" ht="24.95" customHeight="1">
      <c r="D35" s="193" t="s">
        <v>519</v>
      </c>
      <c r="E35" s="194" t="s">
        <v>521</v>
      </c>
      <c r="F35" s="194"/>
      <c r="G35" s="194"/>
      <c r="H35" s="194"/>
      <c r="I35" s="194"/>
      <c r="J35" s="194"/>
      <c r="K35" s="195">
        <v>250</v>
      </c>
      <c r="L35" s="196" t="s">
        <v>529</v>
      </c>
      <c r="M35" s="196" t="s">
        <v>528</v>
      </c>
      <c r="N35" s="196" t="s">
        <v>531</v>
      </c>
      <c r="O35" s="197" t="s">
        <v>530</v>
      </c>
      <c r="P35" s="198">
        <v>26823</v>
      </c>
      <c r="Q35" s="198">
        <v>24092</v>
      </c>
    </row>
    <row r="36" spans="1:25" ht="12.75">
      <c r="E36" s="135"/>
      <c r="F36" s="136"/>
      <c r="M36" s="116"/>
      <c r="N36" s="116"/>
    </row>
    <row r="37" spans="1:25" ht="12.75">
      <c r="E37" s="133"/>
      <c r="F37" s="134"/>
      <c r="M37" s="116"/>
      <c r="N37" s="116"/>
      <c r="X37" s="110" t="s">
        <v>434</v>
      </c>
    </row>
    <row r="38" spans="1:25" ht="12.75">
      <c r="E38" s="133"/>
      <c r="F38" s="134"/>
      <c r="X38" s="112" t="s">
        <v>435</v>
      </c>
    </row>
    <row r="39" spans="1:25" ht="12.75">
      <c r="E39" s="5"/>
      <c r="F39" s="132"/>
      <c r="X39" s="112" t="s">
        <v>440</v>
      </c>
      <c r="Y39" s="107" t="s">
        <v>438</v>
      </c>
    </row>
    <row r="40" spans="1:25" ht="12.75">
      <c r="E40" s="5"/>
      <c r="Y40" s="107" t="s">
        <v>439</v>
      </c>
    </row>
    <row r="41" spans="1:25" ht="12.75">
      <c r="E41" s="5"/>
      <c r="X41" s="112" t="s">
        <v>436</v>
      </c>
    </row>
    <row r="42" spans="1:25" ht="13.5">
      <c r="A42" s="101" t="s">
        <v>311</v>
      </c>
      <c r="C42" s="6" t="s">
        <v>46</v>
      </c>
      <c r="I42" s="104" t="s">
        <v>13</v>
      </c>
      <c r="J42" s="104" t="s">
        <v>14</v>
      </c>
    </row>
    <row r="43" spans="1:25" ht="12.75">
      <c r="A43" s="3" t="s">
        <v>47</v>
      </c>
      <c r="I43" s="103" t="s">
        <v>16</v>
      </c>
    </row>
    <row r="44" spans="1:25" ht="12.75">
      <c r="A44" s="3" t="s">
        <v>48</v>
      </c>
      <c r="I44" s="103" t="s">
        <v>18</v>
      </c>
    </row>
    <row r="45" spans="1:25" ht="12.75">
      <c r="A45" s="3" t="s">
        <v>49</v>
      </c>
      <c r="I45" s="103" t="s">
        <v>20</v>
      </c>
      <c r="J45" s="3" t="s">
        <v>21</v>
      </c>
    </row>
    <row r="46" spans="1:25" ht="12.75">
      <c r="A46" s="3" t="s">
        <v>50</v>
      </c>
      <c r="I46" s="103" t="s">
        <v>23</v>
      </c>
    </row>
    <row r="47" spans="1:25" ht="12.75">
      <c r="A47" s="3" t="s">
        <v>51</v>
      </c>
      <c r="I47" s="103" t="s">
        <v>25</v>
      </c>
    </row>
    <row r="48" spans="1:25" ht="12.75">
      <c r="B48" s="3" t="s">
        <v>52</v>
      </c>
      <c r="I48" s="103" t="s">
        <v>27</v>
      </c>
      <c r="J48" s="3" t="s">
        <v>28</v>
      </c>
    </row>
    <row r="49" spans="1:10" ht="12.75">
      <c r="C49" s="3" t="s">
        <v>53</v>
      </c>
      <c r="I49" s="103" t="s">
        <v>29</v>
      </c>
      <c r="J49" s="3" t="s">
        <v>30</v>
      </c>
    </row>
    <row r="50" spans="1:10" ht="12.75">
      <c r="B50" s="3" t="s">
        <v>54</v>
      </c>
      <c r="I50" s="103" t="s">
        <v>31</v>
      </c>
      <c r="J50" s="3" t="s">
        <v>32</v>
      </c>
    </row>
    <row r="51" spans="1:10" ht="15.75" customHeight="1">
      <c r="I51" s="103" t="s">
        <v>33</v>
      </c>
      <c r="J51" s="3" t="s">
        <v>34</v>
      </c>
    </row>
    <row r="52" spans="1:10" ht="12.75">
      <c r="B52" s="3" t="s">
        <v>55</v>
      </c>
      <c r="I52" s="103" t="s">
        <v>35</v>
      </c>
      <c r="J52" s="3" t="s">
        <v>36</v>
      </c>
    </row>
    <row r="53" spans="1:10" ht="12.75">
      <c r="B53" s="3" t="s">
        <v>56</v>
      </c>
      <c r="I53" s="103" t="s">
        <v>37</v>
      </c>
      <c r="J53" s="3" t="s">
        <v>38</v>
      </c>
    </row>
    <row r="54" spans="1:10" ht="15.75" customHeight="1">
      <c r="I54" s="103" t="s">
        <v>39</v>
      </c>
      <c r="J54" s="3" t="s">
        <v>40</v>
      </c>
    </row>
    <row r="55" spans="1:10" ht="15.75" customHeight="1">
      <c r="I55" s="103" t="s">
        <v>41</v>
      </c>
      <c r="J55" s="3" t="s">
        <v>42</v>
      </c>
    </row>
    <row r="56" spans="1:10" ht="15.75" customHeight="1">
      <c r="I56" s="103" t="s">
        <v>43</v>
      </c>
    </row>
    <row r="57" spans="1:10" ht="15.75" customHeight="1">
      <c r="A57" s="98" t="s">
        <v>381</v>
      </c>
      <c r="I57" s="103" t="s">
        <v>44</v>
      </c>
    </row>
    <row r="58" spans="1:10" ht="15.75" customHeight="1">
      <c r="A58" s="137" t="s">
        <v>394</v>
      </c>
      <c r="I58" s="103" t="s">
        <v>45</v>
      </c>
    </row>
    <row r="59" spans="1:10" s="128" customFormat="1" ht="15.75" customHeight="1">
      <c r="A59" s="137"/>
      <c r="B59" s="137" t="s">
        <v>399</v>
      </c>
      <c r="I59" s="103"/>
    </row>
    <row r="60" spans="1:10" ht="15.75" customHeight="1">
      <c r="A60" s="112" t="s">
        <v>370</v>
      </c>
    </row>
    <row r="61" spans="1:10" ht="15.75" customHeight="1">
      <c r="A61" s="112" t="s">
        <v>385</v>
      </c>
    </row>
    <row r="62" spans="1:10" ht="15.75" customHeight="1">
      <c r="B62" s="112" t="s">
        <v>386</v>
      </c>
    </row>
    <row r="63" spans="1:10" ht="15.75" customHeight="1">
      <c r="A63" s="112" t="s">
        <v>371</v>
      </c>
    </row>
    <row r="64" spans="1:10" ht="15.75" customHeight="1">
      <c r="B64" s="112" t="s">
        <v>372</v>
      </c>
    </row>
    <row r="65" spans="2:4" ht="15.75" customHeight="1">
      <c r="C65" s="112" t="s">
        <v>387</v>
      </c>
    </row>
    <row r="66" spans="2:4" ht="15.75" customHeight="1">
      <c r="D66" s="112" t="s">
        <v>388</v>
      </c>
    </row>
    <row r="67" spans="2:4" s="128" customFormat="1" ht="15.75" customHeight="1">
      <c r="D67" s="138" t="s">
        <v>402</v>
      </c>
    </row>
    <row r="68" spans="2:4" ht="15.75" customHeight="1">
      <c r="D68" s="112" t="s">
        <v>389</v>
      </c>
    </row>
    <row r="69" spans="2:4" s="128" customFormat="1" ht="15.75" customHeight="1">
      <c r="D69" s="138" t="s">
        <v>402</v>
      </c>
    </row>
    <row r="70" spans="2:4" ht="15.75" customHeight="1">
      <c r="D70" s="112" t="s">
        <v>390</v>
      </c>
    </row>
    <row r="71" spans="2:4" s="128" customFormat="1" ht="15.75" customHeight="1">
      <c r="D71" s="138" t="s">
        <v>402</v>
      </c>
    </row>
    <row r="72" spans="2:4" ht="15.75" customHeight="1">
      <c r="B72" s="112" t="s">
        <v>373</v>
      </c>
    </row>
    <row r="73" spans="2:4" ht="15.75" customHeight="1">
      <c r="C73" s="112" t="s">
        <v>391</v>
      </c>
    </row>
    <row r="74" spans="2:4" ht="15.75" customHeight="1">
      <c r="D74" s="112" t="s">
        <v>390</v>
      </c>
    </row>
    <row r="75" spans="2:4" ht="15.75" customHeight="1">
      <c r="D75" s="138" t="s">
        <v>402</v>
      </c>
    </row>
    <row r="76" spans="2:4" ht="15.75" customHeight="1">
      <c r="C76" s="112" t="s">
        <v>392</v>
      </c>
    </row>
    <row r="77" spans="2:4" ht="15.75" customHeight="1">
      <c r="D77" s="112" t="s">
        <v>389</v>
      </c>
    </row>
    <row r="78" spans="2:4" s="128" customFormat="1" ht="15.75" customHeight="1">
      <c r="D78" s="138" t="s">
        <v>402</v>
      </c>
    </row>
    <row r="79" spans="2:4" ht="15.75" customHeight="1">
      <c r="D79" s="112" t="s">
        <v>390</v>
      </c>
    </row>
    <row r="80" spans="2:4" s="128" customFormat="1" ht="15.75" customHeight="1">
      <c r="D80" s="138" t="s">
        <v>402</v>
      </c>
    </row>
    <row r="81" spans="1:4" ht="15.75" customHeight="1">
      <c r="B81" s="112" t="s">
        <v>374</v>
      </c>
    </row>
    <row r="82" spans="1:4" ht="15.75" customHeight="1">
      <c r="C82" s="112" t="s">
        <v>393</v>
      </c>
    </row>
    <row r="83" spans="1:4" ht="15.75" customHeight="1">
      <c r="B83" s="112"/>
      <c r="D83" s="112" t="s">
        <v>390</v>
      </c>
    </row>
    <row r="84" spans="1:4" s="128" customFormat="1" ht="15.75" customHeight="1">
      <c r="B84" s="112"/>
      <c r="D84" s="138" t="s">
        <v>402</v>
      </c>
    </row>
    <row r="85" spans="1:4" ht="15.75" customHeight="1">
      <c r="A85" t="s">
        <v>375</v>
      </c>
    </row>
    <row r="86" spans="1:4" ht="15.75" customHeight="1">
      <c r="A86" s="112" t="s">
        <v>376</v>
      </c>
    </row>
    <row r="87" spans="1:4" ht="15.75" customHeight="1">
      <c r="A87" s="112" t="s">
        <v>377</v>
      </c>
    </row>
    <row r="88" spans="1:4" ht="15.75" customHeight="1">
      <c r="B88" t="s">
        <v>382</v>
      </c>
    </row>
    <row r="89" spans="1:4" ht="15.75" customHeight="1">
      <c r="A89" s="112" t="s">
        <v>378</v>
      </c>
    </row>
    <row r="90" spans="1:4" ht="15.75" customHeight="1">
      <c r="A90" s="112" t="s">
        <v>379</v>
      </c>
    </row>
    <row r="91" spans="1:4" ht="15.75" customHeight="1">
      <c r="B91" s="112" t="s">
        <v>383</v>
      </c>
    </row>
    <row r="92" spans="1:4" ht="15.75" customHeight="1">
      <c r="A92" s="112" t="s">
        <v>380</v>
      </c>
    </row>
    <row r="93" spans="1:4" ht="15.75" customHeight="1">
      <c r="B93" s="112" t="s">
        <v>384</v>
      </c>
    </row>
    <row r="94" spans="1:4" s="128" customFormat="1" ht="15.75" customHeight="1">
      <c r="A94" s="138" t="s">
        <v>403</v>
      </c>
      <c r="B94" s="112"/>
    </row>
    <row r="95" spans="1:4" ht="15.75" customHeight="1">
      <c r="A95" s="137" t="s">
        <v>398</v>
      </c>
    </row>
    <row r="96" spans="1:4" s="128" customFormat="1" ht="15.75" customHeight="1">
      <c r="A96" s="137"/>
      <c r="B96" s="137" t="s">
        <v>400</v>
      </c>
    </row>
    <row r="97" spans="1:2" ht="15.75" customHeight="1">
      <c r="A97" s="137" t="s">
        <v>395</v>
      </c>
    </row>
    <row r="98" spans="1:2" ht="15.75" customHeight="1">
      <c r="B98" s="112" t="s">
        <v>397</v>
      </c>
    </row>
    <row r="99" spans="1:2" ht="15.75" customHeight="1">
      <c r="B99" t="s">
        <v>396</v>
      </c>
    </row>
    <row r="100" spans="1:2" ht="15.75" customHeight="1">
      <c r="B100" s="137" t="s">
        <v>401</v>
      </c>
    </row>
  </sheetData>
  <mergeCells count="8">
    <mergeCell ref="E34:J34"/>
    <mergeCell ref="E35:J35"/>
    <mergeCell ref="E28:J28"/>
    <mergeCell ref="E29:J29"/>
    <mergeCell ref="E30:J30"/>
    <mergeCell ref="E31:J31"/>
    <mergeCell ref="E32:J32"/>
    <mergeCell ref="E33:J33"/>
  </mergeCells>
  <hyperlinks>
    <hyperlink ref="B1" r:id="rId1"/>
    <hyperlink ref="E16" r:id="rId2"/>
    <hyperlink ref="Y39" r:id="rId3"/>
    <hyperlink ref="Y40"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7" sqref="E17"/>
    </sheetView>
  </sheetViews>
  <sheetFormatPr defaultRowHeight="12.75"/>
  <cols>
    <col min="1" max="1" width="35.28515625" bestFit="1" customWidth="1"/>
    <col min="2" max="2" width="13.5703125" style="160" bestFit="1" customWidth="1"/>
  </cols>
  <sheetData>
    <row r="1" spans="1:2">
      <c r="A1" s="158" t="s">
        <v>441</v>
      </c>
      <c r="B1" s="159" t="s">
        <v>442</v>
      </c>
    </row>
    <row r="2" spans="1:2">
      <c r="A2" s="98" t="s">
        <v>1</v>
      </c>
      <c r="B2" s="160">
        <v>998</v>
      </c>
    </row>
    <row r="3" spans="1:2">
      <c r="A3" s="112" t="s">
        <v>340</v>
      </c>
      <c r="B3" s="160">
        <v>513</v>
      </c>
    </row>
    <row r="4" spans="1:2">
      <c r="A4" t="s">
        <v>443</v>
      </c>
      <c r="B4" s="160">
        <v>0</v>
      </c>
    </row>
    <row r="5" spans="1:2">
      <c r="A5" s="112" t="s">
        <v>444</v>
      </c>
      <c r="B5" s="160">
        <v>357</v>
      </c>
    </row>
    <row r="6" spans="1:2">
      <c r="A6" s="112" t="s">
        <v>445</v>
      </c>
      <c r="B6" s="160">
        <v>512</v>
      </c>
    </row>
    <row r="7" spans="1:2">
      <c r="A7" s="112" t="s">
        <v>446</v>
      </c>
      <c r="B7" s="160">
        <v>884</v>
      </c>
    </row>
    <row r="12" spans="1:2">
      <c r="B12" s="160">
        <f>SUM(B2:B10)</f>
        <v>3264</v>
      </c>
    </row>
    <row r="17" spans="5:5">
      <c r="E17" s="112" t="s">
        <v>447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2" activePane="bottomLeft" state="frozen"/>
      <selection pane="bottomLeft" activeCell="C24" sqref="C24"/>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27.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election activeCell="E17" sqref="E17"/>
    </sheetView>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opLeftCell="A2" workbookViewId="0">
      <selection activeCell="E17" sqref="E17"/>
    </sheetView>
  </sheetViews>
  <sheetFormatPr defaultColWidth="14.42578125" defaultRowHeight="15.75" customHeight="1"/>
  <cols>
    <col min="3" max="5" width="22.7109375" customWidth="1"/>
  </cols>
  <sheetData>
    <row r="1" spans="1:26" ht="15.75" customHeight="1">
      <c r="A1" s="184" t="s">
        <v>284</v>
      </c>
      <c r="B1" s="185"/>
      <c r="C1" s="185"/>
      <c r="D1" s="185"/>
      <c r="E1" s="41"/>
      <c r="F1" s="41"/>
      <c r="G1" s="41"/>
      <c r="H1" s="41"/>
      <c r="I1" s="41"/>
      <c r="J1" s="41"/>
      <c r="K1" s="41"/>
      <c r="L1" s="41"/>
      <c r="M1" s="41"/>
      <c r="N1" s="41"/>
      <c r="O1" s="41"/>
      <c r="P1" s="41"/>
      <c r="Q1" s="41"/>
      <c r="R1" s="41"/>
      <c r="S1" s="41"/>
      <c r="T1" s="41"/>
      <c r="U1" s="41"/>
      <c r="V1" s="41"/>
      <c r="W1" s="41"/>
      <c r="X1" s="41"/>
      <c r="Y1" s="41"/>
      <c r="Z1" s="41"/>
    </row>
    <row r="2" spans="1:26" ht="12.7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8">
      <c r="A9" s="153" t="s">
        <v>404</v>
      </c>
      <c r="B9" s="154"/>
      <c r="C9" s="155"/>
      <c r="D9" s="154"/>
      <c r="E9" s="123"/>
      <c r="I9" s="41"/>
      <c r="J9" s="41"/>
      <c r="K9" s="41"/>
      <c r="L9" s="41"/>
      <c r="M9" s="41"/>
      <c r="N9" s="41"/>
      <c r="O9" s="41"/>
      <c r="P9" s="41"/>
      <c r="Q9" s="41"/>
      <c r="R9" s="41"/>
      <c r="S9" s="41"/>
      <c r="T9" s="41"/>
      <c r="U9" s="41"/>
      <c r="V9" s="41"/>
      <c r="W9" s="41"/>
      <c r="X9" s="41"/>
      <c r="Y9" s="41"/>
      <c r="Z9" s="41"/>
    </row>
    <row r="10" spans="1:26" ht="18">
      <c r="A10" s="140"/>
      <c r="B10" s="141" t="s">
        <v>406</v>
      </c>
      <c r="C10" s="142" t="s">
        <v>405</v>
      </c>
      <c r="D10" s="168"/>
      <c r="E10" s="144"/>
      <c r="F10" s="143"/>
      <c r="G10" s="143"/>
      <c r="I10" s="41"/>
      <c r="J10" s="173" t="s">
        <v>460</v>
      </c>
      <c r="K10" s="41"/>
      <c r="L10" s="41"/>
      <c r="M10" s="41"/>
      <c r="N10" s="41"/>
      <c r="O10" s="41"/>
      <c r="P10" s="41"/>
      <c r="Q10" s="41"/>
      <c r="R10" s="41"/>
      <c r="S10" s="41"/>
      <c r="T10" s="41"/>
      <c r="U10" s="41"/>
      <c r="V10" s="41"/>
      <c r="W10" s="41"/>
      <c r="X10" s="41"/>
      <c r="Y10" s="41"/>
      <c r="Z10" s="41"/>
    </row>
    <row r="11" spans="1:26" ht="12.75">
      <c r="A11" s="143"/>
      <c r="B11" s="141" t="s">
        <v>407</v>
      </c>
      <c r="C11" s="150">
        <v>44222.039583333331</v>
      </c>
      <c r="D11" s="183">
        <v>44222.425694444442</v>
      </c>
      <c r="E11" s="183">
        <v>44224.022916666669</v>
      </c>
      <c r="F11" s="143"/>
      <c r="G11" s="143"/>
      <c r="I11" s="41"/>
      <c r="J11" s="150">
        <v>44223.976388888892</v>
      </c>
      <c r="K11" s="41"/>
      <c r="L11" s="41"/>
      <c r="M11" s="41"/>
      <c r="N11" s="41"/>
      <c r="O11" s="41"/>
      <c r="P11" s="41"/>
      <c r="Q11" s="41"/>
      <c r="R11" s="41"/>
      <c r="S11" s="41"/>
      <c r="T11" s="41"/>
      <c r="U11" s="41"/>
      <c r="V11" s="41"/>
      <c r="W11" s="41"/>
      <c r="X11" s="41"/>
      <c r="Y11" s="41"/>
      <c r="Z11" s="41"/>
    </row>
    <row r="12" spans="1:26" ht="12.75">
      <c r="A12" s="141"/>
      <c r="B12" s="141" t="s">
        <v>414</v>
      </c>
      <c r="C12" s="146" t="s">
        <v>419</v>
      </c>
      <c r="D12" s="170" t="s">
        <v>419</v>
      </c>
      <c r="E12" s="170" t="s">
        <v>419</v>
      </c>
      <c r="F12" s="143"/>
      <c r="G12" s="143"/>
      <c r="I12" s="41"/>
      <c r="J12" s="147" t="s">
        <v>461</v>
      </c>
      <c r="K12" s="41"/>
      <c r="L12" s="41"/>
      <c r="M12" s="41"/>
      <c r="N12" s="41"/>
      <c r="O12" s="41"/>
      <c r="P12" s="41"/>
      <c r="Q12" s="41"/>
      <c r="R12" s="41"/>
      <c r="S12" s="41"/>
      <c r="T12" s="41"/>
      <c r="U12" s="41"/>
      <c r="V12" s="41"/>
      <c r="W12" s="41"/>
      <c r="X12" s="41"/>
      <c r="Y12" s="41"/>
      <c r="Z12" s="41"/>
    </row>
    <row r="13" spans="1:26" ht="12.75">
      <c r="A13" s="141"/>
      <c r="B13" s="141" t="s">
        <v>415</v>
      </c>
      <c r="C13" s="147">
        <v>500</v>
      </c>
      <c r="D13" s="169">
        <v>500</v>
      </c>
      <c r="E13" s="169">
        <v>200</v>
      </c>
      <c r="F13" s="143"/>
      <c r="G13" s="143"/>
      <c r="I13" s="41"/>
      <c r="J13" s="147">
        <v>250</v>
      </c>
      <c r="K13" s="41"/>
      <c r="L13" s="41"/>
      <c r="M13" s="41"/>
      <c r="N13" s="41"/>
      <c r="O13" s="41"/>
      <c r="P13" s="41"/>
      <c r="Q13" s="41"/>
      <c r="R13" s="41"/>
      <c r="S13" s="41"/>
      <c r="T13" s="41"/>
      <c r="U13" s="41"/>
      <c r="V13" s="41"/>
      <c r="W13" s="41"/>
      <c r="X13" s="41"/>
      <c r="Y13" s="41"/>
      <c r="Z13" s="41"/>
    </row>
    <row r="14" spans="1:26" ht="12.75">
      <c r="A14" s="141"/>
      <c r="B14" s="141" t="s">
        <v>416</v>
      </c>
      <c r="C14" s="146" t="b">
        <v>1</v>
      </c>
      <c r="D14" s="170" t="b">
        <v>1</v>
      </c>
      <c r="E14" s="170" t="b">
        <v>1</v>
      </c>
      <c r="F14" s="143"/>
      <c r="G14" s="143"/>
      <c r="I14" s="41"/>
      <c r="J14" s="170" t="b">
        <v>1</v>
      </c>
      <c r="K14" s="41"/>
      <c r="L14" s="41"/>
      <c r="M14" s="41"/>
      <c r="N14" s="41"/>
      <c r="O14" s="41"/>
      <c r="P14" s="41"/>
      <c r="Q14" s="41"/>
      <c r="R14" s="41"/>
      <c r="S14" s="41"/>
      <c r="T14" s="41"/>
      <c r="U14" s="41"/>
      <c r="V14" s="41"/>
      <c r="W14" s="41"/>
      <c r="X14" s="41"/>
      <c r="Y14" s="41"/>
      <c r="Z14" s="41"/>
    </row>
    <row r="15" spans="1:26" ht="12.75">
      <c r="A15" s="141"/>
      <c r="B15" s="141" t="s">
        <v>417</v>
      </c>
      <c r="C15" s="146" t="b">
        <v>1</v>
      </c>
      <c r="D15" s="170" t="b">
        <v>1</v>
      </c>
      <c r="E15" s="170" t="b">
        <v>1</v>
      </c>
      <c r="F15" s="143"/>
      <c r="G15" s="143"/>
      <c r="I15" s="41"/>
      <c r="J15" s="170" t="b">
        <v>1</v>
      </c>
      <c r="K15" s="41"/>
      <c r="L15" s="41"/>
      <c r="M15" s="41"/>
      <c r="N15" s="41"/>
      <c r="O15" s="41"/>
      <c r="P15" s="41"/>
      <c r="Q15" s="41"/>
      <c r="R15" s="41"/>
      <c r="S15" s="41"/>
      <c r="T15" s="41"/>
      <c r="U15" s="41"/>
      <c r="V15" s="41"/>
      <c r="W15" s="41"/>
      <c r="X15" s="41"/>
      <c r="Y15" s="41"/>
      <c r="Z15" s="41"/>
    </row>
    <row r="16" spans="1:26" ht="12.75">
      <c r="A16" s="141"/>
      <c r="B16" s="141" t="s">
        <v>418</v>
      </c>
      <c r="C16" s="146" t="b">
        <v>1</v>
      </c>
      <c r="D16" s="170" t="b">
        <v>1</v>
      </c>
      <c r="E16" s="170" t="b">
        <v>1</v>
      </c>
      <c r="F16" s="143"/>
      <c r="G16" s="143"/>
      <c r="I16" s="41"/>
      <c r="J16" s="170" t="b">
        <v>1</v>
      </c>
      <c r="K16" s="41"/>
      <c r="L16" s="41"/>
      <c r="M16" s="41"/>
      <c r="N16" s="41"/>
      <c r="O16" s="41"/>
      <c r="P16" s="41"/>
      <c r="Q16" s="41"/>
      <c r="R16" s="41"/>
      <c r="S16" s="41"/>
      <c r="T16" s="41"/>
      <c r="U16" s="41"/>
      <c r="V16" s="41"/>
      <c r="W16" s="41"/>
      <c r="X16" s="41"/>
      <c r="Y16" s="41"/>
      <c r="Z16" s="41"/>
    </row>
    <row r="17" spans="1:26" ht="12.75">
      <c r="A17" s="141"/>
      <c r="B17" s="145" t="s">
        <v>408</v>
      </c>
      <c r="C17" s="146" t="s">
        <v>420</v>
      </c>
      <c r="D17" s="170" t="s">
        <v>487</v>
      </c>
      <c r="E17" s="144"/>
      <c r="F17" s="143"/>
      <c r="G17" s="143"/>
      <c r="I17" s="41"/>
      <c r="J17" s="174" t="s">
        <v>462</v>
      </c>
      <c r="K17" s="41"/>
      <c r="L17" s="41"/>
      <c r="M17" s="41"/>
      <c r="N17" s="41"/>
      <c r="O17" s="41"/>
      <c r="P17" s="41"/>
      <c r="Q17" s="41"/>
      <c r="R17" s="41"/>
      <c r="S17" s="41"/>
      <c r="T17" s="41"/>
      <c r="U17" s="41"/>
      <c r="V17" s="41"/>
      <c r="W17" s="41"/>
      <c r="X17" s="41"/>
      <c r="Y17" s="41"/>
      <c r="Z17" s="41"/>
    </row>
    <row r="18" spans="1:26" ht="12.75">
      <c r="A18" s="141"/>
      <c r="B18" s="145" t="s">
        <v>433</v>
      </c>
      <c r="C18" s="151" t="s">
        <v>485</v>
      </c>
      <c r="D18" s="170" t="s">
        <v>486</v>
      </c>
      <c r="E18" s="144"/>
      <c r="F18" s="143"/>
      <c r="G18" s="143"/>
      <c r="I18" s="41"/>
      <c r="J18" s="147" t="s">
        <v>462</v>
      </c>
      <c r="K18" s="41"/>
      <c r="L18" s="41"/>
      <c r="M18" s="41"/>
      <c r="N18" s="41"/>
      <c r="O18" s="41"/>
      <c r="P18" s="41"/>
      <c r="Q18" s="41"/>
      <c r="R18" s="41"/>
      <c r="S18" s="41"/>
      <c r="T18" s="41"/>
      <c r="U18" s="41"/>
      <c r="V18" s="41"/>
      <c r="W18" s="41"/>
      <c r="X18" s="41"/>
      <c r="Y18" s="41"/>
      <c r="Z18" s="41"/>
    </row>
    <row r="19" spans="1:26" ht="12.75">
      <c r="A19" s="141"/>
      <c r="B19" s="145" t="s">
        <v>411</v>
      </c>
      <c r="C19" s="146"/>
      <c r="D19" s="169"/>
      <c r="E19" s="144"/>
      <c r="F19" s="143"/>
      <c r="G19" s="143"/>
      <c r="I19" s="41"/>
      <c r="J19" s="146" t="s">
        <v>468</v>
      </c>
      <c r="K19" s="41"/>
      <c r="L19" s="41"/>
      <c r="M19" s="41"/>
      <c r="N19" s="41"/>
      <c r="O19" s="41"/>
      <c r="P19" s="41"/>
      <c r="Q19" s="41"/>
      <c r="R19" s="41"/>
      <c r="S19" s="41"/>
      <c r="T19" s="41"/>
      <c r="U19" s="41"/>
      <c r="V19" s="41"/>
      <c r="W19" s="41"/>
      <c r="X19" s="41"/>
      <c r="Y19" s="41"/>
      <c r="Z19" s="41"/>
    </row>
    <row r="20" spans="1:26" ht="12.75">
      <c r="A20" s="141"/>
      <c r="B20" s="145" t="s">
        <v>412</v>
      </c>
      <c r="C20" s="146"/>
      <c r="D20" s="169"/>
      <c r="E20" s="144"/>
      <c r="F20" s="143"/>
      <c r="G20" s="143"/>
      <c r="I20" s="41"/>
      <c r="J20" s="146" t="s">
        <v>469</v>
      </c>
      <c r="K20" s="41"/>
      <c r="L20" s="41"/>
      <c r="M20" s="41"/>
      <c r="N20" s="41"/>
      <c r="O20" s="41"/>
      <c r="P20" s="41"/>
      <c r="Q20" s="41"/>
      <c r="R20" s="41"/>
      <c r="S20" s="41"/>
      <c r="T20" s="41"/>
      <c r="U20" s="41"/>
      <c r="V20" s="41"/>
      <c r="W20" s="41"/>
      <c r="X20" s="41"/>
      <c r="Y20" s="41"/>
      <c r="Z20" s="41"/>
    </row>
    <row r="21" spans="1:26" ht="12.75">
      <c r="A21" s="186" t="s">
        <v>421</v>
      </c>
      <c r="B21" s="186"/>
      <c r="C21" s="146"/>
      <c r="D21" s="168"/>
      <c r="E21" s="144"/>
      <c r="F21" s="143"/>
      <c r="G21" s="143"/>
      <c r="I21" s="41"/>
      <c r="J21" s="147">
        <v>109222</v>
      </c>
      <c r="K21" s="41"/>
      <c r="L21" s="41"/>
      <c r="M21" s="41"/>
      <c r="N21" s="41"/>
      <c r="O21" s="41"/>
      <c r="P21" s="41"/>
      <c r="Q21" s="41"/>
      <c r="R21" s="41"/>
      <c r="S21" s="41"/>
      <c r="T21" s="41"/>
      <c r="U21" s="41"/>
      <c r="V21" s="41"/>
      <c r="W21" s="41"/>
      <c r="X21" s="41"/>
      <c r="Y21" s="41"/>
      <c r="Z21" s="41"/>
    </row>
    <row r="22" spans="1:26" ht="12.75">
      <c r="A22" s="186" t="s">
        <v>422</v>
      </c>
      <c r="B22" s="186"/>
      <c r="C22" s="146"/>
      <c r="D22" s="168"/>
      <c r="E22" s="144"/>
      <c r="F22" s="143"/>
      <c r="G22" s="143"/>
      <c r="I22" s="41"/>
      <c r="J22" s="147">
        <v>91967</v>
      </c>
      <c r="K22" s="41"/>
      <c r="L22" s="41"/>
      <c r="M22" s="41"/>
      <c r="N22" s="41"/>
      <c r="O22" s="41"/>
      <c r="P22" s="41"/>
      <c r="Q22" s="41"/>
      <c r="R22" s="41"/>
      <c r="S22" s="41"/>
      <c r="T22" s="41"/>
      <c r="U22" s="41"/>
      <c r="V22" s="41"/>
      <c r="W22" s="41"/>
      <c r="X22" s="41"/>
      <c r="Y22" s="41"/>
      <c r="Z22" s="41"/>
    </row>
    <row r="23" spans="1:26" ht="12.75">
      <c r="A23" s="141"/>
      <c r="B23" s="145" t="s">
        <v>437</v>
      </c>
      <c r="C23" s="146"/>
      <c r="D23" s="168"/>
      <c r="E23" s="144"/>
      <c r="F23" s="143"/>
      <c r="G23" s="143"/>
      <c r="I23" s="41"/>
      <c r="J23" s="147"/>
      <c r="K23" s="41"/>
      <c r="L23" s="41"/>
      <c r="M23" s="41"/>
      <c r="N23" s="41"/>
      <c r="O23" s="41"/>
      <c r="P23" s="41"/>
      <c r="Q23" s="41"/>
      <c r="R23" s="41"/>
      <c r="S23" s="41"/>
      <c r="T23" s="41"/>
      <c r="U23" s="41"/>
      <c r="V23" s="41"/>
      <c r="W23" s="41"/>
      <c r="X23" s="41"/>
      <c r="Y23" s="41"/>
      <c r="Z23" s="41"/>
    </row>
    <row r="24" spans="1:26" ht="12.75">
      <c r="A24" s="141"/>
      <c r="B24" s="145" t="s">
        <v>413</v>
      </c>
      <c r="C24" s="146"/>
      <c r="D24" s="168"/>
      <c r="E24" s="144"/>
      <c r="F24" s="143"/>
      <c r="G24" s="143"/>
      <c r="I24" s="41"/>
      <c r="J24" s="146" t="s">
        <v>467</v>
      </c>
      <c r="K24" s="41"/>
      <c r="L24" s="41"/>
      <c r="M24" s="41"/>
      <c r="N24" s="41"/>
      <c r="O24" s="41"/>
      <c r="P24" s="41"/>
      <c r="Q24" s="41"/>
      <c r="R24" s="41"/>
      <c r="S24" s="41"/>
      <c r="T24" s="41"/>
      <c r="U24" s="41"/>
      <c r="V24" s="41"/>
      <c r="W24" s="41"/>
      <c r="X24" s="41"/>
      <c r="Y24" s="41"/>
      <c r="Z24" s="41"/>
    </row>
    <row r="25" spans="1:26" ht="12.75">
      <c r="A25" s="143"/>
      <c r="B25" s="156" t="s">
        <v>409</v>
      </c>
      <c r="C25" s="157" t="s">
        <v>423</v>
      </c>
      <c r="D25" s="171"/>
      <c r="E25" s="144"/>
      <c r="F25" s="143"/>
      <c r="G25" s="143"/>
      <c r="H25" s="143"/>
      <c r="I25" s="41"/>
      <c r="J25" s="41"/>
      <c r="K25" s="41"/>
      <c r="L25" s="41"/>
      <c r="M25" s="41"/>
      <c r="N25" s="41"/>
      <c r="O25" s="41"/>
      <c r="P25" s="41"/>
      <c r="Q25" s="41"/>
      <c r="R25" s="41"/>
      <c r="S25" s="41"/>
      <c r="T25" s="41"/>
      <c r="U25" s="41"/>
      <c r="V25" s="41"/>
      <c r="W25" s="41"/>
      <c r="X25" s="41"/>
      <c r="Y25" s="41"/>
      <c r="Z25" s="41"/>
    </row>
    <row r="26" spans="1:26" ht="12.75">
      <c r="B26" s="156" t="s">
        <v>410</v>
      </c>
      <c r="C26" s="157" t="s">
        <v>424</v>
      </c>
      <c r="D26" s="171"/>
      <c r="E26" s="123"/>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187" t="s">
        <v>470</v>
      </c>
      <c r="G32" s="187"/>
      <c r="H32" s="187"/>
      <c r="I32" s="187"/>
      <c r="J32" s="187"/>
      <c r="K32" s="41"/>
      <c r="L32" s="41"/>
      <c r="M32" s="41"/>
      <c r="N32" s="41"/>
      <c r="O32" s="41"/>
      <c r="P32" s="41"/>
      <c r="Q32" s="41"/>
      <c r="R32" s="41"/>
      <c r="S32" s="41"/>
      <c r="T32" s="41"/>
      <c r="U32" s="41"/>
      <c r="V32" s="41"/>
      <c r="W32" s="41"/>
      <c r="X32" s="41"/>
      <c r="Y32" s="41"/>
      <c r="Z32" s="41"/>
    </row>
    <row r="33" spans="1:26" ht="12.75">
      <c r="A33" s="41"/>
      <c r="B33" s="87"/>
      <c r="C33" s="88"/>
      <c r="D33" s="89"/>
      <c r="E33" s="41"/>
      <c r="F33" s="178" t="s">
        <v>415</v>
      </c>
      <c r="G33" s="180">
        <v>250</v>
      </c>
      <c r="H33" s="180">
        <v>500</v>
      </c>
      <c r="I33" s="180">
        <v>750</v>
      </c>
      <c r="J33" s="180">
        <v>1000</v>
      </c>
      <c r="K33" s="41"/>
      <c r="L33" s="180">
        <v>500</v>
      </c>
      <c r="M33" s="180">
        <v>750</v>
      </c>
      <c r="N33" s="180">
        <v>1000</v>
      </c>
      <c r="O33" s="41"/>
      <c r="P33" s="41"/>
      <c r="Q33" s="41"/>
      <c r="R33" s="41"/>
      <c r="S33" s="41"/>
      <c r="T33" s="41"/>
      <c r="U33" s="41"/>
      <c r="V33" s="41"/>
      <c r="W33" s="41"/>
      <c r="X33" s="41"/>
      <c r="Y33" s="41"/>
      <c r="Z33" s="41"/>
    </row>
    <row r="34" spans="1:26" ht="12.75">
      <c r="A34" s="41"/>
      <c r="B34" s="87"/>
      <c r="C34" s="88"/>
      <c r="D34" s="89"/>
      <c r="F34" s="179" t="s">
        <v>471</v>
      </c>
      <c r="G34" s="88">
        <v>1</v>
      </c>
      <c r="H34" s="88">
        <v>1</v>
      </c>
      <c r="I34" s="88">
        <v>1</v>
      </c>
      <c r="J34" s="88">
        <v>1</v>
      </c>
      <c r="K34" s="41"/>
      <c r="L34" s="181"/>
      <c r="M34" s="181"/>
      <c r="N34" s="181"/>
      <c r="O34" s="41"/>
      <c r="P34" s="41"/>
      <c r="Q34" s="41"/>
      <c r="R34" s="41"/>
      <c r="S34" s="41"/>
      <c r="T34" s="41"/>
      <c r="U34" s="41"/>
      <c r="V34" s="41"/>
      <c r="W34" s="41"/>
      <c r="X34" s="41"/>
      <c r="Y34" s="41"/>
      <c r="Z34" s="41"/>
    </row>
    <row r="35" spans="1:26" ht="12.75">
      <c r="A35" s="41"/>
      <c r="B35" s="87"/>
      <c r="C35" s="88"/>
      <c r="D35" s="89"/>
      <c r="F35" s="179" t="s">
        <v>472</v>
      </c>
      <c r="G35" s="88">
        <v>5</v>
      </c>
      <c r="H35" s="88">
        <v>5</v>
      </c>
      <c r="I35" s="88">
        <v>5</v>
      </c>
      <c r="J35" s="88">
        <v>6</v>
      </c>
      <c r="K35" s="41"/>
      <c r="L35" s="181"/>
      <c r="M35" s="181"/>
      <c r="N35" s="181">
        <f t="shared" ref="N35:N45" si="1">J35/$G35</f>
        <v>1.2</v>
      </c>
      <c r="O35" s="41"/>
      <c r="P35" s="41"/>
      <c r="Q35" s="41"/>
      <c r="R35" s="41"/>
      <c r="S35" s="41"/>
      <c r="T35" s="41"/>
      <c r="U35" s="41"/>
      <c r="V35" s="41"/>
      <c r="W35" s="41"/>
      <c r="X35" s="41"/>
      <c r="Y35" s="41"/>
      <c r="Z35" s="41"/>
    </row>
    <row r="36" spans="1:26" ht="12.75">
      <c r="A36" s="41"/>
      <c r="B36" s="87"/>
      <c r="C36" s="88"/>
      <c r="D36" s="89"/>
      <c r="F36" s="179" t="s">
        <v>473</v>
      </c>
      <c r="G36" s="88">
        <v>5</v>
      </c>
      <c r="H36" s="88">
        <v>5</v>
      </c>
      <c r="I36" s="88">
        <v>5</v>
      </c>
      <c r="J36" s="88">
        <v>6</v>
      </c>
      <c r="K36" s="41"/>
      <c r="L36" s="181"/>
      <c r="M36" s="181"/>
      <c r="N36" s="181">
        <f t="shared" si="1"/>
        <v>1.2</v>
      </c>
      <c r="O36" s="41"/>
      <c r="P36" s="41"/>
      <c r="Q36" s="41"/>
      <c r="R36" s="41"/>
      <c r="S36" s="41"/>
      <c r="T36" s="41"/>
      <c r="U36" s="41"/>
      <c r="V36" s="41"/>
      <c r="W36" s="41"/>
      <c r="X36" s="41"/>
      <c r="Y36" s="41"/>
      <c r="Z36" s="41"/>
    </row>
    <row r="37" spans="1:26" ht="12.75">
      <c r="A37" s="41"/>
      <c r="B37" s="87"/>
      <c r="C37" s="88"/>
      <c r="D37" s="89"/>
      <c r="F37" s="179" t="s">
        <v>474</v>
      </c>
      <c r="G37" s="88">
        <v>1</v>
      </c>
      <c r="H37" s="88">
        <v>1</v>
      </c>
      <c r="I37" s="88">
        <v>1</v>
      </c>
      <c r="J37" s="88">
        <v>1</v>
      </c>
      <c r="K37" s="41"/>
      <c r="L37" s="181"/>
      <c r="M37" s="181"/>
      <c r="N37" s="181"/>
      <c r="O37" s="41"/>
      <c r="P37" s="41"/>
      <c r="Q37" s="41"/>
      <c r="R37" s="41"/>
      <c r="S37" s="41"/>
      <c r="T37" s="41"/>
      <c r="U37" s="41"/>
      <c r="V37" s="41"/>
      <c r="W37" s="41"/>
      <c r="X37" s="41"/>
      <c r="Y37" s="41"/>
      <c r="Z37" s="41"/>
    </row>
    <row r="38" spans="1:26" ht="12.75">
      <c r="A38" s="41"/>
      <c r="B38" s="87"/>
      <c r="C38" s="88"/>
      <c r="D38" s="89"/>
      <c r="F38" s="179" t="s">
        <v>475</v>
      </c>
      <c r="G38" s="88">
        <v>1</v>
      </c>
      <c r="H38" s="88">
        <v>1</v>
      </c>
      <c r="I38" s="88">
        <v>1</v>
      </c>
      <c r="J38" s="88">
        <v>1</v>
      </c>
      <c r="K38" s="41"/>
      <c r="L38" s="181"/>
      <c r="M38" s="181"/>
      <c r="N38" s="181"/>
      <c r="O38" s="41"/>
      <c r="P38" s="41"/>
      <c r="Q38" s="41"/>
      <c r="R38" s="41"/>
      <c r="S38" s="41"/>
      <c r="T38" s="41"/>
      <c r="U38" s="41"/>
      <c r="V38" s="41"/>
      <c r="W38" s="41"/>
      <c r="X38" s="41"/>
      <c r="Y38" s="41"/>
      <c r="Z38" s="41"/>
    </row>
    <row r="39" spans="1:26" ht="12.75">
      <c r="A39" s="41"/>
      <c r="B39" s="87"/>
      <c r="C39" s="88"/>
      <c r="D39" s="89"/>
      <c r="F39" s="179" t="s">
        <v>476</v>
      </c>
      <c r="G39" s="88">
        <v>155268</v>
      </c>
      <c r="H39" s="88">
        <v>262512</v>
      </c>
      <c r="I39" s="88">
        <v>343026</v>
      </c>
      <c r="J39" s="88">
        <v>406503</v>
      </c>
      <c r="K39" s="41"/>
      <c r="L39" s="182">
        <f t="shared" ref="L39:L45" si="2">H39/$G39</f>
        <v>1.6907025272432181</v>
      </c>
      <c r="M39" s="182">
        <f t="shared" ref="M39:M45" si="3">I39/$G39</f>
        <v>2.2092511013215859</v>
      </c>
      <c r="N39" s="182">
        <f t="shared" si="1"/>
        <v>2.6180732668676097</v>
      </c>
      <c r="O39" s="41"/>
      <c r="P39" s="41"/>
      <c r="Q39" s="41"/>
      <c r="R39" s="41"/>
      <c r="S39" s="41"/>
      <c r="T39" s="41"/>
      <c r="U39" s="41"/>
      <c r="V39" s="41"/>
      <c r="W39" s="41"/>
      <c r="X39" s="41"/>
      <c r="Y39" s="41"/>
      <c r="Z39" s="41"/>
    </row>
    <row r="40" spans="1:26" ht="12.75">
      <c r="A40" s="41"/>
      <c r="B40" s="87"/>
      <c r="C40" s="88"/>
      <c r="D40" s="89"/>
      <c r="F40" s="179" t="s">
        <v>477</v>
      </c>
      <c r="G40" s="88">
        <v>17252</v>
      </c>
      <c r="H40" s="88">
        <v>29168</v>
      </c>
      <c r="I40" s="88">
        <v>38144</v>
      </c>
      <c r="J40" s="88">
        <v>45167</v>
      </c>
      <c r="K40" s="41"/>
      <c r="L40" s="182">
        <f t="shared" si="2"/>
        <v>1.6907025272432181</v>
      </c>
      <c r="M40" s="182">
        <f t="shared" si="3"/>
        <v>2.2109900301414327</v>
      </c>
      <c r="N40" s="182">
        <f t="shared" si="1"/>
        <v>2.6180732668676097</v>
      </c>
      <c r="O40" s="41"/>
      <c r="P40" s="41"/>
      <c r="Q40" s="41"/>
      <c r="R40" s="41"/>
      <c r="S40" s="41"/>
      <c r="T40" s="41"/>
      <c r="U40" s="41"/>
      <c r="V40" s="41"/>
      <c r="W40" s="41"/>
      <c r="X40" s="41"/>
      <c r="Y40" s="41"/>
      <c r="Z40" s="41"/>
    </row>
    <row r="41" spans="1:26" ht="12.75">
      <c r="A41" s="41"/>
      <c r="B41" s="87"/>
      <c r="C41" s="88"/>
      <c r="D41" s="89"/>
      <c r="F41" s="179" t="s">
        <v>478</v>
      </c>
      <c r="G41" s="88">
        <v>2068</v>
      </c>
      <c r="H41" s="88">
        <v>2282</v>
      </c>
      <c r="I41" s="88">
        <v>2369</v>
      </c>
      <c r="J41" s="88">
        <v>2432</v>
      </c>
      <c r="K41" s="41"/>
      <c r="L41" s="181">
        <f t="shared" si="2"/>
        <v>1.1034816247582204</v>
      </c>
      <c r="M41" s="181">
        <f t="shared" si="3"/>
        <v>1.1455512572533848</v>
      </c>
      <c r="N41" s="181">
        <f t="shared" si="1"/>
        <v>1.1760154738878144</v>
      </c>
      <c r="O41" s="41"/>
      <c r="P41" s="41"/>
      <c r="Q41" s="41"/>
      <c r="R41" s="41"/>
      <c r="S41" s="41"/>
      <c r="T41" s="41"/>
      <c r="U41" s="41"/>
      <c r="V41" s="41"/>
      <c r="W41" s="41"/>
      <c r="X41" s="41"/>
      <c r="Y41" s="41"/>
      <c r="Z41" s="41"/>
    </row>
    <row r="42" spans="1:26" ht="12.75">
      <c r="A42" s="41"/>
      <c r="B42" s="87"/>
      <c r="C42" s="88"/>
      <c r="D42" s="89"/>
      <c r="F42" s="179" t="s">
        <v>479</v>
      </c>
      <c r="G42" s="88">
        <v>681</v>
      </c>
      <c r="H42" s="88">
        <v>976</v>
      </c>
      <c r="I42" s="88">
        <v>1198</v>
      </c>
      <c r="J42" s="88">
        <v>1401</v>
      </c>
      <c r="K42" s="41"/>
      <c r="L42" s="182">
        <f t="shared" si="2"/>
        <v>1.433186490455213</v>
      </c>
      <c r="M42" s="182">
        <f t="shared" si="3"/>
        <v>1.7591776798825256</v>
      </c>
      <c r="N42" s="182">
        <f t="shared" si="1"/>
        <v>2.0572687224669601</v>
      </c>
      <c r="O42" s="41"/>
      <c r="P42" s="41"/>
      <c r="Q42" s="41"/>
      <c r="R42" s="41"/>
      <c r="S42" s="41"/>
      <c r="T42" s="41"/>
      <c r="U42" s="41"/>
      <c r="V42" s="41"/>
      <c r="W42" s="41"/>
      <c r="X42" s="41"/>
      <c r="Y42" s="41"/>
      <c r="Z42" s="41"/>
    </row>
    <row r="43" spans="1:26" ht="12.75">
      <c r="A43" s="41"/>
      <c r="B43" s="87"/>
      <c r="C43" s="88"/>
      <c r="D43" s="89"/>
      <c r="F43" s="179" t="s">
        <v>480</v>
      </c>
      <c r="G43" s="88">
        <v>16571</v>
      </c>
      <c r="H43" s="88">
        <v>28192</v>
      </c>
      <c r="I43" s="88">
        <v>36916</v>
      </c>
      <c r="J43" s="88">
        <v>43766</v>
      </c>
      <c r="K43" s="41"/>
      <c r="L43" s="182">
        <f t="shared" si="2"/>
        <v>1.7012853780701225</v>
      </c>
      <c r="M43" s="182">
        <f t="shared" si="3"/>
        <v>2.2277472693259308</v>
      </c>
      <c r="N43" s="182">
        <f t="shared" si="1"/>
        <v>2.6411200289662662</v>
      </c>
      <c r="O43" s="41"/>
      <c r="P43" s="41"/>
      <c r="Q43" s="41"/>
      <c r="R43" s="41"/>
      <c r="S43" s="41"/>
      <c r="T43" s="41"/>
      <c r="U43" s="41"/>
      <c r="V43" s="41"/>
      <c r="W43" s="41"/>
      <c r="X43" s="41"/>
      <c r="Y43" s="41"/>
      <c r="Z43" s="41"/>
    </row>
    <row r="44" spans="1:26" ht="12.75">
      <c r="A44" s="41"/>
      <c r="B44" s="87"/>
      <c r="C44" s="88"/>
      <c r="D44" s="89"/>
      <c r="F44" s="179" t="s">
        <v>481</v>
      </c>
      <c r="G44" s="88">
        <v>0</v>
      </c>
      <c r="H44" s="88">
        <v>0</v>
      </c>
      <c r="I44" s="88">
        <v>0</v>
      </c>
      <c r="J44" s="88">
        <v>0</v>
      </c>
      <c r="K44" s="41"/>
      <c r="L44" s="181"/>
      <c r="M44" s="181"/>
      <c r="N44" s="181"/>
      <c r="O44" s="41"/>
      <c r="P44" s="41"/>
      <c r="Q44" s="41"/>
      <c r="R44" s="41"/>
      <c r="S44" s="41"/>
      <c r="T44" s="41"/>
      <c r="U44" s="41"/>
      <c r="V44" s="41"/>
      <c r="W44" s="41"/>
      <c r="X44" s="41"/>
      <c r="Y44" s="41"/>
      <c r="Z44" s="41"/>
    </row>
    <row r="45" spans="1:26" ht="12.75">
      <c r="A45" s="41"/>
      <c r="B45" s="87"/>
      <c r="C45" s="88"/>
      <c r="D45" s="89"/>
      <c r="F45" s="179" t="s">
        <v>482</v>
      </c>
      <c r="G45" s="88">
        <v>2068</v>
      </c>
      <c r="H45" s="88">
        <v>2282</v>
      </c>
      <c r="I45" s="88">
        <v>2369</v>
      </c>
      <c r="J45" s="88">
        <v>2432</v>
      </c>
      <c r="K45" s="41"/>
      <c r="L45" s="181">
        <f t="shared" si="2"/>
        <v>1.1034816247582204</v>
      </c>
      <c r="M45" s="181">
        <f t="shared" si="3"/>
        <v>1.1455512572533848</v>
      </c>
      <c r="N45" s="181">
        <f t="shared" si="1"/>
        <v>1.1760154738878144</v>
      </c>
      <c r="O45" s="41"/>
      <c r="P45" s="41"/>
      <c r="Q45" s="41"/>
      <c r="R45" s="41"/>
      <c r="S45" s="41"/>
      <c r="T45" s="41"/>
      <c r="U45" s="41"/>
      <c r="V45" s="41"/>
      <c r="W45" s="41"/>
      <c r="X45" s="41"/>
      <c r="Y45" s="41"/>
      <c r="Z45" s="41"/>
    </row>
    <row r="46" spans="1:26" ht="12.75">
      <c r="A46" s="41"/>
      <c r="B46" s="87"/>
      <c r="C46" s="88"/>
      <c r="D46" s="89"/>
      <c r="F46" s="179" t="s">
        <v>483</v>
      </c>
      <c r="G46" s="88">
        <v>1</v>
      </c>
      <c r="H46" s="88">
        <v>1</v>
      </c>
      <c r="I46" s="88">
        <v>1</v>
      </c>
      <c r="J46" s="88">
        <v>1</v>
      </c>
      <c r="K46" s="41"/>
      <c r="L46" s="181"/>
      <c r="M46" s="181"/>
      <c r="N46" s="181"/>
      <c r="O46" s="41"/>
      <c r="P46" s="41"/>
      <c r="Q46" s="41"/>
      <c r="R46" s="41"/>
      <c r="S46" s="41"/>
      <c r="T46" s="41"/>
      <c r="U46" s="41"/>
      <c r="V46" s="41"/>
      <c r="W46" s="41"/>
      <c r="X46" s="41"/>
      <c r="Y46" s="41"/>
      <c r="Z46" s="41"/>
    </row>
    <row r="47" spans="1:26" ht="12.75">
      <c r="A47" s="41"/>
      <c r="B47" s="87"/>
      <c r="C47" s="88"/>
      <c r="D47" s="89"/>
      <c r="F47" s="179" t="s">
        <v>484</v>
      </c>
      <c r="G47" s="88">
        <v>1</v>
      </c>
      <c r="H47" s="88">
        <v>1</v>
      </c>
      <c r="I47" s="88">
        <v>1</v>
      </c>
      <c r="J47" s="88">
        <v>1</v>
      </c>
      <c r="K47" s="41"/>
      <c r="L47" s="181"/>
      <c r="M47" s="181"/>
      <c r="N47" s="181"/>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4">
    <mergeCell ref="A1:D1"/>
    <mergeCell ref="A21:B21"/>
    <mergeCell ref="A22:B22"/>
    <mergeCell ref="F32:J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2" workbookViewId="0">
      <selection activeCell="G2" sqref="G2"/>
    </sheetView>
  </sheetViews>
  <sheetFormatPr defaultRowHeight="12.75"/>
  <cols>
    <col min="2" max="2" width="13.7109375" style="116" customWidth="1"/>
    <col min="3" max="3" width="52.42578125" bestFit="1" customWidth="1"/>
    <col min="4" max="4" width="17.85546875" style="116" customWidth="1"/>
    <col min="5" max="5" width="14.140625" style="123" bestFit="1" customWidth="1"/>
    <col min="8" max="8" width="14.42578125" bestFit="1" customWidth="1"/>
  </cols>
  <sheetData>
    <row r="1" spans="1:5" ht="18">
      <c r="A1" s="122" t="s">
        <v>449</v>
      </c>
    </row>
    <row r="3" spans="1:5" ht="49.5" customHeight="1">
      <c r="A3" s="117" t="s">
        <v>355</v>
      </c>
      <c r="B3" s="118" t="s">
        <v>111</v>
      </c>
      <c r="C3" s="117" t="s">
        <v>356</v>
      </c>
      <c r="D3" s="165" t="s">
        <v>286</v>
      </c>
      <c r="E3" s="124" t="s">
        <v>361</v>
      </c>
    </row>
    <row r="4" spans="1:5" s="148" customFormat="1" ht="24.95" customHeight="1">
      <c r="A4" s="120">
        <v>1</v>
      </c>
      <c r="B4" s="121">
        <v>50</v>
      </c>
      <c r="C4" s="127" t="s">
        <v>458</v>
      </c>
      <c r="D4" s="167">
        <v>1083</v>
      </c>
      <c r="E4" s="126">
        <f t="shared" ref="E4:E23" si="0">(1107-D4)/1107</f>
        <v>2.1680216802168022E-2</v>
      </c>
    </row>
    <row r="5" spans="1:5" s="148" customFormat="1" ht="24.95" customHeight="1">
      <c r="A5" s="90">
        <f t="shared" ref="A5:A23" si="1">A4+1</f>
        <v>2</v>
      </c>
      <c r="B5" s="119">
        <v>100</v>
      </c>
      <c r="C5" s="92" t="s">
        <v>448</v>
      </c>
      <c r="D5" s="166">
        <v>1057</v>
      </c>
      <c r="E5" s="125">
        <f t="shared" si="0"/>
        <v>4.5167118337850046E-2</v>
      </c>
    </row>
    <row r="6" spans="1:5" s="148" customFormat="1" ht="24.95" customHeight="1">
      <c r="A6" s="120">
        <f t="shared" si="1"/>
        <v>3</v>
      </c>
      <c r="B6" s="121">
        <v>150</v>
      </c>
      <c r="C6" s="127" t="s">
        <v>452</v>
      </c>
      <c r="D6" s="167">
        <v>970</v>
      </c>
      <c r="E6" s="126">
        <f t="shared" si="0"/>
        <v>0.12375790424570912</v>
      </c>
    </row>
    <row r="7" spans="1:5" ht="24.95" customHeight="1">
      <c r="A7" s="161">
        <f t="shared" si="1"/>
        <v>4</v>
      </c>
      <c r="B7" s="119">
        <v>200</v>
      </c>
      <c r="C7" s="92" t="s">
        <v>362</v>
      </c>
      <c r="D7" s="166">
        <v>881</v>
      </c>
      <c r="E7" s="125">
        <f t="shared" si="0"/>
        <v>0.20415537488708221</v>
      </c>
    </row>
    <row r="8" spans="1:5" ht="24.95" customHeight="1">
      <c r="A8" s="120">
        <f t="shared" si="1"/>
        <v>5</v>
      </c>
      <c r="B8" s="121">
        <v>250</v>
      </c>
      <c r="C8" s="127" t="s">
        <v>363</v>
      </c>
      <c r="D8" s="121">
        <v>842</v>
      </c>
      <c r="E8" s="126">
        <f t="shared" si="0"/>
        <v>0.23938572719060525</v>
      </c>
    </row>
    <row r="9" spans="1:5" ht="24.95" customHeight="1">
      <c r="A9" s="161">
        <f t="shared" si="1"/>
        <v>6</v>
      </c>
      <c r="B9" s="119">
        <v>300</v>
      </c>
      <c r="C9" s="92" t="s">
        <v>364</v>
      </c>
      <c r="D9" s="119">
        <v>814</v>
      </c>
      <c r="E9" s="125">
        <f t="shared" si="0"/>
        <v>0.26467931345980128</v>
      </c>
    </row>
    <row r="10" spans="1:5" ht="24.95" customHeight="1">
      <c r="A10" s="120">
        <f t="shared" si="1"/>
        <v>7</v>
      </c>
      <c r="B10" s="121">
        <v>350</v>
      </c>
      <c r="C10" s="127" t="s">
        <v>365</v>
      </c>
      <c r="D10" s="121">
        <v>782</v>
      </c>
      <c r="E10" s="126">
        <f t="shared" si="0"/>
        <v>0.29358626919602532</v>
      </c>
    </row>
    <row r="11" spans="1:5" ht="24.95" customHeight="1">
      <c r="A11" s="161">
        <f t="shared" si="1"/>
        <v>8</v>
      </c>
      <c r="B11" s="119">
        <v>400</v>
      </c>
      <c r="C11" s="92" t="s">
        <v>366</v>
      </c>
      <c r="D11" s="119">
        <v>746</v>
      </c>
      <c r="E11" s="125">
        <f t="shared" si="0"/>
        <v>0.32610659439927731</v>
      </c>
    </row>
    <row r="12" spans="1:5" ht="24.95" customHeight="1">
      <c r="A12" s="120">
        <f t="shared" si="1"/>
        <v>9</v>
      </c>
      <c r="B12" s="121">
        <v>450</v>
      </c>
      <c r="C12" s="127" t="s">
        <v>367</v>
      </c>
      <c r="D12" s="121">
        <v>720</v>
      </c>
      <c r="E12" s="126">
        <f t="shared" si="0"/>
        <v>0.34959349593495936</v>
      </c>
    </row>
    <row r="13" spans="1:5" ht="24.95" customHeight="1">
      <c r="A13" s="161">
        <f t="shared" si="1"/>
        <v>10</v>
      </c>
      <c r="B13" s="119">
        <v>500</v>
      </c>
      <c r="C13" s="92" t="s">
        <v>358</v>
      </c>
      <c r="D13" s="119">
        <v>706</v>
      </c>
      <c r="E13" s="125">
        <f t="shared" si="0"/>
        <v>0.36224028906955735</v>
      </c>
    </row>
    <row r="14" spans="1:5" ht="24.95" customHeight="1">
      <c r="A14" s="120">
        <f t="shared" si="1"/>
        <v>11</v>
      </c>
      <c r="B14" s="121">
        <v>550</v>
      </c>
      <c r="C14" s="127" t="s">
        <v>359</v>
      </c>
      <c r="D14" s="121">
        <v>683</v>
      </c>
      <c r="E14" s="126">
        <f t="shared" si="0"/>
        <v>0.38301716350496839</v>
      </c>
    </row>
    <row r="15" spans="1:5" s="148" customFormat="1" ht="24.95" customHeight="1">
      <c r="A15" s="161">
        <f t="shared" si="1"/>
        <v>12</v>
      </c>
      <c r="B15" s="119">
        <v>600</v>
      </c>
      <c r="C15" s="92" t="s">
        <v>453</v>
      </c>
      <c r="D15" s="119">
        <v>666</v>
      </c>
      <c r="E15" s="162">
        <f t="shared" si="0"/>
        <v>0.3983739837398374</v>
      </c>
    </row>
    <row r="16" spans="1:5" s="148" customFormat="1" ht="24.95" customHeight="1">
      <c r="A16" s="120">
        <f t="shared" si="1"/>
        <v>13</v>
      </c>
      <c r="B16" s="121">
        <v>650</v>
      </c>
      <c r="C16" s="127" t="s">
        <v>454</v>
      </c>
      <c r="D16" s="121">
        <v>643</v>
      </c>
      <c r="E16" s="126">
        <f t="shared" si="0"/>
        <v>0.41915085817524844</v>
      </c>
    </row>
    <row r="17" spans="1:5" ht="24.95" customHeight="1">
      <c r="A17" s="161">
        <f t="shared" si="1"/>
        <v>14</v>
      </c>
      <c r="B17" s="119">
        <v>700</v>
      </c>
      <c r="C17" s="92" t="s">
        <v>455</v>
      </c>
      <c r="D17" s="119">
        <v>623</v>
      </c>
      <c r="E17" s="162">
        <f t="shared" si="0"/>
        <v>0.43721770551038841</v>
      </c>
    </row>
    <row r="18" spans="1:5" s="148" customFormat="1" ht="24.95" customHeight="1">
      <c r="A18" s="120">
        <f t="shared" si="1"/>
        <v>15</v>
      </c>
      <c r="B18" s="121">
        <v>750</v>
      </c>
      <c r="C18" s="127" t="s">
        <v>360</v>
      </c>
      <c r="D18" s="121">
        <v>606</v>
      </c>
      <c r="E18" s="126">
        <f t="shared" si="0"/>
        <v>0.45257452574525747</v>
      </c>
    </row>
    <row r="19" spans="1:5" s="148" customFormat="1" ht="24.95" customHeight="1">
      <c r="A19" s="161">
        <f t="shared" si="1"/>
        <v>16</v>
      </c>
      <c r="B19" s="119">
        <v>800</v>
      </c>
      <c r="C19" s="92" t="s">
        <v>456</v>
      </c>
      <c r="D19" s="119">
        <v>591</v>
      </c>
      <c r="E19" s="162">
        <f t="shared" si="0"/>
        <v>0.46612466124661245</v>
      </c>
    </row>
    <row r="20" spans="1:5" s="148" customFormat="1" ht="24.95" customHeight="1">
      <c r="A20" s="120">
        <f t="shared" si="1"/>
        <v>17</v>
      </c>
      <c r="B20" s="121">
        <v>850</v>
      </c>
      <c r="C20" s="127" t="s">
        <v>457</v>
      </c>
      <c r="D20" s="121">
        <v>578</v>
      </c>
      <c r="E20" s="126">
        <f t="shared" si="0"/>
        <v>0.47786811201445351</v>
      </c>
    </row>
    <row r="21" spans="1:5" s="148" customFormat="1" ht="24.95" customHeight="1">
      <c r="A21" s="161">
        <f t="shared" si="1"/>
        <v>18</v>
      </c>
      <c r="B21" s="119">
        <v>900</v>
      </c>
      <c r="C21" s="92" t="s">
        <v>450</v>
      </c>
      <c r="D21" s="119">
        <v>560</v>
      </c>
      <c r="E21" s="162">
        <f t="shared" si="0"/>
        <v>0.4941282746160795</v>
      </c>
    </row>
    <row r="22" spans="1:5" s="148" customFormat="1" ht="24.95" customHeight="1">
      <c r="A22" s="120">
        <f t="shared" si="1"/>
        <v>19</v>
      </c>
      <c r="B22" s="121">
        <v>950</v>
      </c>
      <c r="C22" s="127" t="s">
        <v>451</v>
      </c>
      <c r="D22" s="121">
        <v>549</v>
      </c>
      <c r="E22" s="126">
        <f t="shared" si="0"/>
        <v>0.50406504065040647</v>
      </c>
    </row>
    <row r="23" spans="1:5" ht="24.95" customHeight="1">
      <c r="A23" s="161">
        <f t="shared" si="1"/>
        <v>20</v>
      </c>
      <c r="B23" s="163">
        <v>1000</v>
      </c>
      <c r="C23" s="164" t="s">
        <v>368</v>
      </c>
      <c r="D23" s="163">
        <v>532</v>
      </c>
      <c r="E23" s="162">
        <f t="shared" si="0"/>
        <v>0.51942186088527553</v>
      </c>
    </row>
    <row r="24" spans="1:5" s="149" customFormat="1" ht="24.95" customHeight="1">
      <c r="A24" s="161"/>
      <c r="B24" s="163"/>
      <c r="C24" s="164"/>
      <c r="D24" s="163"/>
      <c r="E24" s="162"/>
    </row>
    <row r="25" spans="1:5" s="149" customFormat="1" ht="24.95" customHeight="1">
      <c r="A25" s="175">
        <v>1</v>
      </c>
      <c r="B25" s="176">
        <v>250</v>
      </c>
      <c r="C25" s="175" t="s">
        <v>463</v>
      </c>
      <c r="D25" s="176">
        <v>91967</v>
      </c>
      <c r="E25" s="177">
        <f>(109222-D25)/109222</f>
        <v>0.15798099284027028</v>
      </c>
    </row>
    <row r="26" spans="1:5" s="149" customFormat="1" ht="24.95" customHeight="1">
      <c r="A26" s="175">
        <v>2</v>
      </c>
      <c r="B26" s="176">
        <v>500</v>
      </c>
      <c r="C26" s="175" t="s">
        <v>464</v>
      </c>
      <c r="D26" s="176">
        <v>80048</v>
      </c>
      <c r="E26" s="177">
        <f>(109222-D26)/109222</f>
        <v>0.26710735932321328</v>
      </c>
    </row>
    <row r="27" spans="1:5" s="149" customFormat="1" ht="24.95" customHeight="1">
      <c r="A27" s="175">
        <v>3</v>
      </c>
      <c r="B27" s="176">
        <v>750</v>
      </c>
      <c r="C27" s="175" t="s">
        <v>465</v>
      </c>
      <c r="D27" s="176">
        <v>71099</v>
      </c>
      <c r="E27" s="177">
        <f>(109222-D27)/109222</f>
        <v>0.34904140191536503</v>
      </c>
    </row>
    <row r="28" spans="1:5" s="149" customFormat="1" ht="24.95" customHeight="1">
      <c r="A28" s="175">
        <v>4</v>
      </c>
      <c r="B28" s="176">
        <v>1000</v>
      </c>
      <c r="C28" s="175" t="s">
        <v>466</v>
      </c>
      <c r="D28" s="176">
        <v>64044</v>
      </c>
      <c r="E28" s="177">
        <f>(109222-D28)/109222</f>
        <v>0.41363461573675631</v>
      </c>
    </row>
    <row r="29" spans="1:5" s="149" customFormat="1" ht="24.95" customHeight="1">
      <c r="A29" s="161"/>
      <c r="B29" s="163"/>
      <c r="C29" s="164"/>
      <c r="D29" s="163"/>
      <c r="E29" s="162"/>
    </row>
    <row r="30" spans="1:5">
      <c r="A30" s="161"/>
    </row>
    <row r="31" spans="1:5" s="130" customFormat="1">
      <c r="B31" s="116"/>
      <c r="D31" s="116"/>
      <c r="E31" s="123"/>
    </row>
    <row r="32" spans="1:5" s="130" customFormat="1">
      <c r="B32" s="116"/>
      <c r="D32" s="116"/>
      <c r="E32" s="123"/>
    </row>
    <row r="33" spans="2:5" s="130" customFormat="1">
      <c r="B33" s="116"/>
      <c r="D33" s="116"/>
      <c r="E33" s="123"/>
    </row>
    <row r="34" spans="2:5" s="130" customFormat="1">
      <c r="B34" s="116"/>
      <c r="D34" s="116"/>
      <c r="E34" s="123"/>
    </row>
    <row r="38" spans="2:5" s="143" customFormat="1" ht="24.95" customHeight="1"/>
    <row r="39" spans="2:5" s="143" customFormat="1" ht="24.95" customHeight="1"/>
    <row r="40" spans="2:5" s="143" customFormat="1" ht="24.95" customHeight="1"/>
    <row r="41" spans="2:5" s="143" customFormat="1" ht="24.95" customHeight="1"/>
    <row r="42" spans="2:5" s="143" customFormat="1" ht="24.95" customHeight="1"/>
    <row r="43" spans="2:5" s="143" customFormat="1" ht="24.95" customHeight="1"/>
    <row r="44" spans="2:5" s="143" customFormat="1" ht="24.95" customHeight="1"/>
    <row r="45" spans="2:5" s="143" customFormat="1" ht="24.95" customHeight="1"/>
    <row r="46" spans="2:5" s="143" customFormat="1" ht="24.95" customHeight="1"/>
    <row r="47" spans="2:5" s="143" customFormat="1" ht="24.95" customHeight="1"/>
    <row r="48" spans="2:5" s="143" customFormat="1" ht="24.95" customHeight="1"/>
    <row r="49" spans="2:3" s="143" customFormat="1" ht="24.95" customHeight="1"/>
    <row r="50" spans="2:3" s="143" customFormat="1" ht="24.95" customHeight="1"/>
    <row r="51" spans="2:3" s="143" customFormat="1" ht="24.95" customHeight="1"/>
    <row r="52" spans="2:3" s="143" customFormat="1" ht="24.95" customHeight="1"/>
    <row r="53" spans="2:3" s="143" customFormat="1" ht="24.95" customHeight="1"/>
    <row r="55" spans="2:3">
      <c r="B55" s="139"/>
      <c r="C55" s="132"/>
    </row>
    <row r="56" spans="2:3">
      <c r="B56" s="139"/>
      <c r="C56" s="132"/>
    </row>
    <row r="57" spans="2:3">
      <c r="B57" s="139"/>
      <c r="C57" s="132"/>
    </row>
    <row r="58" spans="2:3">
      <c r="B58" s="139"/>
      <c r="C58" s="132"/>
    </row>
    <row r="59" spans="2:3">
      <c r="B59" s="139"/>
      <c r="C59" s="132"/>
    </row>
    <row r="60" spans="2:3">
      <c r="B60" s="139"/>
      <c r="C60" s="132"/>
    </row>
    <row r="61" spans="2:3">
      <c r="B61" s="139"/>
      <c r="C61" s="132"/>
    </row>
    <row r="62" spans="2:3">
      <c r="B62" s="139"/>
      <c r="C62" s="132"/>
    </row>
    <row r="63" spans="2:3">
      <c r="B63" s="139"/>
      <c r="C63" s="132"/>
    </row>
    <row r="64" spans="2:3">
      <c r="B64" s="139"/>
      <c r="C64" s="132"/>
    </row>
    <row r="65" spans="2:3">
      <c r="B65" s="139"/>
      <c r="C65" s="132"/>
    </row>
    <row r="66" spans="2:3">
      <c r="B66" s="139"/>
      <c r="C66" s="132"/>
    </row>
    <row r="67" spans="2:3">
      <c r="B67" s="139"/>
    </row>
    <row r="68" spans="2:3">
      <c r="B68" s="139"/>
    </row>
    <row r="69" spans="2:3">
      <c r="B69" s="139"/>
    </row>
    <row r="70" spans="2:3">
      <c r="B70" s="139"/>
    </row>
    <row r="71" spans="2:3">
      <c r="B71" s="13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Business Rules &amp; PseudoCode (up</vt:lpstr>
      <vt:lpstr>Issue Details</vt:lpstr>
      <vt:lpstr>nhd_network_augment.py</vt:lpstr>
      <vt:lpstr>α solution details</vt:lpstr>
      <vt:lpstr>GitHub Details</vt:lpstr>
      <vt:lpstr>RouteLink &amp; ParmLake - NetCDF M</vt:lpstr>
      <vt:lpstr>Supplied NetCDF File - RouteLin</vt:lpstr>
      <vt:lpstr>Various Metrics</vt:lpstr>
      <vt:lpstr>Florence - 10 Lens For Sensit.</vt:lpstr>
      <vt:lpstr>Business Rules &amp; Derived Pseudo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2021-01-29T21:05:39Z</dcterms:modified>
</cp:coreProperties>
</file>