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AA0DFCF1-55C8-438A-8175-C8459DF203C6}" xr6:coauthVersionLast="47" xr6:coauthVersionMax="47" xr10:uidLastSave="{00000000-0000-0000-0000-000000000000}"/>
  <bookViews>
    <workbookView xWindow="0" yWindow="30" windowWidth="28770" windowHeight="1545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1" l="1"/>
  <c r="F124" i="1"/>
  <c r="G124" i="1"/>
  <c r="D125" i="1"/>
  <c r="F125" i="1"/>
  <c r="G125" i="1"/>
  <c r="D126" i="1"/>
  <c r="F126" i="1"/>
  <c r="G126" i="1"/>
  <c r="D127" i="1"/>
  <c r="F127" i="1"/>
  <c r="G127" i="1"/>
  <c r="D128" i="1"/>
  <c r="F128" i="1"/>
  <c r="G128" i="1"/>
  <c r="D129" i="1"/>
  <c r="F129" i="1"/>
  <c r="G129" i="1"/>
  <c r="G130" i="1"/>
  <c r="F130" i="1"/>
  <c r="D130" i="1"/>
  <c r="G123" i="1"/>
  <c r="F123" i="1"/>
  <c r="D123" i="1"/>
  <c r="G122" i="1"/>
  <c r="F122" i="1"/>
  <c r="D122" i="1"/>
  <c r="G121" i="1"/>
  <c r="F121" i="1"/>
  <c r="D121" i="1"/>
  <c r="G120" i="1"/>
  <c r="F120" i="1"/>
  <c r="D120" i="1"/>
  <c r="G119" i="1"/>
  <c r="F119" i="1"/>
  <c r="D119" i="1"/>
  <c r="G118" i="1"/>
  <c r="F118" i="1"/>
  <c r="D118" i="1"/>
  <c r="G117" i="1"/>
  <c r="F117" i="1"/>
  <c r="D117" i="1"/>
  <c r="G116" i="1"/>
  <c r="F116" i="1"/>
  <c r="D116" i="1"/>
  <c r="G115" i="1"/>
  <c r="F115" i="1"/>
  <c r="D115" i="1"/>
  <c r="G114" i="1"/>
  <c r="F114" i="1"/>
  <c r="D114" i="1"/>
  <c r="G113" i="1"/>
  <c r="F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D66" i="1"/>
  <c r="F66" i="1"/>
  <c r="G66" i="1"/>
  <c r="D55" i="1"/>
  <c r="F55" i="1"/>
  <c r="G55" i="1"/>
  <c r="D51" i="1"/>
  <c r="G51" i="1" s="1"/>
  <c r="F51" i="1"/>
  <c r="D50" i="1"/>
  <c r="G50" i="1" s="1"/>
  <c r="F50" i="1"/>
  <c r="D44" i="1"/>
  <c r="F44" i="1"/>
  <c r="G44" i="1"/>
  <c r="D43" i="1"/>
  <c r="F43" i="1"/>
  <c r="G43" i="1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D86" i="1"/>
  <c r="F86" i="1"/>
  <c r="G86" i="1"/>
  <c r="D93" i="1"/>
  <c r="F93" i="1"/>
  <c r="G93" i="1"/>
  <c r="D70" i="1"/>
  <c r="G70" i="1" s="1"/>
  <c r="F70" i="1"/>
  <c r="B6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D61" i="1"/>
  <c r="G61" i="1" s="1"/>
  <c r="D62" i="1"/>
  <c r="G62" i="1" s="1"/>
  <c r="D63" i="1"/>
  <c r="D64" i="1"/>
  <c r="D65" i="1"/>
  <c r="D67" i="1"/>
  <c r="G67" i="1" s="1"/>
  <c r="D68" i="1"/>
  <c r="G68" i="1" s="1"/>
  <c r="D69" i="1"/>
  <c r="G69" i="1" s="1"/>
  <c r="D71" i="1"/>
  <c r="G71" i="1" s="1"/>
  <c r="D72" i="1"/>
  <c r="G72" i="1" s="1"/>
  <c r="D73" i="1"/>
  <c r="D74" i="1"/>
  <c r="D75" i="1"/>
  <c r="D76" i="1"/>
  <c r="G76" i="1" s="1"/>
  <c r="D77" i="1"/>
  <c r="D78" i="1"/>
  <c r="G78" i="1" s="1"/>
  <c r="D79" i="1"/>
  <c r="G79" i="1" s="1"/>
  <c r="D80" i="1"/>
  <c r="G80" i="1" s="1"/>
  <c r="D81" i="1"/>
  <c r="G81" i="1" s="1"/>
  <c r="D90" i="1"/>
  <c r="G90" i="1" s="1"/>
  <c r="D91" i="1"/>
  <c r="D92" i="1"/>
  <c r="D94" i="1"/>
  <c r="D95" i="1"/>
  <c r="D96" i="1"/>
  <c r="D82" i="1"/>
  <c r="D83" i="1"/>
  <c r="D84" i="1"/>
  <c r="D85" i="1"/>
  <c r="D87" i="1"/>
  <c r="D88" i="1"/>
  <c r="D89" i="1"/>
  <c r="B139" i="1"/>
  <c r="C11" i="5"/>
  <c r="B136" i="1"/>
  <c r="B138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90" i="1"/>
  <c r="F91" i="1"/>
  <c r="F92" i="1"/>
  <c r="F94" i="1"/>
  <c r="F95" i="1"/>
  <c r="F96" i="1"/>
  <c r="F82" i="1"/>
  <c r="F83" i="1"/>
  <c r="F84" i="1"/>
  <c r="F85" i="1"/>
  <c r="F87" i="1"/>
  <c r="F88" i="1"/>
  <c r="F89" i="1"/>
  <c r="G54" i="1"/>
  <c r="G56" i="1"/>
  <c r="G60" i="1"/>
  <c r="G63" i="1"/>
  <c r="G64" i="1"/>
  <c r="G65" i="1"/>
  <c r="G73" i="1"/>
  <c r="G74" i="1"/>
  <c r="G75" i="1"/>
  <c r="G77" i="1"/>
  <c r="G91" i="1"/>
  <c r="G92" i="1"/>
  <c r="G94" i="1"/>
  <c r="G95" i="1"/>
  <c r="G96" i="1"/>
  <c r="G82" i="1"/>
  <c r="G83" i="1"/>
  <c r="G84" i="1"/>
  <c r="G85" i="1"/>
  <c r="G87" i="1"/>
  <c r="G88" i="1"/>
  <c r="G89" i="1"/>
  <c r="C132" i="1"/>
  <c r="D11" i="5" l="1"/>
  <c r="G2" i="1"/>
  <c r="G132" i="1" s="1"/>
  <c r="B142" i="1" s="1"/>
  <c r="G4" i="5"/>
  <c r="G5" i="5"/>
  <c r="G6" i="5"/>
  <c r="G7" i="5"/>
  <c r="G8" i="5"/>
  <c r="G3" i="5"/>
  <c r="G9" i="5"/>
  <c r="F132" i="1"/>
  <c r="B141" i="1" s="1"/>
  <c r="D132" i="1"/>
  <c r="B135" i="1" l="1"/>
  <c r="B140" i="1" l="1"/>
  <c r="B134" i="1"/>
</calcChain>
</file>

<file path=xl/sharedStrings.xml><?xml version="1.0" encoding="utf-8"?>
<sst xmlns="http://schemas.openxmlformats.org/spreadsheetml/2006/main" count="316" uniqueCount="188">
  <si>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</si>
  <si>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</si>
  <si>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</si>
  <si>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</si>
  <si>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</si>
  <si>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</si>
  <si>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</si>
  <si>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</si>
  <si>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</si>
  <si>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</si>
  <si>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</si>
  <si>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</si>
  <si>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</si>
  <si>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</si>
  <si>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</si>
  <si>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</si>
  <si>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</si>
  <si>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</si>
  <si>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</si>
  <si>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</si>
  <si>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</si>
  <si>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</si>
  <si>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</si>
  <si>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</si>
  <si>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</si>
  <si>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</si>
  <si>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</si>
  <si>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</si>
  <si>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</si>
  <si>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</si>
  <si>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</si>
  <si>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</si>
  <si>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</si>
  <si>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</si>
  <si>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</si>
  <si>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</si>
  <si>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</si>
  <si>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</si>
  <si>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</si>
  <si>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</si>
  <si>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</si>
  <si>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</si>
  <si>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</si>
  <si>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</si>
  <si>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</si>
  <si>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</si>
  <si>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</si>
  <si>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</si>
  <si>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</si>
  <si>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</si>
  <si>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</si>
  <si>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</si>
  <si>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</si>
  <si>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</si>
  <si>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</si>
  <si>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</si>
  <si>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</si>
  <si>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</si>
  <si>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</si>
  <si>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</si>
  <si>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</si>
  <si>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</si>
  <si>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</si>
  <si>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</si>
  <si>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</si>
  <si>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</si>
  <si>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</si>
  <si>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</si>
  <si>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</si>
  <si>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</si>
  <si>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</si>
  <si>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</si>
  <si>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</si>
  <si>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</si>
  <si>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</si>
  <si>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</si>
  <si>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</si>
  <si>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</si>
  <si>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</si>
  <si>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</si>
  <si>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</si>
  <si>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</si>
  <si>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</si>
  <si>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</si>
  <si>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</si>
  <si>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</si>
  <si>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</si>
  <si>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</si>
  <si>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</si>
  <si>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</si>
  <si>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</si>
  <si>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</si>
  <si>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</si>
  <si>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</si>
  <si>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</si>
  <si>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</si>
  <si>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</si>
  <si>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</si>
  <si>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</si>
  <si>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</si>
  <si>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</si>
  <si>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</si>
  <si>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</si>
  <si>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</si>
  <si>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</si>
  <si>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</si>
  <si>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</si>
  <si>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</si>
  <si>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</si>
  <si>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</si>
  <si>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</si>
  <si>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</si>
  <si>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</si>
  <si>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</si>
  <si>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</si>
  <si>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</si>
  <si>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</si>
  <si>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</si>
  <si>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</si>
  <si>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</si>
  <si>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</si>
  <si>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</si>
  <si>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</si>
  <si>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</si>
  <si>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</si>
  <si>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</si>
  <si>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</si>
  <si>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</si>
  <si>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</si>
  <si>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</si>
  <si>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</si>
  <si>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</si>
  <si>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</si>
  <si>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</si>
  <si>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</si>
  <si>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</si>
  <si>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</si>
  <si>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</si>
  <si>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</si>
  <si>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</si>
  <si>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</si>
  <si>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</si>
  <si>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</si>
  <si>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</si>
  <si>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</si>
  <si>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</si>
  <si>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</si>
  <si>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</si>
  <si>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</si>
  <si>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</si>
  <si>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</si>
  <si>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</si>
  <si>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Scheduled Deliveries Email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</si>
  <si>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</si>
  <si>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</si>
  <si>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</si>
  <si>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</si>
  <si>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</si>
  <si>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</si>
  <si>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</si>
  <si>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</si>
  <si>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</si>
  <si>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</si>
  <si>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</si>
  <si>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</si>
  <si>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</si>
  <si>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</si>
  <si>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</si>
  <si>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</si>
  <si>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</si>
  <si>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</si>
  <si>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</si>
  <si>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</si>
  <si>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</si>
  <si>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Location Latitude &amp; Longitude</t>
  </si>
  <si>
    <t>FM Dependent Functionality</t>
  </si>
  <si>
    <t>Verify security for all pages</t>
  </si>
  <si>
    <t>Global Error Handler</t>
  </si>
  <si>
    <t>Refresh Header and Footer</t>
  </si>
  <si>
    <t>Add Page Titles</t>
  </si>
  <si>
    <t>Custom Icons in Grid Toolbar</t>
  </si>
  <si>
    <t>Review All Code</t>
  </si>
  <si>
    <t>AppOffline for Development</t>
  </si>
  <si>
    <t>Syncfusion Spinner</t>
  </si>
  <si>
    <t>Re-add complierconfig.json</t>
  </si>
  <si>
    <t>Rework Seeding</t>
  </si>
  <si>
    <t>Upgrade to Blazor 9</t>
  </si>
  <si>
    <t>Blazor 9 Change Render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</si>
</sst>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30" totalsRowShown="0">
  <autoFilter ref="A1:G13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42"/>
  <sheetViews>
    <sheetView tabSelected="1" workbookViewId="0">
      <pane ySplit="1" topLeftCell="A100" activePane="bottomLeft" state="frozen"/>
      <selection pane="bottomLeft" activeCell="B121" sqref="B121"/>
    </sheetView>
  </sheetViews>
  <sheetFormatPr defaultRowHeight="15" x14ac:dyDescent="0.25"/>
  <cols>
    <col min="1" max="1" width="36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118</v>
      </c>
      <c r="F1" t="s">
        <v>128</v>
      </c>
      <c r="G1" t="s">
        <v>119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126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131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124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125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146</v>
      </c>
      <c r="C43" s="3">
        <v>5</v>
      </c>
      <c r="D43" s="3">
        <f>VLOOKUP(C43,Points!$A$1:$C$6,3,FALSE)</f>
        <v>32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147</v>
      </c>
      <c r="C44" s="3">
        <v>5</v>
      </c>
      <c r="D44" s="3">
        <f>VLOOKUP(C44,Points!$A$1:$C$6,3,FALSE)</f>
        <v>32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148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149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150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72</v>
      </c>
      <c r="C63" s="3">
        <v>5</v>
      </c>
      <c r="D63" s="3">
        <f>VLOOKUP(C63,Points!$A$1:$C$6,3,FALSE)</f>
        <v>32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69</v>
      </c>
      <c r="B64" t="s">
        <v>151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69</v>
      </c>
      <c r="B65" t="s">
        <v>73</v>
      </c>
      <c r="C65" s="3">
        <v>5</v>
      </c>
      <c r="D65" s="3">
        <f>VLOOKUP(C65,Points!$A$1:$C$6,3,FALSE)</f>
        <v>32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69</v>
      </c>
      <c r="B66" t="s">
        <v>152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74</v>
      </c>
      <c r="B67" t="s">
        <v>75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74</v>
      </c>
      <c r="B68" t="s">
        <v>76</v>
      </c>
      <c r="C68" s="3">
        <v>5</v>
      </c>
      <c r="D68" s="3">
        <f>VLOOKUP(C68,Points!$A$1:$C$6,3,FALSE)</f>
        <v>32</v>
      </c>
      <c r="E68" t="b">
        <v>1</v>
      </c>
      <c r="F68">
        <f>IF(Table1[[#This Row],[Completed]],Table1[[#This Row],[Points]],0)</f>
        <v>5</v>
      </c>
      <c r="G68">
        <f>IF(Table1[[#This Row],[Completed]],Table1[[#This Row],[Estimated Hours]],0)</f>
        <v>32</v>
      </c>
    </row>
    <row r="69" spans="1:7" x14ac:dyDescent="0.25">
      <c r="A69" t="s">
        <v>74</v>
      </c>
      <c r="B69" t="s">
        <v>77</v>
      </c>
      <c r="C69" s="3">
        <v>3</v>
      </c>
      <c r="D69" s="3">
        <f>VLOOKUP(C69,Points!$A$1:$C$6,3,FALSE)</f>
        <v>16</v>
      </c>
      <c r="E69" t="b">
        <v>1</v>
      </c>
      <c r="F69">
        <f>IF(Table1[[#This Row],[Completed]],Table1[[#This Row],[Points]],0)</f>
        <v>3</v>
      </c>
      <c r="G69">
        <f>IF(Table1[[#This Row],[Completed]],Table1[[#This Row],[Estimated Hours]],0)</f>
        <v>16</v>
      </c>
    </row>
    <row r="70" spans="1:7" x14ac:dyDescent="0.25">
      <c r="A70" t="s">
        <v>74</v>
      </c>
      <c r="B70" t="s">
        <v>138</v>
      </c>
      <c r="C70" s="3">
        <v>5</v>
      </c>
      <c r="D70" s="3">
        <f>VLOOKUP(C70,Points!$A$1:$C$6,3,FALSE)</f>
        <v>32</v>
      </c>
      <c r="E70" t="b">
        <v>1</v>
      </c>
      <c r="F70">
        <f>IF(Table1[[#This Row],[Completed]],Table1[[#This Row],[Points]],0)</f>
        <v>5</v>
      </c>
      <c r="G70">
        <f>IF(Table1[[#This Row],[Completed]],Table1[[#This Row],[Estimated Hours]],0)</f>
        <v>32</v>
      </c>
    </row>
    <row r="71" spans="1:7" x14ac:dyDescent="0.25">
      <c r="A71" t="s">
        <v>78</v>
      </c>
      <c r="B71" t="s">
        <v>79</v>
      </c>
      <c r="C71" s="3">
        <v>3</v>
      </c>
      <c r="D71" s="3">
        <f>VLOOKUP(C71,Points!$A$1:$C$6,3,FALSE)</f>
        <v>16</v>
      </c>
      <c r="E71" t="b">
        <v>1</v>
      </c>
      <c r="F71">
        <f>IF(Table1[[#This Row],[Completed]],Table1[[#This Row],[Points]],0)</f>
        <v>3</v>
      </c>
      <c r="G71">
        <f>IF(Table1[[#This Row],[Completed]],Table1[[#This Row],[Estimated Hours]],0)</f>
        <v>16</v>
      </c>
    </row>
    <row r="72" spans="1:7" x14ac:dyDescent="0.25">
      <c r="A72" t="s">
        <v>78</v>
      </c>
      <c r="B72" t="s">
        <v>80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81</v>
      </c>
      <c r="B73" t="s">
        <v>83</v>
      </c>
      <c r="C73" s="3">
        <v>5</v>
      </c>
      <c r="D73" s="3">
        <f>VLOOKUP(C73,Points!$A$1:$C$6,3,FALSE)</f>
        <v>32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81</v>
      </c>
      <c r="B74" t="s">
        <v>82</v>
      </c>
      <c r="C74" s="3">
        <v>3</v>
      </c>
      <c r="D74" s="3">
        <f>VLOOKUP(C74,Points!$A$1:$C$6,3,FALSE)</f>
        <v>16</v>
      </c>
      <c r="F74">
        <f>IF(Table1[[#This Row],[Completed]],Table1[[#This Row],[Points]],0)</f>
        <v>0</v>
      </c>
      <c r="G74">
        <f>IF(Table1[[#This Row],[Completed]],Table1[[#This Row],[Estimated Hours]],0)</f>
        <v>0</v>
      </c>
    </row>
    <row r="75" spans="1:7" x14ac:dyDescent="0.25">
      <c r="A75" t="s">
        <v>81</v>
      </c>
      <c r="B75" t="s">
        <v>84</v>
      </c>
      <c r="C75" s="3">
        <v>3</v>
      </c>
      <c r="D75" s="3">
        <f>VLOOKUP(C75,Points!$A$1:$C$6,3,FALSE)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81</v>
      </c>
      <c r="B76" t="s">
        <v>85</v>
      </c>
      <c r="C76" s="3">
        <v>5</v>
      </c>
      <c r="D76" s="3">
        <f>VLOOKUP(C76,Points!$A$1:$C$6,3,FALSE)</f>
        <v>32</v>
      </c>
      <c r="E76" t="b">
        <v>1</v>
      </c>
      <c r="F76">
        <f>IF(Table1[[#This Row],[Completed]],Table1[[#This Row],[Points]],0)</f>
        <v>5</v>
      </c>
      <c r="G76">
        <f>IF(Table1[[#This Row],[Completed]],Table1[[#This Row],[Estimated Hours]],0)</f>
        <v>32</v>
      </c>
    </row>
    <row r="77" spans="1:7" x14ac:dyDescent="0.25">
      <c r="A77" t="s">
        <v>81</v>
      </c>
      <c r="B77" t="s">
        <v>86</v>
      </c>
      <c r="C77" s="3">
        <v>5</v>
      </c>
      <c r="D77" s="3">
        <f>VLOOKUP(C77,Points!$A$1:$C$6,3,FALSE)</f>
        <v>32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87</v>
      </c>
      <c r="B78" t="s">
        <v>88</v>
      </c>
      <c r="C78" s="3">
        <v>3</v>
      </c>
      <c r="D78" s="3">
        <f>VLOOKUP(C78,Points!$A$1:$C$6,3,FALSE)</f>
        <v>16</v>
      </c>
      <c r="E78" t="b">
        <v>1</v>
      </c>
      <c r="F78">
        <f>IF(Table1[[#This Row],[Completed]],Table1[[#This Row],[Points]],0)</f>
        <v>3</v>
      </c>
      <c r="G78">
        <f>IF(Table1[[#This Row],[Completed]],Table1[[#This Row],[Estimated Hours]],0)</f>
        <v>16</v>
      </c>
    </row>
    <row r="79" spans="1:7" x14ac:dyDescent="0.25">
      <c r="A79" t="s">
        <v>87</v>
      </c>
      <c r="B79" t="s">
        <v>89</v>
      </c>
      <c r="C79" s="3">
        <v>3</v>
      </c>
      <c r="D79" s="3">
        <f>VLOOKUP(C79,Points!$A$1:$C$6,3,FALSE)</f>
        <v>16</v>
      </c>
      <c r="E79" t="b">
        <v>1</v>
      </c>
      <c r="F79">
        <f>IF(Table1[[#This Row],[Completed]],Table1[[#This Row],[Points]],0)</f>
        <v>3</v>
      </c>
      <c r="G79">
        <f>IF(Table1[[#This Row],[Completed]],Table1[[#This Row],[Estimated Hours]],0)</f>
        <v>16</v>
      </c>
    </row>
    <row r="80" spans="1:7" x14ac:dyDescent="0.25">
      <c r="A80" t="s">
        <v>87</v>
      </c>
      <c r="B80" t="s">
        <v>90</v>
      </c>
      <c r="C80" s="3">
        <v>3</v>
      </c>
      <c r="D80" s="3">
        <f>VLOOKUP(C80,Points!$A$1:$C$6,3,FALSE)</f>
        <v>16</v>
      </c>
      <c r="E80" t="b">
        <v>1</v>
      </c>
      <c r="F80">
        <f>IF(Table1[[#This Row],[Completed]],Table1[[#This Row],[Points]],0)</f>
        <v>3</v>
      </c>
      <c r="G80">
        <f>IF(Table1[[#This Row],[Completed]],Table1[[#This Row],[Estimated Hours]],0)</f>
        <v>16</v>
      </c>
    </row>
    <row r="81" spans="1:7" x14ac:dyDescent="0.25">
      <c r="A81" t="s">
        <v>87</v>
      </c>
      <c r="B81" t="s">
        <v>91</v>
      </c>
      <c r="C81" s="3">
        <v>3</v>
      </c>
      <c r="D81" s="3">
        <f>VLOOKUP(C81,Points!$A$1:$C$6,3,FALSE)</f>
        <v>16</v>
      </c>
      <c r="E81" t="b">
        <v>1</v>
      </c>
      <c r="F81">
        <f>IF(Table1[[#This Row],[Completed]],Table1[[#This Row],[Points]],0)</f>
        <v>3</v>
      </c>
      <c r="G81">
        <f>IF(Table1[[#This Row],[Completed]],Table1[[#This Row],[Estimated Hours]],0)</f>
        <v>16</v>
      </c>
    </row>
    <row r="82" spans="1:7" x14ac:dyDescent="0.25">
      <c r="A82" t="s">
        <v>141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141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141</v>
      </c>
      <c r="B84" t="s">
        <v>100</v>
      </c>
      <c r="C84" s="3">
        <v>3</v>
      </c>
      <c r="D84" s="3">
        <f>VLOOKUP(C84,Points!$A$1:$C$6,3,FALSE)</f>
        <v>16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141</v>
      </c>
      <c r="B85" t="s">
        <v>101</v>
      </c>
      <c r="C85" s="3">
        <v>3</v>
      </c>
      <c r="D85" s="3">
        <f>VLOOKUP(C85,Points!$A$1:$C$6,3,FALSE)</f>
        <v>16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141</v>
      </c>
      <c r="B86" t="s">
        <v>142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141</v>
      </c>
      <c r="B87" t="s">
        <v>102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141</v>
      </c>
      <c r="B88" t="s">
        <v>103</v>
      </c>
      <c r="C88" s="3">
        <v>1</v>
      </c>
      <c r="D88" s="3">
        <f>VLOOKUP(C88,Points!$A$1:$C$6,3,FALSE)</f>
        <v>4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141</v>
      </c>
      <c r="B89" t="s">
        <v>104</v>
      </c>
      <c r="C89" s="3">
        <v>1</v>
      </c>
      <c r="D89" s="3">
        <f>VLOOKUP(C89,Points!$A$1:$C$6,3,FALSE)</f>
        <v>4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139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139</v>
      </c>
      <c r="B91" t="s">
        <v>93</v>
      </c>
      <c r="C91" s="3">
        <v>3</v>
      </c>
      <c r="D91" s="3">
        <f>VLOOKUP(C91,Points!$A$1:$C$6,3,FALSE)</f>
        <v>16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139</v>
      </c>
      <c r="B92" t="s">
        <v>94</v>
      </c>
      <c r="C92" s="3">
        <v>3</v>
      </c>
      <c r="D92" s="3">
        <f>VLOOKUP(C92,Points!$A$1:$C$6,3,FALSE)</f>
        <v>16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139</v>
      </c>
      <c r="B93" t="s">
        <v>140</v>
      </c>
      <c r="C93" s="3">
        <v>3</v>
      </c>
      <c r="D93" s="3">
        <f>VLOOKUP(C93,Points!$A$1:$C$6,3,FALSE)</f>
        <v>16</v>
      </c>
      <c r="F93">
        <f>IF(Table1[[#This Row],[Completed]],Table1[[#This Row],[Points]],0)</f>
        <v>0</v>
      </c>
      <c r="G93">
        <f>IF(Table1[[#This Row],[Completed]],Table1[[#This Row],[Estimated Hours]],0)</f>
        <v>0</v>
      </c>
    </row>
    <row r="94" spans="1:7" x14ac:dyDescent="0.25">
      <c r="A94" t="s">
        <v>139</v>
      </c>
      <c r="B94" t="s">
        <v>95</v>
      </c>
      <c r="C94" s="3">
        <v>3</v>
      </c>
      <c r="D94" s="3">
        <f>VLOOKUP(C94,Points!$A$1:$C$6,3,FALSE)</f>
        <v>16</v>
      </c>
      <c r="F94">
        <f>IF(Table1[[#This Row],[Completed]],Table1[[#This Row],[Points]],0)</f>
        <v>0</v>
      </c>
      <c r="G94">
        <f>IF(Table1[[#This Row],[Completed]],Table1[[#This Row],[Estimated Hours]],0)</f>
        <v>0</v>
      </c>
    </row>
    <row r="95" spans="1:7" x14ac:dyDescent="0.25">
      <c r="A95" t="s">
        <v>139</v>
      </c>
      <c r="B95" t="s">
        <v>96</v>
      </c>
      <c r="C95" s="3">
        <v>1</v>
      </c>
      <c r="D95" s="3">
        <f>VLOOKUP(C95,Points!$A$1:$C$6,3,FALSE)</f>
        <v>4</v>
      </c>
      <c r="F95">
        <f>IF(Table1[[#This Row],[Completed]],Table1[[#This Row],[Points]],0)</f>
        <v>0</v>
      </c>
      <c r="G95">
        <f>IF(Table1[[#This Row],[Completed]],Table1[[#This Row],[Estimated Hours]],0)</f>
        <v>0</v>
      </c>
    </row>
    <row r="96" spans="1:7" x14ac:dyDescent="0.25">
      <c r="A96" t="s">
        <v>139</v>
      </c>
      <c r="B96" t="s">
        <v>97</v>
      </c>
      <c r="C96" s="3">
        <v>1</v>
      </c>
      <c r="D96" s="3">
        <f>VLOOKUP(C96,Points!$A$1:$C$6,3,FALSE)</f>
        <v>4</v>
      </c>
      <c r="F96">
        <f>IF(Table1[[#This Row],[Completed]],Table1[[#This Row],[Points]],0)</f>
        <v>0</v>
      </c>
      <c r="G96">
        <f>IF(Table1[[#This Row],[Completed]],Table1[[#This Row],[Estimated Hours]],0)</f>
        <v>0</v>
      </c>
    </row>
    <row r="97" spans="1:7" x14ac:dyDescent="0.25">
      <c r="A97" t="s">
        <v>153</v>
      </c>
      <c r="B97" t="s">
        <v>154</v>
      </c>
      <c r="C97" s="3">
        <v>5</v>
      </c>
      <c r="D97" s="3">
        <f>VLOOKUP(C97,Points!$A$1:$C$6,3,FALSE)</f>
        <v>32</v>
      </c>
      <c r="E97" t="b">
        <v>1</v>
      </c>
      <c r="F97">
        <f>IF(Table1[[#This Row],[Completed]],Table1[[#This Row],[Points]],0)</f>
        <v>5</v>
      </c>
      <c r="G97">
        <f>IF(Table1[[#This Row],[Completed]],Table1[[#This Row],[Estimated Hours]],0)</f>
        <v>32</v>
      </c>
    </row>
    <row r="98" spans="1:7" x14ac:dyDescent="0.25">
      <c r="A98" t="s">
        <v>153</v>
      </c>
      <c r="B98" t="s">
        <v>155</v>
      </c>
      <c r="C98" s="3">
        <v>1</v>
      </c>
      <c r="D98" s="3">
        <f>VLOOKUP(C98,Points!$A$1:$C$6,3,FALSE)</f>
        <v>4</v>
      </c>
      <c r="E98" t="b">
        <v>1</v>
      </c>
      <c r="F98">
        <f>IF(Table1[[#This Row],[Completed]],Table1[[#This Row],[Points]],0)</f>
        <v>1</v>
      </c>
      <c r="G98">
        <f>IF(Table1[[#This Row],[Completed]],Table1[[#This Row],[Estimated Hours]],0)</f>
        <v>4</v>
      </c>
    </row>
    <row r="99" spans="1:7" x14ac:dyDescent="0.25">
      <c r="A99" t="s">
        <v>153</v>
      </c>
      <c r="B99" t="s">
        <v>156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153</v>
      </c>
      <c r="B100" t="s">
        <v>157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153</v>
      </c>
      <c r="B101" t="s">
        <v>158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153</v>
      </c>
      <c r="B102" t="s">
        <v>159</v>
      </c>
      <c r="C102" s="3">
        <v>3</v>
      </c>
      <c r="D102" s="3">
        <f>VLOOKUP(C102,Points!$A$1:$C$6,3,FALSE)</f>
        <v>16</v>
      </c>
      <c r="E102" t="b">
        <v>1</v>
      </c>
      <c r="F102">
        <f>IF(Table1[[#This Row],[Completed]],Table1[[#This Row],[Points]],0)</f>
        <v>3</v>
      </c>
      <c r="G102">
        <f>IF(Table1[[#This Row],[Completed]],Table1[[#This Row],[Estimated Hours]],0)</f>
        <v>16</v>
      </c>
    </row>
    <row r="103" spans="1:7" x14ac:dyDescent="0.25">
      <c r="A103" t="s">
        <v>153</v>
      </c>
      <c r="B103" t="s">
        <v>160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153</v>
      </c>
      <c r="B104" t="s">
        <v>161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153</v>
      </c>
      <c r="B105" t="s">
        <v>162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153</v>
      </c>
      <c r="B106" t="s">
        <v>163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153</v>
      </c>
      <c r="B107" t="s">
        <v>164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153</v>
      </c>
      <c r="B108" t="s">
        <v>165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153</v>
      </c>
      <c r="B109" t="s">
        <v>166</v>
      </c>
      <c r="C109" s="3">
        <v>1</v>
      </c>
      <c r="D109" s="3">
        <f>VLOOKUP(C109,Points!$A$1:$C$6,3,FALSE)</f>
        <v>4</v>
      </c>
      <c r="E109" t="b">
        <v>1</v>
      </c>
      <c r="F109">
        <f>IF(Table1[[#This Row],[Completed]],Table1[[#This Row],[Points]],0)</f>
        <v>1</v>
      </c>
      <c r="G109">
        <f>IF(Table1[[#This Row],[Completed]],Table1[[#This Row],[Estimated Hours]],0)</f>
        <v>4</v>
      </c>
    </row>
    <row r="110" spans="1:7" x14ac:dyDescent="0.25">
      <c r="A110" t="s">
        <v>153</v>
      </c>
      <c r="B110" t="s">
        <v>167</v>
      </c>
      <c r="C110" s="3">
        <v>1</v>
      </c>
      <c r="D110" s="3">
        <f>VLOOKUP(C110,Points!$A$1:$C$6,3,FALSE)</f>
        <v>4</v>
      </c>
      <c r="F110">
        <f>IF(Table1[[#This Row],[Completed]],Table1[[#This Row],[Points]],0)</f>
        <v>0</v>
      </c>
      <c r="G110">
        <f>IF(Table1[[#This Row],[Completed]],Table1[[#This Row],[Estimated Hours]],0)</f>
        <v>0</v>
      </c>
    </row>
    <row r="111" spans="1:7" x14ac:dyDescent="0.25">
      <c r="A111" t="s">
        <v>153</v>
      </c>
      <c r="B111" t="s">
        <v>168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153</v>
      </c>
      <c r="B112" t="s">
        <v>169</v>
      </c>
      <c r="C112" s="3">
        <v>1</v>
      </c>
      <c r="D112" s="3">
        <f>VLOOKUP(C112,Points!$A$1:$C$6,3,FALSE)</f>
        <v>4</v>
      </c>
      <c r="F112">
        <f>IF(Table1[[#This Row],[Completed]],Table1[[#This Row],[Points]],0)</f>
        <v>0</v>
      </c>
      <c r="G112">
        <f>IF(Table1[[#This Row],[Completed]],Table1[[#This Row],[Estimated Hours]],0)</f>
        <v>0</v>
      </c>
    </row>
    <row r="113" spans="1:7" x14ac:dyDescent="0.25">
      <c r="A113" t="s">
        <v>153</v>
      </c>
      <c r="B113" t="s">
        <v>170</v>
      </c>
      <c r="C113" s="3">
        <v>2</v>
      </c>
      <c r="D113" s="3">
        <f>VLOOKUP(C113,Points!$A$1:$C$6,3,FALSE)</f>
        <v>8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153</v>
      </c>
      <c r="B114" t="s">
        <v>171</v>
      </c>
      <c r="C114" s="3">
        <v>1</v>
      </c>
      <c r="D114" s="3">
        <f>VLOOKUP(C114,Points!$A$1:$C$6,3,FALSE)</f>
        <v>4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153</v>
      </c>
      <c r="B115" t="s">
        <v>172</v>
      </c>
      <c r="C115" s="3">
        <v>1</v>
      </c>
      <c r="D115" s="3">
        <f>VLOOKUP(C115,Points!$A$1:$C$6,3,FALSE)</f>
        <v>4</v>
      </c>
      <c r="F115">
        <f>IF(Table1[[#This Row],[Completed]],Table1[[#This Row],[Points]],0)</f>
        <v>0</v>
      </c>
      <c r="G115">
        <f>IF(Table1[[#This Row],[Completed]],Table1[[#This Row],[Estimated Hours]],0)</f>
        <v>0</v>
      </c>
    </row>
    <row r="116" spans="1:7" x14ac:dyDescent="0.25">
      <c r="A116" t="s">
        <v>153</v>
      </c>
      <c r="B116" t="s">
        <v>173</v>
      </c>
      <c r="C116" s="3">
        <v>1</v>
      </c>
      <c r="D116" s="3">
        <f>VLOOKUP(C116,Points!$A$1:$C$6,3,FALSE)</f>
        <v>4</v>
      </c>
      <c r="F116">
        <f>IF(Table1[[#This Row],[Completed]],Table1[[#This Row],[Points]],0)</f>
        <v>0</v>
      </c>
      <c r="G116">
        <f>IF(Table1[[#This Row],[Completed]],Table1[[#This Row],[Estimated Hours]],0)</f>
        <v>0</v>
      </c>
    </row>
    <row r="117" spans="1:7" x14ac:dyDescent="0.25">
      <c r="A117" t="s">
        <v>153</v>
      </c>
      <c r="B117" t="s">
        <v>174</v>
      </c>
      <c r="C117" s="3">
        <v>1</v>
      </c>
      <c r="D117" s="3">
        <f>VLOOKUP(C117,Points!$A$1:$C$6,3,FALSE)</f>
        <v>4</v>
      </c>
      <c r="F117">
        <f>IF(Table1[[#This Row],[Completed]],Table1[[#This Row],[Points]],0)</f>
        <v>0</v>
      </c>
      <c r="G117">
        <f>IF(Table1[[#This Row],[Completed]],Table1[[#This Row],[Estimated Hours]],0)</f>
        <v>0</v>
      </c>
    </row>
    <row r="118" spans="1:7" x14ac:dyDescent="0.25">
      <c r="A118" t="s">
        <v>153</v>
      </c>
      <c r="B118" t="s">
        <v>175</v>
      </c>
      <c r="C118" s="3">
        <v>5</v>
      </c>
      <c r="D118" s="3">
        <f>VLOOKUP(C118,Points!$A$1:$C$6,3,FALSE)</f>
        <v>32</v>
      </c>
      <c r="F118">
        <f>IF(Table1[[#This Row],[Completed]],Table1[[#This Row],[Points]],0)</f>
        <v>0</v>
      </c>
      <c r="G118">
        <f>IF(Table1[[#This Row],[Completed]],Table1[[#This Row],[Estimated Hours]],0)</f>
        <v>0</v>
      </c>
    </row>
    <row r="119" spans="1:7" x14ac:dyDescent="0.25">
      <c r="A119" t="s">
        <v>153</v>
      </c>
      <c r="B119" t="s">
        <v>176</v>
      </c>
      <c r="C119" s="3">
        <v>3</v>
      </c>
      <c r="D119" s="3">
        <f>VLOOKUP(C119,Points!$A$1:$C$6,3,FALSE)</f>
        <v>16</v>
      </c>
      <c r="F119">
        <f>IF(Table1[[#This Row],[Completed]],Table1[[#This Row],[Points]],0)</f>
        <v>0</v>
      </c>
      <c r="G119">
        <f>IF(Table1[[#This Row],[Completed]],Table1[[#This Row],[Estimated Hours]],0)</f>
        <v>0</v>
      </c>
    </row>
    <row r="120" spans="1:7" x14ac:dyDescent="0.25">
      <c r="A120" t="s">
        <v>153</v>
      </c>
      <c r="B120" t="s">
        <v>177</v>
      </c>
      <c r="C120" s="3">
        <v>3</v>
      </c>
      <c r="D120" s="3">
        <f>VLOOKUP(C120,Points!$A$1:$C$6,3,FALSE)</f>
        <v>16</v>
      </c>
      <c r="F120">
        <f>IF(Table1[[#This Row],[Completed]],Table1[[#This Row],[Points]],0)</f>
        <v>0</v>
      </c>
      <c r="G120">
        <f>IF(Table1[[#This Row],[Completed]],Table1[[#This Row],[Estimated Hours]],0)</f>
        <v>0</v>
      </c>
    </row>
    <row r="121" spans="1:7" x14ac:dyDescent="0.25">
      <c r="A121" t="s">
        <v>153</v>
      </c>
      <c r="B121" t="s">
        <v>178</v>
      </c>
      <c r="C121" s="3">
        <v>1</v>
      </c>
      <c r="D121" s="3">
        <f>VLOOKUP(C121,Points!$A$1:$C$6,3,FALSE)</f>
        <v>4</v>
      </c>
      <c r="F121">
        <f>IF(Table1[[#This Row],[Completed]],Table1[[#This Row],[Points]],0)</f>
        <v>0</v>
      </c>
      <c r="G121">
        <f>IF(Table1[[#This Row],[Completed]],Table1[[#This Row],[Estimated Hours]],0)</f>
        <v>0</v>
      </c>
    </row>
    <row r="122" spans="1:7" x14ac:dyDescent="0.25">
      <c r="A122" t="s">
        <v>153</v>
      </c>
      <c r="B122" t="s">
        <v>179</v>
      </c>
      <c r="C122" s="3">
        <v>1</v>
      </c>
      <c r="D122" s="3">
        <f>VLOOKUP(C122,Points!$A$1:$C$6,3,FALSE)</f>
        <v>4</v>
      </c>
      <c r="F122">
        <f>IF(Table1[[#This Row],[Completed]],Table1[[#This Row],[Points]],0)</f>
        <v>0</v>
      </c>
      <c r="G122">
        <f>IF(Table1[[#This Row],[Completed]],Table1[[#This Row],[Estimated Hours]],0)</f>
        <v>0</v>
      </c>
    </row>
    <row r="123" spans="1:7" x14ac:dyDescent="0.25">
      <c r="A123" t="s">
        <v>153</v>
      </c>
      <c r="B123" t="s">
        <v>180</v>
      </c>
      <c r="C123" s="3">
        <v>1</v>
      </c>
      <c r="D123" s="3">
        <f>VLOOKUP(C123,Points!$A$1:$C$6,3,FALSE)</f>
        <v>4</v>
      </c>
      <c r="F123">
        <f>IF(Table1[[#This Row],[Completed]],Table1[[#This Row],[Points]],0)</f>
        <v>0</v>
      </c>
      <c r="G123">
        <f>IF(Table1[[#This Row],[Completed]],Table1[[#This Row],[Estimated Hours]],0)</f>
        <v>0</v>
      </c>
    </row>
    <row r="124" spans="1:7" x14ac:dyDescent="0.25">
      <c r="A124" t="s">
        <v>153</v>
      </c>
      <c r="B124" t="s">
        <v>182</v>
      </c>
      <c r="C124" s="3">
        <v>2</v>
      </c>
      <c r="D124" s="14">
        <f>VLOOKUP(C124,Points!$A$1:$C$6,3,FALSE)</f>
        <v>8</v>
      </c>
      <c r="F124" s="15">
        <f>IF(Table1[[#This Row],[Completed]],Table1[[#This Row],[Points]],0)</f>
        <v>0</v>
      </c>
      <c r="G124" s="15">
        <f>IF(Table1[[#This Row],[Completed]],Table1[[#This Row],[Estimated Hours]],0)</f>
        <v>0</v>
      </c>
    </row>
    <row r="125" spans="1:7" x14ac:dyDescent="0.25">
      <c r="A125" t="s">
        <v>153</v>
      </c>
      <c r="B125" t="s">
        <v>183</v>
      </c>
      <c r="C125" s="3">
        <v>2</v>
      </c>
      <c r="D125" s="14">
        <f>VLOOKUP(C125,Points!$A$1:$C$6,3,FALSE)</f>
        <v>8</v>
      </c>
      <c r="F125" s="15">
        <f>IF(Table1[[#This Row],[Completed]],Table1[[#This Row],[Points]],0)</f>
        <v>0</v>
      </c>
      <c r="G125" s="15">
        <f>IF(Table1[[#This Row],[Completed]],Table1[[#This Row],[Estimated Hours]],0)</f>
        <v>0</v>
      </c>
    </row>
    <row r="126" spans="1:7" x14ac:dyDescent="0.25">
      <c r="A126" t="s">
        <v>153</v>
      </c>
      <c r="B126" t="s">
        <v>184</v>
      </c>
      <c r="C126" s="3">
        <v>1</v>
      </c>
      <c r="D126" s="14">
        <f>VLOOKUP(C126,Points!$A$1:$C$6,3,FALSE)</f>
        <v>4</v>
      </c>
      <c r="F126" s="15">
        <f>IF(Table1[[#This Row],[Completed]],Table1[[#This Row],[Points]],0)</f>
        <v>0</v>
      </c>
      <c r="G126" s="15">
        <f>IF(Table1[[#This Row],[Completed]],Table1[[#This Row],[Estimated Hours]],0)</f>
        <v>0</v>
      </c>
    </row>
    <row r="127" spans="1:7" x14ac:dyDescent="0.25">
      <c r="A127" t="s">
        <v>153</v>
      </c>
      <c r="B127" t="s">
        <v>185</v>
      </c>
      <c r="C127" s="3">
        <v>2</v>
      </c>
      <c r="D127" s="14">
        <f>VLOOKUP(C127,Points!$A$1:$C$6,3,FALSE)</f>
        <v>8</v>
      </c>
      <c r="F127" s="15">
        <f>IF(Table1[[#This Row],[Completed]],Table1[[#This Row],[Points]],0)</f>
        <v>0</v>
      </c>
      <c r="G127" s="15">
        <f>IF(Table1[[#This Row],[Completed]],Table1[[#This Row],[Estimated Hours]],0)</f>
        <v>0</v>
      </c>
    </row>
    <row r="128" spans="1:7" x14ac:dyDescent="0.25">
      <c r="A128" t="s">
        <v>153</v>
      </c>
      <c r="B128" t="s">
        <v>186</v>
      </c>
      <c r="C128" s="3">
        <v>2</v>
      </c>
      <c r="D128" s="14">
        <f>VLOOKUP(C128,Points!$A$1:$C$6,3,FALSE)</f>
        <v>8</v>
      </c>
      <c r="F128" s="15">
        <f>IF(Table1[[#This Row],[Completed]],Table1[[#This Row],[Points]],0)</f>
        <v>0</v>
      </c>
      <c r="G128" s="15">
        <f>IF(Table1[[#This Row],[Completed]],Table1[[#This Row],[Estimated Hours]],0)</f>
        <v>0</v>
      </c>
    </row>
    <row r="129" spans="1:7" x14ac:dyDescent="0.25">
      <c r="A129" t="s">
        <v>153</v>
      </c>
      <c r="B129" t="s">
        <v>187</v>
      </c>
      <c r="C129" s="3">
        <v>2</v>
      </c>
      <c r="D129" s="14">
        <f>VLOOKUP(C129,Points!$A$1:$C$6,3,FALSE)</f>
        <v>8</v>
      </c>
      <c r="F129" s="15">
        <f>IF(Table1[[#This Row],[Completed]],Table1[[#This Row],[Points]],0)</f>
        <v>0</v>
      </c>
      <c r="G129" s="15">
        <f>IF(Table1[[#This Row],[Completed]],Table1[[#This Row],[Estimated Hours]],0)</f>
        <v>0</v>
      </c>
    </row>
    <row r="130" spans="1:7" x14ac:dyDescent="0.25">
      <c r="A130" t="s">
        <v>153</v>
      </c>
      <c r="B130" t="s">
        <v>181</v>
      </c>
      <c r="C130" s="3">
        <v>3</v>
      </c>
      <c r="D130" s="3">
        <f>VLOOKUP(C130,Points!$A$1:$C$6,3,FALSE)</f>
        <v>16</v>
      </c>
      <c r="F130">
        <f>IF(Table1[[#This Row],[Completed]],Table1[[#This Row],[Points]],0)</f>
        <v>0</v>
      </c>
      <c r="G130">
        <f>IF(Table1[[#This Row],[Completed]],Table1[[#This Row],[Estimated Hours]],0)</f>
        <v>0</v>
      </c>
    </row>
    <row r="132" spans="1:7" x14ac:dyDescent="0.25">
      <c r="A132" s="6" t="s">
        <v>115</v>
      </c>
      <c r="B132" s="4"/>
      <c r="C132" s="5">
        <f>SUM(C2:C131)</f>
        <v>333</v>
      </c>
      <c r="D132" s="5">
        <f>SUM(D2:D131)</f>
        <v>1788</v>
      </c>
      <c r="F132" s="4">
        <f>SUM(F2:F131)</f>
        <v>197</v>
      </c>
      <c r="G132" s="4">
        <f>SUM(G2:G131)</f>
        <v>1056</v>
      </c>
    </row>
    <row r="133" spans="1:7" x14ac:dyDescent="0.25">
      <c r="A133" s="6"/>
      <c r="B133" s="4"/>
      <c r="C133" s="5"/>
      <c r="D133" s="5"/>
      <c r="G133" s="4"/>
    </row>
    <row r="134" spans="1:7" x14ac:dyDescent="0.25">
      <c r="A134" s="6" t="s">
        <v>120</v>
      </c>
      <c r="B134" s="11">
        <f ca="1">B136+B135</f>
        <v>131.20454545454544</v>
      </c>
      <c r="D134" s="7"/>
    </row>
    <row r="135" spans="1:7" x14ac:dyDescent="0.25">
      <c r="A135" s="6" t="s">
        <v>133</v>
      </c>
      <c r="B135" s="11">
        <f ca="1">(D132-G132)/B142</f>
        <v>40.204545454545453</v>
      </c>
      <c r="D135" s="7"/>
    </row>
    <row r="136" spans="1:7" x14ac:dyDescent="0.25">
      <c r="A136" s="6" t="s">
        <v>143</v>
      </c>
      <c r="B136" s="4">
        <f ca="1">FLOOR(((TODAY()-Variables!B2)/7),1)</f>
        <v>91</v>
      </c>
      <c r="D136" s="7"/>
    </row>
    <row r="137" spans="1:7" x14ac:dyDescent="0.25">
      <c r="A137" s="6" t="s">
        <v>144</v>
      </c>
      <c r="B137" s="4">
        <v>33</v>
      </c>
      <c r="D137" s="7"/>
    </row>
    <row r="138" spans="1:7" x14ac:dyDescent="0.25">
      <c r="A138" s="6" t="s">
        <v>145</v>
      </c>
      <c r="B138" s="4">
        <f ca="1">B136-B137</f>
        <v>58</v>
      </c>
      <c r="D138" s="7"/>
    </row>
    <row r="139" spans="1:7" x14ac:dyDescent="0.25">
      <c r="A139" s="6" t="s">
        <v>134</v>
      </c>
      <c r="B139" s="12">
        <f>Variables!B2</f>
        <v>44892</v>
      </c>
      <c r="D139" s="7"/>
    </row>
    <row r="140" spans="1:7" x14ac:dyDescent="0.25">
      <c r="A140" s="6" t="s">
        <v>123</v>
      </c>
      <c r="B140" s="12">
        <f ca="1">TODAY()+ (B135*7)</f>
        <v>45811.431818181816</v>
      </c>
      <c r="D140" s="9"/>
    </row>
    <row r="141" spans="1:7" x14ac:dyDescent="0.25">
      <c r="A141" s="6" t="s">
        <v>129</v>
      </c>
      <c r="B141" s="11">
        <f ca="1">F132/B138</f>
        <v>3.396551724137931</v>
      </c>
      <c r="F141" s="10"/>
    </row>
    <row r="142" spans="1:7" x14ac:dyDescent="0.25">
      <c r="A142" s="6" t="s">
        <v>127</v>
      </c>
      <c r="B142" s="13">
        <f ca="1">G132/B138</f>
        <v>18.206896551724139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118</v>
      </c>
      <c r="F1" t="s">
        <v>128</v>
      </c>
      <c r="G1" t="s">
        <v>119</v>
      </c>
    </row>
    <row r="2" spans="1:7" x14ac:dyDescent="0.25">
      <c r="A2" t="s">
        <v>106</v>
      </c>
      <c r="B2" t="s">
        <v>105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106</v>
      </c>
      <c r="B3" t="s">
        <v>107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106</v>
      </c>
      <c r="B4" t="s">
        <v>108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109</v>
      </c>
      <c r="B5" t="s">
        <v>110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109</v>
      </c>
      <c r="B6" t="s">
        <v>111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109</v>
      </c>
      <c r="B7" t="s">
        <v>112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109</v>
      </c>
      <c r="B8" t="s">
        <v>113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109</v>
      </c>
      <c r="B9" t="s">
        <v>114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132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116</v>
      </c>
      <c r="B1" s="1" t="s">
        <v>117</v>
      </c>
    </row>
    <row r="2" spans="1:2" x14ac:dyDescent="0.25">
      <c r="A2" t="s">
        <v>135</v>
      </c>
      <c r="B2">
        <v>8</v>
      </c>
    </row>
    <row r="3" spans="1:2" x14ac:dyDescent="0.25">
      <c r="A3" t="s">
        <v>136</v>
      </c>
      <c r="B3">
        <v>0</v>
      </c>
    </row>
    <row r="4" spans="1:2" x14ac:dyDescent="0.25">
      <c r="A4" t="s">
        <v>137</v>
      </c>
      <c r="B4">
        <v>10</v>
      </c>
    </row>
    <row r="6" spans="1:2" x14ac:dyDescent="0.25">
      <c r="A6" s="4" t="s">
        <v>115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121</v>
      </c>
      <c r="B1" s="1" t="s">
        <v>130</v>
      </c>
    </row>
    <row r="2" spans="1:2" x14ac:dyDescent="0.25">
      <c r="A2" t="s">
        <v>122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2024-08-26T12:26:36Z</dcterms:modified>
</cp:coreProperties>
</file>