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C6155A3B-95D2-4E34-86C1-8338B5104BBF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D9" i="5"/>
  <c r="F8" i="5"/>
  <c r="D8" i="5"/>
  <c r="F7" i="5"/>
  <c r="D7" i="5"/>
  <c r="F6" i="5"/>
  <c r="D6" i="5"/>
  <c r="G5" i="5"/>
  <c r="F5" i="5"/>
  <c r="D5" i="5"/>
  <c r="G4" i="5"/>
  <c r="F4" i="5"/>
  <c r="D4" i="5"/>
  <c r="F3" i="5"/>
  <c r="D3" i="5"/>
  <c r="F2" i="5"/>
  <c r="D2" i="5"/>
  <c r="D11" i="5" s="1"/>
  <c r="D87" i="1"/>
  <c r="F87" i="1"/>
  <c r="G87" i="1"/>
  <c r="D79" i="1"/>
  <c r="F79" i="1"/>
  <c r="G79" i="1"/>
  <c r="D64" i="1"/>
  <c r="F64" i="1"/>
  <c r="G64" i="1"/>
  <c r="B6" i="3"/>
  <c r="D2" i="1"/>
  <c r="G2" i="5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D30" i="1"/>
  <c r="D31" i="1"/>
  <c r="D32" i="1"/>
  <c r="D33" i="1"/>
  <c r="G33" i="1" s="1"/>
  <c r="D34" i="1"/>
  <c r="D35" i="1"/>
  <c r="G35" i="1" s="1"/>
  <c r="D36" i="1"/>
  <c r="G36" i="1" s="1"/>
  <c r="D37" i="1"/>
  <c r="G37" i="1" s="1"/>
  <c r="D38" i="1"/>
  <c r="G38" i="1" s="1"/>
  <c r="D39" i="1"/>
  <c r="D40" i="1"/>
  <c r="D41" i="1"/>
  <c r="D42" i="1"/>
  <c r="D43" i="1"/>
  <c r="G43" i="1" s="1"/>
  <c r="D44" i="1"/>
  <c r="G44" i="1" s="1"/>
  <c r="D45" i="1"/>
  <c r="G45" i="1" s="1"/>
  <c r="D46" i="1"/>
  <c r="D47" i="1"/>
  <c r="D48" i="1"/>
  <c r="D49" i="1"/>
  <c r="D50" i="1"/>
  <c r="D51" i="1"/>
  <c r="D52" i="1"/>
  <c r="G52" i="1" s="1"/>
  <c r="D53" i="1"/>
  <c r="G53" i="1" s="1"/>
  <c r="D54" i="1"/>
  <c r="G54" i="1" s="1"/>
  <c r="D55" i="1"/>
  <c r="D56" i="1"/>
  <c r="D57" i="1"/>
  <c r="G57" i="1" s="1"/>
  <c r="D58" i="1"/>
  <c r="D59" i="1"/>
  <c r="D60" i="1"/>
  <c r="D61" i="1"/>
  <c r="D62" i="1"/>
  <c r="G62" i="1" s="1"/>
  <c r="D63" i="1"/>
  <c r="D65" i="1"/>
  <c r="D66" i="1"/>
  <c r="D67" i="1"/>
  <c r="D68" i="1"/>
  <c r="D69" i="1"/>
  <c r="D70" i="1"/>
  <c r="D71" i="1"/>
  <c r="D72" i="1"/>
  <c r="G72" i="1" s="1"/>
  <c r="D73" i="1"/>
  <c r="D74" i="1"/>
  <c r="G74" i="1" s="1"/>
  <c r="D75" i="1"/>
  <c r="G75" i="1" s="1"/>
  <c r="D76" i="1"/>
  <c r="G76" i="1" s="1"/>
  <c r="D77" i="1"/>
  <c r="D78" i="1"/>
  <c r="D80" i="1"/>
  <c r="D81" i="1"/>
  <c r="D82" i="1"/>
  <c r="D83" i="1"/>
  <c r="D84" i="1"/>
  <c r="D85" i="1"/>
  <c r="D86" i="1"/>
  <c r="D88" i="1"/>
  <c r="D89" i="1"/>
  <c r="D90" i="1"/>
  <c r="B97" i="1"/>
  <c r="C11" i="5"/>
  <c r="B9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8" i="1"/>
  <c r="F89" i="1"/>
  <c r="F90" i="1"/>
  <c r="G24" i="1"/>
  <c r="G29" i="1"/>
  <c r="G30" i="1"/>
  <c r="G31" i="1"/>
  <c r="G32" i="1"/>
  <c r="G34" i="1"/>
  <c r="G39" i="1"/>
  <c r="G40" i="1"/>
  <c r="G41" i="1"/>
  <c r="G42" i="1"/>
  <c r="G46" i="1"/>
  <c r="G47" i="1"/>
  <c r="G48" i="1"/>
  <c r="G49" i="1"/>
  <c r="G50" i="1"/>
  <c r="G51" i="1"/>
  <c r="G55" i="1"/>
  <c r="G56" i="1"/>
  <c r="G58" i="1"/>
  <c r="G59" i="1"/>
  <c r="G60" i="1"/>
  <c r="G61" i="1"/>
  <c r="G63" i="1"/>
  <c r="G65" i="1"/>
  <c r="G66" i="1"/>
  <c r="G67" i="1"/>
  <c r="G68" i="1"/>
  <c r="G69" i="1"/>
  <c r="G70" i="1"/>
  <c r="G71" i="1"/>
  <c r="G73" i="1"/>
  <c r="G77" i="1"/>
  <c r="G78" i="1"/>
  <c r="G80" i="1"/>
  <c r="G81" i="1"/>
  <c r="G82" i="1"/>
  <c r="G83" i="1"/>
  <c r="G84" i="1"/>
  <c r="G85" i="1"/>
  <c r="G86" i="1"/>
  <c r="G88" i="1"/>
  <c r="G89" i="1"/>
  <c r="G90" i="1"/>
  <c r="C92" i="1"/>
  <c r="G16" i="1"/>
  <c r="G2" i="1"/>
  <c r="G6" i="5" l="1"/>
  <c r="G7" i="5"/>
  <c r="G8" i="5"/>
  <c r="G3" i="5"/>
  <c r="G9" i="5"/>
  <c r="F92" i="1"/>
  <c r="B99" i="1" s="1"/>
  <c r="G92" i="1"/>
  <c r="B100" i="1" s="1"/>
  <c r="D92" i="1"/>
  <c r="B95" i="1" l="1"/>
  <c r="B98" i="1" l="1"/>
  <c r="B94" i="1"/>
</calcChain>
</file>

<file path=xl/sharedStrings.xml><?xml version="1.0" encoding="utf-8"?>
<sst xmlns="http://schemas.openxmlformats.org/spreadsheetml/2006/main" count="234" uniqueCount="145">
  <si>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</si>
  <si>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</si>
  <si>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</si>
  <si>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</si>
  <si>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</si>
  <si>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</si>
  <si>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</si>
  <si>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</si>
  <si>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</si>
  <si>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</si>
  <si>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</si>
  <si>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</si>
  <si>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</si>
  <si>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</si>
  <si>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</si>
  <si>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</si>
  <si>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</si>
  <si>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</si>
  <si>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</si>
  <si>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</si>
  <si>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</si>
  <si>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</si>
  <si>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</si>
  <si>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</si>
  <si>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</si>
  <si>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</si>
  <si>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</si>
  <si>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</si>
  <si>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</si>
  <si>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</si>
  <si>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</si>
  <si>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</si>
  <si>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</si>
  <si>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</si>
  <si>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</si>
  <si>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</si>
  <si>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</si>
  <si>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</si>
  <si>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</si>
  <si>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</si>
  <si>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</si>
  <si>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</si>
  <si>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</si>
  <si>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</si>
  <si>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</si>
  <si>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</si>
  <si>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</si>
  <si>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</si>
  <si>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</si>
  <si>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</si>
  <si>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</si>
  <si>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</si>
  <si>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</si>
  <si>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</si>
  <si>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</si>
  <si>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</si>
  <si>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</si>
  <si>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</si>
  <si>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</si>
  <si>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</si>
  <si>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</si>
  <si>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</si>
  <si>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</si>
  <si>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</si>
  <si>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</si>
  <si>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</si>
  <si>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</si>
  <si>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</si>
  <si>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</si>
  <si>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</si>
  <si>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</si>
  <si>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</si>
  <si>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</si>
  <si>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</si>
  <si>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</si>
  <si>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</si>
  <si>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</si>
  <si>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</si>
  <si>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</si>
  <si>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</si>
  <si>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</si>
  <si>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</si>
  <si>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</si>
  <si>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</si>
  <si>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</si>
  <si>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</si>
  <si>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</si>
  <si>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</si>
  <si>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</si>
  <si>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</si>
  <si>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</si>
  <si>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</si>
  <si>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</si>
  <si>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</si>
  <si>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</si>
  <si>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</si>
  <si>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</si>
  <si>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</si>
  <si>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</si>
  <si>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</si>
  <si>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</si>
  <si>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</si>
  <si>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</si>
  <si>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</si>
  <si>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</si>
  <si>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</si>
  <si>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</si>
  <si>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</si>
  <si>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</si>
  <si>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</si>
  <si>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</si>
  <si>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</si>
  <si>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</si>
  <si>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</si>
  <si>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</si>
  <si>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</si>
  <si>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</si>
  <si>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</si>
  <si>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</si>
  <si>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</si>
  <si>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</si>
  <si>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</si>
  <si>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</si>
  <si>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</si>
  <si>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Week Number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</si>
  <si>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</si>
  <si>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</si>
  <si>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</si>
  <si>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</si>
  <si>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</si>
  <si>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</si>
  <si>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</si>
  <si>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</si>
  <si>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</si>
  <si>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Total De-prioritized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</si>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</sst>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90" totalsRowShown="0">
  <autoFilter ref="A1:G90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4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3">
      <calculatedColumnFormula>IF(Table1[[#This Row],[Completed]],Table1[[#This Row],[Points]],0)</calculatedColumnFormula>
    </tableColumn>
    <tableColumn id="7" xr3:uid="{B8125C06-D59F-4CA7-817D-1DFF5C288455}" name="Completed Hours" dataDxfId="2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9" totalsRowShown="0">
  <autoFilter ref="A1:G9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1"/>
    <tableColumn id="5" xr3:uid="{AD6AC57F-E07B-42DB-850E-DEA524AE6E46}" name="Estimated Hours" dataDxfId="0">
      <calculatedColumnFormula>VLOOKUP(C2,Points!$A$1:$C$6,3,FALSE)</calculatedColumnFormula>
    </tableColumn>
    <tableColumn id="6" xr3:uid="{86F5B27A-D198-4848-ADB6-A7BEFFDB816F}" name="Completed"/>
    <tableColumn id="7" xr3:uid="{2398D599-5A1D-4B6E-8A23-79F4063944CE}" name="Completed Points">
      <calculatedColumnFormula>IF(Table1[[#This Row],[Completed]],Table1[[#This Row],[Points]],0)</calculatedColumnFormula>
    </tableColumn>
    <tableColumn id="8" xr3:uid="{C13FCCDE-FC9C-48C6-AE8F-48A44BF6C3D4}" name="Completed Hours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00"/>
  <sheetViews>
    <sheetView tabSelected="1" workbookViewId="0">
      <pane ySplit="1" topLeftCell="A77" activePane="bottomLeft" state="frozen"/>
      <selection pane="bottomLeft" activeCell="B100" sqref="B100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119</v>
      </c>
      <c r="F1" t="s">
        <v>130</v>
      </c>
      <c r="G1" t="s">
        <v>120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128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133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126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127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F29">
        <f>IF(Table1[[#This Row],[Completed]],Table1[[#This Row],[Points]],0)</f>
        <v>0</v>
      </c>
      <c r="G29">
        <f>IF(Table1[[#This Row],[Completed]],Table1[[#This Row],[Estimated Hours]],0)</f>
        <v>0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F39">
        <f>IF(Table1[[#This Row],[Completed]],Table1[[#This Row],[Points]],0)</f>
        <v>0</v>
      </c>
      <c r="G39">
        <f>IF(Table1[[#This Row],[Completed]],Table1[[#This Row],[Estimated Hours]],0)</f>
        <v>0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F40">
        <f>IF(Table1[[#This Row],[Completed]],Table1[[#This Row],[Points]],0)</f>
        <v>0</v>
      </c>
      <c r="G40">
        <f>IF(Table1[[#This Row],[Completed]],Table1[[#This Row],[Estimated Hours]],0)</f>
        <v>0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F41">
        <f>IF(Table1[[#This Row],[Completed]],Table1[[#This Row],[Points]],0)</f>
        <v>0</v>
      </c>
      <c r="G41">
        <f>IF(Table1[[#This Row],[Completed]],Table1[[#This Row],[Estimated Hours]],0)</f>
        <v>0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F42">
        <f>IF(Table1[[#This Row],[Completed]],Table1[[#This Row],[Points]],0)</f>
        <v>0</v>
      </c>
      <c r="G42">
        <f>IF(Table1[[#This Row],[Completed]],Table1[[#This Row],[Estimated Hours]],0)</f>
        <v>0</v>
      </c>
    </row>
    <row r="43" spans="1:7" x14ac:dyDescent="0.25">
      <c r="A43" t="s">
        <v>53</v>
      </c>
      <c r="B43" t="s">
        <v>54</v>
      </c>
      <c r="C43" s="3">
        <v>2</v>
      </c>
      <c r="D43" s="3">
        <f>VLOOKUP(C43,Points!$A$1:$C$6,3,FALSE)</f>
        <v>8</v>
      </c>
      <c r="E43" t="b">
        <v>1</v>
      </c>
      <c r="F43">
        <f>IF(Table1[[#This Row],[Completed]],Table1[[#This Row],[Points]],0)</f>
        <v>2</v>
      </c>
      <c r="G43">
        <f>IF(Table1[[#This Row],[Completed]],Table1[[#This Row],[Estimated Hours]],0)</f>
        <v>8</v>
      </c>
    </row>
    <row r="44" spans="1:7" x14ac:dyDescent="0.25">
      <c r="A44" t="s">
        <v>53</v>
      </c>
      <c r="B44" t="s">
        <v>55</v>
      </c>
      <c r="C44" s="3">
        <v>2</v>
      </c>
      <c r="D44" s="3">
        <f>VLOOKUP(C44,Points!$A$1:$C$6,3,FALSE)</f>
        <v>8</v>
      </c>
      <c r="E44" t="b">
        <v>1</v>
      </c>
      <c r="F44">
        <f>IF(Table1[[#This Row],[Completed]],Table1[[#This Row],[Points]],0)</f>
        <v>2</v>
      </c>
      <c r="G44">
        <f>IF(Table1[[#This Row],[Completed]],Table1[[#This Row],[Estimated Hours]],0)</f>
        <v>8</v>
      </c>
    </row>
    <row r="45" spans="1:7" x14ac:dyDescent="0.25">
      <c r="A45" t="s">
        <v>56</v>
      </c>
      <c r="B45" t="s">
        <v>57</v>
      </c>
      <c r="C45" s="3">
        <v>3</v>
      </c>
      <c r="D45" s="3">
        <f>VLOOKUP(C45,Points!$A$1:$C$6,3,FALSE)</f>
        <v>16</v>
      </c>
      <c r="E45" t="b">
        <v>1</v>
      </c>
      <c r="F45">
        <f>IF(Table1[[#This Row],[Completed]],Table1[[#This Row],[Points]],0)</f>
        <v>3</v>
      </c>
      <c r="G45">
        <f>IF(Table1[[#This Row],[Completed]],Table1[[#This Row],[Estimated Hours]],0)</f>
        <v>16</v>
      </c>
    </row>
    <row r="46" spans="1:7" x14ac:dyDescent="0.25">
      <c r="A46" t="s">
        <v>56</v>
      </c>
      <c r="B46" t="s">
        <v>58</v>
      </c>
      <c r="C46" s="3">
        <v>3</v>
      </c>
      <c r="D46" s="3">
        <f>VLOOKUP(C46,Points!$A$1:$C$6,3,FALSE)</f>
        <v>16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59</v>
      </c>
      <c r="C47" s="3">
        <v>3</v>
      </c>
      <c r="D47" s="3">
        <f>VLOOKUP(C47,Points!$A$1:$C$6,3,FALSE)</f>
        <v>16</v>
      </c>
      <c r="F47">
        <f>IF(Table1[[#This Row],[Completed]],Table1[[#This Row],[Points]],0)</f>
        <v>0</v>
      </c>
      <c r="G47">
        <f>IF(Table1[[#This Row],[Completed]],Table1[[#This Row],[Estimated Hours]],0)</f>
        <v>0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61</v>
      </c>
      <c r="C49" s="3">
        <v>2</v>
      </c>
      <c r="D49" s="3">
        <f>VLOOKUP(C49,Points!$A$1:$C$6,3,FALSE)</f>
        <v>8</v>
      </c>
      <c r="F49">
        <f>IF(Table1[[#This Row],[Completed]],Table1[[#This Row],[Points]],0)</f>
        <v>0</v>
      </c>
      <c r="G49">
        <f>IF(Table1[[#This Row],[Completed]],Table1[[#This Row],[Estimated Hours]],0)</f>
        <v>0</v>
      </c>
    </row>
    <row r="50" spans="1:7" x14ac:dyDescent="0.25">
      <c r="A50" t="s">
        <v>56</v>
      </c>
      <c r="B50" t="s">
        <v>62</v>
      </c>
      <c r="C50" s="3">
        <v>2</v>
      </c>
      <c r="D50" s="3">
        <f>VLOOKUP(C50,Points!$A$1:$C$6,3,FALSE)</f>
        <v>8</v>
      </c>
      <c r="F50">
        <f>IF(Table1[[#This Row],[Completed]],Table1[[#This Row],[Points]],0)</f>
        <v>0</v>
      </c>
      <c r="G50">
        <f>IF(Table1[[#This Row],[Completed]],Table1[[#This Row],[Estimated Hours]],0)</f>
        <v>0</v>
      </c>
    </row>
    <row r="51" spans="1:7" x14ac:dyDescent="0.25">
      <c r="A51" t="s">
        <v>56</v>
      </c>
      <c r="B51" t="s">
        <v>63</v>
      </c>
      <c r="C51" s="3">
        <v>2</v>
      </c>
      <c r="D51" s="3">
        <f>VLOOKUP(C51,Points!$A$1:$C$6,3,FALSE)</f>
        <v>8</v>
      </c>
      <c r="F51">
        <f>IF(Table1[[#This Row],[Completed]],Table1[[#This Row],[Points]],0)</f>
        <v>0</v>
      </c>
      <c r="G51">
        <f>IF(Table1[[#This Row],[Completed]],Table1[[#This Row],[Estimated Hours]],0)</f>
        <v>0</v>
      </c>
    </row>
    <row r="52" spans="1:7" x14ac:dyDescent="0.25">
      <c r="A52" t="s">
        <v>64</v>
      </c>
      <c r="B52" t="s">
        <v>65</v>
      </c>
      <c r="C52" s="3">
        <v>5</v>
      </c>
      <c r="D52" s="3">
        <f>VLOOKUP(C52,Points!$A$1:$C$6,3,FALSE)</f>
        <v>32</v>
      </c>
      <c r="E52" t="b">
        <v>1</v>
      </c>
      <c r="F52">
        <f>IF(Table1[[#This Row],[Completed]],Table1[[#This Row],[Points]],0)</f>
        <v>5</v>
      </c>
      <c r="G52">
        <f>IF(Table1[[#This Row],[Completed]],Table1[[#This Row],[Estimated Hours]],0)</f>
        <v>32</v>
      </c>
    </row>
    <row r="53" spans="1:7" x14ac:dyDescent="0.25">
      <c r="A53" t="s">
        <v>64</v>
      </c>
      <c r="B53" t="s">
        <v>66</v>
      </c>
      <c r="C53" s="3">
        <v>3</v>
      </c>
      <c r="D53" s="3">
        <f>VLOOKUP(C53,Points!$A$1:$C$6,3,FALSE)</f>
        <v>16</v>
      </c>
      <c r="E53" t="b">
        <v>1</v>
      </c>
      <c r="F53">
        <f>IF(Table1[[#This Row],[Completed]],Table1[[#This Row],[Points]],0)</f>
        <v>3</v>
      </c>
      <c r="G53">
        <f>IF(Table1[[#This Row],[Completed]],Table1[[#This Row],[Estimated Hours]],0)</f>
        <v>16</v>
      </c>
    </row>
    <row r="54" spans="1:7" x14ac:dyDescent="0.25">
      <c r="A54" t="s">
        <v>64</v>
      </c>
      <c r="B54" t="s">
        <v>67</v>
      </c>
      <c r="C54" s="3">
        <v>5</v>
      </c>
      <c r="D54" s="3">
        <f>VLOOKUP(C54,Points!$A$1:$C$6,3,FALSE)</f>
        <v>32</v>
      </c>
      <c r="E54" t="b">
        <v>1</v>
      </c>
      <c r="F54">
        <f>IF(Table1[[#This Row],[Completed]],Table1[[#This Row],[Points]],0)</f>
        <v>5</v>
      </c>
      <c r="G54">
        <f>IF(Table1[[#This Row],[Completed]],Table1[[#This Row],[Estimated Hours]],0)</f>
        <v>32</v>
      </c>
    </row>
    <row r="55" spans="1:7" x14ac:dyDescent="0.25">
      <c r="A55" t="s">
        <v>64</v>
      </c>
      <c r="B55" t="s">
        <v>68</v>
      </c>
      <c r="C55" s="3">
        <v>2</v>
      </c>
      <c r="D55" s="3">
        <f>VLOOKUP(C55,Points!$A$1:$C$6,3,FALSE)</f>
        <v>8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69</v>
      </c>
      <c r="B56" t="s">
        <v>70</v>
      </c>
      <c r="C56" s="3">
        <v>5</v>
      </c>
      <c r="D56" s="3">
        <f>VLOOKUP(C56,Points!$A$1:$C$6,3,FALSE)</f>
        <v>32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69</v>
      </c>
      <c r="B57" t="s">
        <v>71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69</v>
      </c>
      <c r="B58" t="s">
        <v>72</v>
      </c>
      <c r="C58" s="3">
        <v>5</v>
      </c>
      <c r="D58" s="3">
        <f>VLOOKUP(C58,Points!$A$1:$C$6,3,FALSE)</f>
        <v>32</v>
      </c>
      <c r="F58">
        <f>IF(Table1[[#This Row],[Completed]],Table1[[#This Row],[Points]],0)</f>
        <v>0</v>
      </c>
      <c r="G58">
        <f>IF(Table1[[#This Row],[Completed]],Table1[[#This Row],[Estimated Hours]],0)</f>
        <v>0</v>
      </c>
    </row>
    <row r="59" spans="1:7" x14ac:dyDescent="0.25">
      <c r="A59" t="s">
        <v>69</v>
      </c>
      <c r="B59" t="s">
        <v>73</v>
      </c>
      <c r="C59" s="3">
        <v>3</v>
      </c>
      <c r="D59" s="3">
        <f>VLOOKUP(C59,Points!$A$1:$C$6,3,FALSE)</f>
        <v>16</v>
      </c>
      <c r="F59">
        <f>IF(Table1[[#This Row],[Completed]],Table1[[#This Row],[Points]],0)</f>
        <v>0</v>
      </c>
      <c r="G59">
        <f>IF(Table1[[#This Row],[Completed]],Table1[[#This Row],[Estimated Hours]],0)</f>
        <v>0</v>
      </c>
    </row>
    <row r="60" spans="1:7" x14ac:dyDescent="0.25">
      <c r="A60" t="s">
        <v>69</v>
      </c>
      <c r="B60" t="s">
        <v>74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75</v>
      </c>
      <c r="B61" t="s">
        <v>76</v>
      </c>
      <c r="C61" s="3">
        <v>5</v>
      </c>
      <c r="D61" s="3">
        <f>VLOOKUP(C61,Points!$A$1:$C$6,3,FALSE)</f>
        <v>32</v>
      </c>
      <c r="F61">
        <f>IF(Table1[[#This Row],[Completed]],Table1[[#This Row],[Points]],0)</f>
        <v>0</v>
      </c>
      <c r="G61">
        <f>IF(Table1[[#This Row],[Completed]],Table1[[#This Row],[Estimated Hours]],0)</f>
        <v>0</v>
      </c>
    </row>
    <row r="62" spans="1:7" x14ac:dyDescent="0.25">
      <c r="A62" t="s">
        <v>75</v>
      </c>
      <c r="B62" t="s">
        <v>77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75</v>
      </c>
      <c r="B63" t="s">
        <v>78</v>
      </c>
      <c r="C63" s="3">
        <v>3</v>
      </c>
      <c r="D63" s="3">
        <f>VLOOKUP(C63,Points!$A$1:$C$6,3,FALSE)</f>
        <v>16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75</v>
      </c>
      <c r="B64" t="s">
        <v>140</v>
      </c>
      <c r="C64" s="3">
        <v>5</v>
      </c>
      <c r="D64" s="3">
        <f>VLOOKUP(C64,Points!$A$1:$C$6,3,FALSE)</f>
        <v>32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25">
      <c r="A65" t="s">
        <v>79</v>
      </c>
      <c r="B65" t="s">
        <v>80</v>
      </c>
      <c r="C65" s="3">
        <v>3</v>
      </c>
      <c r="D65" s="3">
        <f>VLOOKUP(C65,Points!$A$1:$C$6,3,FALSE)</f>
        <v>16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25">
      <c r="A66" t="s">
        <v>79</v>
      </c>
      <c r="B66" t="s">
        <v>81</v>
      </c>
      <c r="C66" s="3">
        <v>5</v>
      </c>
      <c r="D66" s="3">
        <f>VLOOKUP(C66,Points!$A$1:$C$6,3,FALSE)</f>
        <v>32</v>
      </c>
      <c r="F66">
        <f>IF(Table1[[#This Row],[Completed]],Table1[[#This Row],[Points]],0)</f>
        <v>0</v>
      </c>
      <c r="G66">
        <f>IF(Table1[[#This Row],[Completed]],Table1[[#This Row],[Estimated Hours]],0)</f>
        <v>0</v>
      </c>
    </row>
    <row r="67" spans="1:7" x14ac:dyDescent="0.25">
      <c r="A67" t="s">
        <v>82</v>
      </c>
      <c r="B67" t="s">
        <v>84</v>
      </c>
      <c r="C67" s="3">
        <v>5</v>
      </c>
      <c r="D67" s="3">
        <f>VLOOKUP(C67,Points!$A$1:$C$6,3,FALSE)</f>
        <v>32</v>
      </c>
      <c r="F67">
        <f>IF(Table1[[#This Row],[Completed]],Table1[[#This Row],[Points]],0)</f>
        <v>0</v>
      </c>
      <c r="G67">
        <f>IF(Table1[[#This Row],[Completed]],Table1[[#This Row],[Estimated Hours]],0)</f>
        <v>0</v>
      </c>
    </row>
    <row r="68" spans="1:7" x14ac:dyDescent="0.25">
      <c r="A68" t="s">
        <v>82</v>
      </c>
      <c r="B68" t="s">
        <v>83</v>
      </c>
      <c r="C68" s="3">
        <v>3</v>
      </c>
      <c r="D68" s="3">
        <f>VLOOKUP(C68,Points!$A$1:$C$6,3,FALSE)</f>
        <v>16</v>
      </c>
      <c r="F68">
        <f>IF(Table1[[#This Row],[Completed]],Table1[[#This Row],[Points]],0)</f>
        <v>0</v>
      </c>
      <c r="G68">
        <f>IF(Table1[[#This Row],[Completed]],Table1[[#This Row],[Estimated Hours]],0)</f>
        <v>0</v>
      </c>
    </row>
    <row r="69" spans="1:7" x14ac:dyDescent="0.25">
      <c r="A69" t="s">
        <v>82</v>
      </c>
      <c r="B69" t="s">
        <v>85</v>
      </c>
      <c r="C69" s="3">
        <v>3</v>
      </c>
      <c r="D69" s="3">
        <f>VLOOKUP(C69,Points!$A$1:$C$6,3,FALSE)</f>
        <v>16</v>
      </c>
      <c r="F69">
        <f>IF(Table1[[#This Row],[Completed]],Table1[[#This Row],[Points]],0)</f>
        <v>0</v>
      </c>
      <c r="G69">
        <f>IF(Table1[[#This Row],[Completed]],Table1[[#This Row],[Estimated Hours]],0)</f>
        <v>0</v>
      </c>
    </row>
    <row r="70" spans="1:7" x14ac:dyDescent="0.25">
      <c r="A70" t="s">
        <v>82</v>
      </c>
      <c r="B70" t="s">
        <v>86</v>
      </c>
      <c r="C70" s="3">
        <v>5</v>
      </c>
      <c r="D70" s="3">
        <f>VLOOKUP(C70,Points!$A$1:$C$6,3,FALSE)</f>
        <v>32</v>
      </c>
      <c r="F70">
        <f>IF(Table1[[#This Row],[Completed]],Table1[[#This Row],[Points]],0)</f>
        <v>0</v>
      </c>
      <c r="G70">
        <f>IF(Table1[[#This Row],[Completed]],Table1[[#This Row],[Estimated Hours]],0)</f>
        <v>0</v>
      </c>
    </row>
    <row r="71" spans="1:7" x14ac:dyDescent="0.25">
      <c r="A71" t="s">
        <v>82</v>
      </c>
      <c r="B71" t="s">
        <v>87</v>
      </c>
      <c r="C71" s="3">
        <v>5</v>
      </c>
      <c r="D71" s="3">
        <f>VLOOKUP(C71,Points!$A$1:$C$6,3,FALSE)</f>
        <v>32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88</v>
      </c>
      <c r="B72" t="s">
        <v>89</v>
      </c>
      <c r="C72" s="3">
        <v>3</v>
      </c>
      <c r="D72" s="3">
        <f>VLOOKUP(C72,Points!$A$1:$C$6,3,FALSE)</f>
        <v>16</v>
      </c>
      <c r="E72" t="b">
        <v>1</v>
      </c>
      <c r="F72">
        <f>IF(Table1[[#This Row],[Completed]],Table1[[#This Row],[Points]],0)</f>
        <v>3</v>
      </c>
      <c r="G72">
        <f>IF(Table1[[#This Row],[Completed]],Table1[[#This Row],[Estimated Hours]],0)</f>
        <v>16</v>
      </c>
    </row>
    <row r="73" spans="1:7" x14ac:dyDescent="0.25">
      <c r="A73" t="s">
        <v>88</v>
      </c>
      <c r="B73" t="s">
        <v>90</v>
      </c>
      <c r="C73" s="3">
        <v>3</v>
      </c>
      <c r="D73" s="3">
        <f>VLOOKUP(C73,Points!$A$1:$C$6,3,FALSE)</f>
        <v>16</v>
      </c>
      <c r="E73" t="b">
        <v>1</v>
      </c>
      <c r="F73">
        <f>IF(Table1[[#This Row],[Completed]],Table1[[#This Row],[Points]],0)</f>
        <v>3</v>
      </c>
      <c r="G73">
        <f>IF(Table1[[#This Row],[Completed]],Table1[[#This Row],[Estimated Hours]],0)</f>
        <v>16</v>
      </c>
    </row>
    <row r="74" spans="1:7" x14ac:dyDescent="0.25">
      <c r="A74" t="s">
        <v>88</v>
      </c>
      <c r="B74" t="s">
        <v>91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88</v>
      </c>
      <c r="B75" t="s">
        <v>92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141</v>
      </c>
      <c r="B76" t="s">
        <v>93</v>
      </c>
      <c r="C76" s="3">
        <v>3</v>
      </c>
      <c r="D76" s="3">
        <f>VLOOKUP(C76,Points!$A$1:$C$6,3,FALSE)</f>
        <v>16</v>
      </c>
      <c r="F76">
        <f>IF(Table1[[#This Row],[Completed]],Table1[[#This Row],[Points]],0)</f>
        <v>0</v>
      </c>
      <c r="G76">
        <f>IF(Table1[[#This Row],[Completed]],Table1[[#This Row],[Estimated Hours]],0)</f>
        <v>0</v>
      </c>
    </row>
    <row r="77" spans="1:7" x14ac:dyDescent="0.25">
      <c r="A77" t="s">
        <v>141</v>
      </c>
      <c r="B77" t="s">
        <v>94</v>
      </c>
      <c r="C77" s="3">
        <v>3</v>
      </c>
      <c r="D77" s="3">
        <f>VLOOKUP(C77,Points!$A$1:$C$6,3,FALSE)</f>
        <v>16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141</v>
      </c>
      <c r="B78" t="s">
        <v>95</v>
      </c>
      <c r="C78" s="3">
        <v>3</v>
      </c>
      <c r="D78" s="3">
        <f>VLOOKUP(C78,Points!$A$1:$C$6,3,FALSE)</f>
        <v>16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141</v>
      </c>
      <c r="B79" t="s">
        <v>142</v>
      </c>
      <c r="C79" s="3">
        <v>3</v>
      </c>
      <c r="D79" s="3">
        <f>VLOOKUP(C79,Points!$A$1:$C$6,3,FALSE)</f>
        <v>16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141</v>
      </c>
      <c r="B80" t="s">
        <v>96</v>
      </c>
      <c r="C80" s="3">
        <v>3</v>
      </c>
      <c r="D80" s="3">
        <f>VLOOKUP(C80,Points!$A$1:$C$6,3,FALSE)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141</v>
      </c>
      <c r="B81" t="s">
        <v>97</v>
      </c>
      <c r="C81" s="3">
        <v>3</v>
      </c>
      <c r="D81" s="3">
        <f>VLOOKUP(C81,Points!$A$1:$C$6,3,FALSE)</f>
        <v>16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141</v>
      </c>
      <c r="B82" t="s">
        <v>98</v>
      </c>
      <c r="C82" s="3">
        <v>2</v>
      </c>
      <c r="D82" s="3">
        <f>VLOOKUP(C82,Points!$A$1:$C$6,3,FALSE)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143</v>
      </c>
      <c r="B83" t="s">
        <v>99</v>
      </c>
      <c r="C83" s="3">
        <v>2</v>
      </c>
      <c r="D83" s="3">
        <f>VLOOKUP(C83,Points!$A$1:$C$6,3,FALSE)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143</v>
      </c>
      <c r="B84" t="s">
        <v>100</v>
      </c>
      <c r="C84" s="3">
        <v>2</v>
      </c>
      <c r="D84" s="3">
        <f>VLOOKUP(C84,Points!$A$1:$C$6,3,FALSE)</f>
        <v>8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143</v>
      </c>
      <c r="B85" t="s">
        <v>101</v>
      </c>
      <c r="C85" s="3">
        <v>2</v>
      </c>
      <c r="D85" s="3">
        <f>VLOOKUP(C85,Points!$A$1:$C$6,3,FALSE)</f>
        <v>8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143</v>
      </c>
      <c r="B86" t="s">
        <v>102</v>
      </c>
      <c r="C86" s="3">
        <v>2</v>
      </c>
      <c r="D86" s="3">
        <f>VLOOKUP(C86,Points!$A$1:$C$6,3,FALSE)</f>
        <v>8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143</v>
      </c>
      <c r="B87" t="s">
        <v>144</v>
      </c>
      <c r="C87" s="3">
        <v>2</v>
      </c>
      <c r="D87" s="3">
        <f>VLOOKUP(C87,Points!$A$1:$C$6,3,FALSE)</f>
        <v>8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143</v>
      </c>
      <c r="B88" t="s">
        <v>103</v>
      </c>
      <c r="C88" s="3">
        <v>2</v>
      </c>
      <c r="D88" s="3">
        <f>VLOOKUP(C88,Points!$A$1:$C$6,3,FALSE)</f>
        <v>8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143</v>
      </c>
      <c r="B89" t="s">
        <v>104</v>
      </c>
      <c r="C89" s="3">
        <v>2</v>
      </c>
      <c r="D89" s="3">
        <f>VLOOKUP(C89,Points!$A$1:$C$6,3,FALSE)</f>
        <v>8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25">
      <c r="A90" t="s">
        <v>143</v>
      </c>
      <c r="B90" t="s">
        <v>105</v>
      </c>
      <c r="C90" s="3">
        <v>2</v>
      </c>
      <c r="D90" s="3">
        <f>VLOOKUP(C90,Points!$A$1:$C$6,3,FALSE)</f>
        <v>8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2" spans="1:7" x14ac:dyDescent="0.25">
      <c r="A92" s="6" t="s">
        <v>116</v>
      </c>
      <c r="B92" s="4"/>
      <c r="C92" s="5">
        <f>SUM(C2:C91)</f>
        <v>250</v>
      </c>
      <c r="D92" s="5">
        <f>SUM(D2:D91)</f>
        <v>1340</v>
      </c>
      <c r="F92" s="4">
        <f>SUM(F2:F91)</f>
        <v>124</v>
      </c>
      <c r="G92">
        <f>SUM(G2:G91)</f>
        <v>652</v>
      </c>
    </row>
    <row r="93" spans="1:7" x14ac:dyDescent="0.25">
      <c r="A93" s="6"/>
      <c r="B93" s="4"/>
      <c r="C93" s="5"/>
      <c r="D93" s="5"/>
      <c r="G93" s="4"/>
    </row>
    <row r="94" spans="1:7" x14ac:dyDescent="0.25">
      <c r="A94" s="6" t="s">
        <v>121</v>
      </c>
      <c r="B94" s="11">
        <f ca="1">B96+B95</f>
        <v>61.656441717791409</v>
      </c>
      <c r="D94" s="7"/>
    </row>
    <row r="95" spans="1:7" x14ac:dyDescent="0.25">
      <c r="A95" s="6" t="s">
        <v>135</v>
      </c>
      <c r="B95" s="11">
        <f ca="1">(D92-G92)/B100</f>
        <v>31.656441717791409</v>
      </c>
      <c r="D95" s="7"/>
    </row>
    <row r="96" spans="1:7" x14ac:dyDescent="0.25">
      <c r="A96" s="6" t="s">
        <v>124</v>
      </c>
      <c r="B96" s="4">
        <f ca="1">FLOOR(((TODAY()-Variables!B2)/7),1)</f>
        <v>30</v>
      </c>
      <c r="D96" s="7"/>
    </row>
    <row r="97" spans="1:6" x14ac:dyDescent="0.25">
      <c r="A97" s="6" t="s">
        <v>136</v>
      </c>
      <c r="B97" s="12">
        <f>Variables!B2</f>
        <v>44892</v>
      </c>
      <c r="D97" s="7"/>
    </row>
    <row r="98" spans="1:6" x14ac:dyDescent="0.25">
      <c r="A98" s="6" t="s">
        <v>125</v>
      </c>
      <c r="B98" s="12">
        <f ca="1">TODAY()+ (B95*7)</f>
        <v>45329.595092024538</v>
      </c>
      <c r="D98" s="9"/>
    </row>
    <row r="99" spans="1:6" x14ac:dyDescent="0.25">
      <c r="A99" s="6" t="s">
        <v>131</v>
      </c>
      <c r="B99" s="11">
        <f ca="1">F92/B96</f>
        <v>4.1333333333333337</v>
      </c>
      <c r="F99" s="10"/>
    </row>
    <row r="100" spans="1:6" x14ac:dyDescent="0.25">
      <c r="A100" s="6" t="s">
        <v>129</v>
      </c>
      <c r="B100" s="4">
        <f ca="1">G92/B96</f>
        <v>21.733333333333334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11"/>
  <sheetViews>
    <sheetView workbookViewId="0">
      <selection activeCell="B19" sqref="B19"/>
    </sheetView>
  </sheetViews>
  <sheetFormatPr defaultRowHeight="15" x14ac:dyDescent="0.25"/>
  <cols>
    <col min="1" max="1" width="18.5703125" bestFit="1" customWidth="1"/>
    <col min="2" max="2" width="25.85546875" bestFit="1" customWidth="1"/>
    <col min="3" max="3" width="11.140625" bestFit="1" customWidth="1"/>
    <col min="4" max="4" width="20.140625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119</v>
      </c>
      <c r="F1" t="s">
        <v>130</v>
      </c>
      <c r="G1" t="s">
        <v>120</v>
      </c>
    </row>
    <row r="2" spans="1:7" x14ac:dyDescent="0.25">
      <c r="A2" t="s">
        <v>107</v>
      </c>
      <c r="B2" t="s">
        <v>106</v>
      </c>
      <c r="C2" s="3">
        <v>5</v>
      </c>
      <c r="D2" s="3">
        <f>VLOOKUP(C2,Points!$A$1:$C$6,3,FALSE)</f>
        <v>32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107</v>
      </c>
      <c r="B3" t="s">
        <v>108</v>
      </c>
      <c r="C3" s="3">
        <v>3</v>
      </c>
      <c r="D3" s="3">
        <f>VLOOKUP(C3,Points!$A$1:$C$6,3,FALSE)</f>
        <v>16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107</v>
      </c>
      <c r="B4" t="s">
        <v>109</v>
      </c>
      <c r="C4" s="3">
        <v>5</v>
      </c>
      <c r="D4" s="3">
        <f>VLOOKUP(C4,Points!$A$1:$C$6,3,FALSE)</f>
        <v>32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110</v>
      </c>
      <c r="B5" t="s">
        <v>111</v>
      </c>
      <c r="C5" s="3">
        <v>2</v>
      </c>
      <c r="D5" s="3">
        <f>VLOOKUP(C5,Points!$A$1:$C$6,3,FALSE)</f>
        <v>8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110</v>
      </c>
      <c r="B6" t="s">
        <v>112</v>
      </c>
      <c r="C6" s="3">
        <v>2</v>
      </c>
      <c r="D6" s="3">
        <f>VLOOKUP(C6,Points!$A$1:$C$6,3,FALSE)</f>
        <v>8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110</v>
      </c>
      <c r="B7" t="s">
        <v>113</v>
      </c>
      <c r="C7" s="3">
        <v>5</v>
      </c>
      <c r="D7" s="3">
        <f>VLOOKUP(C7,Points!$A$1:$C$6,3,FALSE)</f>
        <v>32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110</v>
      </c>
      <c r="B8" t="s">
        <v>114</v>
      </c>
      <c r="C8" s="3">
        <v>5</v>
      </c>
      <c r="D8" s="3">
        <f>VLOOKUP(C8,Points!$A$1:$C$6,3,FALSE)</f>
        <v>32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110</v>
      </c>
      <c r="B9" t="s">
        <v>115</v>
      </c>
      <c r="C9" s="3">
        <v>5</v>
      </c>
      <c r="D9" s="3">
        <f>VLOOKUP(C9,Points!$A$1:$C$6,3,FALSE)</f>
        <v>32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1" spans="1:7" x14ac:dyDescent="0.25">
      <c r="A11" t="s">
        <v>134</v>
      </c>
      <c r="C11">
        <f>SUM(C2:C10)</f>
        <v>32</v>
      </c>
      <c r="D11">
        <f>SUM(D2:D10)</f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117</v>
      </c>
      <c r="B1" s="1" t="s">
        <v>118</v>
      </c>
    </row>
    <row r="2" spans="1:2" x14ac:dyDescent="0.25">
      <c r="A2" t="s">
        <v>137</v>
      </c>
      <c r="B2">
        <v>8</v>
      </c>
    </row>
    <row r="3" spans="1:2" x14ac:dyDescent="0.25">
      <c r="A3" t="s">
        <v>138</v>
      </c>
      <c r="B3">
        <v>0</v>
      </c>
    </row>
    <row r="4" spans="1:2" x14ac:dyDescent="0.25">
      <c r="A4" t="s">
        <v>139</v>
      </c>
      <c r="B4">
        <v>10</v>
      </c>
    </row>
    <row r="6" spans="1:2" x14ac:dyDescent="0.25">
      <c r="A6" s="4" t="s">
        <v>116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122</v>
      </c>
      <c r="B1" s="1" t="s">
        <v>132</v>
      </c>
    </row>
    <row r="2" spans="1:2" x14ac:dyDescent="0.25">
      <c r="A2" t="s">
        <v>123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2023-07-01T18:07:53Z</dcterms:modified>
</cp:coreProperties>
</file>