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BedBrigadeNationalV8\Documentation\Design\"/>
    </mc:Choice>
  </mc:AlternateContent>
  <xr:revisionPtr revIDLastSave="0" documentId="13_ncr:1_{8C6AC574-014A-4CB6-85ED-32F5273A7F39}" xr6:coauthVersionLast="47" xr6:coauthVersionMax="47" xr10:uidLastSave="{00000000-0000-0000-0000-000000000000}"/>
  <bookViews>
    <workbookView xWindow="-120" yWindow="-120" windowWidth="29040" windowHeight="15720" xr2:uid="{D27F5AFA-C88C-4A2F-A896-BFED2572A1C7}"/>
  </bookViews>
  <sheets>
    <sheet name="Estimates" sheetId="1" r:id="rId1"/>
    <sheet name="Burn Down" sheetId="6" r:id="rId2"/>
    <sheet name="Points" sheetId="2" r:id="rId3"/>
    <sheet name="Resources" sheetId="3" r:id="rId4"/>
    <sheet name="Variabl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2" i="1" l="1"/>
  <c r="F172" i="1"/>
  <c r="G172" i="1"/>
  <c r="D173" i="1"/>
  <c r="F173" i="1"/>
  <c r="G173" i="1"/>
  <c r="D162" i="1"/>
  <c r="F162" i="1"/>
  <c r="G162" i="1"/>
  <c r="D163" i="1"/>
  <c r="F163" i="1"/>
  <c r="G163" i="1"/>
  <c r="D164" i="1"/>
  <c r="F164" i="1"/>
  <c r="G164" i="1"/>
  <c r="D165" i="1"/>
  <c r="F165" i="1"/>
  <c r="G165" i="1"/>
  <c r="D166" i="1"/>
  <c r="F166" i="1"/>
  <c r="G166" i="1"/>
  <c r="D167" i="1"/>
  <c r="F167" i="1"/>
  <c r="G167" i="1"/>
  <c r="D168" i="1"/>
  <c r="F168" i="1"/>
  <c r="G168" i="1"/>
  <c r="D169" i="1"/>
  <c r="F169" i="1"/>
  <c r="G169" i="1"/>
  <c r="D170" i="1"/>
  <c r="F170" i="1"/>
  <c r="G170" i="1"/>
  <c r="D171" i="1"/>
  <c r="F171" i="1"/>
  <c r="G171" i="1"/>
  <c r="D156" i="1"/>
  <c r="F156" i="1"/>
  <c r="G156" i="1"/>
  <c r="D157" i="1"/>
  <c r="F157" i="1"/>
  <c r="G157" i="1"/>
  <c r="D158" i="1"/>
  <c r="F158" i="1"/>
  <c r="G158" i="1"/>
  <c r="D159" i="1"/>
  <c r="F159" i="1"/>
  <c r="G159" i="1"/>
  <c r="D160" i="1"/>
  <c r="F160" i="1"/>
  <c r="G160" i="1"/>
  <c r="D161" i="1"/>
  <c r="F161" i="1"/>
  <c r="G161" i="1"/>
  <c r="D146" i="1"/>
  <c r="G146" i="1" s="1"/>
  <c r="F146" i="1"/>
  <c r="D147" i="1"/>
  <c r="G147" i="1" s="1"/>
  <c r="F147" i="1"/>
  <c r="D148" i="1"/>
  <c r="G148" i="1" s="1"/>
  <c r="F148" i="1"/>
  <c r="D149" i="1"/>
  <c r="G149" i="1" s="1"/>
  <c r="F149" i="1"/>
  <c r="D150" i="1"/>
  <c r="G150" i="1" s="1"/>
  <c r="F150" i="1"/>
  <c r="D151" i="1"/>
  <c r="G151" i="1" s="1"/>
  <c r="F151" i="1"/>
  <c r="D152" i="1"/>
  <c r="G152" i="1" s="1"/>
  <c r="F152" i="1"/>
  <c r="D153" i="1"/>
  <c r="G153" i="1" s="1"/>
  <c r="F153" i="1"/>
  <c r="D154" i="1"/>
  <c r="G154" i="1" s="1"/>
  <c r="F154" i="1"/>
  <c r="D155" i="1"/>
  <c r="G155" i="1" s="1"/>
  <c r="F155" i="1"/>
  <c r="D138" i="1"/>
  <c r="G138" i="1" s="1"/>
  <c r="F138" i="1"/>
  <c r="D139" i="1"/>
  <c r="G139" i="1" s="1"/>
  <c r="F139" i="1"/>
  <c r="D140" i="1"/>
  <c r="G140" i="1" s="1"/>
  <c r="F140" i="1"/>
  <c r="D141" i="1"/>
  <c r="G141" i="1" s="1"/>
  <c r="F141" i="1"/>
  <c r="D142" i="1"/>
  <c r="F142" i="1"/>
  <c r="G142" i="1"/>
  <c r="D143" i="1"/>
  <c r="F143" i="1"/>
  <c r="G143" i="1"/>
  <c r="D144" i="1"/>
  <c r="G144" i="1" s="1"/>
  <c r="F144" i="1"/>
  <c r="D145" i="1"/>
  <c r="G145" i="1" s="1"/>
  <c r="F145" i="1"/>
  <c r="D126" i="1"/>
  <c r="G126" i="1" s="1"/>
  <c r="F126" i="1"/>
  <c r="D127" i="1"/>
  <c r="G127" i="1" s="1"/>
  <c r="F127" i="1"/>
  <c r="D128" i="1"/>
  <c r="F128" i="1"/>
  <c r="G128" i="1"/>
  <c r="D129" i="1"/>
  <c r="F129" i="1"/>
  <c r="G129" i="1"/>
  <c r="D130" i="1"/>
  <c r="G130" i="1" s="1"/>
  <c r="F130" i="1"/>
  <c r="D131" i="1"/>
  <c r="F131" i="1"/>
  <c r="G131" i="1"/>
  <c r="D132" i="1"/>
  <c r="F132" i="1"/>
  <c r="G132" i="1"/>
  <c r="D133" i="1"/>
  <c r="G133" i="1" s="1"/>
  <c r="F133" i="1"/>
  <c r="D134" i="1"/>
  <c r="G134" i="1" s="1"/>
  <c r="F134" i="1"/>
  <c r="D135" i="1"/>
  <c r="F135" i="1"/>
  <c r="G135" i="1"/>
  <c r="D136" i="1"/>
  <c r="F136" i="1"/>
  <c r="G136" i="1"/>
  <c r="D137" i="1"/>
  <c r="F137" i="1"/>
  <c r="G137" i="1"/>
  <c r="D120" i="1"/>
  <c r="G120" i="1" s="1"/>
  <c r="F120" i="1"/>
  <c r="D121" i="1"/>
  <c r="G121" i="1" s="1"/>
  <c r="F121" i="1"/>
  <c r="D122" i="1"/>
  <c r="G122" i="1" s="1"/>
  <c r="F122" i="1"/>
  <c r="D123" i="1"/>
  <c r="G123" i="1" s="1"/>
  <c r="F123" i="1"/>
  <c r="D124" i="1"/>
  <c r="F124" i="1"/>
  <c r="G124" i="1"/>
  <c r="D125" i="1"/>
  <c r="F125" i="1"/>
  <c r="G125" i="1"/>
  <c r="G119" i="1"/>
  <c r="F119" i="1"/>
  <c r="D119" i="1"/>
  <c r="G118" i="1"/>
  <c r="F118" i="1"/>
  <c r="D118" i="1"/>
  <c r="F117" i="1"/>
  <c r="D117" i="1"/>
  <c r="G117" i="1" s="1"/>
  <c r="F116" i="1"/>
  <c r="D116" i="1"/>
  <c r="G116" i="1" s="1"/>
  <c r="G115" i="1"/>
  <c r="F115" i="1"/>
  <c r="D115" i="1"/>
  <c r="G114" i="1"/>
  <c r="F114" i="1"/>
  <c r="D114" i="1"/>
  <c r="G113" i="1"/>
  <c r="F113" i="1"/>
  <c r="D113" i="1"/>
  <c r="G112" i="1"/>
  <c r="F112" i="1"/>
  <c r="D112" i="1"/>
  <c r="G111" i="1"/>
  <c r="F111" i="1"/>
  <c r="D111" i="1"/>
  <c r="F110" i="1"/>
  <c r="D110" i="1"/>
  <c r="G110" i="1" s="1"/>
  <c r="F109" i="1"/>
  <c r="D109" i="1"/>
  <c r="G109" i="1" s="1"/>
  <c r="F108" i="1"/>
  <c r="D108" i="1"/>
  <c r="G108" i="1" s="1"/>
  <c r="F107" i="1"/>
  <c r="D107" i="1"/>
  <c r="G107" i="1" s="1"/>
  <c r="F106" i="1"/>
  <c r="D106" i="1"/>
  <c r="G106" i="1" s="1"/>
  <c r="F105" i="1"/>
  <c r="D105" i="1"/>
  <c r="G105" i="1" s="1"/>
  <c r="F104" i="1"/>
  <c r="D104" i="1"/>
  <c r="G104" i="1" s="1"/>
  <c r="F103" i="1"/>
  <c r="D103" i="1"/>
  <c r="G103" i="1" s="1"/>
  <c r="F102" i="1"/>
  <c r="D102" i="1"/>
  <c r="G102" i="1" s="1"/>
  <c r="F101" i="1"/>
  <c r="D101" i="1"/>
  <c r="G101" i="1" s="1"/>
  <c r="F100" i="1"/>
  <c r="D100" i="1"/>
  <c r="G100" i="1" s="1"/>
  <c r="F99" i="1"/>
  <c r="D99" i="1"/>
  <c r="G99" i="1" s="1"/>
  <c r="F98" i="1"/>
  <c r="D98" i="1"/>
  <c r="G98" i="1" s="1"/>
  <c r="F97" i="1"/>
  <c r="D97" i="1"/>
  <c r="G97" i="1" s="1"/>
  <c r="F96" i="1"/>
  <c r="D96" i="1"/>
  <c r="G96" i="1" s="1"/>
  <c r="F95" i="1"/>
  <c r="D95" i="1"/>
  <c r="G95" i="1" s="1"/>
  <c r="F94" i="1"/>
  <c r="D94" i="1"/>
  <c r="G94" i="1" s="1"/>
  <c r="F93" i="1"/>
  <c r="D93" i="1"/>
  <c r="G93" i="1" s="1"/>
  <c r="D55" i="1"/>
  <c r="F55" i="1"/>
  <c r="G55" i="1"/>
  <c r="D51" i="1"/>
  <c r="G51" i="1" s="1"/>
  <c r="F51" i="1"/>
  <c r="D50" i="1"/>
  <c r="G50" i="1" s="1"/>
  <c r="F50" i="1"/>
  <c r="D44" i="1"/>
  <c r="G44" i="1" s="1"/>
  <c r="F44" i="1"/>
  <c r="D43" i="1"/>
  <c r="G43" i="1" s="1"/>
  <c r="F43" i="1"/>
  <c r="D82" i="1"/>
  <c r="F82" i="1"/>
  <c r="G82" i="1"/>
  <c r="D89" i="1"/>
  <c r="F89" i="1"/>
  <c r="G89" i="1"/>
  <c r="D67" i="1"/>
  <c r="G67" i="1" s="1"/>
  <c r="F67" i="1"/>
  <c r="B6" i="3"/>
  <c r="D2" i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5" i="1"/>
  <c r="G45" i="1" s="1"/>
  <c r="D46" i="1"/>
  <c r="G46" i="1" s="1"/>
  <c r="D47" i="1"/>
  <c r="G47" i="1" s="1"/>
  <c r="D49" i="1"/>
  <c r="G49" i="1" s="1"/>
  <c r="D54" i="1"/>
  <c r="D48" i="1"/>
  <c r="G48" i="1" s="1"/>
  <c r="D53" i="1"/>
  <c r="G53" i="1" s="1"/>
  <c r="D56" i="1"/>
  <c r="D52" i="1"/>
  <c r="G52" i="1" s="1"/>
  <c r="D57" i="1"/>
  <c r="G57" i="1" s="1"/>
  <c r="D58" i="1"/>
  <c r="G58" i="1" s="1"/>
  <c r="D59" i="1"/>
  <c r="G59" i="1" s="1"/>
  <c r="D60" i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8" i="1"/>
  <c r="G68" i="1" s="1"/>
  <c r="D69" i="1"/>
  <c r="G69" i="1" s="1"/>
  <c r="D70" i="1"/>
  <c r="G70" i="1" s="1"/>
  <c r="D71" i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86" i="1"/>
  <c r="G86" i="1" s="1"/>
  <c r="D87" i="1"/>
  <c r="D88" i="1"/>
  <c r="D90" i="1"/>
  <c r="D91" i="1"/>
  <c r="D92" i="1"/>
  <c r="D78" i="1"/>
  <c r="D79" i="1"/>
  <c r="D80" i="1"/>
  <c r="D81" i="1"/>
  <c r="D83" i="1"/>
  <c r="D84" i="1"/>
  <c r="D85" i="1"/>
  <c r="B184" i="1"/>
  <c r="B181" i="1"/>
  <c r="B183" i="1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5" i="1"/>
  <c r="F46" i="1"/>
  <c r="F47" i="1"/>
  <c r="F49" i="1"/>
  <c r="F54" i="1"/>
  <c r="F48" i="1"/>
  <c r="F53" i="1"/>
  <c r="F56" i="1"/>
  <c r="F52" i="1"/>
  <c r="F57" i="1"/>
  <c r="F58" i="1"/>
  <c r="F59" i="1"/>
  <c r="F60" i="1"/>
  <c r="F61" i="1"/>
  <c r="F62" i="1"/>
  <c r="F63" i="1"/>
  <c r="F64" i="1"/>
  <c r="F65" i="1"/>
  <c r="F66" i="1"/>
  <c r="F68" i="1"/>
  <c r="F69" i="1"/>
  <c r="F70" i="1"/>
  <c r="F71" i="1"/>
  <c r="F72" i="1"/>
  <c r="F73" i="1"/>
  <c r="F74" i="1"/>
  <c r="F75" i="1"/>
  <c r="F76" i="1"/>
  <c r="F77" i="1"/>
  <c r="F86" i="1"/>
  <c r="F87" i="1"/>
  <c r="F88" i="1"/>
  <c r="F90" i="1"/>
  <c r="F91" i="1"/>
  <c r="F92" i="1"/>
  <c r="F78" i="1"/>
  <c r="F79" i="1"/>
  <c r="F80" i="1"/>
  <c r="F81" i="1"/>
  <c r="F83" i="1"/>
  <c r="F84" i="1"/>
  <c r="F85" i="1"/>
  <c r="G54" i="1"/>
  <c r="G56" i="1"/>
  <c r="G60" i="1"/>
  <c r="G71" i="1"/>
  <c r="G87" i="1"/>
  <c r="G88" i="1"/>
  <c r="G90" i="1"/>
  <c r="G91" i="1"/>
  <c r="G92" i="1"/>
  <c r="G78" i="1"/>
  <c r="G79" i="1"/>
  <c r="G80" i="1"/>
  <c r="G81" i="1"/>
  <c r="G83" i="1"/>
  <c r="G84" i="1"/>
  <c r="G85" i="1"/>
  <c r="C177" i="1"/>
  <c r="G2" i="1" l="1"/>
  <c r="G177" i="1" s="1"/>
  <c r="F177" i="1"/>
  <c r="B186" i="1" s="1"/>
  <c r="D177" i="1"/>
  <c r="B188" i="1" l="1"/>
  <c r="B187" i="1"/>
  <c r="B180" i="1" s="1"/>
  <c r="B189" i="1"/>
  <c r="B185" i="1" l="1"/>
  <c r="B179" i="1"/>
</calcChain>
</file>

<file path=xl/sharedStrings.xml><?xml version="1.0" encoding="utf-8"?>
<sst xmlns="http://schemas.openxmlformats.org/spreadsheetml/2006/main" count="383" uniqueCount="220">
  <si>
    <t>Epic</t>
  </si>
  <si>
    <t>Story</t>
  </si>
  <si>
    <t>Points</t>
  </si>
  <si>
    <t>Estimated Hours</t>
  </si>
  <si>
    <t>Project Setup</t>
  </si>
  <si>
    <t xml:space="preserve">Information Architecture Diagram </t>
  </si>
  <si>
    <t xml:space="preserve">Define Roles </t>
  </si>
  <si>
    <t>Git Repository</t>
  </si>
  <si>
    <t>Visual Studio Solution</t>
  </si>
  <si>
    <t>AppVeyor Build Pipeline</t>
  </si>
  <si>
    <t>Static Code Quality Analysis</t>
  </si>
  <si>
    <t xml:space="preserve">Project Plan </t>
  </si>
  <si>
    <t xml:space="preserve">Implementation Plan </t>
  </si>
  <si>
    <t>Application Infrastructure Diagram</t>
  </si>
  <si>
    <t xml:space="preserve">Application Architecture Diagram </t>
  </si>
  <si>
    <t xml:space="preserve">Entity Relationship Diagram </t>
  </si>
  <si>
    <t xml:space="preserve">Admin Blazor Module </t>
  </si>
  <si>
    <t>Entity Framework</t>
  </si>
  <si>
    <t>Entity Framework Models</t>
  </si>
  <si>
    <t>Setup Deployment</t>
  </si>
  <si>
    <t>Complexity</t>
  </si>
  <si>
    <t>Low</t>
  </si>
  <si>
    <t>Hours</t>
  </si>
  <si>
    <t>Dead Simple</t>
  </si>
  <si>
    <t>Medium</t>
  </si>
  <si>
    <t>High</t>
  </si>
  <si>
    <t>Too Complex, Break Up</t>
  </si>
  <si>
    <t>Home Page</t>
  </si>
  <si>
    <t>Home Page Header</t>
  </si>
  <si>
    <t>Image Rotator</t>
  </si>
  <si>
    <t>Home Page Middle</t>
  </si>
  <si>
    <t>Home Page Footer</t>
  </si>
  <si>
    <t>Basic Administration</t>
  </si>
  <si>
    <t>Login</t>
  </si>
  <si>
    <t>Logout</t>
  </si>
  <si>
    <t>Administration Dashboard</t>
  </si>
  <si>
    <t>Edit Configuration</t>
  </si>
  <si>
    <t>Edit Home Page</t>
  </si>
  <si>
    <t>Edit Header</t>
  </si>
  <si>
    <t>Edit Footer</t>
  </si>
  <si>
    <t>Manage Images and Videos</t>
  </si>
  <si>
    <t>List Images and Videos</t>
  </si>
  <si>
    <t>Upload Image</t>
  </si>
  <si>
    <t>View Image</t>
  </si>
  <si>
    <t>Delete Image</t>
  </si>
  <si>
    <t>Rename Image</t>
  </si>
  <si>
    <t>New Folder</t>
  </si>
  <si>
    <t>Manage Web Pages</t>
  </si>
  <si>
    <t>List Pages</t>
  </si>
  <si>
    <t>Add Page</t>
  </si>
  <si>
    <t>Edit Page</t>
  </si>
  <si>
    <t>Delete Page</t>
  </si>
  <si>
    <t>Rename Page</t>
  </si>
  <si>
    <t>National Pages</t>
  </si>
  <si>
    <t>National About Us Page</t>
  </si>
  <si>
    <t>National History of Bed Brigade Page</t>
  </si>
  <si>
    <t>Locations</t>
  </si>
  <si>
    <t>Location List</t>
  </si>
  <si>
    <t>Grove City Location Home Page</t>
  </si>
  <si>
    <t>Polaris Location Home Page</t>
  </si>
  <si>
    <t>Bed Brigade Near Me</t>
  </si>
  <si>
    <t>Grove City Assembly Instructions</t>
  </si>
  <si>
    <t>Polaris Assembly Instructions</t>
  </si>
  <si>
    <t>Grove City Partners</t>
  </si>
  <si>
    <t>Manage Locations</t>
  </si>
  <si>
    <t>Manage Locations Page</t>
  </si>
  <si>
    <t>Edit Location</t>
  </si>
  <si>
    <t>Add Location</t>
  </si>
  <si>
    <t>Deactivate/Activate Location</t>
  </si>
  <si>
    <t>Location Request Bed</t>
  </si>
  <si>
    <t>Request Bed Page</t>
  </si>
  <si>
    <t>Manage Bed Requests</t>
  </si>
  <si>
    <t>Location Volunteer</t>
  </si>
  <si>
    <t>Volunteer Page</t>
  </si>
  <si>
    <t>Manage Volunteers</t>
  </si>
  <si>
    <t>Bulk Email Volunteers</t>
  </si>
  <si>
    <t>Location Contact Us</t>
  </si>
  <si>
    <t>Contact Us Page</t>
  </si>
  <si>
    <t>Manage Contacts</t>
  </si>
  <si>
    <t>Location Donations</t>
  </si>
  <si>
    <t>Grove City Donate</t>
  </si>
  <si>
    <t>Polaris Donate</t>
  </si>
  <si>
    <t>Manage Donations</t>
  </si>
  <si>
    <t>Email Tax Forms</t>
  </si>
  <si>
    <t>Manage Users</t>
  </si>
  <si>
    <t>User List</t>
  </si>
  <si>
    <t>Add User</t>
  </si>
  <si>
    <t>Edit User</t>
  </si>
  <si>
    <t>Delete User</t>
  </si>
  <si>
    <t>National News Sample Story</t>
  </si>
  <si>
    <t>List of News</t>
  </si>
  <si>
    <t>News Detail</t>
  </si>
  <si>
    <t>Add News</t>
  </si>
  <si>
    <t>Edit News</t>
  </si>
  <si>
    <t>Delete News</t>
  </si>
  <si>
    <t>Grove City Sample Story</t>
  </si>
  <si>
    <t>Polaris Sample Story</t>
  </si>
  <si>
    <t>List of Stories</t>
  </si>
  <si>
    <t>Story Detail</t>
  </si>
  <si>
    <t>Add Story</t>
  </si>
  <si>
    <t>Edit Story</t>
  </si>
  <si>
    <t>Delete Story</t>
  </si>
  <si>
    <t>Total</t>
  </si>
  <si>
    <t>Name</t>
  </si>
  <si>
    <t>Dedicated Development Hours Per Week</t>
  </si>
  <si>
    <t>Completed</t>
  </si>
  <si>
    <t>Completed Hours</t>
  </si>
  <si>
    <t>Total Weeks</t>
  </si>
  <si>
    <t>Variable</t>
  </si>
  <si>
    <t>Start Date</t>
  </si>
  <si>
    <t>Estimated Completion Date</t>
  </si>
  <si>
    <t>Code Quality Check Razor Pages</t>
  </si>
  <si>
    <t>Code Quality Check Async Methods</t>
  </si>
  <si>
    <t>Estimates</t>
  </si>
  <si>
    <t>Average Hours Completed Per Week</t>
  </si>
  <si>
    <t>Completed Points</t>
  </si>
  <si>
    <t>Average Points Completed Per Week</t>
  </si>
  <si>
    <t>Value</t>
  </si>
  <si>
    <t>Serilog Console, File Logging</t>
  </si>
  <si>
    <t>Projected Remaining Weeks of Work</t>
  </si>
  <si>
    <t>Project Start Date</t>
  </si>
  <si>
    <t>Greg Finzer</t>
  </si>
  <si>
    <t>James MacIvor</t>
  </si>
  <si>
    <t>Val Skordin</t>
  </si>
  <si>
    <t>Manage Build and Delivery Schedule</t>
  </si>
  <si>
    <t>News</t>
  </si>
  <si>
    <t>Manage News</t>
  </si>
  <si>
    <t>Stories</t>
  </si>
  <si>
    <t>Manage Stories</t>
  </si>
  <si>
    <t>Elapsed Weeks</t>
  </si>
  <si>
    <t>Project Delay in Weeks</t>
  </si>
  <si>
    <t>Project Week Number Accounting for Delay</t>
  </si>
  <si>
    <t>Design National Home Page</t>
  </si>
  <si>
    <t>National Home Page</t>
  </si>
  <si>
    <t>Grove City Location About Us Page</t>
  </si>
  <si>
    <t>Grove City History Page</t>
  </si>
  <si>
    <t>Polaris About Us Page</t>
  </si>
  <si>
    <t>Manage Delivery Checklist</t>
  </si>
  <si>
    <t>Tech Debt</t>
  </si>
  <si>
    <t>Upgrade to Blazor 8</t>
  </si>
  <si>
    <t>Refactor Common.cs</t>
  </si>
  <si>
    <t>Refactor into Files</t>
  </si>
  <si>
    <t>Move Entities</t>
  </si>
  <si>
    <t>Move Syncfusion Licensing</t>
  </si>
  <si>
    <t>Regression Testing</t>
  </si>
  <si>
    <t>Change from Azure Email to SmarterASP.NET Email</t>
  </si>
  <si>
    <t>Update Diagrams</t>
  </si>
  <si>
    <t>GitHub Actions for Pull Requests</t>
  </si>
  <si>
    <t>Deploy to SmarterASP.NET Development</t>
  </si>
  <si>
    <t>Use location query parm Bed Request</t>
  </si>
  <si>
    <t>Use Location Query Parm Contact</t>
  </si>
  <si>
    <t>Use Location Query Parm Volunteer</t>
  </si>
  <si>
    <t>Design Shared Bed Requests</t>
  </si>
  <si>
    <t>Admin Dashboard Content</t>
  </si>
  <si>
    <t>Unique Volunteer Email Add Dialog</t>
  </si>
  <si>
    <t>Update NuGet Packages and Change NUnit Assertions</t>
  </si>
  <si>
    <t>Cache get files</t>
  </si>
  <si>
    <t>Remove Unused Components and Pages</t>
  </si>
  <si>
    <t>Add three image rotators to Bed Brigade Near Me</t>
  </si>
  <si>
    <t>Location Latitude &amp; Longitude</t>
  </si>
  <si>
    <t>FM Dependent Functionality</t>
  </si>
  <si>
    <t>Verify security for all pages</t>
  </si>
  <si>
    <t>Global Error Handler</t>
  </si>
  <si>
    <t>Refresh Header and Footer</t>
  </si>
  <si>
    <t>Add Page Titles</t>
  </si>
  <si>
    <t>Custom Icons in Grid Toolbar</t>
  </si>
  <si>
    <t>AppOffline for Development</t>
  </si>
  <si>
    <t>Syncfusion Spinner</t>
  </si>
  <si>
    <t>Rework Seeding</t>
  </si>
  <si>
    <t>Upgrade to Blazor 9</t>
  </si>
  <si>
    <t>Blazor 9 Change Render Mode</t>
  </si>
  <si>
    <t>Project Percent Complete</t>
  </si>
  <si>
    <t>Remaining Hours</t>
  </si>
  <si>
    <t>Re-add compilerconfig.json</t>
  </si>
  <si>
    <t>Add Notification Code to Sorry Page</t>
  </si>
  <si>
    <t>Metro Areas</t>
  </si>
  <si>
    <t>Polaris Donations Page</t>
  </si>
  <si>
    <t>New Stories</t>
  </si>
  <si>
    <t>Send confirmation email for Bed Request</t>
  </si>
  <si>
    <t>Make seeding environment specific</t>
  </si>
  <si>
    <t>Import Bed Requests</t>
  </si>
  <si>
    <t>Add Database Indexes</t>
  </si>
  <si>
    <t>Verify Mobile for all pages</t>
  </si>
  <si>
    <t>Refactor Grid Persistence</t>
  </si>
  <si>
    <t>Add try catch and alert</t>
  </si>
  <si>
    <t>National Donations Page</t>
  </si>
  <si>
    <t>Location Timezone</t>
  </si>
  <si>
    <t>Redo Manage Bed Request Form</t>
  </si>
  <si>
    <t>Delivery Sheet Sort By Team Then By Distance</t>
  </si>
  <si>
    <t>Add Delivery Checklist to the Delivery Sheet</t>
  </si>
  <si>
    <t>Download Delivery Sheet</t>
  </si>
  <si>
    <t>Manage Sign Ups</t>
  </si>
  <si>
    <t>Seed Only Grove City and Rock City</t>
  </si>
  <si>
    <t>Bed Request Added to List and Team #</t>
  </si>
  <si>
    <t>Week Number</t>
  </si>
  <si>
    <t>Date</t>
  </si>
  <si>
    <t>Use Animate.css and Wow.js</t>
  </si>
  <si>
    <t>Migration Deployment Setup Database and Preload</t>
  </si>
  <si>
    <t>Improve Performance</t>
  </si>
  <si>
    <t>Edit EmailTaxForm</t>
  </si>
  <si>
    <t>Create Custom Authentication</t>
  </si>
  <si>
    <t>Create Server Information Page</t>
  </si>
  <si>
    <t>Mobile Bed Brigade Near Me</t>
  </si>
  <si>
    <t>Mobile After Submit Bed Request</t>
  </si>
  <si>
    <t>Mobile after Contact Us</t>
  </si>
  <si>
    <t>Mobile after Submit Volunteer</t>
  </si>
  <si>
    <t>Admin Mobile Margin and Padding</t>
  </si>
  <si>
    <t>Manage Users Unusable in Mobile</t>
  </si>
  <si>
    <t>Design Spanish Translation</t>
  </si>
  <si>
    <t>Address Autocomplete Design</t>
  </si>
  <si>
    <t>Design Bulk Email Mailing List</t>
  </si>
  <si>
    <t>Donations Design</t>
  </si>
  <si>
    <t>SMS Design</t>
  </si>
  <si>
    <t>Calendar</t>
  </si>
  <si>
    <t>Upcoming Events</t>
  </si>
  <si>
    <t>Add new Schedule Fields</t>
  </si>
  <si>
    <t>New Manage Volunteer Fields</t>
  </si>
  <si>
    <t>Volunteer Sign Up New Fields</t>
  </si>
  <si>
    <t>New Manage Bed Request Fields</t>
  </si>
  <si>
    <t>New Bed Request Form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</si>
</sst>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14" fontId="1" fillId="0" borderId="0" xfId="0" applyNumberFormat="1" applyFont="1"/>
    <xf numFmtId="2" fontId="1" fillId="0" borderId="0" xfId="0" applyNumberFormat="1" applyFont="1"/>
    <xf numFmtId="9" fontId="1" fillId="0" borderId="0" xfId="1" applyFont="1"/>
    <xf numFmtId="0" fontId="0" fillId="0" borderId="0" xfId="0" applyNumberFormat="1" applyAlignment="1">
      <alignment horizontal="center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4"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of Remaining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Down'!$C$1</c:f>
              <c:strCache>
                <c:ptCount val="1"/>
                <c:pt idx="0">
                  <c:v>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 Down'!$B$2:$B$7</c:f>
              <c:numCache>
                <c:formatCode>General</c:formatCode>
                <c:ptCount val="6"/>
                <c:pt idx="0">
                  <c:v>56</c:v>
                </c:pt>
                <c:pt idx="1">
                  <c:v>57</c:v>
                </c:pt>
                <c:pt idx="2">
                  <c:v>58</c:v>
                </c:pt>
                <c:pt idx="3">
                  <c:v>59</c:v>
                </c:pt>
                <c:pt idx="4">
                  <c:v>60</c:v>
                </c:pt>
                <c:pt idx="5">
                  <c:v>62</c:v>
                </c:pt>
              </c:numCache>
            </c:numRef>
          </c:cat>
          <c:val>
            <c:numRef>
              <c:f>'Burn Down'!$C$2:$C$7</c:f>
              <c:numCache>
                <c:formatCode>General</c:formatCode>
                <c:ptCount val="6"/>
                <c:pt idx="0">
                  <c:v>568</c:v>
                </c:pt>
                <c:pt idx="1">
                  <c:v>704</c:v>
                </c:pt>
                <c:pt idx="2">
                  <c:v>732</c:v>
                </c:pt>
                <c:pt idx="3">
                  <c:v>728</c:v>
                </c:pt>
                <c:pt idx="4">
                  <c:v>664</c:v>
                </c:pt>
                <c:pt idx="5">
                  <c:v>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D-4246-A5F6-E05A758B2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0907855"/>
        <c:axId val="1040909295"/>
      </c:lineChart>
      <c:catAx>
        <c:axId val="104090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09295"/>
        <c:crosses val="autoZero"/>
        <c:auto val="1"/>
        <c:lblAlgn val="ctr"/>
        <c:lblOffset val="100"/>
        <c:noMultiLvlLbl val="0"/>
      </c:catAx>
      <c:valAx>
        <c:axId val="104090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0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</xdr:row>
      <xdr:rowOff>80961</xdr:rowOff>
    </xdr:from>
    <xdr:to>
      <xdr:col>15</xdr:col>
      <xdr:colOff>323850</xdr:colOff>
      <xdr:row>22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64222-C01C-453A-E171-951DAAC1C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5C34A-BA74-4618-9527-C8C5A4B15239}" name="Table1" displayName="Table1" ref="A1:G173" totalsRowShown="0">
  <autoFilter ref="A1:G173" xr:uid="{20A5C34A-BA74-4618-9527-C8C5A4B15239}"/>
  <tableColumns count="7">
    <tableColumn id="2" xr3:uid="{8122BCC0-A9A0-4E8A-97F8-809454E87965}" name="Epic"/>
    <tableColumn id="3" xr3:uid="{62273C57-4035-404E-BD7F-DBE541848AF0}" name="Story"/>
    <tableColumn id="4" xr3:uid="{F83CC626-5103-462B-9E71-70FF58ECD672}" name="Points" dataDxfId="3"/>
    <tableColumn id="5" xr3:uid="{32A1D275-1575-4B11-A22D-5A36CD923379}" name="Estimated Hours" dataDxfId="2">
      <calculatedColumnFormula>VLOOKUP(C2,Points!$A$1:$C$6,3,FALSE)</calculatedColumnFormula>
    </tableColumn>
    <tableColumn id="6" xr3:uid="{E075E6CD-1DFD-47F5-B7CE-6A6F43BA85B6}" name="Completed"/>
    <tableColumn id="8" xr3:uid="{775079EE-6981-4E34-B3C6-3629C5635AE6}" name="Completed Points" dataDxfId="1">
      <calculatedColumnFormula>IF(Table1[[#This Row],[Completed]],Table1[[#This Row],[Points]],0)</calculatedColumnFormula>
    </tableColumn>
    <tableColumn id="7" xr3:uid="{B8125C06-D59F-4CA7-817D-1DFF5C288455}" name="Completed Hours" dataDxfId="0">
      <calculatedColumnFormula>IF(Table1[[#This Row],[Completed]],Table1[[#This Row],[Estimated Hours]],0)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D3302-E5F0-4E5C-9EB3-B74DDF37DF9D}">
  <dimension ref="A1:G189"/>
  <sheetViews>
    <sheetView tabSelected="1" workbookViewId="0">
      <pane ySplit="1" topLeftCell="A2" activePane="bottomLeft" state="frozen"/>
      <selection pane="bottomLeft" activeCell="A174" sqref="A174"/>
    </sheetView>
  </sheetViews>
  <sheetFormatPr defaultRowHeight="15" x14ac:dyDescent="0.25"/>
  <cols>
    <col min="1" max="1" width="40.42578125" bestFit="1" customWidth="1"/>
    <col min="2" max="2" width="51.7109375" bestFit="1" customWidth="1"/>
    <col min="3" max="3" width="11.140625" style="3" bestFit="1" customWidth="1"/>
    <col min="4" max="4" width="20.140625" style="3" bestFit="1" customWidth="1"/>
    <col min="5" max="5" width="13.140625" bestFit="1" customWidth="1"/>
    <col min="6" max="6" width="19.28515625" bestFit="1" customWidth="1"/>
    <col min="7" max="7" width="18.85546875" bestFit="1" customWidth="1"/>
  </cols>
  <sheetData>
    <row r="1" spans="1:7" x14ac:dyDescent="0.25">
      <c r="A1" t="s">
        <v>0</v>
      </c>
      <c r="B1" t="s">
        <v>1</v>
      </c>
      <c r="C1" s="3" t="s">
        <v>2</v>
      </c>
      <c r="D1" s="3" t="s">
        <v>3</v>
      </c>
      <c r="E1" t="s">
        <v>105</v>
      </c>
      <c r="F1" t="s">
        <v>115</v>
      </c>
      <c r="G1" t="s">
        <v>106</v>
      </c>
    </row>
    <row r="2" spans="1:7" x14ac:dyDescent="0.25">
      <c r="A2" t="s">
        <v>4</v>
      </c>
      <c r="B2" t="s">
        <v>5</v>
      </c>
      <c r="C2" s="3">
        <v>1</v>
      </c>
      <c r="D2" s="3">
        <f>VLOOKUP(C2,Points!$A$1:$C$6,3,FALSE)</f>
        <v>4</v>
      </c>
      <c r="E2" t="b">
        <v>1</v>
      </c>
      <c r="F2">
        <f>IF(Table1[[#This Row],[Completed]],Table1[[#This Row],[Points]],0)</f>
        <v>1</v>
      </c>
      <c r="G2">
        <f>IF(Table1[[#This Row],[Completed]],Table1[[#This Row],[Estimated Hours]],0)</f>
        <v>4</v>
      </c>
    </row>
    <row r="3" spans="1:7" x14ac:dyDescent="0.25">
      <c r="A3" t="s">
        <v>4</v>
      </c>
      <c r="B3" t="s">
        <v>6</v>
      </c>
      <c r="C3" s="3">
        <v>1</v>
      </c>
      <c r="D3" s="3">
        <f>VLOOKUP(C3,Points!$A$1:$C$6,3,FALSE)</f>
        <v>4</v>
      </c>
      <c r="E3" t="b">
        <v>1</v>
      </c>
      <c r="F3">
        <f>IF(Table1[[#This Row],[Completed]],Table1[[#This Row],[Points]],0)</f>
        <v>1</v>
      </c>
      <c r="G3">
        <f>IF(Table1[[#This Row],[Completed]],Table1[[#This Row],[Estimated Hours]],0)</f>
        <v>4</v>
      </c>
    </row>
    <row r="4" spans="1:7" x14ac:dyDescent="0.25">
      <c r="A4" t="s">
        <v>4</v>
      </c>
      <c r="B4" t="s">
        <v>7</v>
      </c>
      <c r="C4" s="3">
        <v>1</v>
      </c>
      <c r="D4" s="3">
        <f>VLOOKUP(C4,Points!$A$1:$C$6,3,FALSE)</f>
        <v>4</v>
      </c>
      <c r="E4" t="b">
        <v>1</v>
      </c>
      <c r="F4">
        <f>IF(Table1[[#This Row],[Completed]],Table1[[#This Row],[Points]],0)</f>
        <v>1</v>
      </c>
      <c r="G4">
        <f>IF(Table1[[#This Row],[Completed]],Table1[[#This Row],[Estimated Hours]],0)</f>
        <v>4</v>
      </c>
    </row>
    <row r="5" spans="1:7" x14ac:dyDescent="0.25">
      <c r="A5" t="s">
        <v>4</v>
      </c>
      <c r="B5" t="s">
        <v>8</v>
      </c>
      <c r="C5" s="3">
        <v>1</v>
      </c>
      <c r="D5" s="3">
        <f>VLOOKUP(C5,Points!$A$1:$C$6,3,FALSE)</f>
        <v>4</v>
      </c>
      <c r="E5" t="b">
        <v>1</v>
      </c>
      <c r="F5">
        <f>IF(Table1[[#This Row],[Completed]],Table1[[#This Row],[Points]],0)</f>
        <v>1</v>
      </c>
      <c r="G5">
        <f>IF(Table1[[#This Row],[Completed]],Table1[[#This Row],[Estimated Hours]],0)</f>
        <v>4</v>
      </c>
    </row>
    <row r="6" spans="1:7" x14ac:dyDescent="0.25">
      <c r="A6" t="s">
        <v>4</v>
      </c>
      <c r="B6" t="s">
        <v>9</v>
      </c>
      <c r="C6" s="3">
        <v>1</v>
      </c>
      <c r="D6" s="3">
        <f>VLOOKUP(C6,Points!$A$1:$C$6,3,FALSE)</f>
        <v>4</v>
      </c>
      <c r="E6" t="b">
        <v>1</v>
      </c>
      <c r="F6">
        <f>IF(Table1[[#This Row],[Completed]],Table1[[#This Row],[Points]],0)</f>
        <v>1</v>
      </c>
      <c r="G6">
        <f>IF(Table1[[#This Row],[Completed]],Table1[[#This Row],[Estimated Hours]],0)</f>
        <v>4</v>
      </c>
    </row>
    <row r="7" spans="1:7" x14ac:dyDescent="0.25">
      <c r="A7" t="s">
        <v>4</v>
      </c>
      <c r="B7" t="s">
        <v>10</v>
      </c>
      <c r="C7" s="3">
        <v>1</v>
      </c>
      <c r="D7" s="3">
        <f>VLOOKUP(C7,Points!$A$1:$C$6,3,FALSE)</f>
        <v>4</v>
      </c>
      <c r="E7" t="b">
        <v>1</v>
      </c>
      <c r="F7">
        <f>IF(Table1[[#This Row],[Completed]],Table1[[#This Row],[Points]],0)</f>
        <v>1</v>
      </c>
      <c r="G7">
        <f>IF(Table1[[#This Row],[Completed]],Table1[[#This Row],[Estimated Hours]],0)</f>
        <v>4</v>
      </c>
    </row>
    <row r="8" spans="1:7" x14ac:dyDescent="0.25">
      <c r="A8" t="s">
        <v>4</v>
      </c>
      <c r="B8" t="s">
        <v>11</v>
      </c>
      <c r="C8" s="3">
        <v>2</v>
      </c>
      <c r="D8" s="3">
        <f>VLOOKUP(C8,Points!$A$1:$C$6,3,FALSE)</f>
        <v>8</v>
      </c>
      <c r="E8" t="b">
        <v>1</v>
      </c>
      <c r="F8">
        <f>IF(Table1[[#This Row],[Completed]],Table1[[#This Row],[Points]],0)</f>
        <v>2</v>
      </c>
      <c r="G8">
        <f>IF(Table1[[#This Row],[Completed]],Table1[[#This Row],[Estimated Hours]],0)</f>
        <v>8</v>
      </c>
    </row>
    <row r="9" spans="1:7" x14ac:dyDescent="0.25">
      <c r="A9" t="s">
        <v>4</v>
      </c>
      <c r="B9" t="s">
        <v>12</v>
      </c>
      <c r="C9" s="3">
        <v>2</v>
      </c>
      <c r="D9" s="3">
        <f>VLOOKUP(C9,Points!$A$1:$C$6,3,FALSE)</f>
        <v>8</v>
      </c>
      <c r="E9" t="b">
        <v>1</v>
      </c>
      <c r="F9">
        <f>IF(Table1[[#This Row],[Completed]],Table1[[#This Row],[Points]],0)</f>
        <v>2</v>
      </c>
      <c r="G9">
        <f>IF(Table1[[#This Row],[Completed]],Table1[[#This Row],[Estimated Hours]],0)</f>
        <v>8</v>
      </c>
    </row>
    <row r="10" spans="1:7" x14ac:dyDescent="0.25">
      <c r="A10" t="s">
        <v>4</v>
      </c>
      <c r="B10" t="s">
        <v>13</v>
      </c>
      <c r="C10" s="3">
        <v>1</v>
      </c>
      <c r="D10" s="3">
        <f>VLOOKUP(C10,Points!$A$1:$C$6,3,FALSE)</f>
        <v>4</v>
      </c>
      <c r="E10" t="b">
        <v>1</v>
      </c>
      <c r="F10">
        <f>IF(Table1[[#This Row],[Completed]],Table1[[#This Row],[Points]],0)</f>
        <v>1</v>
      </c>
      <c r="G10">
        <f>IF(Table1[[#This Row],[Completed]],Table1[[#This Row],[Estimated Hours]],0)</f>
        <v>4</v>
      </c>
    </row>
    <row r="11" spans="1:7" x14ac:dyDescent="0.25">
      <c r="A11" t="s">
        <v>4</v>
      </c>
      <c r="B11" t="s">
        <v>14</v>
      </c>
      <c r="C11" s="3">
        <v>1</v>
      </c>
      <c r="D11" s="3">
        <f>VLOOKUP(C11,Points!$A$1:$C$6,3,FALSE)</f>
        <v>4</v>
      </c>
      <c r="E11" t="b">
        <v>1</v>
      </c>
      <c r="F11">
        <f>IF(Table1[[#This Row],[Completed]],Table1[[#This Row],[Points]],0)</f>
        <v>1</v>
      </c>
      <c r="G11">
        <f>IF(Table1[[#This Row],[Completed]],Table1[[#This Row],[Estimated Hours]],0)</f>
        <v>4</v>
      </c>
    </row>
    <row r="12" spans="1:7" x14ac:dyDescent="0.25">
      <c r="A12" t="s">
        <v>4</v>
      </c>
      <c r="B12" t="s">
        <v>15</v>
      </c>
      <c r="C12" s="3">
        <v>2</v>
      </c>
      <c r="D12" s="3">
        <f>VLOOKUP(C12,Points!$A$1:$C$6,3,FALSE)</f>
        <v>8</v>
      </c>
      <c r="E12" t="b">
        <v>1</v>
      </c>
      <c r="F12">
        <f>IF(Table1[[#This Row],[Completed]],Table1[[#This Row],[Points]],0)</f>
        <v>2</v>
      </c>
      <c r="G12">
        <f>IF(Table1[[#This Row],[Completed]],Table1[[#This Row],[Estimated Hours]],0)</f>
        <v>8</v>
      </c>
    </row>
    <row r="13" spans="1:7" x14ac:dyDescent="0.25">
      <c r="A13" t="s">
        <v>4</v>
      </c>
      <c r="B13" t="s">
        <v>16</v>
      </c>
      <c r="C13" s="3">
        <v>1</v>
      </c>
      <c r="D13" s="3">
        <f>VLOOKUP(C13,Points!$A$1:$C$6,3,FALSE)</f>
        <v>4</v>
      </c>
      <c r="E13" t="b">
        <v>1</v>
      </c>
      <c r="F13">
        <f>IF(Table1[[#This Row],[Completed]],Table1[[#This Row],[Points]],0)</f>
        <v>1</v>
      </c>
      <c r="G13">
        <f>IF(Table1[[#This Row],[Completed]],Table1[[#This Row],[Estimated Hours]],0)</f>
        <v>4</v>
      </c>
    </row>
    <row r="14" spans="1:7" x14ac:dyDescent="0.25">
      <c r="A14" t="s">
        <v>4</v>
      </c>
      <c r="B14" t="s">
        <v>17</v>
      </c>
      <c r="C14" s="3">
        <v>2</v>
      </c>
      <c r="D14" s="3">
        <f>VLOOKUP(C14,Points!$A$1:$C$6,3,FALSE)</f>
        <v>8</v>
      </c>
      <c r="E14" t="b">
        <v>1</v>
      </c>
      <c r="F14">
        <f>IF(Table1[[#This Row],[Completed]],Table1[[#This Row],[Points]],0)</f>
        <v>2</v>
      </c>
      <c r="G14">
        <f>IF(Table1[[#This Row],[Completed]],Table1[[#This Row],[Estimated Hours]],0)</f>
        <v>8</v>
      </c>
    </row>
    <row r="15" spans="1:7" x14ac:dyDescent="0.25">
      <c r="A15" t="s">
        <v>4</v>
      </c>
      <c r="B15" t="s">
        <v>113</v>
      </c>
      <c r="C15" s="3">
        <v>1</v>
      </c>
      <c r="D15" s="3">
        <f>VLOOKUP(C15,Points!$A$1:$C$6,3,FALSE)</f>
        <v>4</v>
      </c>
      <c r="E15" t="b">
        <v>1</v>
      </c>
      <c r="F15">
        <f>IF(Table1[[#This Row],[Completed]],Table1[[#This Row],[Points]],0)</f>
        <v>1</v>
      </c>
      <c r="G15">
        <f>IF(Table1[[#This Row],[Completed]],Table1[[#This Row],[Estimated Hours]],0)</f>
        <v>4</v>
      </c>
    </row>
    <row r="16" spans="1:7" x14ac:dyDescent="0.25">
      <c r="A16" t="s">
        <v>4</v>
      </c>
      <c r="B16" t="s">
        <v>18</v>
      </c>
      <c r="C16" s="3">
        <v>2</v>
      </c>
      <c r="D16" s="3">
        <f>VLOOKUP(C16,Points!$A$1:$C$6,3,FALSE)</f>
        <v>8</v>
      </c>
      <c r="E16" t="b">
        <v>1</v>
      </c>
      <c r="F16">
        <f>IF(Table1[[#This Row],[Completed]],Table1[[#This Row],[Points]],0)</f>
        <v>2</v>
      </c>
      <c r="G16">
        <f>IF(Table1[[#This Row],[Completed]],Table1[[#This Row],[Estimated Hours]],0)</f>
        <v>8</v>
      </c>
    </row>
    <row r="17" spans="1:7" x14ac:dyDescent="0.25">
      <c r="A17" t="s">
        <v>4</v>
      </c>
      <c r="B17" t="s">
        <v>118</v>
      </c>
      <c r="C17" s="3">
        <v>2</v>
      </c>
      <c r="D17" s="3">
        <f>VLOOKUP(C17,Points!$A$1:$C$6,3,FALSE)</f>
        <v>8</v>
      </c>
      <c r="E17" t="b">
        <v>1</v>
      </c>
      <c r="F17">
        <f>IF(Table1[[#This Row],[Completed]],Table1[[#This Row],[Points]],0)</f>
        <v>2</v>
      </c>
      <c r="G17">
        <f>IF(Table1[[#This Row],[Completed]],Table1[[#This Row],[Estimated Hours]],0)</f>
        <v>8</v>
      </c>
    </row>
    <row r="18" spans="1:7" x14ac:dyDescent="0.25">
      <c r="A18" t="s">
        <v>4</v>
      </c>
      <c r="B18" t="s">
        <v>111</v>
      </c>
      <c r="C18" s="3">
        <v>1</v>
      </c>
      <c r="D18" s="3">
        <f>VLOOKUP(C18,Points!$A$1:$C$6,3,FALSE)</f>
        <v>4</v>
      </c>
      <c r="E18" t="b">
        <v>1</v>
      </c>
      <c r="F18">
        <f>IF(Table1[[#This Row],[Completed]],Table1[[#This Row],[Points]],0)</f>
        <v>1</v>
      </c>
      <c r="G18">
        <f>IF(Table1[[#This Row],[Completed]],Table1[[#This Row],[Estimated Hours]],0)</f>
        <v>4</v>
      </c>
    </row>
    <row r="19" spans="1:7" x14ac:dyDescent="0.25">
      <c r="A19" t="s">
        <v>4</v>
      </c>
      <c r="B19" t="s">
        <v>112</v>
      </c>
      <c r="C19" s="3">
        <v>1</v>
      </c>
      <c r="D19" s="3">
        <f>VLOOKUP(C19,Points!$A$1:$C$6,3,FALSE)</f>
        <v>4</v>
      </c>
      <c r="E19" t="b">
        <v>1</v>
      </c>
      <c r="F19">
        <f>IF(Table1[[#This Row],[Completed]],Table1[[#This Row],[Points]],0)</f>
        <v>1</v>
      </c>
      <c r="G19">
        <f>IF(Table1[[#This Row],[Completed]],Table1[[#This Row],[Estimated Hours]],0)</f>
        <v>4</v>
      </c>
    </row>
    <row r="20" spans="1:7" x14ac:dyDescent="0.25">
      <c r="A20" t="s">
        <v>4</v>
      </c>
      <c r="B20" t="s">
        <v>19</v>
      </c>
      <c r="C20" s="3">
        <v>3</v>
      </c>
      <c r="D20" s="3">
        <f>VLOOKUP(C20,Points!$A$1:$C$6,3,FALSE)</f>
        <v>16</v>
      </c>
      <c r="E20" t="b">
        <v>1</v>
      </c>
      <c r="F20">
        <f>IF(Table1[[#This Row],[Completed]],Table1[[#This Row],[Points]],0)</f>
        <v>3</v>
      </c>
      <c r="G20">
        <f>IF(Table1[[#This Row],[Completed]],Table1[[#This Row],[Estimated Hours]],0)</f>
        <v>16</v>
      </c>
    </row>
    <row r="21" spans="1:7" x14ac:dyDescent="0.25">
      <c r="A21" t="s">
        <v>27</v>
      </c>
      <c r="B21" t="s">
        <v>28</v>
      </c>
      <c r="C21" s="3">
        <v>3</v>
      </c>
      <c r="D21" s="3">
        <f>VLOOKUP(C21,Points!$A$1:$C$6,3,FALSE)</f>
        <v>16</v>
      </c>
      <c r="E21" t="b">
        <v>1</v>
      </c>
      <c r="F21">
        <f>IF(Table1[[#This Row],[Completed]],Table1[[#This Row],[Points]],0)</f>
        <v>3</v>
      </c>
      <c r="G21">
        <f>IF(Table1[[#This Row],[Completed]],Table1[[#This Row],[Estimated Hours]],0)</f>
        <v>16</v>
      </c>
    </row>
    <row r="22" spans="1:7" x14ac:dyDescent="0.25">
      <c r="A22" t="s">
        <v>27</v>
      </c>
      <c r="B22" t="s">
        <v>29</v>
      </c>
      <c r="C22" s="3">
        <v>2</v>
      </c>
      <c r="D22" s="3">
        <f>VLOOKUP(C22,Points!$A$1:$C$6,3,FALSE)</f>
        <v>8</v>
      </c>
      <c r="E22" t="b">
        <v>1</v>
      </c>
      <c r="F22">
        <f>IF(Table1[[#This Row],[Completed]],Table1[[#This Row],[Points]],0)</f>
        <v>2</v>
      </c>
      <c r="G22">
        <f>IF(Table1[[#This Row],[Completed]],Table1[[#This Row],[Estimated Hours]],0)</f>
        <v>8</v>
      </c>
    </row>
    <row r="23" spans="1:7" x14ac:dyDescent="0.25">
      <c r="A23" t="s">
        <v>27</v>
      </c>
      <c r="B23" t="s">
        <v>30</v>
      </c>
      <c r="C23" s="3">
        <v>2</v>
      </c>
      <c r="D23" s="3">
        <f>VLOOKUP(C23,Points!$A$1:$C$6,3,FALSE)</f>
        <v>8</v>
      </c>
      <c r="E23" t="b">
        <v>1</v>
      </c>
      <c r="F23">
        <f>IF(Table1[[#This Row],[Completed]],Table1[[#This Row],[Points]],0)</f>
        <v>2</v>
      </c>
      <c r="G23">
        <f>IF(Table1[[#This Row],[Completed]],Table1[[#This Row],[Estimated Hours]],0)</f>
        <v>8</v>
      </c>
    </row>
    <row r="24" spans="1:7" x14ac:dyDescent="0.25">
      <c r="A24" t="s">
        <v>27</v>
      </c>
      <c r="B24" t="s">
        <v>31</v>
      </c>
      <c r="C24" s="3">
        <v>2</v>
      </c>
      <c r="D24" s="3">
        <f>VLOOKUP(C24,Points!$A$1:$C$6,3,FALSE)</f>
        <v>8</v>
      </c>
      <c r="E24" t="b">
        <v>1</v>
      </c>
      <c r="F24">
        <f>IF(Table1[[#This Row],[Completed]],Table1[[#This Row],[Points]],0)</f>
        <v>2</v>
      </c>
      <c r="G24">
        <f>IF(Table1[[#This Row],[Completed]],Table1[[#This Row],[Estimated Hours]],0)</f>
        <v>8</v>
      </c>
    </row>
    <row r="25" spans="1:7" x14ac:dyDescent="0.25">
      <c r="A25" t="s">
        <v>32</v>
      </c>
      <c r="B25" t="s">
        <v>33</v>
      </c>
      <c r="C25" s="3">
        <v>3</v>
      </c>
      <c r="D25" s="3">
        <f>VLOOKUP(C25,Points!$A$1:$C$6,3,FALSE)</f>
        <v>16</v>
      </c>
      <c r="E25" t="b">
        <v>1</v>
      </c>
      <c r="F25">
        <f>IF(Table1[[#This Row],[Completed]],Table1[[#This Row],[Points]],0)</f>
        <v>3</v>
      </c>
      <c r="G25">
        <f>IF(Table1[[#This Row],[Completed]],Table1[[#This Row],[Estimated Hours]],0)</f>
        <v>16</v>
      </c>
    </row>
    <row r="26" spans="1:7" x14ac:dyDescent="0.25">
      <c r="A26" t="s">
        <v>32</v>
      </c>
      <c r="B26" t="s">
        <v>34</v>
      </c>
      <c r="C26" s="3">
        <v>2</v>
      </c>
      <c r="D26" s="3">
        <f>VLOOKUP(C26,Points!$A$1:$C$6,3,FALSE)</f>
        <v>8</v>
      </c>
      <c r="E26" t="b">
        <v>1</v>
      </c>
      <c r="F26">
        <f>IF(Table1[[#This Row],[Completed]],Table1[[#This Row],[Points]],0)</f>
        <v>2</v>
      </c>
      <c r="G26">
        <f>IF(Table1[[#This Row],[Completed]],Table1[[#This Row],[Estimated Hours]],0)</f>
        <v>8</v>
      </c>
    </row>
    <row r="27" spans="1:7" x14ac:dyDescent="0.25">
      <c r="A27" t="s">
        <v>32</v>
      </c>
      <c r="B27" t="s">
        <v>35</v>
      </c>
      <c r="C27" s="3">
        <v>3</v>
      </c>
      <c r="D27" s="3">
        <f>VLOOKUP(C27,Points!$A$1:$C$6,3,FALSE)</f>
        <v>16</v>
      </c>
      <c r="E27" t="b">
        <v>1</v>
      </c>
      <c r="F27">
        <f>IF(Table1[[#This Row],[Completed]],Table1[[#This Row],[Points]],0)</f>
        <v>3</v>
      </c>
      <c r="G27">
        <f>IF(Table1[[#This Row],[Completed]],Table1[[#This Row],[Estimated Hours]],0)</f>
        <v>16</v>
      </c>
    </row>
    <row r="28" spans="1:7" x14ac:dyDescent="0.25">
      <c r="A28" t="s">
        <v>32</v>
      </c>
      <c r="B28" t="s">
        <v>36</v>
      </c>
      <c r="C28" s="3">
        <v>5</v>
      </c>
      <c r="D28" s="3">
        <f>VLOOKUP(C28,Points!$A$1:$C$6,3,FALSE)</f>
        <v>32</v>
      </c>
      <c r="E28" t="b">
        <v>1</v>
      </c>
      <c r="F28">
        <f>IF(Table1[[#This Row],[Completed]],Table1[[#This Row],[Points]],0)</f>
        <v>5</v>
      </c>
      <c r="G28">
        <f>IF(Table1[[#This Row],[Completed]],Table1[[#This Row],[Estimated Hours]],0)</f>
        <v>32</v>
      </c>
    </row>
    <row r="29" spans="1:7" x14ac:dyDescent="0.25">
      <c r="A29" t="s">
        <v>32</v>
      </c>
      <c r="B29" t="s">
        <v>37</v>
      </c>
      <c r="C29" s="3">
        <v>5</v>
      </c>
      <c r="D29" s="3">
        <f>VLOOKUP(C29,Points!$A$1:$C$6,3,FALSE)</f>
        <v>32</v>
      </c>
      <c r="E29" t="b">
        <v>1</v>
      </c>
      <c r="F29">
        <f>IF(Table1[[#This Row],[Completed]],Table1[[#This Row],[Points]],0)</f>
        <v>5</v>
      </c>
      <c r="G29">
        <f>IF(Table1[[#This Row],[Completed]],Table1[[#This Row],[Estimated Hours]],0)</f>
        <v>32</v>
      </c>
    </row>
    <row r="30" spans="1:7" x14ac:dyDescent="0.25">
      <c r="A30" t="s">
        <v>32</v>
      </c>
      <c r="B30" t="s">
        <v>38</v>
      </c>
      <c r="C30" s="3">
        <v>5</v>
      </c>
      <c r="D30" s="3">
        <f>VLOOKUP(C30,Points!$A$1:$C$6,3,FALSE)</f>
        <v>32</v>
      </c>
      <c r="E30" t="b">
        <v>1</v>
      </c>
      <c r="F30">
        <f>IF(Table1[[#This Row],[Completed]],Table1[[#This Row],[Points]],0)</f>
        <v>5</v>
      </c>
      <c r="G30">
        <f>IF(Table1[[#This Row],[Completed]],Table1[[#This Row],[Estimated Hours]],0)</f>
        <v>32</v>
      </c>
    </row>
    <row r="31" spans="1:7" x14ac:dyDescent="0.25">
      <c r="A31" t="s">
        <v>32</v>
      </c>
      <c r="B31" t="s">
        <v>39</v>
      </c>
      <c r="C31" s="3">
        <v>5</v>
      </c>
      <c r="D31" s="3">
        <f>VLOOKUP(C31,Points!$A$1:$C$6,3,FALSE)</f>
        <v>32</v>
      </c>
      <c r="E31" t="b">
        <v>1</v>
      </c>
      <c r="F31">
        <f>IF(Table1[[#This Row],[Completed]],Table1[[#This Row],[Points]],0)</f>
        <v>5</v>
      </c>
      <c r="G31">
        <f>IF(Table1[[#This Row],[Completed]],Table1[[#This Row],[Estimated Hours]],0)</f>
        <v>32</v>
      </c>
    </row>
    <row r="32" spans="1:7" x14ac:dyDescent="0.25">
      <c r="A32" t="s">
        <v>40</v>
      </c>
      <c r="B32" t="s">
        <v>41</v>
      </c>
      <c r="C32" s="3">
        <v>5</v>
      </c>
      <c r="D32" s="3">
        <f>VLOOKUP(C32,Points!$A$1:$C$6,3,FALSE)</f>
        <v>32</v>
      </c>
      <c r="E32" t="b">
        <v>1</v>
      </c>
      <c r="F32">
        <f>IF(Table1[[#This Row],[Completed]],Table1[[#This Row],[Points]],0)</f>
        <v>5</v>
      </c>
      <c r="G32">
        <f>IF(Table1[[#This Row],[Completed]],Table1[[#This Row],[Estimated Hours]],0)</f>
        <v>32</v>
      </c>
    </row>
    <row r="33" spans="1:7" x14ac:dyDescent="0.25">
      <c r="A33" t="s">
        <v>40</v>
      </c>
      <c r="B33" t="s">
        <v>42</v>
      </c>
      <c r="C33" s="3">
        <v>3</v>
      </c>
      <c r="D33" s="3">
        <f>VLOOKUP(C33,Points!$A$1:$C$6,3,FALSE)</f>
        <v>16</v>
      </c>
      <c r="E33" t="b">
        <v>1</v>
      </c>
      <c r="F33">
        <f>IF(Table1[[#This Row],[Completed]],Table1[[#This Row],[Points]],0)</f>
        <v>3</v>
      </c>
      <c r="G33">
        <f>IF(Table1[[#This Row],[Completed]],Table1[[#This Row],[Estimated Hours]],0)</f>
        <v>16</v>
      </c>
    </row>
    <row r="34" spans="1:7" x14ac:dyDescent="0.25">
      <c r="A34" t="s">
        <v>40</v>
      </c>
      <c r="B34" t="s">
        <v>43</v>
      </c>
      <c r="C34" s="3">
        <v>2</v>
      </c>
      <c r="D34" s="3">
        <f>VLOOKUP(C34,Points!$A$1:$C$6,3,FALSE)</f>
        <v>8</v>
      </c>
      <c r="E34" t="b">
        <v>1</v>
      </c>
      <c r="F34">
        <f>IF(Table1[[#This Row],[Completed]],Table1[[#This Row],[Points]],0)</f>
        <v>2</v>
      </c>
      <c r="G34">
        <f>IF(Table1[[#This Row],[Completed]],Table1[[#This Row],[Estimated Hours]],0)</f>
        <v>8</v>
      </c>
    </row>
    <row r="35" spans="1:7" x14ac:dyDescent="0.25">
      <c r="A35" t="s">
        <v>40</v>
      </c>
      <c r="B35" t="s">
        <v>44</v>
      </c>
      <c r="C35" s="3">
        <v>2</v>
      </c>
      <c r="D35" s="3">
        <f>VLOOKUP(C35,Points!$A$1:$C$6,3,FALSE)</f>
        <v>8</v>
      </c>
      <c r="E35" t="b">
        <v>1</v>
      </c>
      <c r="F35">
        <f>IF(Table1[[#This Row],[Completed]],Table1[[#This Row],[Points]],0)</f>
        <v>2</v>
      </c>
      <c r="G35">
        <f>IF(Table1[[#This Row],[Completed]],Table1[[#This Row],[Estimated Hours]],0)</f>
        <v>8</v>
      </c>
    </row>
    <row r="36" spans="1:7" x14ac:dyDescent="0.25">
      <c r="A36" t="s">
        <v>40</v>
      </c>
      <c r="B36" t="s">
        <v>45</v>
      </c>
      <c r="C36" s="3">
        <v>2</v>
      </c>
      <c r="D36" s="3">
        <f>VLOOKUP(C36,Points!$A$1:$C$6,3,FALSE)</f>
        <v>8</v>
      </c>
      <c r="E36" t="b">
        <v>1</v>
      </c>
      <c r="F36">
        <f>IF(Table1[[#This Row],[Completed]],Table1[[#This Row],[Points]],0)</f>
        <v>2</v>
      </c>
      <c r="G36">
        <f>IF(Table1[[#This Row],[Completed]],Table1[[#This Row],[Estimated Hours]],0)</f>
        <v>8</v>
      </c>
    </row>
    <row r="37" spans="1:7" x14ac:dyDescent="0.25">
      <c r="A37" t="s">
        <v>40</v>
      </c>
      <c r="B37" t="s">
        <v>46</v>
      </c>
      <c r="C37" s="3">
        <v>1</v>
      </c>
      <c r="D37" s="3">
        <f>VLOOKUP(C37,Points!$A$1:$C$6,3,FALSE)</f>
        <v>4</v>
      </c>
      <c r="E37" t="b">
        <v>1</v>
      </c>
      <c r="F37">
        <f>IF(Table1[[#This Row],[Completed]],Table1[[#This Row],[Points]],0)</f>
        <v>1</v>
      </c>
      <c r="G37">
        <f>IF(Table1[[#This Row],[Completed]],Table1[[#This Row],[Estimated Hours]],0)</f>
        <v>4</v>
      </c>
    </row>
    <row r="38" spans="1:7" x14ac:dyDescent="0.25">
      <c r="A38" t="s">
        <v>47</v>
      </c>
      <c r="B38" t="s">
        <v>48</v>
      </c>
      <c r="C38" s="3">
        <v>3</v>
      </c>
      <c r="D38" s="3">
        <f>VLOOKUP(C38,Points!$A$1:$C$6,3,FALSE)</f>
        <v>16</v>
      </c>
      <c r="E38" t="b">
        <v>1</v>
      </c>
      <c r="F38">
        <f>IF(Table1[[#This Row],[Completed]],Table1[[#This Row],[Points]],0)</f>
        <v>3</v>
      </c>
      <c r="G38">
        <f>IF(Table1[[#This Row],[Completed]],Table1[[#This Row],[Estimated Hours]],0)</f>
        <v>16</v>
      </c>
    </row>
    <row r="39" spans="1:7" x14ac:dyDescent="0.25">
      <c r="A39" t="s">
        <v>47</v>
      </c>
      <c r="B39" t="s">
        <v>49</v>
      </c>
      <c r="C39" s="3">
        <v>5</v>
      </c>
      <c r="D39" s="3">
        <f>VLOOKUP(C39,Points!$A$1:$C$6,3,FALSE)</f>
        <v>32</v>
      </c>
      <c r="E39" t="b">
        <v>1</v>
      </c>
      <c r="F39">
        <f>IF(Table1[[#This Row],[Completed]],Table1[[#This Row],[Points]],0)</f>
        <v>5</v>
      </c>
      <c r="G39">
        <f>IF(Table1[[#This Row],[Completed]],Table1[[#This Row],[Estimated Hours]],0)</f>
        <v>32</v>
      </c>
    </row>
    <row r="40" spans="1:7" x14ac:dyDescent="0.25">
      <c r="A40" t="s">
        <v>47</v>
      </c>
      <c r="B40" t="s">
        <v>50</v>
      </c>
      <c r="C40" s="3">
        <v>2</v>
      </c>
      <c r="D40" s="3">
        <f>VLOOKUP(C40,Points!$A$1:$C$6,3,FALSE)</f>
        <v>8</v>
      </c>
      <c r="E40" t="b">
        <v>1</v>
      </c>
      <c r="F40">
        <f>IF(Table1[[#This Row],[Completed]],Table1[[#This Row],[Points]],0)</f>
        <v>2</v>
      </c>
      <c r="G40">
        <f>IF(Table1[[#This Row],[Completed]],Table1[[#This Row],[Estimated Hours]],0)</f>
        <v>8</v>
      </c>
    </row>
    <row r="41" spans="1:7" x14ac:dyDescent="0.25">
      <c r="A41" t="s">
        <v>47</v>
      </c>
      <c r="B41" t="s">
        <v>51</v>
      </c>
      <c r="C41" s="3">
        <v>2</v>
      </c>
      <c r="D41" s="3">
        <f>VLOOKUP(C41,Points!$A$1:$C$6,3,FALSE)</f>
        <v>8</v>
      </c>
      <c r="E41" t="b">
        <v>1</v>
      </c>
      <c r="F41">
        <f>IF(Table1[[#This Row],[Completed]],Table1[[#This Row],[Points]],0)</f>
        <v>2</v>
      </c>
      <c r="G41">
        <f>IF(Table1[[#This Row],[Completed]],Table1[[#This Row],[Estimated Hours]],0)</f>
        <v>8</v>
      </c>
    </row>
    <row r="42" spans="1:7" x14ac:dyDescent="0.25">
      <c r="A42" t="s">
        <v>47</v>
      </c>
      <c r="B42" t="s">
        <v>52</v>
      </c>
      <c r="C42" s="3">
        <v>2</v>
      </c>
      <c r="D42" s="3">
        <f>VLOOKUP(C42,Points!$A$1:$C$6,3,FALSE)</f>
        <v>8</v>
      </c>
      <c r="E42" t="b">
        <v>1</v>
      </c>
      <c r="F42">
        <f>IF(Table1[[#This Row],[Completed]],Table1[[#This Row],[Points]],0)</f>
        <v>2</v>
      </c>
      <c r="G42">
        <f>IF(Table1[[#This Row],[Completed]],Table1[[#This Row],[Estimated Hours]],0)</f>
        <v>8</v>
      </c>
    </row>
    <row r="43" spans="1:7" x14ac:dyDescent="0.25">
      <c r="A43" t="s">
        <v>53</v>
      </c>
      <c r="B43" t="s">
        <v>132</v>
      </c>
      <c r="C43" s="3">
        <v>5</v>
      </c>
      <c r="D43" s="3">
        <f>VLOOKUP(C43,Points!$A$1:$C$6,3,FALSE)</f>
        <v>32</v>
      </c>
      <c r="E43" t="b">
        <v>1</v>
      </c>
      <c r="F43">
        <f>IF(Table1[[#This Row],[Completed]],Table1[[#This Row],[Points]],0)</f>
        <v>5</v>
      </c>
      <c r="G43">
        <f>IF(Table1[[#This Row],[Completed]],Table1[[#This Row],[Estimated Hours]],0)</f>
        <v>32</v>
      </c>
    </row>
    <row r="44" spans="1:7" x14ac:dyDescent="0.25">
      <c r="A44" t="s">
        <v>53</v>
      </c>
      <c r="B44" t="s">
        <v>133</v>
      </c>
      <c r="C44" s="3">
        <v>5</v>
      </c>
      <c r="D44" s="3">
        <f>VLOOKUP(C44,Points!$A$1:$C$6,3,FALSE)</f>
        <v>32</v>
      </c>
      <c r="E44" t="b">
        <v>1</v>
      </c>
      <c r="F44">
        <f>IF(Table1[[#This Row],[Completed]],Table1[[#This Row],[Points]],0)</f>
        <v>5</v>
      </c>
      <c r="G44">
        <f>IF(Table1[[#This Row],[Completed]],Table1[[#This Row],[Estimated Hours]],0)</f>
        <v>32</v>
      </c>
    </row>
    <row r="45" spans="1:7" x14ac:dyDescent="0.25">
      <c r="A45" t="s">
        <v>53</v>
      </c>
      <c r="B45" t="s">
        <v>54</v>
      </c>
      <c r="C45" s="3">
        <v>2</v>
      </c>
      <c r="D45" s="3">
        <f>VLOOKUP(C45,Points!$A$1:$C$6,3,FALSE)</f>
        <v>8</v>
      </c>
      <c r="E45" t="b">
        <v>1</v>
      </c>
      <c r="F45">
        <f>IF(Table1[[#This Row],[Completed]],Table1[[#This Row],[Points]],0)</f>
        <v>2</v>
      </c>
      <c r="G45">
        <f>IF(Table1[[#This Row],[Completed]],Table1[[#This Row],[Estimated Hours]],0)</f>
        <v>8</v>
      </c>
    </row>
    <row r="46" spans="1:7" x14ac:dyDescent="0.25">
      <c r="A46" t="s">
        <v>53</v>
      </c>
      <c r="B46" t="s">
        <v>55</v>
      </c>
      <c r="C46" s="3">
        <v>2</v>
      </c>
      <c r="D46" s="3">
        <f>VLOOKUP(C46,Points!$A$1:$C$6,3,FALSE)</f>
        <v>8</v>
      </c>
      <c r="F46">
        <f>IF(Table1[[#This Row],[Completed]],Table1[[#This Row],[Points]],0)</f>
        <v>0</v>
      </c>
      <c r="G46">
        <f>IF(Table1[[#This Row],[Completed]],Table1[[#This Row],[Estimated Hours]],0)</f>
        <v>0</v>
      </c>
    </row>
    <row r="47" spans="1:7" x14ac:dyDescent="0.25">
      <c r="A47" t="s">
        <v>56</v>
      </c>
      <c r="B47" t="s">
        <v>57</v>
      </c>
      <c r="C47" s="3">
        <v>3</v>
      </c>
      <c r="D47" s="3">
        <f>VLOOKUP(C47,Points!$A$1:$C$6,3,FALSE)</f>
        <v>16</v>
      </c>
      <c r="E47" t="b">
        <v>1</v>
      </c>
      <c r="F47">
        <f>IF(Table1[[#This Row],[Completed]],Table1[[#This Row],[Points]],0)</f>
        <v>3</v>
      </c>
      <c r="G47">
        <f>IF(Table1[[#This Row],[Completed]],Table1[[#This Row],[Estimated Hours]],0)</f>
        <v>16</v>
      </c>
    </row>
    <row r="48" spans="1:7" x14ac:dyDescent="0.25">
      <c r="A48" t="s">
        <v>56</v>
      </c>
      <c r="B48" t="s">
        <v>60</v>
      </c>
      <c r="C48" s="3">
        <v>5</v>
      </c>
      <c r="D48" s="3">
        <f>VLOOKUP(C48,Points!$A$1:$C$6,3,FALSE)</f>
        <v>32</v>
      </c>
      <c r="E48" t="b">
        <v>1</v>
      </c>
      <c r="F48">
        <f>IF(Table1[[#This Row],[Completed]],Table1[[#This Row],[Points]],0)</f>
        <v>5</v>
      </c>
      <c r="G48">
        <f>IF(Table1[[#This Row],[Completed]],Table1[[#This Row],[Estimated Hours]],0)</f>
        <v>32</v>
      </c>
    </row>
    <row r="49" spans="1:7" x14ac:dyDescent="0.25">
      <c r="A49" t="s">
        <v>56</v>
      </c>
      <c r="B49" t="s">
        <v>58</v>
      </c>
      <c r="C49" s="3">
        <v>3</v>
      </c>
      <c r="D49" s="3">
        <f>VLOOKUP(C49,Points!$A$1:$C$6,3,FALSE)</f>
        <v>16</v>
      </c>
      <c r="E49" t="b">
        <v>1</v>
      </c>
      <c r="F49">
        <f>IF(Table1[[#This Row],[Completed]],Table1[[#This Row],[Points]],0)</f>
        <v>3</v>
      </c>
      <c r="G49">
        <f>IF(Table1[[#This Row],[Completed]],Table1[[#This Row],[Estimated Hours]],0)</f>
        <v>16</v>
      </c>
    </row>
    <row r="50" spans="1:7" x14ac:dyDescent="0.25">
      <c r="A50" t="s">
        <v>56</v>
      </c>
      <c r="B50" t="s">
        <v>134</v>
      </c>
      <c r="C50" s="3">
        <v>2</v>
      </c>
      <c r="D50" s="3">
        <f>VLOOKUP(C50,Points!$A$1:$C$6,3,FALSE)</f>
        <v>8</v>
      </c>
      <c r="E50" t="b">
        <v>1</v>
      </c>
      <c r="F50">
        <f>IF(Table1[[#This Row],[Completed]],Table1[[#This Row],[Points]],0)</f>
        <v>2</v>
      </c>
      <c r="G50">
        <f>IF(Table1[[#This Row],[Completed]],Table1[[#This Row],[Estimated Hours]],0)</f>
        <v>8</v>
      </c>
    </row>
    <row r="51" spans="1:7" x14ac:dyDescent="0.25">
      <c r="A51" t="s">
        <v>56</v>
      </c>
      <c r="B51" t="s">
        <v>135</v>
      </c>
      <c r="C51" s="3">
        <v>2</v>
      </c>
      <c r="D51" s="3">
        <f>VLOOKUP(C51,Points!$A$1:$C$6,3,FALSE)</f>
        <v>8</v>
      </c>
      <c r="E51" t="b">
        <v>1</v>
      </c>
      <c r="F51">
        <f>IF(Table1[[#This Row],[Completed]],Table1[[#This Row],[Points]],0)</f>
        <v>2</v>
      </c>
      <c r="G51">
        <f>IF(Table1[[#This Row],[Completed]],Table1[[#This Row],[Estimated Hours]],0)</f>
        <v>8</v>
      </c>
    </row>
    <row r="52" spans="1:7" x14ac:dyDescent="0.25">
      <c r="A52" t="s">
        <v>56</v>
      </c>
      <c r="B52" t="s">
        <v>63</v>
      </c>
      <c r="C52" s="3">
        <v>2</v>
      </c>
      <c r="D52" s="3">
        <f>VLOOKUP(C52,Points!$A$1:$C$6,3,FALSE)</f>
        <v>8</v>
      </c>
      <c r="E52" t="b">
        <v>1</v>
      </c>
      <c r="F52">
        <f>IF(Table1[[#This Row],[Completed]],Table1[[#This Row],[Points]],0)</f>
        <v>2</v>
      </c>
      <c r="G52">
        <f>IF(Table1[[#This Row],[Completed]],Table1[[#This Row],[Estimated Hours]],0)</f>
        <v>8</v>
      </c>
    </row>
    <row r="53" spans="1:7" x14ac:dyDescent="0.25">
      <c r="A53" t="s">
        <v>56</v>
      </c>
      <c r="B53" t="s">
        <v>61</v>
      </c>
      <c r="C53" s="3">
        <v>2</v>
      </c>
      <c r="D53" s="3">
        <f>VLOOKUP(C53,Points!$A$1:$C$6,3,FALSE)</f>
        <v>8</v>
      </c>
      <c r="E53" t="b">
        <v>1</v>
      </c>
      <c r="F53">
        <f>IF(Table1[[#This Row],[Completed]],Table1[[#This Row],[Points]],0)</f>
        <v>2</v>
      </c>
      <c r="G53">
        <f>IF(Table1[[#This Row],[Completed]],Table1[[#This Row],[Estimated Hours]],0)</f>
        <v>8</v>
      </c>
    </row>
    <row r="54" spans="1:7" x14ac:dyDescent="0.25">
      <c r="A54" t="s">
        <v>56</v>
      </c>
      <c r="B54" t="s">
        <v>59</v>
      </c>
      <c r="C54" s="3">
        <v>5</v>
      </c>
      <c r="D54" s="3">
        <f>VLOOKUP(C54,Points!$A$1:$C$6,3,FALSE)</f>
        <v>32</v>
      </c>
      <c r="F54">
        <f>IF(Table1[[#This Row],[Completed]],Table1[[#This Row],[Points]],0)</f>
        <v>0</v>
      </c>
      <c r="G54">
        <f>IF(Table1[[#This Row],[Completed]],Table1[[#This Row],[Estimated Hours]],0)</f>
        <v>0</v>
      </c>
    </row>
    <row r="55" spans="1:7" x14ac:dyDescent="0.25">
      <c r="A55" t="s">
        <v>56</v>
      </c>
      <c r="B55" t="s">
        <v>136</v>
      </c>
      <c r="C55" s="3">
        <v>2</v>
      </c>
      <c r="D55" s="3">
        <f>VLOOKUP(C55,Points!$A$1:$C$6,3,FALSE)</f>
        <v>8</v>
      </c>
      <c r="F55">
        <f>IF(Table1[[#This Row],[Completed]],Table1[[#This Row],[Points]],0)</f>
        <v>0</v>
      </c>
      <c r="G55">
        <f>IF(Table1[[#This Row],[Completed]],Table1[[#This Row],[Estimated Hours]],0)</f>
        <v>0</v>
      </c>
    </row>
    <row r="56" spans="1:7" x14ac:dyDescent="0.25">
      <c r="A56" t="s">
        <v>56</v>
      </c>
      <c r="B56" t="s">
        <v>62</v>
      </c>
      <c r="C56" s="3">
        <v>2</v>
      </c>
      <c r="D56" s="3">
        <f>VLOOKUP(C56,Points!$A$1:$C$6,3,FALSE)</f>
        <v>8</v>
      </c>
      <c r="F56">
        <f>IF(Table1[[#This Row],[Completed]],Table1[[#This Row],[Points]],0)</f>
        <v>0</v>
      </c>
      <c r="G56">
        <f>IF(Table1[[#This Row],[Completed]],Table1[[#This Row],[Estimated Hours]],0)</f>
        <v>0</v>
      </c>
    </row>
    <row r="57" spans="1:7" x14ac:dyDescent="0.25">
      <c r="A57" t="s">
        <v>64</v>
      </c>
      <c r="B57" t="s">
        <v>65</v>
      </c>
      <c r="C57" s="3">
        <v>5</v>
      </c>
      <c r="D57" s="3">
        <f>VLOOKUP(C57,Points!$A$1:$C$6,3,FALSE)</f>
        <v>32</v>
      </c>
      <c r="E57" t="b">
        <v>1</v>
      </c>
      <c r="F57">
        <f>IF(Table1[[#This Row],[Completed]],Table1[[#This Row],[Points]],0)</f>
        <v>5</v>
      </c>
      <c r="G57">
        <f>IF(Table1[[#This Row],[Completed]],Table1[[#This Row],[Estimated Hours]],0)</f>
        <v>32</v>
      </c>
    </row>
    <row r="58" spans="1:7" x14ac:dyDescent="0.25">
      <c r="A58" t="s">
        <v>64</v>
      </c>
      <c r="B58" t="s">
        <v>66</v>
      </c>
      <c r="C58" s="3">
        <v>3</v>
      </c>
      <c r="D58" s="3">
        <f>VLOOKUP(C58,Points!$A$1:$C$6,3,FALSE)</f>
        <v>16</v>
      </c>
      <c r="E58" t="b">
        <v>1</v>
      </c>
      <c r="F58">
        <f>IF(Table1[[#This Row],[Completed]],Table1[[#This Row],[Points]],0)</f>
        <v>3</v>
      </c>
      <c r="G58">
        <f>IF(Table1[[#This Row],[Completed]],Table1[[#This Row],[Estimated Hours]],0)</f>
        <v>16</v>
      </c>
    </row>
    <row r="59" spans="1:7" x14ac:dyDescent="0.25">
      <c r="A59" t="s">
        <v>64</v>
      </c>
      <c r="B59" t="s">
        <v>67</v>
      </c>
      <c r="C59" s="3">
        <v>5</v>
      </c>
      <c r="D59" s="3">
        <f>VLOOKUP(C59,Points!$A$1:$C$6,3,FALSE)</f>
        <v>32</v>
      </c>
      <c r="E59" t="b">
        <v>1</v>
      </c>
      <c r="F59">
        <f>IF(Table1[[#This Row],[Completed]],Table1[[#This Row],[Points]],0)</f>
        <v>5</v>
      </c>
      <c r="G59">
        <f>IF(Table1[[#This Row],[Completed]],Table1[[#This Row],[Estimated Hours]],0)</f>
        <v>32</v>
      </c>
    </row>
    <row r="60" spans="1:7" x14ac:dyDescent="0.25">
      <c r="A60" t="s">
        <v>64</v>
      </c>
      <c r="B60" t="s">
        <v>68</v>
      </c>
      <c r="C60" s="3">
        <v>5</v>
      </c>
      <c r="D60" s="3">
        <f>VLOOKUP(C60,Points!$A$1:$C$6,3,FALSE)</f>
        <v>32</v>
      </c>
      <c r="F60">
        <f>IF(Table1[[#This Row],[Completed]],Table1[[#This Row],[Points]],0)</f>
        <v>0</v>
      </c>
      <c r="G60">
        <f>IF(Table1[[#This Row],[Completed]],Table1[[#This Row],[Estimated Hours]],0)</f>
        <v>0</v>
      </c>
    </row>
    <row r="61" spans="1:7" x14ac:dyDescent="0.25">
      <c r="A61" t="s">
        <v>69</v>
      </c>
      <c r="B61" t="s">
        <v>70</v>
      </c>
      <c r="C61" s="3">
        <v>5</v>
      </c>
      <c r="D61" s="3">
        <f>VLOOKUP(C61,Points!$A$1:$C$6,3,FALSE)</f>
        <v>32</v>
      </c>
      <c r="E61" t="b">
        <v>1</v>
      </c>
      <c r="F61">
        <f>IF(Table1[[#This Row],[Completed]],Table1[[#This Row],[Points]],0)</f>
        <v>5</v>
      </c>
      <c r="G61">
        <f>IF(Table1[[#This Row],[Completed]],Table1[[#This Row],[Estimated Hours]],0)</f>
        <v>32</v>
      </c>
    </row>
    <row r="62" spans="1:7" x14ac:dyDescent="0.25">
      <c r="A62" t="s">
        <v>69</v>
      </c>
      <c r="B62" t="s">
        <v>71</v>
      </c>
      <c r="C62" s="3">
        <v>5</v>
      </c>
      <c r="D62" s="3">
        <f>VLOOKUP(C62,Points!$A$1:$C$6,3,FALSE)</f>
        <v>32</v>
      </c>
      <c r="E62" t="b">
        <v>1</v>
      </c>
      <c r="F62">
        <f>IF(Table1[[#This Row],[Completed]],Table1[[#This Row],[Points]],0)</f>
        <v>5</v>
      </c>
      <c r="G62">
        <f>IF(Table1[[#This Row],[Completed]],Table1[[#This Row],[Estimated Hours]],0)</f>
        <v>32</v>
      </c>
    </row>
    <row r="63" spans="1:7" x14ac:dyDescent="0.25">
      <c r="A63" t="s">
        <v>69</v>
      </c>
      <c r="B63" t="s">
        <v>137</v>
      </c>
      <c r="C63" s="3">
        <v>5</v>
      </c>
      <c r="D63" s="3">
        <f>VLOOKUP(C63,Points!$A$1:$C$6,3,FALSE)</f>
        <v>32</v>
      </c>
      <c r="E63" t="b">
        <v>1</v>
      </c>
      <c r="F63">
        <f>IF(Table1[[#This Row],[Completed]],Table1[[#This Row],[Points]],0)</f>
        <v>5</v>
      </c>
      <c r="G63">
        <f>IF(Table1[[#This Row],[Completed]],Table1[[#This Row],[Estimated Hours]],0)</f>
        <v>32</v>
      </c>
    </row>
    <row r="64" spans="1:7" x14ac:dyDescent="0.25">
      <c r="A64" t="s">
        <v>72</v>
      </c>
      <c r="B64" t="s">
        <v>73</v>
      </c>
      <c r="C64" s="3">
        <v>5</v>
      </c>
      <c r="D64" s="3">
        <f>VLOOKUP(C64,Points!$A$1:$C$6,3,FALSE)</f>
        <v>32</v>
      </c>
      <c r="E64" t="b">
        <v>1</v>
      </c>
      <c r="F64">
        <f>IF(Table1[[#This Row],[Completed]],Table1[[#This Row],[Points]],0)</f>
        <v>5</v>
      </c>
      <c r="G64">
        <f>IF(Table1[[#This Row],[Completed]],Table1[[#This Row],[Estimated Hours]],0)</f>
        <v>32</v>
      </c>
    </row>
    <row r="65" spans="1:7" x14ac:dyDescent="0.25">
      <c r="A65" t="s">
        <v>72</v>
      </c>
      <c r="B65" t="s">
        <v>74</v>
      </c>
      <c r="C65" s="3">
        <v>5</v>
      </c>
      <c r="D65" s="3">
        <f>VLOOKUP(C65,Points!$A$1:$C$6,3,FALSE)</f>
        <v>32</v>
      </c>
      <c r="E65" t="b">
        <v>1</v>
      </c>
      <c r="F65">
        <f>IF(Table1[[#This Row],[Completed]],Table1[[#This Row],[Points]],0)</f>
        <v>5</v>
      </c>
      <c r="G65">
        <f>IF(Table1[[#This Row],[Completed]],Table1[[#This Row],[Estimated Hours]],0)</f>
        <v>32</v>
      </c>
    </row>
    <row r="66" spans="1:7" x14ac:dyDescent="0.25">
      <c r="A66" t="s">
        <v>72</v>
      </c>
      <c r="B66" t="s">
        <v>75</v>
      </c>
      <c r="C66" s="3">
        <v>3</v>
      </c>
      <c r="D66" s="3">
        <f>VLOOKUP(C66,Points!$A$1:$C$6,3,FALSE)</f>
        <v>16</v>
      </c>
      <c r="E66" t="b">
        <v>1</v>
      </c>
      <c r="F66">
        <f>IF(Table1[[#This Row],[Completed]],Table1[[#This Row],[Points]],0)</f>
        <v>3</v>
      </c>
      <c r="G66">
        <f>IF(Table1[[#This Row],[Completed]],Table1[[#This Row],[Estimated Hours]],0)</f>
        <v>16</v>
      </c>
    </row>
    <row r="67" spans="1:7" x14ac:dyDescent="0.25">
      <c r="A67" t="s">
        <v>72</v>
      </c>
      <c r="B67" t="s">
        <v>124</v>
      </c>
      <c r="C67" s="3">
        <v>5</v>
      </c>
      <c r="D67" s="3">
        <f>VLOOKUP(C67,Points!$A$1:$C$6,3,FALSE)</f>
        <v>32</v>
      </c>
      <c r="E67" t="b">
        <v>1</v>
      </c>
      <c r="F67">
        <f>IF(Table1[[#This Row],[Completed]],Table1[[#This Row],[Points]],0)</f>
        <v>5</v>
      </c>
      <c r="G67">
        <f>IF(Table1[[#This Row],[Completed]],Table1[[#This Row],[Estimated Hours]],0)</f>
        <v>32</v>
      </c>
    </row>
    <row r="68" spans="1:7" x14ac:dyDescent="0.25">
      <c r="A68" t="s">
        <v>76</v>
      </c>
      <c r="B68" t="s">
        <v>77</v>
      </c>
      <c r="C68" s="3">
        <v>3</v>
      </c>
      <c r="D68" s="3">
        <f>VLOOKUP(C68,Points!$A$1:$C$6,3,FALSE)</f>
        <v>16</v>
      </c>
      <c r="E68" t="b">
        <v>1</v>
      </c>
      <c r="F68">
        <f>IF(Table1[[#This Row],[Completed]],Table1[[#This Row],[Points]],0)</f>
        <v>3</v>
      </c>
      <c r="G68">
        <f>IF(Table1[[#This Row],[Completed]],Table1[[#This Row],[Estimated Hours]],0)</f>
        <v>16</v>
      </c>
    </row>
    <row r="69" spans="1:7" x14ac:dyDescent="0.25">
      <c r="A69" t="s">
        <v>76</v>
      </c>
      <c r="B69" t="s">
        <v>78</v>
      </c>
      <c r="C69" s="3">
        <v>5</v>
      </c>
      <c r="D69" s="3">
        <f>VLOOKUP(C69,Points!$A$1:$C$6,3,FALSE)</f>
        <v>32</v>
      </c>
      <c r="E69" t="b">
        <v>1</v>
      </c>
      <c r="F69">
        <f>IF(Table1[[#This Row],[Completed]],Table1[[#This Row],[Points]],0)</f>
        <v>5</v>
      </c>
      <c r="G69">
        <f>IF(Table1[[#This Row],[Completed]],Table1[[#This Row],[Estimated Hours]],0)</f>
        <v>32</v>
      </c>
    </row>
    <row r="70" spans="1:7" x14ac:dyDescent="0.25">
      <c r="A70" t="s">
        <v>79</v>
      </c>
      <c r="B70" t="s">
        <v>80</v>
      </c>
      <c r="C70" s="3">
        <v>3</v>
      </c>
      <c r="D70" s="3">
        <f>VLOOKUP(C70,Points!$A$1:$C$6,3,FALSE)</f>
        <v>16</v>
      </c>
      <c r="E70" t="b">
        <v>1</v>
      </c>
      <c r="F70">
        <f>IF(Table1[[#This Row],[Completed]],Table1[[#This Row],[Points]],0)</f>
        <v>3</v>
      </c>
      <c r="G70">
        <f>IF(Table1[[#This Row],[Completed]],Table1[[#This Row],[Estimated Hours]],0)</f>
        <v>16</v>
      </c>
    </row>
    <row r="71" spans="1:7" x14ac:dyDescent="0.25">
      <c r="A71" t="s">
        <v>79</v>
      </c>
      <c r="B71" t="s">
        <v>81</v>
      </c>
      <c r="C71" s="3">
        <v>3</v>
      </c>
      <c r="D71" s="3">
        <f>VLOOKUP(C71,Points!$A$1:$C$6,3,FALSE)</f>
        <v>16</v>
      </c>
      <c r="F71">
        <f>IF(Table1[[#This Row],[Completed]],Table1[[#This Row],[Points]],0)</f>
        <v>0</v>
      </c>
      <c r="G71">
        <f>IF(Table1[[#This Row],[Completed]],Table1[[#This Row],[Estimated Hours]],0)</f>
        <v>0</v>
      </c>
    </row>
    <row r="72" spans="1:7" x14ac:dyDescent="0.25">
      <c r="A72" t="s">
        <v>79</v>
      </c>
      <c r="B72" t="s">
        <v>82</v>
      </c>
      <c r="C72" s="3">
        <v>5</v>
      </c>
      <c r="D72" s="3">
        <f>VLOOKUP(C72,Points!$A$1:$C$6,3,FALSE)</f>
        <v>32</v>
      </c>
      <c r="E72" t="b">
        <v>1</v>
      </c>
      <c r="F72">
        <f>IF(Table1[[#This Row],[Completed]],Table1[[#This Row],[Points]],0)</f>
        <v>5</v>
      </c>
      <c r="G72">
        <f>IF(Table1[[#This Row],[Completed]],Table1[[#This Row],[Estimated Hours]],0)</f>
        <v>32</v>
      </c>
    </row>
    <row r="73" spans="1:7" x14ac:dyDescent="0.25">
      <c r="A73" t="s">
        <v>79</v>
      </c>
      <c r="B73" t="s">
        <v>83</v>
      </c>
      <c r="C73" s="3">
        <v>5</v>
      </c>
      <c r="D73" s="3">
        <f>VLOOKUP(C73,Points!$A$1:$C$6,3,FALSE)</f>
        <v>32</v>
      </c>
      <c r="E73" t="b">
        <v>1</v>
      </c>
      <c r="F73">
        <f>IF(Table1[[#This Row],[Completed]],Table1[[#This Row],[Points]],0)</f>
        <v>5</v>
      </c>
      <c r="G73">
        <f>IF(Table1[[#This Row],[Completed]],Table1[[#This Row],[Estimated Hours]],0)</f>
        <v>32</v>
      </c>
    </row>
    <row r="74" spans="1:7" x14ac:dyDescent="0.25">
      <c r="A74" t="s">
        <v>84</v>
      </c>
      <c r="B74" t="s">
        <v>85</v>
      </c>
      <c r="C74" s="3">
        <v>3</v>
      </c>
      <c r="D74" s="3">
        <f>VLOOKUP(C74,Points!$A$1:$C$6,3,FALSE)</f>
        <v>16</v>
      </c>
      <c r="E74" t="b">
        <v>1</v>
      </c>
      <c r="F74">
        <f>IF(Table1[[#This Row],[Completed]],Table1[[#This Row],[Points]],0)</f>
        <v>3</v>
      </c>
      <c r="G74">
        <f>IF(Table1[[#This Row],[Completed]],Table1[[#This Row],[Estimated Hours]],0)</f>
        <v>16</v>
      </c>
    </row>
    <row r="75" spans="1:7" x14ac:dyDescent="0.25">
      <c r="A75" t="s">
        <v>84</v>
      </c>
      <c r="B75" t="s">
        <v>86</v>
      </c>
      <c r="C75" s="3">
        <v>3</v>
      </c>
      <c r="D75" s="3">
        <f>VLOOKUP(C75,Points!$A$1:$C$6,3,FALSE)</f>
        <v>16</v>
      </c>
      <c r="E75" t="b">
        <v>1</v>
      </c>
      <c r="F75">
        <f>IF(Table1[[#This Row],[Completed]],Table1[[#This Row],[Points]],0)</f>
        <v>3</v>
      </c>
      <c r="G75">
        <f>IF(Table1[[#This Row],[Completed]],Table1[[#This Row],[Estimated Hours]],0)</f>
        <v>16</v>
      </c>
    </row>
    <row r="76" spans="1:7" x14ac:dyDescent="0.25">
      <c r="A76" t="s">
        <v>84</v>
      </c>
      <c r="B76" t="s">
        <v>87</v>
      </c>
      <c r="C76" s="3">
        <v>3</v>
      </c>
      <c r="D76" s="3">
        <f>VLOOKUP(C76,Points!$A$1:$C$6,3,FALSE)</f>
        <v>16</v>
      </c>
      <c r="E76" t="b">
        <v>1</v>
      </c>
      <c r="F76">
        <f>IF(Table1[[#This Row],[Completed]],Table1[[#This Row],[Points]],0)</f>
        <v>3</v>
      </c>
      <c r="G76">
        <f>IF(Table1[[#This Row],[Completed]],Table1[[#This Row],[Estimated Hours]],0)</f>
        <v>16</v>
      </c>
    </row>
    <row r="77" spans="1:7" x14ac:dyDescent="0.25">
      <c r="A77" t="s">
        <v>84</v>
      </c>
      <c r="B77" t="s">
        <v>88</v>
      </c>
      <c r="C77" s="3">
        <v>3</v>
      </c>
      <c r="D77" s="3">
        <f>VLOOKUP(C77,Points!$A$1:$C$6,3,FALSE)</f>
        <v>16</v>
      </c>
      <c r="E77" t="b">
        <v>1</v>
      </c>
      <c r="F77">
        <f>IF(Table1[[#This Row],[Completed]],Table1[[#This Row],[Points]],0)</f>
        <v>3</v>
      </c>
      <c r="G77">
        <f>IF(Table1[[#This Row],[Completed]],Table1[[#This Row],[Estimated Hours]],0)</f>
        <v>16</v>
      </c>
    </row>
    <row r="78" spans="1:7" x14ac:dyDescent="0.25">
      <c r="A78" t="s">
        <v>127</v>
      </c>
      <c r="B78" t="s">
        <v>95</v>
      </c>
      <c r="C78" s="3">
        <v>2</v>
      </c>
      <c r="D78" s="3">
        <f>VLOOKUP(C78,Points!$A$1:$C$6,3,FALSE)</f>
        <v>8</v>
      </c>
      <c r="F78">
        <f>IF(Table1[[#This Row],[Completed]],Table1[[#This Row],[Points]],0)</f>
        <v>0</v>
      </c>
      <c r="G78">
        <f>IF(Table1[[#This Row],[Completed]],Table1[[#This Row],[Estimated Hours]],0)</f>
        <v>0</v>
      </c>
    </row>
    <row r="79" spans="1:7" x14ac:dyDescent="0.25">
      <c r="A79" t="s">
        <v>127</v>
      </c>
      <c r="B79" t="s">
        <v>96</v>
      </c>
      <c r="C79" s="3">
        <v>2</v>
      </c>
      <c r="D79" s="3">
        <f>VLOOKUP(C79,Points!$A$1:$C$6,3,FALSE)</f>
        <v>8</v>
      </c>
      <c r="F79">
        <f>IF(Table1[[#This Row],[Completed]],Table1[[#This Row],[Points]],0)</f>
        <v>0</v>
      </c>
      <c r="G79">
        <f>IF(Table1[[#This Row],[Completed]],Table1[[#This Row],[Estimated Hours]],0)</f>
        <v>0</v>
      </c>
    </row>
    <row r="80" spans="1:7" x14ac:dyDescent="0.25">
      <c r="A80" t="s">
        <v>127</v>
      </c>
      <c r="B80" t="s">
        <v>97</v>
      </c>
      <c r="C80" s="3">
        <v>3</v>
      </c>
      <c r="D80" s="3">
        <f>VLOOKUP(C80,Points!$A$1:$C$6,3,FALSE)</f>
        <v>16</v>
      </c>
      <c r="F80">
        <f>IF(Table1[[#This Row],[Completed]],Table1[[#This Row],[Points]],0)</f>
        <v>0</v>
      </c>
      <c r="G80">
        <f>IF(Table1[[#This Row],[Completed]],Table1[[#This Row],[Estimated Hours]],0)</f>
        <v>0</v>
      </c>
    </row>
    <row r="81" spans="1:7" x14ac:dyDescent="0.25">
      <c r="A81" t="s">
        <v>127</v>
      </c>
      <c r="B81" t="s">
        <v>98</v>
      </c>
      <c r="C81" s="3">
        <v>3</v>
      </c>
      <c r="D81" s="3">
        <f>VLOOKUP(C81,Points!$A$1:$C$6,3,FALSE)</f>
        <v>16</v>
      </c>
      <c r="F81">
        <f>IF(Table1[[#This Row],[Completed]],Table1[[#This Row],[Points]],0)</f>
        <v>0</v>
      </c>
      <c r="G81">
        <f>IF(Table1[[#This Row],[Completed]],Table1[[#This Row],[Estimated Hours]],0)</f>
        <v>0</v>
      </c>
    </row>
    <row r="82" spans="1:7" x14ac:dyDescent="0.25">
      <c r="A82" t="s">
        <v>127</v>
      </c>
      <c r="B82" t="s">
        <v>128</v>
      </c>
      <c r="C82" s="3">
        <v>3</v>
      </c>
      <c r="D82" s="3">
        <f>VLOOKUP(C82,Points!$A$1:$C$6,3,FALSE)</f>
        <v>16</v>
      </c>
      <c r="F82">
        <f>IF(Table1[[#This Row],[Completed]],Table1[[#This Row],[Points]],0)</f>
        <v>0</v>
      </c>
      <c r="G82">
        <f>IF(Table1[[#This Row],[Completed]],Table1[[#This Row],[Estimated Hours]],0)</f>
        <v>0</v>
      </c>
    </row>
    <row r="83" spans="1:7" x14ac:dyDescent="0.25">
      <c r="A83" t="s">
        <v>127</v>
      </c>
      <c r="B83" t="s">
        <v>99</v>
      </c>
      <c r="C83" s="3">
        <v>3</v>
      </c>
      <c r="D83" s="3">
        <f>VLOOKUP(C83,Points!$A$1:$C$6,3,FALSE)</f>
        <v>16</v>
      </c>
      <c r="F83">
        <f>IF(Table1[[#This Row],[Completed]],Table1[[#This Row],[Points]],0)</f>
        <v>0</v>
      </c>
      <c r="G83">
        <f>IF(Table1[[#This Row],[Completed]],Table1[[#This Row],[Estimated Hours]],0)</f>
        <v>0</v>
      </c>
    </row>
    <row r="84" spans="1:7" x14ac:dyDescent="0.25">
      <c r="A84" t="s">
        <v>127</v>
      </c>
      <c r="B84" t="s">
        <v>100</v>
      </c>
      <c r="C84" s="3">
        <v>1</v>
      </c>
      <c r="D84" s="3">
        <f>VLOOKUP(C84,Points!$A$1:$C$6,3,FALSE)</f>
        <v>4</v>
      </c>
      <c r="F84">
        <f>IF(Table1[[#This Row],[Completed]],Table1[[#This Row],[Points]],0)</f>
        <v>0</v>
      </c>
      <c r="G84">
        <f>IF(Table1[[#This Row],[Completed]],Table1[[#This Row],[Estimated Hours]],0)</f>
        <v>0</v>
      </c>
    </row>
    <row r="85" spans="1:7" x14ac:dyDescent="0.25">
      <c r="A85" t="s">
        <v>127</v>
      </c>
      <c r="B85" t="s">
        <v>101</v>
      </c>
      <c r="C85" s="3">
        <v>1</v>
      </c>
      <c r="D85" s="3">
        <f>VLOOKUP(C85,Points!$A$1:$C$6,3,FALSE)</f>
        <v>4</v>
      </c>
      <c r="F85">
        <f>IF(Table1[[#This Row],[Completed]],Table1[[#This Row],[Points]],0)</f>
        <v>0</v>
      </c>
      <c r="G85">
        <f>IF(Table1[[#This Row],[Completed]],Table1[[#This Row],[Estimated Hours]],0)</f>
        <v>0</v>
      </c>
    </row>
    <row r="86" spans="1:7" x14ac:dyDescent="0.25">
      <c r="A86" t="s">
        <v>125</v>
      </c>
      <c r="B86" t="s">
        <v>89</v>
      </c>
      <c r="C86" s="3">
        <v>3</v>
      </c>
      <c r="D86" s="3">
        <f>VLOOKUP(C86,Points!$A$1:$C$6,3,FALSE)</f>
        <v>16</v>
      </c>
      <c r="F86">
        <f>IF(Table1[[#This Row],[Completed]],Table1[[#This Row],[Points]],0)</f>
        <v>0</v>
      </c>
      <c r="G86">
        <f>IF(Table1[[#This Row],[Completed]],Table1[[#This Row],[Estimated Hours]],0)</f>
        <v>0</v>
      </c>
    </row>
    <row r="87" spans="1:7" x14ac:dyDescent="0.25">
      <c r="A87" t="s">
        <v>125</v>
      </c>
      <c r="B87" t="s">
        <v>90</v>
      </c>
      <c r="C87" s="3">
        <v>3</v>
      </c>
      <c r="D87" s="3">
        <f>VLOOKUP(C87,Points!$A$1:$C$6,3,FALSE)</f>
        <v>16</v>
      </c>
      <c r="F87">
        <f>IF(Table1[[#This Row],[Completed]],Table1[[#This Row],[Points]],0)</f>
        <v>0</v>
      </c>
      <c r="G87">
        <f>IF(Table1[[#This Row],[Completed]],Table1[[#This Row],[Estimated Hours]],0)</f>
        <v>0</v>
      </c>
    </row>
    <row r="88" spans="1:7" x14ac:dyDescent="0.25">
      <c r="A88" t="s">
        <v>125</v>
      </c>
      <c r="B88" t="s">
        <v>91</v>
      </c>
      <c r="C88" s="3">
        <v>3</v>
      </c>
      <c r="D88" s="3">
        <f>VLOOKUP(C88,Points!$A$1:$C$6,3,FALSE)</f>
        <v>16</v>
      </c>
      <c r="F88">
        <f>IF(Table1[[#This Row],[Completed]],Table1[[#This Row],[Points]],0)</f>
        <v>0</v>
      </c>
      <c r="G88">
        <f>IF(Table1[[#This Row],[Completed]],Table1[[#This Row],[Estimated Hours]],0)</f>
        <v>0</v>
      </c>
    </row>
    <row r="89" spans="1:7" x14ac:dyDescent="0.25">
      <c r="A89" t="s">
        <v>125</v>
      </c>
      <c r="B89" t="s">
        <v>126</v>
      </c>
      <c r="C89" s="3">
        <v>3</v>
      </c>
      <c r="D89" s="3">
        <f>VLOOKUP(C89,Points!$A$1:$C$6,3,FALSE)</f>
        <v>16</v>
      </c>
      <c r="F89">
        <f>IF(Table1[[#This Row],[Completed]],Table1[[#This Row],[Points]],0)</f>
        <v>0</v>
      </c>
      <c r="G89">
        <f>IF(Table1[[#This Row],[Completed]],Table1[[#This Row],[Estimated Hours]],0)</f>
        <v>0</v>
      </c>
    </row>
    <row r="90" spans="1:7" x14ac:dyDescent="0.25">
      <c r="A90" t="s">
        <v>125</v>
      </c>
      <c r="B90" t="s">
        <v>92</v>
      </c>
      <c r="C90" s="3">
        <v>3</v>
      </c>
      <c r="D90" s="3">
        <f>VLOOKUP(C90,Points!$A$1:$C$6,3,FALSE)</f>
        <v>16</v>
      </c>
      <c r="F90">
        <f>IF(Table1[[#This Row],[Completed]],Table1[[#This Row],[Points]],0)</f>
        <v>0</v>
      </c>
      <c r="G90">
        <f>IF(Table1[[#This Row],[Completed]],Table1[[#This Row],[Estimated Hours]],0)</f>
        <v>0</v>
      </c>
    </row>
    <row r="91" spans="1:7" x14ac:dyDescent="0.25">
      <c r="A91" t="s">
        <v>125</v>
      </c>
      <c r="B91" t="s">
        <v>93</v>
      </c>
      <c r="C91" s="3">
        <v>1</v>
      </c>
      <c r="D91" s="3">
        <f>VLOOKUP(C91,Points!$A$1:$C$6,3,FALSE)</f>
        <v>4</v>
      </c>
      <c r="F91">
        <f>IF(Table1[[#This Row],[Completed]],Table1[[#This Row],[Points]],0)</f>
        <v>0</v>
      </c>
      <c r="G91">
        <f>IF(Table1[[#This Row],[Completed]],Table1[[#This Row],[Estimated Hours]],0)</f>
        <v>0</v>
      </c>
    </row>
    <row r="92" spans="1:7" x14ac:dyDescent="0.25">
      <c r="A92" t="s">
        <v>125</v>
      </c>
      <c r="B92" t="s">
        <v>94</v>
      </c>
      <c r="C92" s="3">
        <v>1</v>
      </c>
      <c r="D92" s="3">
        <f>VLOOKUP(C92,Points!$A$1:$C$6,3,FALSE)</f>
        <v>4</v>
      </c>
      <c r="F92">
        <f>IF(Table1[[#This Row],[Completed]],Table1[[#This Row],[Points]],0)</f>
        <v>0</v>
      </c>
      <c r="G92">
        <f>IF(Table1[[#This Row],[Completed]],Table1[[#This Row],[Estimated Hours]],0)</f>
        <v>0</v>
      </c>
    </row>
    <row r="93" spans="1:7" x14ac:dyDescent="0.25">
      <c r="A93" t="s">
        <v>138</v>
      </c>
      <c r="B93" t="s">
        <v>139</v>
      </c>
      <c r="C93" s="3">
        <v>5</v>
      </c>
      <c r="D93" s="3">
        <f>VLOOKUP(C93,Points!$A$1:$C$6,3,FALSE)</f>
        <v>32</v>
      </c>
      <c r="E93" t="b">
        <v>1</v>
      </c>
      <c r="F93">
        <f>IF(Table1[[#This Row],[Completed]],Table1[[#This Row],[Points]],0)</f>
        <v>5</v>
      </c>
      <c r="G93">
        <f>IF(Table1[[#This Row],[Completed]],Table1[[#This Row],[Estimated Hours]],0)</f>
        <v>32</v>
      </c>
    </row>
    <row r="94" spans="1:7" x14ac:dyDescent="0.25">
      <c r="A94" t="s">
        <v>138</v>
      </c>
      <c r="B94" t="s">
        <v>140</v>
      </c>
      <c r="C94" s="3">
        <v>1</v>
      </c>
      <c r="D94" s="3">
        <f>VLOOKUP(C94,Points!$A$1:$C$6,3,FALSE)</f>
        <v>4</v>
      </c>
      <c r="E94" t="b">
        <v>1</v>
      </c>
      <c r="F94">
        <f>IF(Table1[[#This Row],[Completed]],Table1[[#This Row],[Points]],0)</f>
        <v>1</v>
      </c>
      <c r="G94">
        <f>IF(Table1[[#This Row],[Completed]],Table1[[#This Row],[Estimated Hours]],0)</f>
        <v>4</v>
      </c>
    </row>
    <row r="95" spans="1:7" x14ac:dyDescent="0.25">
      <c r="A95" t="s">
        <v>138</v>
      </c>
      <c r="B95" t="s">
        <v>141</v>
      </c>
      <c r="C95" s="3">
        <v>1</v>
      </c>
      <c r="D95" s="3">
        <f>VLOOKUP(C95,Points!$A$1:$C$6,3,FALSE)</f>
        <v>4</v>
      </c>
      <c r="E95" t="b">
        <v>1</v>
      </c>
      <c r="F95">
        <f>IF(Table1[[#This Row],[Completed]],Table1[[#This Row],[Points]],0)</f>
        <v>1</v>
      </c>
      <c r="G95">
        <f>IF(Table1[[#This Row],[Completed]],Table1[[#This Row],[Estimated Hours]],0)</f>
        <v>4</v>
      </c>
    </row>
    <row r="96" spans="1:7" x14ac:dyDescent="0.25">
      <c r="A96" t="s">
        <v>138</v>
      </c>
      <c r="B96" t="s">
        <v>142</v>
      </c>
      <c r="C96" s="3">
        <v>1</v>
      </c>
      <c r="D96" s="3">
        <f>VLOOKUP(C96,Points!$A$1:$C$6,3,FALSE)</f>
        <v>4</v>
      </c>
      <c r="E96" t="b">
        <v>1</v>
      </c>
      <c r="F96">
        <f>IF(Table1[[#This Row],[Completed]],Table1[[#This Row],[Points]],0)</f>
        <v>1</v>
      </c>
      <c r="G96">
        <f>IF(Table1[[#This Row],[Completed]],Table1[[#This Row],[Estimated Hours]],0)</f>
        <v>4</v>
      </c>
    </row>
    <row r="97" spans="1:7" x14ac:dyDescent="0.25">
      <c r="A97" t="s">
        <v>138</v>
      </c>
      <c r="B97" t="s">
        <v>143</v>
      </c>
      <c r="C97" s="3">
        <v>1</v>
      </c>
      <c r="D97" s="3">
        <f>VLOOKUP(C97,Points!$A$1:$C$6,3,FALSE)</f>
        <v>4</v>
      </c>
      <c r="E97" t="b">
        <v>1</v>
      </c>
      <c r="F97">
        <f>IF(Table1[[#This Row],[Completed]],Table1[[#This Row],[Points]],0)</f>
        <v>1</v>
      </c>
      <c r="G97">
        <f>IF(Table1[[#This Row],[Completed]],Table1[[#This Row],[Estimated Hours]],0)</f>
        <v>4</v>
      </c>
    </row>
    <row r="98" spans="1:7" x14ac:dyDescent="0.25">
      <c r="A98" t="s">
        <v>138</v>
      </c>
      <c r="B98" t="s">
        <v>144</v>
      </c>
      <c r="C98" s="3">
        <v>3</v>
      </c>
      <c r="D98" s="3">
        <f>VLOOKUP(C98,Points!$A$1:$C$6,3,FALSE)</f>
        <v>16</v>
      </c>
      <c r="E98" t="b">
        <v>1</v>
      </c>
      <c r="F98">
        <f>IF(Table1[[#This Row],[Completed]],Table1[[#This Row],[Points]],0)</f>
        <v>3</v>
      </c>
      <c r="G98">
        <f>IF(Table1[[#This Row],[Completed]],Table1[[#This Row],[Estimated Hours]],0)</f>
        <v>16</v>
      </c>
    </row>
    <row r="99" spans="1:7" x14ac:dyDescent="0.25">
      <c r="A99" t="s">
        <v>138</v>
      </c>
      <c r="B99" t="s">
        <v>145</v>
      </c>
      <c r="C99" s="3">
        <v>1</v>
      </c>
      <c r="D99" s="3">
        <f>VLOOKUP(C99,Points!$A$1:$C$6,3,FALSE)</f>
        <v>4</v>
      </c>
      <c r="E99" t="b">
        <v>1</v>
      </c>
      <c r="F99">
        <f>IF(Table1[[#This Row],[Completed]],Table1[[#This Row],[Points]],0)</f>
        <v>1</v>
      </c>
      <c r="G99">
        <f>IF(Table1[[#This Row],[Completed]],Table1[[#This Row],[Estimated Hours]],0)</f>
        <v>4</v>
      </c>
    </row>
    <row r="100" spans="1:7" x14ac:dyDescent="0.25">
      <c r="A100" t="s">
        <v>138</v>
      </c>
      <c r="B100" t="s">
        <v>146</v>
      </c>
      <c r="C100" s="3">
        <v>1</v>
      </c>
      <c r="D100" s="3">
        <f>VLOOKUP(C100,Points!$A$1:$C$6,3,FALSE)</f>
        <v>4</v>
      </c>
      <c r="E100" t="b">
        <v>1</v>
      </c>
      <c r="F100">
        <f>IF(Table1[[#This Row],[Completed]],Table1[[#This Row],[Points]],0)</f>
        <v>1</v>
      </c>
      <c r="G100">
        <f>IF(Table1[[#This Row],[Completed]],Table1[[#This Row],[Estimated Hours]],0)</f>
        <v>4</v>
      </c>
    </row>
    <row r="101" spans="1:7" x14ac:dyDescent="0.25">
      <c r="A101" t="s">
        <v>138</v>
      </c>
      <c r="B101" t="s">
        <v>147</v>
      </c>
      <c r="C101" s="3">
        <v>1</v>
      </c>
      <c r="D101" s="3">
        <f>VLOOKUP(C101,Points!$A$1:$C$6,3,FALSE)</f>
        <v>4</v>
      </c>
      <c r="E101" t="b">
        <v>1</v>
      </c>
      <c r="F101">
        <f>IF(Table1[[#This Row],[Completed]],Table1[[#This Row],[Points]],0)</f>
        <v>1</v>
      </c>
      <c r="G101">
        <f>IF(Table1[[#This Row],[Completed]],Table1[[#This Row],[Estimated Hours]],0)</f>
        <v>4</v>
      </c>
    </row>
    <row r="102" spans="1:7" x14ac:dyDescent="0.25">
      <c r="A102" t="s">
        <v>138</v>
      </c>
      <c r="B102" t="s">
        <v>148</v>
      </c>
      <c r="C102" s="3">
        <v>1</v>
      </c>
      <c r="D102" s="3">
        <f>VLOOKUP(C102,Points!$A$1:$C$6,3,FALSE)</f>
        <v>4</v>
      </c>
      <c r="E102" t="b">
        <v>1</v>
      </c>
      <c r="F102">
        <f>IF(Table1[[#This Row],[Completed]],Table1[[#This Row],[Points]],0)</f>
        <v>1</v>
      </c>
      <c r="G102">
        <f>IF(Table1[[#This Row],[Completed]],Table1[[#This Row],[Estimated Hours]],0)</f>
        <v>4</v>
      </c>
    </row>
    <row r="103" spans="1:7" x14ac:dyDescent="0.25">
      <c r="A103" t="s">
        <v>138</v>
      </c>
      <c r="B103" t="s">
        <v>149</v>
      </c>
      <c r="C103" s="3">
        <v>1</v>
      </c>
      <c r="D103" s="3">
        <f>VLOOKUP(C103,Points!$A$1:$C$6,3,FALSE)</f>
        <v>4</v>
      </c>
      <c r="E103" t="b">
        <v>1</v>
      </c>
      <c r="F103">
        <f>IF(Table1[[#This Row],[Completed]],Table1[[#This Row],[Points]],0)</f>
        <v>1</v>
      </c>
      <c r="G103">
        <f>IF(Table1[[#This Row],[Completed]],Table1[[#This Row],[Estimated Hours]],0)</f>
        <v>4</v>
      </c>
    </row>
    <row r="104" spans="1:7" x14ac:dyDescent="0.25">
      <c r="A104" t="s">
        <v>138</v>
      </c>
      <c r="B104" t="s">
        <v>150</v>
      </c>
      <c r="C104" s="3">
        <v>1</v>
      </c>
      <c r="D104" s="3">
        <f>VLOOKUP(C104,Points!$A$1:$C$6,3,FALSE)</f>
        <v>4</v>
      </c>
      <c r="E104" t="b">
        <v>1</v>
      </c>
      <c r="F104">
        <f>IF(Table1[[#This Row],[Completed]],Table1[[#This Row],[Points]],0)</f>
        <v>1</v>
      </c>
      <c r="G104">
        <f>IF(Table1[[#This Row],[Completed]],Table1[[#This Row],[Estimated Hours]],0)</f>
        <v>4</v>
      </c>
    </row>
    <row r="105" spans="1:7" x14ac:dyDescent="0.25">
      <c r="A105" t="s">
        <v>138</v>
      </c>
      <c r="B105" t="s">
        <v>151</v>
      </c>
      <c r="C105" s="3">
        <v>1</v>
      </c>
      <c r="D105" s="3">
        <f>VLOOKUP(C105,Points!$A$1:$C$6,3,FALSE)</f>
        <v>4</v>
      </c>
      <c r="E105" t="b">
        <v>1</v>
      </c>
      <c r="F105">
        <f>IF(Table1[[#This Row],[Completed]],Table1[[#This Row],[Points]],0)</f>
        <v>1</v>
      </c>
      <c r="G105">
        <f>IF(Table1[[#This Row],[Completed]],Table1[[#This Row],[Estimated Hours]],0)</f>
        <v>4</v>
      </c>
    </row>
    <row r="106" spans="1:7" x14ac:dyDescent="0.25">
      <c r="A106" t="s">
        <v>138</v>
      </c>
      <c r="B106" t="s">
        <v>152</v>
      </c>
      <c r="C106" s="3">
        <v>1</v>
      </c>
      <c r="D106" s="3">
        <f>VLOOKUP(C106,Points!$A$1:$C$6,3,FALSE)</f>
        <v>4</v>
      </c>
      <c r="E106" t="b">
        <v>1</v>
      </c>
      <c r="F106">
        <f>IF(Table1[[#This Row],[Completed]],Table1[[#This Row],[Points]],0)</f>
        <v>1</v>
      </c>
      <c r="G106">
        <f>IF(Table1[[#This Row],[Completed]],Table1[[#This Row],[Estimated Hours]],0)</f>
        <v>4</v>
      </c>
    </row>
    <row r="107" spans="1:7" x14ac:dyDescent="0.25">
      <c r="A107" t="s">
        <v>138</v>
      </c>
      <c r="B107" t="s">
        <v>153</v>
      </c>
      <c r="C107" s="3">
        <v>1</v>
      </c>
      <c r="D107" s="3">
        <f>VLOOKUP(C107,Points!$A$1:$C$6,3,FALSE)</f>
        <v>4</v>
      </c>
      <c r="E107" t="b">
        <v>1</v>
      </c>
      <c r="F107">
        <f>IF(Table1[[#This Row],[Completed]],Table1[[#This Row],[Points]],0)</f>
        <v>1</v>
      </c>
      <c r="G107">
        <f>IF(Table1[[#This Row],[Completed]],Table1[[#This Row],[Estimated Hours]],0)</f>
        <v>4</v>
      </c>
    </row>
    <row r="108" spans="1:7" x14ac:dyDescent="0.25">
      <c r="A108" t="s">
        <v>138</v>
      </c>
      <c r="B108" t="s">
        <v>154</v>
      </c>
      <c r="C108" s="3">
        <v>1</v>
      </c>
      <c r="D108" s="3">
        <f>VLOOKUP(C108,Points!$A$1:$C$6,3,FALSE)</f>
        <v>4</v>
      </c>
      <c r="E108" t="b">
        <v>1</v>
      </c>
      <c r="F108">
        <f>IF(Table1[[#This Row],[Completed]],Table1[[#This Row],[Points]],0)</f>
        <v>1</v>
      </c>
      <c r="G108">
        <f>IF(Table1[[#This Row],[Completed]],Table1[[#This Row],[Estimated Hours]],0)</f>
        <v>4</v>
      </c>
    </row>
    <row r="109" spans="1:7" x14ac:dyDescent="0.25">
      <c r="A109" t="s">
        <v>138</v>
      </c>
      <c r="B109" t="s">
        <v>155</v>
      </c>
      <c r="C109" s="3">
        <v>2</v>
      </c>
      <c r="D109" s="3">
        <f>VLOOKUP(C109,Points!$A$1:$C$6,3,FALSE)</f>
        <v>8</v>
      </c>
      <c r="E109" t="b">
        <v>1</v>
      </c>
      <c r="F109">
        <f>IF(Table1[[#This Row],[Completed]],Table1[[#This Row],[Points]],0)</f>
        <v>2</v>
      </c>
      <c r="G109">
        <f>IF(Table1[[#This Row],[Completed]],Table1[[#This Row],[Estimated Hours]],0)</f>
        <v>8</v>
      </c>
    </row>
    <row r="110" spans="1:7" x14ac:dyDescent="0.25">
      <c r="A110" t="s">
        <v>138</v>
      </c>
      <c r="B110" t="s">
        <v>156</v>
      </c>
      <c r="C110" s="3">
        <v>1</v>
      </c>
      <c r="D110" s="3">
        <f>VLOOKUP(C110,Points!$A$1:$C$6,3,FALSE)</f>
        <v>4</v>
      </c>
      <c r="E110" t="b">
        <v>1</v>
      </c>
      <c r="F110">
        <f>IF(Table1[[#This Row],[Completed]],Table1[[#This Row],[Points]],0)</f>
        <v>1</v>
      </c>
      <c r="G110">
        <f>IF(Table1[[#This Row],[Completed]],Table1[[#This Row],[Estimated Hours]],0)</f>
        <v>4</v>
      </c>
    </row>
    <row r="111" spans="1:7" x14ac:dyDescent="0.25">
      <c r="A111" t="s">
        <v>138</v>
      </c>
      <c r="B111" t="s">
        <v>157</v>
      </c>
      <c r="C111" s="3">
        <v>1</v>
      </c>
      <c r="D111" s="3">
        <f>VLOOKUP(C111,Points!$A$1:$C$6,3,FALSE)</f>
        <v>4</v>
      </c>
      <c r="F111">
        <f>IF(Table1[[#This Row],[Completed]],Table1[[#This Row],[Points]],0)</f>
        <v>0</v>
      </c>
      <c r="G111">
        <f>IF(Table1[[#This Row],[Completed]],Table1[[#This Row],[Estimated Hours]],0)</f>
        <v>0</v>
      </c>
    </row>
    <row r="112" spans="1:7" x14ac:dyDescent="0.25">
      <c r="A112" t="s">
        <v>138</v>
      </c>
      <c r="B112" t="s">
        <v>158</v>
      </c>
      <c r="C112" s="3">
        <v>1</v>
      </c>
      <c r="D112" s="3">
        <f>VLOOKUP(C112,Points!$A$1:$C$6,3,FALSE)</f>
        <v>4</v>
      </c>
      <c r="F112">
        <f>IF(Table1[[#This Row],[Completed]],Table1[[#This Row],[Points]],0)</f>
        <v>0</v>
      </c>
      <c r="G112">
        <f>IF(Table1[[#This Row],[Completed]],Table1[[#This Row],[Estimated Hours]],0)</f>
        <v>0</v>
      </c>
    </row>
    <row r="113" spans="1:7" x14ac:dyDescent="0.25">
      <c r="A113" t="s">
        <v>138</v>
      </c>
      <c r="B113" t="s">
        <v>159</v>
      </c>
      <c r="C113" s="3">
        <v>1</v>
      </c>
      <c r="D113" s="3">
        <f>VLOOKUP(C113,Points!$A$1:$C$6,3,FALSE)</f>
        <v>4</v>
      </c>
      <c r="F113">
        <f>IF(Table1[[#This Row],[Completed]],Table1[[#This Row],[Points]],0)</f>
        <v>0</v>
      </c>
      <c r="G113">
        <f>IF(Table1[[#This Row],[Completed]],Table1[[#This Row],[Estimated Hours]],0)</f>
        <v>0</v>
      </c>
    </row>
    <row r="114" spans="1:7" x14ac:dyDescent="0.25">
      <c r="A114" t="s">
        <v>138</v>
      </c>
      <c r="B114" t="s">
        <v>160</v>
      </c>
      <c r="C114" s="3">
        <v>5</v>
      </c>
      <c r="D114" s="3">
        <f>VLOOKUP(C114,Points!$A$1:$C$6,3,FALSE)</f>
        <v>32</v>
      </c>
      <c r="F114">
        <f>IF(Table1[[#This Row],[Completed]],Table1[[#This Row],[Points]],0)</f>
        <v>0</v>
      </c>
      <c r="G114">
        <f>IF(Table1[[#This Row],[Completed]],Table1[[#This Row],[Estimated Hours]],0)</f>
        <v>0</v>
      </c>
    </row>
    <row r="115" spans="1:7" x14ac:dyDescent="0.25">
      <c r="A115" t="s">
        <v>138</v>
      </c>
      <c r="B115" t="s">
        <v>161</v>
      </c>
      <c r="C115" s="3">
        <v>3</v>
      </c>
      <c r="D115" s="3">
        <f>VLOOKUP(C115,Points!$A$1:$C$6,3,FALSE)</f>
        <v>16</v>
      </c>
      <c r="F115">
        <f>IF(Table1[[#This Row],[Completed]],Table1[[#This Row],[Points]],0)</f>
        <v>0</v>
      </c>
      <c r="G115">
        <f>IF(Table1[[#This Row],[Completed]],Table1[[#This Row],[Estimated Hours]],0)</f>
        <v>0</v>
      </c>
    </row>
    <row r="116" spans="1:7" x14ac:dyDescent="0.25">
      <c r="A116" t="s">
        <v>138</v>
      </c>
      <c r="B116" t="s">
        <v>162</v>
      </c>
      <c r="C116" s="3">
        <v>3</v>
      </c>
      <c r="D116" s="3">
        <f>VLOOKUP(C116,Points!$A$1:$C$6,3,FALSE)</f>
        <v>16</v>
      </c>
      <c r="E116" t="b">
        <v>1</v>
      </c>
      <c r="F116">
        <f>IF(Table1[[#This Row],[Completed]],Table1[[#This Row],[Points]],0)</f>
        <v>3</v>
      </c>
      <c r="G116">
        <f>IF(Table1[[#This Row],[Completed]],Table1[[#This Row],[Estimated Hours]],0)</f>
        <v>16</v>
      </c>
    </row>
    <row r="117" spans="1:7" x14ac:dyDescent="0.25">
      <c r="A117" t="s">
        <v>138</v>
      </c>
      <c r="B117" t="s">
        <v>163</v>
      </c>
      <c r="C117" s="3">
        <v>1</v>
      </c>
      <c r="D117" s="3">
        <f>VLOOKUP(C117,Points!$A$1:$C$6,3,FALSE)</f>
        <v>4</v>
      </c>
      <c r="E117" t="b">
        <v>1</v>
      </c>
      <c r="F117">
        <f>IF(Table1[[#This Row],[Completed]],Table1[[#This Row],[Points]],0)</f>
        <v>1</v>
      </c>
      <c r="G117">
        <f>IF(Table1[[#This Row],[Completed]],Table1[[#This Row],[Estimated Hours]],0)</f>
        <v>4</v>
      </c>
    </row>
    <row r="118" spans="1:7" x14ac:dyDescent="0.25">
      <c r="A118" t="s">
        <v>138</v>
      </c>
      <c r="B118" t="s">
        <v>164</v>
      </c>
      <c r="C118" s="3">
        <v>1</v>
      </c>
      <c r="D118" s="3">
        <f>VLOOKUP(C118,Points!$A$1:$C$6,3,FALSE)</f>
        <v>4</v>
      </c>
      <c r="F118">
        <f>IF(Table1[[#This Row],[Completed]],Table1[[#This Row],[Points]],0)</f>
        <v>0</v>
      </c>
      <c r="G118">
        <f>IF(Table1[[#This Row],[Completed]],Table1[[#This Row],[Estimated Hours]],0)</f>
        <v>0</v>
      </c>
    </row>
    <row r="119" spans="1:7" x14ac:dyDescent="0.25">
      <c r="A119" t="s">
        <v>138</v>
      </c>
      <c r="B119" t="s">
        <v>165</v>
      </c>
      <c r="C119" s="3">
        <v>1</v>
      </c>
      <c r="D119" s="3">
        <f>VLOOKUP(C119,Points!$A$1:$C$6,3,FALSE)</f>
        <v>4</v>
      </c>
      <c r="F119">
        <f>IF(Table1[[#This Row],[Completed]],Table1[[#This Row],[Points]],0)</f>
        <v>0</v>
      </c>
      <c r="G119">
        <f>IF(Table1[[#This Row],[Completed]],Table1[[#This Row],[Estimated Hours]],0)</f>
        <v>0</v>
      </c>
    </row>
    <row r="120" spans="1:7" x14ac:dyDescent="0.25">
      <c r="A120" t="s">
        <v>138</v>
      </c>
      <c r="B120" t="s">
        <v>166</v>
      </c>
      <c r="C120" s="3">
        <v>2</v>
      </c>
      <c r="D120" s="3">
        <f>VLOOKUP(C120,Points!$A$1:$C$6,3,FALSE)</f>
        <v>8</v>
      </c>
      <c r="E120" t="b">
        <v>1</v>
      </c>
      <c r="F120">
        <f>IF(Table1[[#This Row],[Completed]],Table1[[#This Row],[Points]],0)</f>
        <v>2</v>
      </c>
      <c r="G120">
        <f>IF(Table1[[#This Row],[Completed]],Table1[[#This Row],[Estimated Hours]],0)</f>
        <v>8</v>
      </c>
    </row>
    <row r="121" spans="1:7" x14ac:dyDescent="0.25">
      <c r="A121" t="s">
        <v>138</v>
      </c>
      <c r="B121" t="s">
        <v>167</v>
      </c>
      <c r="C121" s="3">
        <v>2</v>
      </c>
      <c r="D121" s="3">
        <f>VLOOKUP(C121,Points!$A$1:$C$6,3,FALSE)</f>
        <v>8</v>
      </c>
      <c r="E121" t="b">
        <v>1</v>
      </c>
      <c r="F121">
        <f>IF(Table1[[#This Row],[Completed]],Table1[[#This Row],[Points]],0)</f>
        <v>2</v>
      </c>
      <c r="G121">
        <f>IF(Table1[[#This Row],[Completed]],Table1[[#This Row],[Estimated Hours]],0)</f>
        <v>8</v>
      </c>
    </row>
    <row r="122" spans="1:7" x14ac:dyDescent="0.25">
      <c r="A122" t="s">
        <v>138</v>
      </c>
      <c r="B122" t="s">
        <v>173</v>
      </c>
      <c r="C122" s="3">
        <v>1</v>
      </c>
      <c r="D122" s="3">
        <f>VLOOKUP(C122,Points!$A$1:$C$6,3,FALSE)</f>
        <v>4</v>
      </c>
      <c r="E122" t="b">
        <v>1</v>
      </c>
      <c r="F122">
        <f>IF(Table1[[#This Row],[Completed]],Table1[[#This Row],[Points]],0)</f>
        <v>1</v>
      </c>
      <c r="G122">
        <f>IF(Table1[[#This Row],[Completed]],Table1[[#This Row],[Estimated Hours]],0)</f>
        <v>4</v>
      </c>
    </row>
    <row r="123" spans="1:7" x14ac:dyDescent="0.25">
      <c r="A123" t="s">
        <v>138</v>
      </c>
      <c r="B123" t="s">
        <v>168</v>
      </c>
      <c r="C123" s="3">
        <v>2</v>
      </c>
      <c r="D123" s="3">
        <f>VLOOKUP(C123,Points!$A$1:$C$6,3,FALSE)</f>
        <v>8</v>
      </c>
      <c r="E123" t="b">
        <v>1</v>
      </c>
      <c r="F123">
        <f>IF(Table1[[#This Row],[Completed]],Table1[[#This Row],[Points]],0)</f>
        <v>2</v>
      </c>
      <c r="G123">
        <f>IF(Table1[[#This Row],[Completed]],Table1[[#This Row],[Estimated Hours]],0)</f>
        <v>8</v>
      </c>
    </row>
    <row r="124" spans="1:7" x14ac:dyDescent="0.25">
      <c r="A124" t="s">
        <v>138</v>
      </c>
      <c r="B124" t="s">
        <v>169</v>
      </c>
      <c r="C124" s="3">
        <v>2</v>
      </c>
      <c r="D124" s="3">
        <f>VLOOKUP(C124,Points!$A$1:$C$6,3,FALSE)</f>
        <v>8</v>
      </c>
      <c r="F124">
        <f>IF(Table1[[#This Row],[Completed]],Table1[[#This Row],[Points]],0)</f>
        <v>0</v>
      </c>
      <c r="G124">
        <f>IF(Table1[[#This Row],[Completed]],Table1[[#This Row],[Estimated Hours]],0)</f>
        <v>0</v>
      </c>
    </row>
    <row r="125" spans="1:7" x14ac:dyDescent="0.25">
      <c r="A125" t="s">
        <v>138</v>
      </c>
      <c r="B125" t="s">
        <v>170</v>
      </c>
      <c r="C125" s="3">
        <v>2</v>
      </c>
      <c r="D125" s="3">
        <f>VLOOKUP(C125,Points!$A$1:$C$6,3,FALSE)</f>
        <v>8</v>
      </c>
      <c r="F125">
        <f>IF(Table1[[#This Row],[Completed]],Table1[[#This Row],[Points]],0)</f>
        <v>0</v>
      </c>
      <c r="G125">
        <f>IF(Table1[[#This Row],[Completed]],Table1[[#This Row],[Estimated Hours]],0)</f>
        <v>0</v>
      </c>
    </row>
    <row r="126" spans="1:7" x14ac:dyDescent="0.25">
      <c r="A126" t="s">
        <v>138</v>
      </c>
      <c r="B126" t="s">
        <v>174</v>
      </c>
      <c r="C126" s="3">
        <v>1</v>
      </c>
      <c r="D126" s="3">
        <f>VLOOKUP(C126,Points!$A$1:$C$6,3,FALSE)</f>
        <v>4</v>
      </c>
      <c r="E126" t="b">
        <v>1</v>
      </c>
      <c r="F126">
        <f>IF(Table1[[#This Row],[Completed]],Table1[[#This Row],[Points]],0)</f>
        <v>1</v>
      </c>
      <c r="G126">
        <f>IF(Table1[[#This Row],[Completed]],Table1[[#This Row],[Estimated Hours]],0)</f>
        <v>4</v>
      </c>
    </row>
    <row r="127" spans="1:7" x14ac:dyDescent="0.25">
      <c r="A127" t="s">
        <v>64</v>
      </c>
      <c r="B127" t="s">
        <v>175</v>
      </c>
      <c r="C127" s="3">
        <v>1</v>
      </c>
      <c r="D127" s="3">
        <f>VLOOKUP(C127,Points!$A$1:$C$6,3,FALSE)</f>
        <v>4</v>
      </c>
      <c r="E127" t="b">
        <v>1</v>
      </c>
      <c r="F127">
        <f>IF(Table1[[#This Row],[Completed]],Table1[[#This Row],[Points]],0)</f>
        <v>1</v>
      </c>
      <c r="G127">
        <f>IF(Table1[[#This Row],[Completed]],Table1[[#This Row],[Estimated Hours]],0)</f>
        <v>4</v>
      </c>
    </row>
    <row r="128" spans="1:7" x14ac:dyDescent="0.25">
      <c r="A128" t="s">
        <v>56</v>
      </c>
      <c r="B128" t="s">
        <v>176</v>
      </c>
      <c r="C128" s="3">
        <v>3</v>
      </c>
      <c r="D128" s="3">
        <f>VLOOKUP(C128,Points!$A$1:$C$6,3,FALSE)</f>
        <v>16</v>
      </c>
      <c r="F128">
        <f>IF(Table1[[#This Row],[Completed]],Table1[[#This Row],[Points]],0)</f>
        <v>0</v>
      </c>
      <c r="G128">
        <f>IF(Table1[[#This Row],[Completed]],Table1[[#This Row],[Estimated Hours]],0)</f>
        <v>0</v>
      </c>
    </row>
    <row r="129" spans="1:7" x14ac:dyDescent="0.25">
      <c r="A129" t="s">
        <v>177</v>
      </c>
      <c r="B129" t="s">
        <v>178</v>
      </c>
      <c r="C129" s="3">
        <v>1</v>
      </c>
      <c r="D129" s="3">
        <f>VLOOKUP(C129,Points!$A$1:$C$6,3,FALSE)</f>
        <v>4</v>
      </c>
      <c r="F129">
        <f>IF(Table1[[#This Row],[Completed]],Table1[[#This Row],[Points]],0)</f>
        <v>0</v>
      </c>
      <c r="G129">
        <f>IF(Table1[[#This Row],[Completed]],Table1[[#This Row],[Estimated Hours]],0)</f>
        <v>0</v>
      </c>
    </row>
    <row r="130" spans="1:7" x14ac:dyDescent="0.25">
      <c r="A130" t="s">
        <v>138</v>
      </c>
      <c r="B130" t="s">
        <v>179</v>
      </c>
      <c r="C130" s="3">
        <v>1</v>
      </c>
      <c r="D130" s="3">
        <f>VLOOKUP(C130,Points!$A$1:$C$6,3,FALSE)</f>
        <v>4</v>
      </c>
      <c r="E130" t="b">
        <v>1</v>
      </c>
      <c r="F130">
        <f>IF(Table1[[#This Row],[Completed]],Table1[[#This Row],[Points]],0)</f>
        <v>1</v>
      </c>
      <c r="G130">
        <f>IF(Table1[[#This Row],[Completed]],Table1[[#This Row],[Estimated Hours]],0)</f>
        <v>4</v>
      </c>
    </row>
    <row r="131" spans="1:7" x14ac:dyDescent="0.25">
      <c r="A131" t="s">
        <v>138</v>
      </c>
      <c r="B131" t="s">
        <v>180</v>
      </c>
      <c r="C131" s="3">
        <v>3</v>
      </c>
      <c r="D131" s="3">
        <f>VLOOKUP(C131,Points!$A$1:$C$6,3,FALSE)</f>
        <v>16</v>
      </c>
      <c r="F131">
        <f>IF(Table1[[#This Row],[Completed]],Table1[[#This Row],[Points]],0)</f>
        <v>0</v>
      </c>
      <c r="G131">
        <f>IF(Table1[[#This Row],[Completed]],Table1[[#This Row],[Estimated Hours]],0)</f>
        <v>0</v>
      </c>
    </row>
    <row r="132" spans="1:7" x14ac:dyDescent="0.25">
      <c r="A132" t="s">
        <v>138</v>
      </c>
      <c r="B132" t="s">
        <v>181</v>
      </c>
      <c r="C132" s="3">
        <v>1</v>
      </c>
      <c r="D132" s="3">
        <f>VLOOKUP(C132,Points!$A$1:$C$6,3,FALSE)</f>
        <v>4</v>
      </c>
      <c r="F132">
        <f>IF(Table1[[#This Row],[Completed]],Table1[[#This Row],[Points]],0)</f>
        <v>0</v>
      </c>
      <c r="G132">
        <f>IF(Table1[[#This Row],[Completed]],Table1[[#This Row],[Estimated Hours]],0)</f>
        <v>0</v>
      </c>
    </row>
    <row r="133" spans="1:7" x14ac:dyDescent="0.25">
      <c r="A133" t="s">
        <v>138</v>
      </c>
      <c r="B133" t="s">
        <v>182</v>
      </c>
      <c r="C133" s="3">
        <v>1</v>
      </c>
      <c r="D133" s="3">
        <f>VLOOKUP(C133,Points!$A$1:$C$6,3,FALSE)</f>
        <v>4</v>
      </c>
      <c r="E133" t="b">
        <v>1</v>
      </c>
      <c r="F133">
        <f>IF(Table1[[#This Row],[Completed]],Table1[[#This Row],[Points]],0)</f>
        <v>1</v>
      </c>
      <c r="G133">
        <f>IF(Table1[[#This Row],[Completed]],Table1[[#This Row],[Estimated Hours]],0)</f>
        <v>4</v>
      </c>
    </row>
    <row r="134" spans="1:7" x14ac:dyDescent="0.25">
      <c r="A134" t="s">
        <v>138</v>
      </c>
      <c r="B134" t="s">
        <v>183</v>
      </c>
      <c r="C134" s="3">
        <v>2</v>
      </c>
      <c r="D134" s="3">
        <f>VLOOKUP(C134,Points!$A$1:$C$6,3,FALSE)</f>
        <v>8</v>
      </c>
      <c r="E134" t="b">
        <v>1</v>
      </c>
      <c r="F134">
        <f>IF(Table1[[#This Row],[Completed]],Table1[[#This Row],[Points]],0)</f>
        <v>2</v>
      </c>
      <c r="G134">
        <f>IF(Table1[[#This Row],[Completed]],Table1[[#This Row],[Estimated Hours]],0)</f>
        <v>8</v>
      </c>
    </row>
    <row r="135" spans="1:7" x14ac:dyDescent="0.25">
      <c r="A135" t="s">
        <v>138</v>
      </c>
      <c r="B135" t="s">
        <v>184</v>
      </c>
      <c r="C135" s="3">
        <v>3</v>
      </c>
      <c r="D135" s="3">
        <f>VLOOKUP(C135,Points!$A$1:$C$6,3,FALSE)</f>
        <v>16</v>
      </c>
      <c r="F135">
        <f>IF(Table1[[#This Row],[Completed]],Table1[[#This Row],[Points]],0)</f>
        <v>0</v>
      </c>
      <c r="G135">
        <f>IF(Table1[[#This Row],[Completed]],Table1[[#This Row],[Estimated Hours]],0)</f>
        <v>0</v>
      </c>
    </row>
    <row r="136" spans="1:7" x14ac:dyDescent="0.25">
      <c r="A136" t="s">
        <v>53</v>
      </c>
      <c r="B136" t="s">
        <v>55</v>
      </c>
      <c r="C136" s="3">
        <v>1</v>
      </c>
      <c r="D136" s="3">
        <f>VLOOKUP(C136,Points!$A$1:$C$6,3,FALSE)</f>
        <v>4</v>
      </c>
      <c r="F136">
        <f>IF(Table1[[#This Row],[Completed]],Table1[[#This Row],[Points]],0)</f>
        <v>0</v>
      </c>
      <c r="G136">
        <f>IF(Table1[[#This Row],[Completed]],Table1[[#This Row],[Estimated Hours]],0)</f>
        <v>0</v>
      </c>
    </row>
    <row r="137" spans="1:7" x14ac:dyDescent="0.25">
      <c r="A137" t="s">
        <v>53</v>
      </c>
      <c r="B137" t="s">
        <v>185</v>
      </c>
      <c r="C137" s="3">
        <v>1</v>
      </c>
      <c r="D137" s="3">
        <f>VLOOKUP(C137,Points!$A$1:$C$6,3,FALSE)</f>
        <v>4</v>
      </c>
      <c r="F137">
        <f>IF(Table1[[#This Row],[Completed]],Table1[[#This Row],[Points]],0)</f>
        <v>0</v>
      </c>
      <c r="G137">
        <f>IF(Table1[[#This Row],[Completed]],Table1[[#This Row],[Estimated Hours]],0)</f>
        <v>0</v>
      </c>
    </row>
    <row r="138" spans="1:7" x14ac:dyDescent="0.25">
      <c r="A138" t="s">
        <v>69</v>
      </c>
      <c r="B138" t="s">
        <v>190</v>
      </c>
      <c r="C138" s="3">
        <v>5</v>
      </c>
      <c r="D138" s="3">
        <f>VLOOKUP(C138,Points!$A$1:$C$6,3,FALSE)</f>
        <v>32</v>
      </c>
      <c r="E138" t="b">
        <v>1</v>
      </c>
      <c r="F138">
        <f>IF(Table1[[#This Row],[Completed]],Table1[[#This Row],[Points]],0)</f>
        <v>5</v>
      </c>
      <c r="G138">
        <f>IF(Table1[[#This Row],[Completed]],Table1[[#This Row],[Estimated Hours]],0)</f>
        <v>32</v>
      </c>
    </row>
    <row r="139" spans="1:7" x14ac:dyDescent="0.25">
      <c r="A139" t="s">
        <v>72</v>
      </c>
      <c r="B139" t="s">
        <v>191</v>
      </c>
      <c r="C139" s="3">
        <v>5</v>
      </c>
      <c r="D139" s="3">
        <f>VLOOKUP(C139,Points!$A$1:$C$6,3,FALSE)</f>
        <v>32</v>
      </c>
      <c r="E139" t="b">
        <v>1</v>
      </c>
      <c r="F139">
        <f>IF(Table1[[#This Row],[Completed]],Table1[[#This Row],[Points]],0)</f>
        <v>5</v>
      </c>
      <c r="G139">
        <f>IF(Table1[[#This Row],[Completed]],Table1[[#This Row],[Estimated Hours]],0)</f>
        <v>32</v>
      </c>
    </row>
    <row r="140" spans="1:7" x14ac:dyDescent="0.25">
      <c r="A140" t="s">
        <v>138</v>
      </c>
      <c r="B140" t="s">
        <v>192</v>
      </c>
      <c r="C140" s="3">
        <v>1</v>
      </c>
      <c r="D140" s="3">
        <f>VLOOKUP(C140,Points!$A$1:$C$6,3,FALSE)</f>
        <v>4</v>
      </c>
      <c r="E140" t="b">
        <v>1</v>
      </c>
      <c r="F140">
        <f>IF(Table1[[#This Row],[Completed]],Table1[[#This Row],[Points]],0)</f>
        <v>1</v>
      </c>
      <c r="G140">
        <f>IF(Table1[[#This Row],[Completed]],Table1[[#This Row],[Estimated Hours]],0)</f>
        <v>4</v>
      </c>
    </row>
    <row r="141" spans="1:7" x14ac:dyDescent="0.25">
      <c r="A141" t="s">
        <v>138</v>
      </c>
      <c r="B141" t="s">
        <v>193</v>
      </c>
      <c r="C141" s="3">
        <v>1</v>
      </c>
      <c r="D141" s="3">
        <f>VLOOKUP(C141,Points!$A$1:$C$6,3,FALSE)</f>
        <v>4</v>
      </c>
      <c r="E141" t="b">
        <v>1</v>
      </c>
      <c r="F141">
        <f>IF(Table1[[#This Row],[Completed]],Table1[[#This Row],[Points]],0)</f>
        <v>1</v>
      </c>
      <c r="G141">
        <f>IF(Table1[[#This Row],[Completed]],Table1[[#This Row],[Estimated Hours]],0)</f>
        <v>4</v>
      </c>
    </row>
    <row r="142" spans="1:7" x14ac:dyDescent="0.25">
      <c r="A142" t="s">
        <v>138</v>
      </c>
      <c r="B142" t="s">
        <v>186</v>
      </c>
      <c r="C142" s="3">
        <v>3</v>
      </c>
      <c r="D142" s="3">
        <f>VLOOKUP(C142,Points!$A$1:$C$6,3,FALSE)</f>
        <v>16</v>
      </c>
      <c r="F142">
        <f>IF(Table1[[#This Row],[Completed]],Table1[[#This Row],[Points]],0)</f>
        <v>0</v>
      </c>
      <c r="G142">
        <f>IF(Table1[[#This Row],[Completed]],Table1[[#This Row],[Estimated Hours]],0)</f>
        <v>0</v>
      </c>
    </row>
    <row r="143" spans="1:7" x14ac:dyDescent="0.25">
      <c r="A143" t="s">
        <v>138</v>
      </c>
      <c r="B143" t="s">
        <v>187</v>
      </c>
      <c r="C143" s="3">
        <v>1</v>
      </c>
      <c r="D143" s="3">
        <f>VLOOKUP(C143,Points!$A$1:$C$6,3,FALSE)</f>
        <v>4</v>
      </c>
      <c r="F143">
        <f>IF(Table1[[#This Row],[Completed]],Table1[[#This Row],[Points]],0)</f>
        <v>0</v>
      </c>
      <c r="G143">
        <f>IF(Table1[[#This Row],[Completed]],Table1[[#This Row],[Estimated Hours]],0)</f>
        <v>0</v>
      </c>
    </row>
    <row r="144" spans="1:7" x14ac:dyDescent="0.25">
      <c r="A144" t="s">
        <v>138</v>
      </c>
      <c r="B144" t="s">
        <v>188</v>
      </c>
      <c r="C144" s="3">
        <v>1</v>
      </c>
      <c r="D144" s="3">
        <f>VLOOKUP(C144,Points!$A$1:$C$6,3,FALSE)</f>
        <v>4</v>
      </c>
      <c r="E144" t="b">
        <v>1</v>
      </c>
      <c r="F144">
        <f>IF(Table1[[#This Row],[Completed]],Table1[[#This Row],[Points]],0)</f>
        <v>1</v>
      </c>
      <c r="G144">
        <f>IF(Table1[[#This Row],[Completed]],Table1[[#This Row],[Estimated Hours]],0)</f>
        <v>4</v>
      </c>
    </row>
    <row r="145" spans="1:7" x14ac:dyDescent="0.25">
      <c r="A145" t="s">
        <v>138</v>
      </c>
      <c r="B145" t="s">
        <v>189</v>
      </c>
      <c r="C145" s="3">
        <v>1</v>
      </c>
      <c r="D145" s="3">
        <f>VLOOKUP(C145,Points!$A$1:$C$6,3,FALSE)</f>
        <v>4</v>
      </c>
      <c r="E145" t="b">
        <v>1</v>
      </c>
      <c r="F145">
        <f>IF(Table1[[#This Row],[Completed]],Table1[[#This Row],[Points]],0)</f>
        <v>1</v>
      </c>
      <c r="G145">
        <f>IF(Table1[[#This Row],[Completed]],Table1[[#This Row],[Estimated Hours]],0)</f>
        <v>4</v>
      </c>
    </row>
    <row r="146" spans="1:7" x14ac:dyDescent="0.25">
      <c r="A146" t="s">
        <v>138</v>
      </c>
      <c r="B146" t="s">
        <v>196</v>
      </c>
      <c r="C146" s="3">
        <v>1</v>
      </c>
      <c r="D146" s="3">
        <f>VLOOKUP(C146,Points!$A$1:$C$6,3,FALSE)</f>
        <v>4</v>
      </c>
      <c r="E146" t="b">
        <v>1</v>
      </c>
      <c r="F146">
        <f>IF(Table1[[#This Row],[Completed]],Table1[[#This Row],[Points]],0)</f>
        <v>1</v>
      </c>
      <c r="G146">
        <f>IF(Table1[[#This Row],[Completed]],Table1[[#This Row],[Estimated Hours]],0)</f>
        <v>4</v>
      </c>
    </row>
    <row r="147" spans="1:7" x14ac:dyDescent="0.25">
      <c r="A147" t="s">
        <v>138</v>
      </c>
      <c r="B147" t="s">
        <v>197</v>
      </c>
      <c r="C147" s="3">
        <v>1</v>
      </c>
      <c r="D147" s="3">
        <f>VLOOKUP(C147,Points!$A$1:$C$6,3,FALSE)</f>
        <v>4</v>
      </c>
      <c r="E147" t="b">
        <v>1</v>
      </c>
      <c r="F147">
        <f>IF(Table1[[#This Row],[Completed]],Table1[[#This Row],[Points]],0)</f>
        <v>1</v>
      </c>
      <c r="G147">
        <f>IF(Table1[[#This Row],[Completed]],Table1[[#This Row],[Estimated Hours]],0)</f>
        <v>4</v>
      </c>
    </row>
    <row r="148" spans="1:7" x14ac:dyDescent="0.25">
      <c r="A148" t="s">
        <v>138</v>
      </c>
      <c r="B148" t="s">
        <v>198</v>
      </c>
      <c r="C148" s="3">
        <v>3</v>
      </c>
      <c r="D148" s="3">
        <f>VLOOKUP(C148,Points!$A$1:$C$6,3,FALSE)</f>
        <v>16</v>
      </c>
      <c r="E148" t="b">
        <v>1</v>
      </c>
      <c r="F148">
        <f>IF(Table1[[#This Row],[Completed]],Table1[[#This Row],[Points]],0)</f>
        <v>3</v>
      </c>
      <c r="G148">
        <f>IF(Table1[[#This Row],[Completed]],Table1[[#This Row],[Estimated Hours]],0)</f>
        <v>16</v>
      </c>
    </row>
    <row r="149" spans="1:7" x14ac:dyDescent="0.25">
      <c r="A149" t="s">
        <v>138</v>
      </c>
      <c r="B149" t="s">
        <v>199</v>
      </c>
      <c r="C149" s="3">
        <v>1</v>
      </c>
      <c r="D149" s="3">
        <f>VLOOKUP(C149,Points!$A$1:$C$6,3,FALSE)</f>
        <v>4</v>
      </c>
      <c r="E149" t="b">
        <v>1</v>
      </c>
      <c r="F149">
        <f>IF(Table1[[#This Row],[Completed]],Table1[[#This Row],[Points]],0)</f>
        <v>1</v>
      </c>
      <c r="G149">
        <f>IF(Table1[[#This Row],[Completed]],Table1[[#This Row],[Estimated Hours]],0)</f>
        <v>4</v>
      </c>
    </row>
    <row r="150" spans="1:7" x14ac:dyDescent="0.25">
      <c r="A150" t="s">
        <v>138</v>
      </c>
      <c r="B150" t="s">
        <v>200</v>
      </c>
      <c r="C150" s="3">
        <v>1</v>
      </c>
      <c r="D150" s="3">
        <f>VLOOKUP(C150,Points!$A$1:$C$6,3,FALSE)</f>
        <v>4</v>
      </c>
      <c r="E150" t="b">
        <v>1</v>
      </c>
      <c r="F150">
        <f>IF(Table1[[#This Row],[Completed]],Table1[[#This Row],[Points]],0)</f>
        <v>1</v>
      </c>
      <c r="G150">
        <f>IF(Table1[[#This Row],[Completed]],Table1[[#This Row],[Estimated Hours]],0)</f>
        <v>4</v>
      </c>
    </row>
    <row r="151" spans="1:7" x14ac:dyDescent="0.25">
      <c r="A151" t="s">
        <v>138</v>
      </c>
      <c r="B151" t="s">
        <v>201</v>
      </c>
      <c r="C151" s="3">
        <v>1</v>
      </c>
      <c r="D151" s="3">
        <f>VLOOKUP(C151,Points!$A$1:$C$6,3,FALSE)</f>
        <v>4</v>
      </c>
      <c r="E151" t="b">
        <v>1</v>
      </c>
      <c r="F151">
        <f>IF(Table1[[#This Row],[Completed]],Table1[[#This Row],[Points]],0)</f>
        <v>1</v>
      </c>
      <c r="G151">
        <f>IF(Table1[[#This Row],[Completed]],Table1[[#This Row],[Estimated Hours]],0)</f>
        <v>4</v>
      </c>
    </row>
    <row r="152" spans="1:7" x14ac:dyDescent="0.25">
      <c r="A152" t="s">
        <v>138</v>
      </c>
      <c r="B152" t="s">
        <v>163</v>
      </c>
      <c r="C152" s="3">
        <v>1</v>
      </c>
      <c r="D152" s="3">
        <f>VLOOKUP(C152,Points!$A$1:$C$6,3,FALSE)</f>
        <v>4</v>
      </c>
      <c r="E152" t="b">
        <v>1</v>
      </c>
      <c r="F152">
        <f>IF(Table1[[#This Row],[Completed]],Table1[[#This Row],[Points]],0)</f>
        <v>1</v>
      </c>
      <c r="G152">
        <f>IF(Table1[[#This Row],[Completed]],Table1[[#This Row],[Estimated Hours]],0)</f>
        <v>4</v>
      </c>
    </row>
    <row r="153" spans="1:7" x14ac:dyDescent="0.25">
      <c r="A153" t="s">
        <v>138</v>
      </c>
      <c r="B153" t="s">
        <v>183</v>
      </c>
      <c r="C153" s="3">
        <v>2</v>
      </c>
      <c r="D153" s="3">
        <f>VLOOKUP(C153,Points!$A$1:$C$6,3,FALSE)</f>
        <v>8</v>
      </c>
      <c r="E153" t="b">
        <v>1</v>
      </c>
      <c r="F153">
        <f>IF(Table1[[#This Row],[Completed]],Table1[[#This Row],[Points]],0)</f>
        <v>2</v>
      </c>
      <c r="G153">
        <f>IF(Table1[[#This Row],[Completed]],Table1[[#This Row],[Estimated Hours]],0)</f>
        <v>8</v>
      </c>
    </row>
    <row r="154" spans="1:7" x14ac:dyDescent="0.25">
      <c r="A154" t="s">
        <v>138</v>
      </c>
      <c r="B154" t="s">
        <v>192</v>
      </c>
      <c r="C154" s="3">
        <v>1</v>
      </c>
      <c r="D154" s="3">
        <f>VLOOKUP(C154,Points!$A$1:$C$6,3,FALSE)</f>
        <v>4</v>
      </c>
      <c r="E154" t="b">
        <v>1</v>
      </c>
      <c r="F154">
        <f>IF(Table1[[#This Row],[Completed]],Table1[[#This Row],[Points]],0)</f>
        <v>1</v>
      </c>
      <c r="G154">
        <f>IF(Table1[[#This Row],[Completed]],Table1[[#This Row],[Estimated Hours]],0)</f>
        <v>4</v>
      </c>
    </row>
    <row r="155" spans="1:7" x14ac:dyDescent="0.25">
      <c r="A155" t="s">
        <v>138</v>
      </c>
      <c r="B155" t="s">
        <v>190</v>
      </c>
      <c r="C155" s="3">
        <v>5</v>
      </c>
      <c r="D155" s="3">
        <f>VLOOKUP(C155,Points!$A$1:$C$6,3,FALSE)</f>
        <v>32</v>
      </c>
      <c r="E155" t="b">
        <v>1</v>
      </c>
      <c r="F155">
        <f>IF(Table1[[#This Row],[Completed]],Table1[[#This Row],[Points]],0)</f>
        <v>5</v>
      </c>
      <c r="G155">
        <f>IF(Table1[[#This Row],[Completed]],Table1[[#This Row],[Estimated Hours]],0)</f>
        <v>32</v>
      </c>
    </row>
    <row r="156" spans="1:7" x14ac:dyDescent="0.25">
      <c r="A156" t="s">
        <v>138</v>
      </c>
      <c r="B156" t="s">
        <v>202</v>
      </c>
      <c r="C156" s="3">
        <v>1</v>
      </c>
      <c r="D156" s="3">
        <f>VLOOKUP(C156,Points!$A$1:$C$6,3,FALSE)</f>
        <v>4</v>
      </c>
      <c r="F156">
        <f>IF(Table1[[#This Row],[Completed]],Table1[[#This Row],[Points]],0)</f>
        <v>0</v>
      </c>
      <c r="G156">
        <f>IF(Table1[[#This Row],[Completed]],Table1[[#This Row],[Estimated Hours]],0)</f>
        <v>0</v>
      </c>
    </row>
    <row r="157" spans="1:7" x14ac:dyDescent="0.25">
      <c r="A157" t="s">
        <v>138</v>
      </c>
      <c r="B157" t="s">
        <v>203</v>
      </c>
      <c r="C157" s="3">
        <v>1</v>
      </c>
      <c r="D157" s="3">
        <f>VLOOKUP(C157,Points!$A$1:$C$6,3,FALSE)</f>
        <v>4</v>
      </c>
      <c r="F157">
        <f>IF(Table1[[#This Row],[Completed]],Table1[[#This Row],[Points]],0)</f>
        <v>0</v>
      </c>
      <c r="G157">
        <f>IF(Table1[[#This Row],[Completed]],Table1[[#This Row],[Estimated Hours]],0)</f>
        <v>0</v>
      </c>
    </row>
    <row r="158" spans="1:7" x14ac:dyDescent="0.25">
      <c r="A158" t="s">
        <v>138</v>
      </c>
      <c r="B158" t="s">
        <v>204</v>
      </c>
      <c r="C158" s="3">
        <v>1</v>
      </c>
      <c r="D158" s="3">
        <f>VLOOKUP(C158,Points!$A$1:$C$6,3,FALSE)</f>
        <v>4</v>
      </c>
      <c r="F158">
        <f>IF(Table1[[#This Row],[Completed]],Table1[[#This Row],[Points]],0)</f>
        <v>0</v>
      </c>
      <c r="G158">
        <f>IF(Table1[[#This Row],[Completed]],Table1[[#This Row],[Estimated Hours]],0)</f>
        <v>0</v>
      </c>
    </row>
    <row r="159" spans="1:7" x14ac:dyDescent="0.25">
      <c r="A159" t="s">
        <v>138</v>
      </c>
      <c r="B159" t="s">
        <v>205</v>
      </c>
      <c r="C159" s="3">
        <v>1</v>
      </c>
      <c r="D159" s="3">
        <f>VLOOKUP(C159,Points!$A$1:$C$6,3,FALSE)</f>
        <v>4</v>
      </c>
      <c r="F159">
        <f>IF(Table1[[#This Row],[Completed]],Table1[[#This Row],[Points]],0)</f>
        <v>0</v>
      </c>
      <c r="G159">
        <f>IF(Table1[[#This Row],[Completed]],Table1[[#This Row],[Estimated Hours]],0)</f>
        <v>0</v>
      </c>
    </row>
    <row r="160" spans="1:7" x14ac:dyDescent="0.25">
      <c r="A160" t="s">
        <v>138</v>
      </c>
      <c r="B160" t="s">
        <v>206</v>
      </c>
      <c r="C160" s="3">
        <v>1</v>
      </c>
      <c r="D160" s="3">
        <f>VLOOKUP(C160,Points!$A$1:$C$6,3,FALSE)</f>
        <v>4</v>
      </c>
      <c r="F160">
        <f>IF(Table1[[#This Row],[Completed]],Table1[[#This Row],[Points]],0)</f>
        <v>0</v>
      </c>
      <c r="G160">
        <f>IF(Table1[[#This Row],[Completed]],Table1[[#This Row],[Estimated Hours]],0)</f>
        <v>0</v>
      </c>
    </row>
    <row r="161" spans="1:7" x14ac:dyDescent="0.25">
      <c r="A161" t="s">
        <v>138</v>
      </c>
      <c r="B161" t="s">
        <v>207</v>
      </c>
      <c r="C161" s="3">
        <v>1</v>
      </c>
      <c r="D161" s="3">
        <f>VLOOKUP(C161,Points!$A$1:$C$6,3,FALSE)</f>
        <v>4</v>
      </c>
      <c r="F161">
        <f>IF(Table1[[#This Row],[Completed]],Table1[[#This Row],[Points]],0)</f>
        <v>0</v>
      </c>
      <c r="G161">
        <f>IF(Table1[[#This Row],[Completed]],Table1[[#This Row],[Estimated Hours]],0)</f>
        <v>0</v>
      </c>
    </row>
    <row r="162" spans="1:7" x14ac:dyDescent="0.25">
      <c r="A162" t="s">
        <v>138</v>
      </c>
      <c r="B162" t="s">
        <v>208</v>
      </c>
      <c r="C162" s="3">
        <v>2</v>
      </c>
      <c r="D162" s="15">
        <f>VLOOKUP(C162,Points!$A$1:$C$6,3,FALSE)</f>
        <v>8</v>
      </c>
      <c r="F162" s="16">
        <f>IF(Table1[[#This Row],[Completed]],Table1[[#This Row],[Points]],0)</f>
        <v>0</v>
      </c>
      <c r="G162" s="16">
        <f>IF(Table1[[#This Row],[Completed]],Table1[[#This Row],[Estimated Hours]],0)</f>
        <v>0</v>
      </c>
    </row>
    <row r="163" spans="1:7" x14ac:dyDescent="0.25">
      <c r="A163" t="s">
        <v>138</v>
      </c>
      <c r="B163" t="s">
        <v>209</v>
      </c>
      <c r="C163" s="3">
        <v>1</v>
      </c>
      <c r="D163" s="15">
        <f>VLOOKUP(C163,Points!$A$1:$C$6,3,FALSE)</f>
        <v>4</v>
      </c>
      <c r="F163" s="16">
        <f>IF(Table1[[#This Row],[Completed]],Table1[[#This Row],[Points]],0)</f>
        <v>0</v>
      </c>
      <c r="G163" s="16">
        <f>IF(Table1[[#This Row],[Completed]],Table1[[#This Row],[Estimated Hours]],0)</f>
        <v>0</v>
      </c>
    </row>
    <row r="164" spans="1:7" x14ac:dyDescent="0.25">
      <c r="A164" t="s">
        <v>138</v>
      </c>
      <c r="B164" t="s">
        <v>210</v>
      </c>
      <c r="C164" s="3">
        <v>1</v>
      </c>
      <c r="D164" s="15">
        <f>VLOOKUP(C164,Points!$A$1:$C$6,3,FALSE)</f>
        <v>4</v>
      </c>
      <c r="F164" s="16">
        <f>IF(Table1[[#This Row],[Completed]],Table1[[#This Row],[Points]],0)</f>
        <v>0</v>
      </c>
      <c r="G164" s="16">
        <f>IF(Table1[[#This Row],[Completed]],Table1[[#This Row],[Estimated Hours]],0)</f>
        <v>0</v>
      </c>
    </row>
    <row r="165" spans="1:7" x14ac:dyDescent="0.25">
      <c r="A165" t="s">
        <v>138</v>
      </c>
      <c r="B165" t="s">
        <v>211</v>
      </c>
      <c r="C165" s="3">
        <v>1</v>
      </c>
      <c r="D165" s="15">
        <f>VLOOKUP(C165,Points!$A$1:$C$6,3,FALSE)</f>
        <v>4</v>
      </c>
      <c r="F165" s="16">
        <f>IF(Table1[[#This Row],[Completed]],Table1[[#This Row],[Points]],0)</f>
        <v>0</v>
      </c>
      <c r="G165" s="16">
        <f>IF(Table1[[#This Row],[Completed]],Table1[[#This Row],[Estimated Hours]],0)</f>
        <v>0</v>
      </c>
    </row>
    <row r="166" spans="1:7" x14ac:dyDescent="0.25">
      <c r="A166" t="s">
        <v>138</v>
      </c>
      <c r="B166" t="s">
        <v>212</v>
      </c>
      <c r="C166" s="3">
        <v>2</v>
      </c>
      <c r="D166" s="15">
        <f>VLOOKUP(C166,Points!$A$1:$C$6,3,FALSE)</f>
        <v>8</v>
      </c>
      <c r="F166" s="16">
        <f>IF(Table1[[#This Row],[Completed]],Table1[[#This Row],[Points]],0)</f>
        <v>0</v>
      </c>
      <c r="G166" s="16">
        <f>IF(Table1[[#This Row],[Completed]],Table1[[#This Row],[Estimated Hours]],0)</f>
        <v>0</v>
      </c>
    </row>
    <row r="167" spans="1:7" x14ac:dyDescent="0.25">
      <c r="A167" t="s">
        <v>177</v>
      </c>
      <c r="B167" t="s">
        <v>213</v>
      </c>
      <c r="C167" s="3">
        <v>2</v>
      </c>
      <c r="D167" s="15">
        <f>VLOOKUP(C167,Points!$A$1:$C$6,3,FALSE)</f>
        <v>8</v>
      </c>
      <c r="F167" s="16">
        <f>IF(Table1[[#This Row],[Completed]],Table1[[#This Row],[Points]],0)</f>
        <v>0</v>
      </c>
      <c r="G167" s="16">
        <f>IF(Table1[[#This Row],[Completed]],Table1[[#This Row],[Estimated Hours]],0)</f>
        <v>0</v>
      </c>
    </row>
    <row r="168" spans="1:7" x14ac:dyDescent="0.25">
      <c r="A168" t="s">
        <v>177</v>
      </c>
      <c r="B168" t="s">
        <v>214</v>
      </c>
      <c r="C168" s="3">
        <v>5</v>
      </c>
      <c r="D168" s="15">
        <f>VLOOKUP(C168,Points!$A$1:$C$6,3,FALSE)</f>
        <v>32</v>
      </c>
      <c r="F168" s="16">
        <f>IF(Table1[[#This Row],[Completed]],Table1[[#This Row],[Points]],0)</f>
        <v>0</v>
      </c>
      <c r="G168" s="16">
        <f>IF(Table1[[#This Row],[Completed]],Table1[[#This Row],[Estimated Hours]],0)</f>
        <v>0</v>
      </c>
    </row>
    <row r="169" spans="1:7" x14ac:dyDescent="0.25">
      <c r="A169" t="s">
        <v>177</v>
      </c>
      <c r="B169" t="s">
        <v>215</v>
      </c>
      <c r="C169" s="3">
        <v>2</v>
      </c>
      <c r="D169" s="15">
        <f>VLOOKUP(C169,Points!$A$1:$C$6,3,FALSE)</f>
        <v>8</v>
      </c>
      <c r="F169" s="16">
        <f>IF(Table1[[#This Row],[Completed]],Table1[[#This Row],[Points]],0)</f>
        <v>0</v>
      </c>
      <c r="G169" s="16">
        <f>IF(Table1[[#This Row],[Completed]],Table1[[#This Row],[Estimated Hours]],0)</f>
        <v>0</v>
      </c>
    </row>
    <row r="170" spans="1:7" x14ac:dyDescent="0.25">
      <c r="A170" t="s">
        <v>177</v>
      </c>
      <c r="B170" t="s">
        <v>216</v>
      </c>
      <c r="C170" s="3">
        <v>2</v>
      </c>
      <c r="D170" s="15">
        <f>VLOOKUP(C170,Points!$A$1:$C$6,3,FALSE)</f>
        <v>8</v>
      </c>
      <c r="F170" s="16">
        <f>IF(Table1[[#This Row],[Completed]],Table1[[#This Row],[Points]],0)</f>
        <v>0</v>
      </c>
      <c r="G170" s="16">
        <f>IF(Table1[[#This Row],[Completed]],Table1[[#This Row],[Estimated Hours]],0)</f>
        <v>0</v>
      </c>
    </row>
    <row r="171" spans="1:7" x14ac:dyDescent="0.25">
      <c r="A171" t="s">
        <v>177</v>
      </c>
      <c r="B171" t="s">
        <v>217</v>
      </c>
      <c r="C171" s="3">
        <v>2</v>
      </c>
      <c r="D171" s="15">
        <f>VLOOKUP(C171,Points!$A$1:$C$6,3,FALSE)</f>
        <v>8</v>
      </c>
      <c r="F171" s="16">
        <f>IF(Table1[[#This Row],[Completed]],Table1[[#This Row],[Points]],0)</f>
        <v>0</v>
      </c>
      <c r="G171" s="16">
        <f>IF(Table1[[#This Row],[Completed]],Table1[[#This Row],[Estimated Hours]],0)</f>
        <v>0</v>
      </c>
    </row>
    <row r="172" spans="1:7" x14ac:dyDescent="0.25">
      <c r="A172" t="s">
        <v>177</v>
      </c>
      <c r="B172" t="s">
        <v>218</v>
      </c>
      <c r="C172" s="3">
        <v>2</v>
      </c>
      <c r="D172" s="15">
        <f>VLOOKUP(C172,Points!$A$1:$C$6,3,FALSE)</f>
        <v>8</v>
      </c>
      <c r="F172" s="16">
        <f>IF(Table1[[#This Row],[Completed]],Table1[[#This Row],[Points]],0)</f>
        <v>0</v>
      </c>
      <c r="G172" s="16">
        <f>IF(Table1[[#This Row],[Completed]],Table1[[#This Row],[Estimated Hours]],0)</f>
        <v>0</v>
      </c>
    </row>
    <row r="173" spans="1:7" x14ac:dyDescent="0.25">
      <c r="A173" t="s">
        <v>177</v>
      </c>
      <c r="B173" t="s">
        <v>219</v>
      </c>
      <c r="C173" s="3">
        <v>2</v>
      </c>
      <c r="D173" s="15">
        <f>VLOOKUP(C173,Points!$A$1:$C$6,3,FALSE)</f>
        <v>8</v>
      </c>
      <c r="F173" s="16">
        <f>IF(Table1[[#This Row],[Completed]],Table1[[#This Row],[Points]],0)</f>
        <v>0</v>
      </c>
      <c r="G173" s="16">
        <f>IF(Table1[[#This Row],[Completed]],Table1[[#This Row],[Estimated Hours]],0)</f>
        <v>0</v>
      </c>
    </row>
    <row r="177" spans="1:7" x14ac:dyDescent="0.25">
      <c r="A177" s="6" t="s">
        <v>102</v>
      </c>
      <c r="B177" s="4"/>
      <c r="C177" s="5">
        <f>SUM(C2:C176)</f>
        <v>394</v>
      </c>
      <c r="D177" s="5">
        <f>SUM(D2:D176)</f>
        <v>2048</v>
      </c>
      <c r="F177" s="4">
        <f>SUM(F2:F176)</f>
        <v>276</v>
      </c>
      <c r="G177" s="4">
        <f>SUM(G2:G176)</f>
        <v>1468</v>
      </c>
    </row>
    <row r="178" spans="1:7" x14ac:dyDescent="0.25">
      <c r="A178" s="6"/>
      <c r="B178" s="4"/>
      <c r="C178" s="5"/>
      <c r="D178" s="5"/>
      <c r="G178" s="4"/>
    </row>
    <row r="179" spans="1:7" x14ac:dyDescent="0.25">
      <c r="A179" s="6" t="s">
        <v>107</v>
      </c>
      <c r="B179" s="11">
        <f ca="1">B181+B180</f>
        <v>119.49591280653951</v>
      </c>
      <c r="D179" s="7"/>
    </row>
    <row r="180" spans="1:7" x14ac:dyDescent="0.25">
      <c r="A180" s="6" t="s">
        <v>119</v>
      </c>
      <c r="B180" s="11">
        <f ca="1">(D177-G177)/B187</f>
        <v>24.495912806539511</v>
      </c>
      <c r="D180" s="7"/>
    </row>
    <row r="181" spans="1:7" x14ac:dyDescent="0.25">
      <c r="A181" s="6" t="s">
        <v>129</v>
      </c>
      <c r="B181" s="4">
        <f ca="1">FLOOR(((TODAY()-Variables!B2)/7),1)</f>
        <v>95</v>
      </c>
      <c r="D181" s="7"/>
    </row>
    <row r="182" spans="1:7" x14ac:dyDescent="0.25">
      <c r="A182" s="6" t="s">
        <v>130</v>
      </c>
      <c r="B182" s="4">
        <v>33</v>
      </c>
      <c r="D182" s="7"/>
    </row>
    <row r="183" spans="1:7" x14ac:dyDescent="0.25">
      <c r="A183" s="6" t="s">
        <v>131</v>
      </c>
      <c r="B183" s="4">
        <f ca="1">B181-B182</f>
        <v>62</v>
      </c>
      <c r="D183" s="7"/>
    </row>
    <row r="184" spans="1:7" x14ac:dyDescent="0.25">
      <c r="A184" s="6" t="s">
        <v>120</v>
      </c>
      <c r="B184" s="12">
        <f>Variables!B2</f>
        <v>44892</v>
      </c>
      <c r="D184" s="7"/>
    </row>
    <row r="185" spans="1:7" x14ac:dyDescent="0.25">
      <c r="A185" s="6" t="s">
        <v>110</v>
      </c>
      <c r="B185" s="12">
        <f ca="1">TODAY()+ (B180*7)</f>
        <v>45731.471389645776</v>
      </c>
      <c r="D185" s="9"/>
    </row>
    <row r="186" spans="1:7" x14ac:dyDescent="0.25">
      <c r="A186" s="6" t="s">
        <v>116</v>
      </c>
      <c r="B186" s="11">
        <f ca="1">F177/B183</f>
        <v>4.4516129032258061</v>
      </c>
      <c r="F186" s="10"/>
    </row>
    <row r="187" spans="1:7" x14ac:dyDescent="0.25">
      <c r="A187" s="6" t="s">
        <v>114</v>
      </c>
      <c r="B187" s="13">
        <f ca="1">G177/B183</f>
        <v>23.677419354838708</v>
      </c>
    </row>
    <row r="188" spans="1:7" x14ac:dyDescent="0.25">
      <c r="A188" s="6" t="s">
        <v>172</v>
      </c>
      <c r="B188" s="11">
        <f>D177-G177</f>
        <v>580</v>
      </c>
    </row>
    <row r="189" spans="1:7" x14ac:dyDescent="0.25">
      <c r="A189" s="6" t="s">
        <v>171</v>
      </c>
      <c r="B189" s="14">
        <f>G177/D177</f>
        <v>0.716796875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14E7E-2154-4807-A446-0B02AF797AAE}">
  <dimension ref="A1:C7"/>
  <sheetViews>
    <sheetView workbookViewId="0">
      <selection activeCell="B13" sqref="B13"/>
    </sheetView>
  </sheetViews>
  <sheetFormatPr defaultRowHeight="15" x14ac:dyDescent="0.25"/>
  <cols>
    <col min="1" max="1" width="9.7109375" bestFit="1" customWidth="1"/>
    <col min="2" max="2" width="14" bestFit="1" customWidth="1"/>
    <col min="3" max="3" width="16.140625" bestFit="1" customWidth="1"/>
  </cols>
  <sheetData>
    <row r="1" spans="1:3" x14ac:dyDescent="0.25">
      <c r="A1" t="s">
        <v>195</v>
      </c>
      <c r="B1" t="s">
        <v>194</v>
      </c>
      <c r="C1" t="s">
        <v>172</v>
      </c>
    </row>
    <row r="2" spans="1:3" x14ac:dyDescent="0.25">
      <c r="A2" s="8">
        <v>45516</v>
      </c>
      <c r="B2">
        <v>56</v>
      </c>
      <c r="C2">
        <v>568</v>
      </c>
    </row>
    <row r="3" spans="1:3" x14ac:dyDescent="0.25">
      <c r="A3" s="8">
        <v>45523</v>
      </c>
      <c r="B3">
        <v>57</v>
      </c>
      <c r="C3">
        <v>704</v>
      </c>
    </row>
    <row r="4" spans="1:3" x14ac:dyDescent="0.25">
      <c r="A4" s="8">
        <v>45530</v>
      </c>
      <c r="B4">
        <v>58</v>
      </c>
      <c r="C4">
        <v>732</v>
      </c>
    </row>
    <row r="5" spans="1:3" x14ac:dyDescent="0.25">
      <c r="A5" s="8">
        <v>45537</v>
      </c>
      <c r="B5">
        <v>59</v>
      </c>
      <c r="C5">
        <v>728</v>
      </c>
    </row>
    <row r="6" spans="1:3" x14ac:dyDescent="0.25">
      <c r="A6" s="8">
        <v>45544</v>
      </c>
      <c r="B6">
        <v>60</v>
      </c>
      <c r="C6">
        <v>664</v>
      </c>
    </row>
    <row r="7" spans="1:3" x14ac:dyDescent="0.25">
      <c r="A7" s="8">
        <v>45558</v>
      </c>
      <c r="B7">
        <v>62</v>
      </c>
      <c r="C7">
        <v>472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AEF2C-5C18-4170-B10D-EF480F850758}">
  <dimension ref="A1:C6"/>
  <sheetViews>
    <sheetView workbookViewId="0">
      <selection activeCell="C3" sqref="C3"/>
    </sheetView>
  </sheetViews>
  <sheetFormatPr defaultRowHeight="15" x14ac:dyDescent="0.25"/>
  <cols>
    <col min="1" max="1" width="6.5703125" bestFit="1" customWidth="1"/>
    <col min="2" max="2" width="21.85546875" bestFit="1" customWidth="1"/>
    <col min="3" max="3" width="9.140625" style="3"/>
  </cols>
  <sheetData>
    <row r="1" spans="1:3" x14ac:dyDescent="0.25">
      <c r="A1" s="1" t="s">
        <v>2</v>
      </c>
      <c r="B1" s="1" t="s">
        <v>20</v>
      </c>
      <c r="C1" s="2" t="s">
        <v>22</v>
      </c>
    </row>
    <row r="2" spans="1:3" x14ac:dyDescent="0.25">
      <c r="A2">
        <v>1</v>
      </c>
      <c r="B2" t="s">
        <v>23</v>
      </c>
      <c r="C2" s="3">
        <v>4</v>
      </c>
    </row>
    <row r="3" spans="1:3" x14ac:dyDescent="0.25">
      <c r="A3">
        <v>2</v>
      </c>
      <c r="B3" t="s">
        <v>21</v>
      </c>
      <c r="C3" s="3">
        <v>8</v>
      </c>
    </row>
    <row r="4" spans="1:3" x14ac:dyDescent="0.25">
      <c r="A4">
        <v>3</v>
      </c>
      <c r="B4" t="s">
        <v>24</v>
      </c>
      <c r="C4" s="3">
        <v>16</v>
      </c>
    </row>
    <row r="5" spans="1:3" x14ac:dyDescent="0.25">
      <c r="A5">
        <v>5</v>
      </c>
      <c r="B5" t="s">
        <v>25</v>
      </c>
      <c r="C5" s="3">
        <v>32</v>
      </c>
    </row>
    <row r="6" spans="1:3" x14ac:dyDescent="0.25">
      <c r="A6">
        <v>8</v>
      </c>
      <c r="B6" t="s">
        <v>26</v>
      </c>
      <c r="C6" s="3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21DB0-8DAE-49A3-A9ED-9FDE92100FD7}">
  <dimension ref="A1:B6"/>
  <sheetViews>
    <sheetView workbookViewId="0">
      <selection activeCell="B9" sqref="B9"/>
    </sheetView>
  </sheetViews>
  <sheetFormatPr defaultRowHeight="15" x14ac:dyDescent="0.25"/>
  <cols>
    <col min="1" max="1" width="14" bestFit="1" customWidth="1"/>
    <col min="2" max="2" width="38.140625" bestFit="1" customWidth="1"/>
  </cols>
  <sheetData>
    <row r="1" spans="1:2" x14ac:dyDescent="0.25">
      <c r="A1" s="1" t="s">
        <v>103</v>
      </c>
      <c r="B1" s="1" t="s">
        <v>104</v>
      </c>
    </row>
    <row r="2" spans="1:2" x14ac:dyDescent="0.25">
      <c r="A2" t="s">
        <v>121</v>
      </c>
      <c r="B2">
        <v>8</v>
      </c>
    </row>
    <row r="3" spans="1:2" x14ac:dyDescent="0.25">
      <c r="A3" t="s">
        <v>122</v>
      </c>
      <c r="B3">
        <v>0</v>
      </c>
    </row>
    <row r="4" spans="1:2" x14ac:dyDescent="0.25">
      <c r="A4" t="s">
        <v>123</v>
      </c>
      <c r="B4">
        <v>10</v>
      </c>
    </row>
    <row r="6" spans="1:2" x14ac:dyDescent="0.25">
      <c r="A6" s="4" t="s">
        <v>102</v>
      </c>
      <c r="B6" s="4">
        <f>SUM(B2:B4)</f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BBD2-D19B-420B-BF87-7131D5E07583}">
  <dimension ref="A1:B2"/>
  <sheetViews>
    <sheetView workbookViewId="0">
      <selection activeCell="C35" sqref="C35"/>
    </sheetView>
  </sheetViews>
  <sheetFormatPr defaultRowHeight="15" x14ac:dyDescent="0.25"/>
  <cols>
    <col min="2" max="2" width="10.7109375" bestFit="1" customWidth="1"/>
  </cols>
  <sheetData>
    <row r="1" spans="1:2" x14ac:dyDescent="0.25">
      <c r="A1" s="1" t="s">
        <v>108</v>
      </c>
      <c r="B1" s="1" t="s">
        <v>117</v>
      </c>
    </row>
    <row r="2" spans="1:2" x14ac:dyDescent="0.25">
      <c r="A2" t="s">
        <v>109</v>
      </c>
      <c r="B2" s="8">
        <v>44892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956267e-7d50-46d0-9b27-8f911a5b38ff}" enabled="1" method="Standard" siteId="{6c637512-c417-4e78-9d62-b61258e4b61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Estimates</vt:lpstr>
      <vt:lpstr>Burn Down</vt:lpstr>
      <vt:lpstr>Points</vt:lpstr>
      <vt:lpstr>Resources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Finzer</dc:creator>
  <cp:lastModifiedBy>Greg Finzer</cp:lastModifiedBy>
  <dcterms:created xsi:type="dcterms:W3CDTF">2022-12-28T14:54:04Z</dcterms:created>
  <dcterms:modified xsi:type="dcterms:W3CDTF">2024-09-25T14:21:05Z</dcterms:modified>
</cp:coreProperties>
</file>