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V8\Documentation\Design\"/>
    </mc:Choice>
  </mc:AlternateContent>
  <xr:revisionPtr revIDLastSave="0" documentId="13_ncr:1_{723037DE-83E5-4B56-B2EE-1D601E6CABB5}" xr6:coauthVersionLast="47" xr6:coauthVersionMax="47" xr10:uidLastSave="{00000000-0000-0000-0000-000000000000}"/>
  <bookViews>
    <workbookView xWindow="-120" yWindow="-120" windowWidth="29040" windowHeight="15720" xr2:uid="{D27F5AFA-C88C-4A2F-A896-BFED2572A1C7}"/>
  </bookViews>
  <sheets>
    <sheet name="Estimates" sheetId="1" r:id="rId1"/>
    <sheet name="Burn Down" sheetId="6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6" i="1" l="1"/>
  <c r="F156" i="1"/>
  <c r="G156" i="1"/>
  <c r="D157" i="1"/>
  <c r="F157" i="1"/>
  <c r="G157" i="1"/>
  <c r="D158" i="1"/>
  <c r="F158" i="1"/>
  <c r="G158" i="1"/>
  <c r="D159" i="1"/>
  <c r="F159" i="1"/>
  <c r="G159" i="1"/>
  <c r="D160" i="1"/>
  <c r="F160" i="1"/>
  <c r="G160" i="1"/>
  <c r="D161" i="1"/>
  <c r="F161" i="1"/>
  <c r="G161" i="1"/>
  <c r="D146" i="1"/>
  <c r="G146" i="1" s="1"/>
  <c r="F146" i="1"/>
  <c r="D147" i="1"/>
  <c r="G147" i="1" s="1"/>
  <c r="F147" i="1"/>
  <c r="D148" i="1"/>
  <c r="G148" i="1" s="1"/>
  <c r="F148" i="1"/>
  <c r="D149" i="1"/>
  <c r="G149" i="1" s="1"/>
  <c r="F149" i="1"/>
  <c r="D150" i="1"/>
  <c r="G150" i="1" s="1"/>
  <c r="F150" i="1"/>
  <c r="D151" i="1"/>
  <c r="G151" i="1" s="1"/>
  <c r="F151" i="1"/>
  <c r="D152" i="1"/>
  <c r="G152" i="1" s="1"/>
  <c r="F152" i="1"/>
  <c r="D153" i="1"/>
  <c r="G153" i="1" s="1"/>
  <c r="F153" i="1"/>
  <c r="D154" i="1"/>
  <c r="G154" i="1" s="1"/>
  <c r="F154" i="1"/>
  <c r="D155" i="1"/>
  <c r="G155" i="1" s="1"/>
  <c r="F155" i="1"/>
  <c r="D138" i="1"/>
  <c r="G138" i="1" s="1"/>
  <c r="F138" i="1"/>
  <c r="D139" i="1"/>
  <c r="G139" i="1" s="1"/>
  <c r="F139" i="1"/>
  <c r="D140" i="1"/>
  <c r="G140" i="1" s="1"/>
  <c r="F140" i="1"/>
  <c r="D141" i="1"/>
  <c r="G141" i="1" s="1"/>
  <c r="F141" i="1"/>
  <c r="D142" i="1"/>
  <c r="F142" i="1"/>
  <c r="G142" i="1"/>
  <c r="D143" i="1"/>
  <c r="F143" i="1"/>
  <c r="G143" i="1"/>
  <c r="D144" i="1"/>
  <c r="G144" i="1" s="1"/>
  <c r="F144" i="1"/>
  <c r="D145" i="1"/>
  <c r="G145" i="1" s="1"/>
  <c r="F145" i="1"/>
  <c r="D126" i="1"/>
  <c r="G126" i="1" s="1"/>
  <c r="F126" i="1"/>
  <c r="D127" i="1"/>
  <c r="G127" i="1" s="1"/>
  <c r="F127" i="1"/>
  <c r="D128" i="1"/>
  <c r="F128" i="1"/>
  <c r="G128" i="1"/>
  <c r="D129" i="1"/>
  <c r="F129" i="1"/>
  <c r="G129" i="1"/>
  <c r="D130" i="1"/>
  <c r="G130" i="1" s="1"/>
  <c r="F130" i="1"/>
  <c r="D131" i="1"/>
  <c r="F131" i="1"/>
  <c r="G131" i="1"/>
  <c r="D132" i="1"/>
  <c r="F132" i="1"/>
  <c r="G132" i="1"/>
  <c r="D133" i="1"/>
  <c r="G133" i="1" s="1"/>
  <c r="F133" i="1"/>
  <c r="D134" i="1"/>
  <c r="G134" i="1" s="1"/>
  <c r="F134" i="1"/>
  <c r="D135" i="1"/>
  <c r="F135" i="1"/>
  <c r="G135" i="1"/>
  <c r="D136" i="1"/>
  <c r="F136" i="1"/>
  <c r="G136" i="1"/>
  <c r="D137" i="1"/>
  <c r="F137" i="1"/>
  <c r="G137" i="1"/>
  <c r="D120" i="1"/>
  <c r="G120" i="1" s="1"/>
  <c r="F120" i="1"/>
  <c r="D121" i="1"/>
  <c r="G121" i="1" s="1"/>
  <c r="F121" i="1"/>
  <c r="D122" i="1"/>
  <c r="G122" i="1" s="1"/>
  <c r="F122" i="1"/>
  <c r="D123" i="1"/>
  <c r="G123" i="1" s="1"/>
  <c r="F123" i="1"/>
  <c r="D124" i="1"/>
  <c r="F124" i="1"/>
  <c r="G124" i="1"/>
  <c r="D125" i="1"/>
  <c r="F125" i="1"/>
  <c r="G125" i="1"/>
  <c r="G119" i="1"/>
  <c r="F119" i="1"/>
  <c r="D119" i="1"/>
  <c r="G118" i="1"/>
  <c r="F118" i="1"/>
  <c r="D118" i="1"/>
  <c r="F117" i="1"/>
  <c r="D117" i="1"/>
  <c r="G117" i="1" s="1"/>
  <c r="F116" i="1"/>
  <c r="D116" i="1"/>
  <c r="G116" i="1" s="1"/>
  <c r="G115" i="1"/>
  <c r="F115" i="1"/>
  <c r="D115" i="1"/>
  <c r="G114" i="1"/>
  <c r="F114" i="1"/>
  <c r="D114" i="1"/>
  <c r="G113" i="1"/>
  <c r="F113" i="1"/>
  <c r="D113" i="1"/>
  <c r="G112" i="1"/>
  <c r="F112" i="1"/>
  <c r="D112" i="1"/>
  <c r="G111" i="1"/>
  <c r="F111" i="1"/>
  <c r="D111" i="1"/>
  <c r="F110" i="1"/>
  <c r="D110" i="1"/>
  <c r="G110" i="1" s="1"/>
  <c r="F109" i="1"/>
  <c r="D109" i="1"/>
  <c r="G109" i="1" s="1"/>
  <c r="F108" i="1"/>
  <c r="D108" i="1"/>
  <c r="G108" i="1" s="1"/>
  <c r="F107" i="1"/>
  <c r="D107" i="1"/>
  <c r="G107" i="1" s="1"/>
  <c r="F106" i="1"/>
  <c r="D106" i="1"/>
  <c r="G106" i="1" s="1"/>
  <c r="F105" i="1"/>
  <c r="D105" i="1"/>
  <c r="G105" i="1" s="1"/>
  <c r="F104" i="1"/>
  <c r="D104" i="1"/>
  <c r="G104" i="1" s="1"/>
  <c r="F103" i="1"/>
  <c r="D103" i="1"/>
  <c r="G103" i="1" s="1"/>
  <c r="F102" i="1"/>
  <c r="D102" i="1"/>
  <c r="G102" i="1" s="1"/>
  <c r="F101" i="1"/>
  <c r="D101" i="1"/>
  <c r="G101" i="1" s="1"/>
  <c r="F100" i="1"/>
  <c r="D100" i="1"/>
  <c r="G100" i="1" s="1"/>
  <c r="F99" i="1"/>
  <c r="D99" i="1"/>
  <c r="G99" i="1" s="1"/>
  <c r="F98" i="1"/>
  <c r="D98" i="1"/>
  <c r="G98" i="1" s="1"/>
  <c r="F97" i="1"/>
  <c r="D97" i="1"/>
  <c r="G97" i="1" s="1"/>
  <c r="F96" i="1"/>
  <c r="D96" i="1"/>
  <c r="G96" i="1" s="1"/>
  <c r="F95" i="1"/>
  <c r="D95" i="1"/>
  <c r="G95" i="1" s="1"/>
  <c r="F94" i="1"/>
  <c r="D94" i="1"/>
  <c r="G94" i="1" s="1"/>
  <c r="F93" i="1"/>
  <c r="D93" i="1"/>
  <c r="G93" i="1" s="1"/>
  <c r="D55" i="1"/>
  <c r="F55" i="1"/>
  <c r="G55" i="1"/>
  <c r="D51" i="1"/>
  <c r="G51" i="1" s="1"/>
  <c r="F51" i="1"/>
  <c r="D50" i="1"/>
  <c r="G50" i="1" s="1"/>
  <c r="F50" i="1"/>
  <c r="D44" i="1"/>
  <c r="G44" i="1" s="1"/>
  <c r="F44" i="1"/>
  <c r="D43" i="1"/>
  <c r="G43" i="1" s="1"/>
  <c r="F43" i="1"/>
  <c r="D82" i="1"/>
  <c r="F82" i="1"/>
  <c r="G82" i="1"/>
  <c r="D89" i="1"/>
  <c r="F89" i="1"/>
  <c r="G89" i="1"/>
  <c r="D67" i="1"/>
  <c r="G67" i="1" s="1"/>
  <c r="F67" i="1"/>
  <c r="B6" i="3"/>
  <c r="D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5" i="1"/>
  <c r="G45" i="1" s="1"/>
  <c r="D46" i="1"/>
  <c r="G46" i="1" s="1"/>
  <c r="D47" i="1"/>
  <c r="G47" i="1" s="1"/>
  <c r="D49" i="1"/>
  <c r="G49" i="1" s="1"/>
  <c r="D54" i="1"/>
  <c r="D48" i="1"/>
  <c r="G48" i="1" s="1"/>
  <c r="D53" i="1"/>
  <c r="G53" i="1" s="1"/>
  <c r="D56" i="1"/>
  <c r="D52" i="1"/>
  <c r="G52" i="1" s="1"/>
  <c r="D57" i="1"/>
  <c r="G57" i="1" s="1"/>
  <c r="D58" i="1"/>
  <c r="G58" i="1" s="1"/>
  <c r="D59" i="1"/>
  <c r="G59" i="1" s="1"/>
  <c r="D60" i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8" i="1"/>
  <c r="G68" i="1" s="1"/>
  <c r="D69" i="1"/>
  <c r="G69" i="1" s="1"/>
  <c r="D70" i="1"/>
  <c r="G70" i="1" s="1"/>
  <c r="D71" i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86" i="1"/>
  <c r="G86" i="1" s="1"/>
  <c r="D87" i="1"/>
  <c r="D88" i="1"/>
  <c r="D90" i="1"/>
  <c r="D91" i="1"/>
  <c r="D92" i="1"/>
  <c r="D78" i="1"/>
  <c r="D79" i="1"/>
  <c r="D80" i="1"/>
  <c r="D81" i="1"/>
  <c r="D83" i="1"/>
  <c r="D84" i="1"/>
  <c r="D85" i="1"/>
  <c r="B170" i="1"/>
  <c r="B167" i="1"/>
  <c r="B169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5" i="1"/>
  <c r="F46" i="1"/>
  <c r="F47" i="1"/>
  <c r="F49" i="1"/>
  <c r="F54" i="1"/>
  <c r="F48" i="1"/>
  <c r="F53" i="1"/>
  <c r="F56" i="1"/>
  <c r="F52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86" i="1"/>
  <c r="F87" i="1"/>
  <c r="F88" i="1"/>
  <c r="F90" i="1"/>
  <c r="F91" i="1"/>
  <c r="F92" i="1"/>
  <c r="F78" i="1"/>
  <c r="F79" i="1"/>
  <c r="F80" i="1"/>
  <c r="F81" i="1"/>
  <c r="F83" i="1"/>
  <c r="F84" i="1"/>
  <c r="F85" i="1"/>
  <c r="G54" i="1"/>
  <c r="G56" i="1"/>
  <c r="G60" i="1"/>
  <c r="G71" i="1"/>
  <c r="G87" i="1"/>
  <c r="G88" i="1"/>
  <c r="G90" i="1"/>
  <c r="G91" i="1"/>
  <c r="G92" i="1"/>
  <c r="G78" i="1"/>
  <c r="G79" i="1"/>
  <c r="G80" i="1"/>
  <c r="G81" i="1"/>
  <c r="G83" i="1"/>
  <c r="G84" i="1"/>
  <c r="G85" i="1"/>
  <c r="C163" i="1"/>
  <c r="G2" i="1" l="1"/>
  <c r="G163" i="1" s="1"/>
  <c r="F163" i="1"/>
  <c r="B172" i="1" s="1"/>
  <c r="D163" i="1"/>
  <c r="B174" i="1" l="1"/>
  <c r="B173" i="1"/>
  <c r="B166" i="1" s="1"/>
  <c r="B175" i="1"/>
  <c r="B171" i="1" l="1"/>
  <c r="B165" i="1"/>
</calcChain>
</file>

<file path=xl/sharedStrings.xml><?xml version="1.0" encoding="utf-8"?>
<sst xmlns="http://schemas.openxmlformats.org/spreadsheetml/2006/main" count="359" uniqueCount="208">
  <si>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</si>
  <si>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</si>
  <si>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</si>
  <si>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</si>
  <si>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</si>
  <si>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</si>
  <si>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</si>
  <si>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</si>
  <si>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</si>
  <si>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</si>
  <si>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</si>
  <si>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</si>
  <si>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</si>
  <si>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</si>
  <si>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</si>
  <si>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</si>
  <si>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</si>
  <si>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</si>
  <si>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</si>
  <si>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</si>
  <si>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</si>
  <si>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</si>
  <si>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</si>
  <si>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</si>
  <si>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</si>
  <si>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</si>
  <si>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</si>
  <si>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</si>
  <si>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</si>
  <si>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</si>
  <si>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</si>
  <si>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</si>
  <si>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</si>
  <si>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</si>
  <si>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</si>
  <si>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</si>
  <si>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</si>
  <si>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</si>
  <si>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</si>
  <si>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</si>
  <si>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</si>
  <si>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</si>
  <si>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</si>
  <si>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</si>
  <si>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</si>
  <si>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</si>
  <si>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</si>
  <si>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</si>
  <si>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</si>
  <si>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</si>
  <si>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</si>
  <si>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</si>
  <si>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</si>
  <si>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</si>
  <si>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</si>
  <si>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</si>
  <si>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</si>
  <si>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</si>
  <si>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</si>
  <si>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</si>
  <si>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</si>
  <si>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</si>
  <si>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</si>
  <si>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</si>
  <si>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</si>
  <si>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</si>
  <si>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</si>
  <si>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</si>
  <si>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</si>
  <si>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</si>
  <si>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</si>
  <si>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</si>
  <si>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</si>
  <si>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</si>
  <si>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</si>
  <si>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</si>
  <si>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</si>
  <si>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</si>
  <si>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</si>
  <si>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</si>
  <si>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</si>
  <si>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</si>
  <si>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</si>
  <si>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</si>
  <si>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</si>
  <si>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</si>
  <si>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</si>
  <si>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</si>
  <si>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</si>
  <si>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 Sample Story</t>
  </si>
  <si>
    <t>List of News</t>
  </si>
  <si>
    <t>News Detail</t>
  </si>
  <si>
    <t>Add News</t>
  </si>
  <si>
    <t>Edit News</t>
  </si>
  <si>
    <t>Delete News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</si>
  <si>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</si>
  <si>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</si>
  <si>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</si>
  <si>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</si>
  <si>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</si>
  <si>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</si>
  <si>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</si>
  <si>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</si>
  <si>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</si>
  <si>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</si>
  <si>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</si>
  <si>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</si>
  <si>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</si>
  <si>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</si>
  <si>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</si>
  <si>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</si>
  <si>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</si>
  <si>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</si>
  <si>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</si>
  <si>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</si>
  <si>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</si>
  <si>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</si>
  <si>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</si>
  <si>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</si>
  <si>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Projected Remaining Weeks of Work</t>
  </si>
  <si>
    <t>Project Start Date</t>
  </si>
  <si>
    <t>Greg Finzer</t>
  </si>
  <si>
    <t>James MacIvor</t>
  </si>
  <si>
    <t>Val Skordin</t>
  </si>
  <si>
    <t>Manage Build and Delivery Schedule</t>
  </si>
  <si>
    <t>News</t>
  </si>
  <si>
    <t>Manage News</t>
  </si>
  <si>
    <t>Stories</t>
  </si>
  <si>
    <t>Manage Stories</t>
  </si>
  <si>
    <t>Elapsed Weeks</t>
  </si>
  <si>
    <t>Project Delay in Weeks</t>
  </si>
  <si>
    <t>Project Week Number Accounting for Delay</t>
  </si>
  <si>
    <t>Design National Home Page</t>
  </si>
  <si>
    <t>National Home Page</t>
  </si>
  <si>
    <t>Grove City Location About Us Page</t>
  </si>
  <si>
    <t>Grove City History Page</t>
  </si>
  <si>
    <t>Polaris About Us Page</t>
  </si>
  <si>
    <t>Manage Delivery Checklist</t>
  </si>
  <si>
    <t>Tech Debt</t>
  </si>
  <si>
    <t>Upgrade to Blazor 8</t>
  </si>
  <si>
    <t>Refactor Common.cs</t>
  </si>
  <si>
    <t>Refactor into Files</t>
  </si>
  <si>
    <t>Move Entities</t>
  </si>
  <si>
    <t>Move Syncfusion Licensing</t>
  </si>
  <si>
    <t>Regression Testing</t>
  </si>
  <si>
    <t>Change from Azure Email to SmarterASP.NET Email</t>
  </si>
  <si>
    <t>Update Diagrams</t>
  </si>
  <si>
    <t>GitHub Actions for Pull Requests</t>
  </si>
  <si>
    <t>Deploy to SmarterASP.NET Development</t>
  </si>
  <si>
    <t>Use location query parm Bed Request</t>
  </si>
  <si>
    <t>Use Location Query Parm Contact</t>
  </si>
  <si>
    <t>Use Location Query Parm Volunteer</t>
  </si>
  <si>
    <t>Design Shared Bed Requests</t>
  </si>
  <si>
    <t>Admin Dashboard Content</t>
  </si>
  <si>
    <t>Unique Volunteer Email Add Dialog</t>
  </si>
  <si>
    <t>Update NuGet Packages and Change NUnit Assertions</t>
  </si>
  <si>
    <t>Cache get files</t>
  </si>
  <si>
    <t>Remove Unused Components and Pages</t>
  </si>
  <si>
    <t>Add three image rotators to Bed Brigade Near Me</t>
  </si>
  <si>
    <t>Location Latitude &amp; Longitude</t>
  </si>
  <si>
    <t>FM Dependent Functionality</t>
  </si>
  <si>
    <t>Verify security for all pages</t>
  </si>
  <si>
    <t>Global Error Handler</t>
  </si>
  <si>
    <t>Refresh Header and Footer</t>
  </si>
  <si>
    <t>Add Page Titles</t>
  </si>
  <si>
    <t>Custom Icons in Grid Toolbar</t>
  </si>
  <si>
    <t>AppOffline for Development</t>
  </si>
  <si>
    <t>Syncfusion Spinner</t>
  </si>
  <si>
    <t>Rework Seeding</t>
  </si>
  <si>
    <t>Upgrade to Blazor 9</t>
  </si>
  <si>
    <t>Blazor 9 Change Render Mode</t>
  </si>
  <si>
    <t>Project Percent Complete</t>
  </si>
  <si>
    <t>Remaining Hours</t>
  </si>
  <si>
    <t>Re-add compilerconfig.json</t>
  </si>
  <si>
    <t>Add Notification Code to Sorry Page</t>
  </si>
  <si>
    <t>Metro Areas</t>
  </si>
  <si>
    <t>Polaris Donations Page</t>
  </si>
  <si>
    <t>New Stories</t>
  </si>
  <si>
    <t>Send confirmation email for Bed Request</t>
  </si>
  <si>
    <t>Make seeding environment specific</t>
  </si>
  <si>
    <t>Import Bed Requests</t>
  </si>
  <si>
    <t>Add Database Indexes</t>
  </si>
  <si>
    <t>Verify Mobile for all pages</t>
  </si>
  <si>
    <t>Refactor Grid Persistence</t>
  </si>
  <si>
    <t>Add try catch and alert</t>
  </si>
  <si>
    <t>National Donations Page</t>
  </si>
  <si>
    <t>Location Timezone</t>
  </si>
  <si>
    <t>Redo Manage Bed Request Form</t>
  </si>
  <si>
    <t>Delivery Sheet Sort By Team Then By Distance</t>
  </si>
  <si>
    <t>Add Delivery Checklist to the Delivery Sheet</t>
  </si>
  <si>
    <t>Download Delivery Sheet</t>
  </si>
  <si>
    <t>Manage Sign Ups</t>
  </si>
  <si>
    <t>Seed Only Grove City and Rock City</t>
  </si>
  <si>
    <t>Bed Request Added to List and Team #</t>
  </si>
  <si>
    <t>Week Number</t>
  </si>
  <si>
    <t>Date</t>
  </si>
  <si>
    <t>Use Animate.css and Wow.js</t>
  </si>
  <si>
    <t>Migration Deployment Setup Database and Preload</t>
  </si>
  <si>
    <t>Improve Performance</t>
  </si>
  <si>
    <t>Edit EmailTaxForm</t>
  </si>
  <si>
    <t>Create Custom Authentication</t>
  </si>
  <si>
    <t>Create Server Information Page</t>
  </si>
  <si>
    <t>Mobile Bed Brigade Near Me</t>
  </si>
  <si>
    <t>Mobile After Submit Bed Request</t>
  </si>
  <si>
    <t>Mobile after Contact Us</t>
  </si>
  <si>
    <t>Mobile after Submit Volunteer</t>
  </si>
  <si>
    <t>Admin Mobile Margin and Padding</t>
  </si>
  <si>
    <t>Manage Users Unusable in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</si>
</sst>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9" fontId="1" fillId="0" borderId="0" xfId="1" applyFon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of Remaining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Down'!$C$1</c:f>
              <c:strCache>
                <c:ptCount val="1"/>
                <c:pt idx="0">
                  <c:v>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 Down'!$B$2:$B$7</c:f>
              <c:numCache>
                <c:formatCode>General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'Burn Down'!$C$2:$C$7</c:f>
              <c:numCache>
                <c:formatCode>General</c:formatCode>
                <c:ptCount val="6"/>
                <c:pt idx="0">
                  <c:v>568</c:v>
                </c:pt>
                <c:pt idx="1">
                  <c:v>704</c:v>
                </c:pt>
                <c:pt idx="2">
                  <c:v>732</c:v>
                </c:pt>
                <c:pt idx="3">
                  <c:v>728</c:v>
                </c:pt>
                <c:pt idx="4">
                  <c:v>664</c:v>
                </c:pt>
                <c:pt idx="5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D-4246-A5F6-E05A758B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907855"/>
        <c:axId val="1040909295"/>
      </c:lineChart>
      <c:catAx>
        <c:axId val="104090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09295"/>
        <c:crosses val="autoZero"/>
        <c:auto val="1"/>
        <c:lblAlgn val="ctr"/>
        <c:lblOffset val="100"/>
        <c:noMultiLvlLbl val="0"/>
      </c:catAx>
      <c:valAx>
        <c:axId val="10409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0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80961</xdr:rowOff>
    </xdr:from>
    <xdr:to>
      <xdr:col>15</xdr:col>
      <xdr:colOff>323850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64222-C01C-453A-E171-951DAAC1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161" totalsRowShown="0">
  <autoFilter ref="A1:G161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3"/>
    <tableColumn id="5" xr3:uid="{32A1D275-1575-4B11-A22D-5A36CD923379}" name="Estimated Hours" dataDxfId="2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1">
      <calculatedColumnFormula>IF(Table1[[#This Row],[Completed]],Table1[[#This Row],[Points]],0)</calculatedColumnFormula>
    </tableColumn>
    <tableColumn id="7" xr3:uid="{B8125C06-D59F-4CA7-817D-1DFF5C288455}" name="Completed Hours" dataDxfId="0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175"/>
  <sheetViews>
    <sheetView tabSelected="1" workbookViewId="0">
      <pane ySplit="1" topLeftCell="A134" activePane="bottomLeft" state="frozen"/>
      <selection pane="bottomLeft" activeCell="B174" sqref="B174"/>
    </sheetView>
  </sheetViews>
  <sheetFormatPr defaultRowHeight="15" x14ac:dyDescent="0.25"/>
  <cols>
    <col min="1" max="1" width="40.42578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105</v>
      </c>
      <c r="F1" t="s">
        <v>115</v>
      </c>
      <c r="G1" t="s">
        <v>106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113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118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111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112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E29" t="b">
        <v>1</v>
      </c>
      <c r="F29">
        <f>IF(Table1[[#This Row],[Completed]],Table1[[#This Row],[Points]],0)</f>
        <v>5</v>
      </c>
      <c r="G29">
        <f>IF(Table1[[#This Row],[Completed]],Table1[[#This Row],[Estimated Hours]],0)</f>
        <v>32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E30" t="b">
        <v>1</v>
      </c>
      <c r="F30">
        <f>IF(Table1[[#This Row],[Completed]],Table1[[#This Row],[Points]],0)</f>
        <v>5</v>
      </c>
      <c r="G30">
        <f>IF(Table1[[#This Row],[Completed]],Table1[[#This Row],[Estimated Hours]],0)</f>
        <v>32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E31" t="b">
        <v>1</v>
      </c>
      <c r="F31">
        <f>IF(Table1[[#This Row],[Completed]],Table1[[#This Row],[Points]],0)</f>
        <v>5</v>
      </c>
      <c r="G31">
        <f>IF(Table1[[#This Row],[Completed]],Table1[[#This Row],[Estimated Hours]],0)</f>
        <v>32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E34" t="b">
        <v>1</v>
      </c>
      <c r="F34">
        <f>IF(Table1[[#This Row],[Completed]],Table1[[#This Row],[Points]],0)</f>
        <v>2</v>
      </c>
      <c r="G34">
        <f>IF(Table1[[#This Row],[Completed]],Table1[[#This Row],[Estimated Hours]],0)</f>
        <v>8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E39" t="b">
        <v>1</v>
      </c>
      <c r="F39">
        <f>IF(Table1[[#This Row],[Completed]],Table1[[#This Row],[Points]],0)</f>
        <v>5</v>
      </c>
      <c r="G39">
        <f>IF(Table1[[#This Row],[Completed]],Table1[[#This Row],[Estimated Hours]],0)</f>
        <v>32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E40" t="b">
        <v>1</v>
      </c>
      <c r="F40">
        <f>IF(Table1[[#This Row],[Completed]],Table1[[#This Row],[Points]],0)</f>
        <v>2</v>
      </c>
      <c r="G40">
        <f>IF(Table1[[#This Row],[Completed]],Table1[[#This Row],[Estimated Hours]],0)</f>
        <v>8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E41" t="b">
        <v>1</v>
      </c>
      <c r="F41">
        <f>IF(Table1[[#This Row],[Completed]],Table1[[#This Row],[Points]],0)</f>
        <v>2</v>
      </c>
      <c r="G41">
        <f>IF(Table1[[#This Row],[Completed]],Table1[[#This Row],[Estimated Hours]],0)</f>
        <v>8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E42" t="b">
        <v>1</v>
      </c>
      <c r="F42">
        <f>IF(Table1[[#This Row],[Completed]],Table1[[#This Row],[Points]],0)</f>
        <v>2</v>
      </c>
      <c r="G42">
        <f>IF(Table1[[#This Row],[Completed]],Table1[[#This Row],[Estimated Hours]],0)</f>
        <v>8</v>
      </c>
    </row>
    <row r="43" spans="1:7" x14ac:dyDescent="0.25">
      <c r="A43" t="s">
        <v>53</v>
      </c>
      <c r="B43" t="s">
        <v>132</v>
      </c>
      <c r="C43" s="3">
        <v>5</v>
      </c>
      <c r="D43" s="3">
        <f>VLOOKUP(C43,Points!$A$1:$C$6,3,FALSE)</f>
        <v>32</v>
      </c>
      <c r="E43" t="b">
        <v>1</v>
      </c>
      <c r="F43">
        <f>IF(Table1[[#This Row],[Completed]],Table1[[#This Row],[Points]],0)</f>
        <v>5</v>
      </c>
      <c r="G43">
        <f>IF(Table1[[#This Row],[Completed]],Table1[[#This Row],[Estimated Hours]],0)</f>
        <v>32</v>
      </c>
    </row>
    <row r="44" spans="1:7" x14ac:dyDescent="0.25">
      <c r="A44" t="s">
        <v>53</v>
      </c>
      <c r="B44" t="s">
        <v>133</v>
      </c>
      <c r="C44" s="3">
        <v>5</v>
      </c>
      <c r="D44" s="3">
        <f>VLOOKUP(C44,Points!$A$1:$C$6,3,FALSE)</f>
        <v>32</v>
      </c>
      <c r="E44" t="b">
        <v>1</v>
      </c>
      <c r="F44">
        <f>IF(Table1[[#This Row],[Completed]],Table1[[#This Row],[Points]],0)</f>
        <v>5</v>
      </c>
      <c r="G44">
        <f>IF(Table1[[#This Row],[Completed]],Table1[[#This Row],[Estimated Hours]],0)</f>
        <v>32</v>
      </c>
    </row>
    <row r="45" spans="1:7" x14ac:dyDescent="0.25">
      <c r="A45" t="s">
        <v>53</v>
      </c>
      <c r="B45" t="s">
        <v>54</v>
      </c>
      <c r="C45" s="3">
        <v>2</v>
      </c>
      <c r="D45" s="3">
        <f>VLOOKUP(C45,Points!$A$1:$C$6,3,FALSE)</f>
        <v>8</v>
      </c>
      <c r="E45" t="b">
        <v>1</v>
      </c>
      <c r="F45">
        <f>IF(Table1[[#This Row],[Completed]],Table1[[#This Row],[Points]],0)</f>
        <v>2</v>
      </c>
      <c r="G45">
        <f>IF(Table1[[#This Row],[Completed]],Table1[[#This Row],[Estimated Hours]],0)</f>
        <v>8</v>
      </c>
    </row>
    <row r="46" spans="1:7" x14ac:dyDescent="0.25">
      <c r="A46" t="s">
        <v>53</v>
      </c>
      <c r="B46" t="s">
        <v>55</v>
      </c>
      <c r="C46" s="3">
        <v>2</v>
      </c>
      <c r="D46" s="3">
        <f>VLOOKUP(C46,Points!$A$1:$C$6,3,FALSE)</f>
        <v>8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57</v>
      </c>
      <c r="C47" s="3">
        <v>3</v>
      </c>
      <c r="D47" s="3">
        <f>VLOOKUP(C47,Points!$A$1:$C$6,3,FALSE)</f>
        <v>16</v>
      </c>
      <c r="E47" t="b">
        <v>1</v>
      </c>
      <c r="F47">
        <f>IF(Table1[[#This Row],[Completed]],Table1[[#This Row],[Points]],0)</f>
        <v>3</v>
      </c>
      <c r="G47">
        <f>IF(Table1[[#This Row],[Completed]],Table1[[#This Row],[Estimated Hours]],0)</f>
        <v>16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E48" t="b">
        <v>1</v>
      </c>
      <c r="F48">
        <f>IF(Table1[[#This Row],[Completed]],Table1[[#This Row],[Points]],0)</f>
        <v>5</v>
      </c>
      <c r="G48">
        <f>IF(Table1[[#This Row],[Completed]],Table1[[#This Row],[Estimated Hours]],0)</f>
        <v>32</v>
      </c>
    </row>
    <row r="49" spans="1:7" x14ac:dyDescent="0.25">
      <c r="A49" t="s">
        <v>56</v>
      </c>
      <c r="B49" t="s">
        <v>58</v>
      </c>
      <c r="C49" s="3">
        <v>3</v>
      </c>
      <c r="D49" s="3">
        <f>VLOOKUP(C49,Points!$A$1:$C$6,3,FALSE)</f>
        <v>16</v>
      </c>
      <c r="E49" t="b">
        <v>1</v>
      </c>
      <c r="F49">
        <f>IF(Table1[[#This Row],[Completed]],Table1[[#This Row],[Points]],0)</f>
        <v>3</v>
      </c>
      <c r="G49">
        <f>IF(Table1[[#This Row],[Completed]],Table1[[#This Row],[Estimated Hours]],0)</f>
        <v>16</v>
      </c>
    </row>
    <row r="50" spans="1:7" x14ac:dyDescent="0.25">
      <c r="A50" t="s">
        <v>56</v>
      </c>
      <c r="B50" t="s">
        <v>134</v>
      </c>
      <c r="C50" s="3">
        <v>2</v>
      </c>
      <c r="D50" s="3">
        <f>VLOOKUP(C50,Points!$A$1:$C$6,3,FALSE)</f>
        <v>8</v>
      </c>
      <c r="E50" t="b">
        <v>1</v>
      </c>
      <c r="F50">
        <f>IF(Table1[[#This Row],[Completed]],Table1[[#This Row],[Points]],0)</f>
        <v>2</v>
      </c>
      <c r="G50">
        <f>IF(Table1[[#This Row],[Completed]],Table1[[#This Row],[Estimated Hours]],0)</f>
        <v>8</v>
      </c>
    </row>
    <row r="51" spans="1:7" x14ac:dyDescent="0.25">
      <c r="A51" t="s">
        <v>56</v>
      </c>
      <c r="B51" t="s">
        <v>135</v>
      </c>
      <c r="C51" s="3">
        <v>2</v>
      </c>
      <c r="D51" s="3">
        <f>VLOOKUP(C51,Points!$A$1:$C$6,3,FALSE)</f>
        <v>8</v>
      </c>
      <c r="E51" t="b">
        <v>1</v>
      </c>
      <c r="F51">
        <f>IF(Table1[[#This Row],[Completed]],Table1[[#This Row],[Points]],0)</f>
        <v>2</v>
      </c>
      <c r="G51">
        <f>IF(Table1[[#This Row],[Completed]],Table1[[#This Row],[Estimated Hours]],0)</f>
        <v>8</v>
      </c>
    </row>
    <row r="52" spans="1:7" x14ac:dyDescent="0.25">
      <c r="A52" t="s">
        <v>56</v>
      </c>
      <c r="B52" t="s">
        <v>63</v>
      </c>
      <c r="C52" s="3">
        <v>2</v>
      </c>
      <c r="D52" s="3">
        <f>VLOOKUP(C52,Points!$A$1:$C$6,3,FALSE)</f>
        <v>8</v>
      </c>
      <c r="E52" t="b">
        <v>1</v>
      </c>
      <c r="F52">
        <f>IF(Table1[[#This Row],[Completed]],Table1[[#This Row],[Points]],0)</f>
        <v>2</v>
      </c>
      <c r="G52">
        <f>IF(Table1[[#This Row],[Completed]],Table1[[#This Row],[Estimated Hours]],0)</f>
        <v>8</v>
      </c>
    </row>
    <row r="53" spans="1:7" x14ac:dyDescent="0.25">
      <c r="A53" t="s">
        <v>56</v>
      </c>
      <c r="B53" t="s">
        <v>61</v>
      </c>
      <c r="C53" s="3">
        <v>2</v>
      </c>
      <c r="D53" s="3">
        <f>VLOOKUP(C53,Points!$A$1:$C$6,3,FALSE)</f>
        <v>8</v>
      </c>
      <c r="E53" t="b">
        <v>1</v>
      </c>
      <c r="F53">
        <f>IF(Table1[[#This Row],[Completed]],Table1[[#This Row],[Points]],0)</f>
        <v>2</v>
      </c>
      <c r="G53">
        <f>IF(Table1[[#This Row],[Completed]],Table1[[#This Row],[Estimated Hours]],0)</f>
        <v>8</v>
      </c>
    </row>
    <row r="54" spans="1:7" x14ac:dyDescent="0.25">
      <c r="A54" t="s">
        <v>56</v>
      </c>
      <c r="B54" t="s">
        <v>59</v>
      </c>
      <c r="C54" s="3">
        <v>5</v>
      </c>
      <c r="D54" s="3">
        <f>VLOOKUP(C54,Points!$A$1:$C$6,3,FALSE)</f>
        <v>32</v>
      </c>
      <c r="F54">
        <f>IF(Table1[[#This Row],[Completed]],Table1[[#This Row],[Points]],0)</f>
        <v>0</v>
      </c>
      <c r="G54">
        <f>IF(Table1[[#This Row],[Completed]],Table1[[#This Row],[Estimated Hours]],0)</f>
        <v>0</v>
      </c>
    </row>
    <row r="55" spans="1:7" x14ac:dyDescent="0.25">
      <c r="A55" t="s">
        <v>56</v>
      </c>
      <c r="B55" t="s">
        <v>136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56</v>
      </c>
      <c r="B56" t="s">
        <v>62</v>
      </c>
      <c r="C56" s="3">
        <v>2</v>
      </c>
      <c r="D56" s="3">
        <f>VLOOKUP(C56,Points!$A$1:$C$6,3,FALSE)</f>
        <v>8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64</v>
      </c>
      <c r="B57" t="s">
        <v>65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64</v>
      </c>
      <c r="B58" t="s">
        <v>66</v>
      </c>
      <c r="C58" s="3">
        <v>3</v>
      </c>
      <c r="D58" s="3">
        <f>VLOOKUP(C58,Points!$A$1:$C$6,3,FALSE)</f>
        <v>16</v>
      </c>
      <c r="E58" t="b">
        <v>1</v>
      </c>
      <c r="F58">
        <f>IF(Table1[[#This Row],[Completed]],Table1[[#This Row],[Points]],0)</f>
        <v>3</v>
      </c>
      <c r="G58">
        <f>IF(Table1[[#This Row],[Completed]],Table1[[#This Row],[Estimated Hours]],0)</f>
        <v>16</v>
      </c>
    </row>
    <row r="59" spans="1:7" x14ac:dyDescent="0.25">
      <c r="A59" t="s">
        <v>64</v>
      </c>
      <c r="B59" t="s">
        <v>67</v>
      </c>
      <c r="C59" s="3">
        <v>5</v>
      </c>
      <c r="D59" s="3">
        <f>VLOOKUP(C59,Points!$A$1:$C$6,3,FALSE)</f>
        <v>32</v>
      </c>
      <c r="E59" t="b">
        <v>1</v>
      </c>
      <c r="F59">
        <f>IF(Table1[[#This Row],[Completed]],Table1[[#This Row],[Points]],0)</f>
        <v>5</v>
      </c>
      <c r="G59">
        <f>IF(Table1[[#This Row],[Completed]],Table1[[#This Row],[Estimated Hours]],0)</f>
        <v>32</v>
      </c>
    </row>
    <row r="60" spans="1:7" x14ac:dyDescent="0.25">
      <c r="A60" t="s">
        <v>64</v>
      </c>
      <c r="B60" t="s">
        <v>68</v>
      </c>
      <c r="C60" s="3">
        <v>5</v>
      </c>
      <c r="D60" s="3">
        <f>VLOOKUP(C60,Points!$A$1:$C$6,3,FALSE)</f>
        <v>32</v>
      </c>
      <c r="F60">
        <f>IF(Table1[[#This Row],[Completed]],Table1[[#This Row],[Points]],0)</f>
        <v>0</v>
      </c>
      <c r="G60">
        <f>IF(Table1[[#This Row],[Completed]],Table1[[#This Row],[Estimated Hours]],0)</f>
        <v>0</v>
      </c>
    </row>
    <row r="61" spans="1:7" x14ac:dyDescent="0.25">
      <c r="A61" t="s">
        <v>69</v>
      </c>
      <c r="B61" t="s">
        <v>70</v>
      </c>
      <c r="C61" s="3">
        <v>5</v>
      </c>
      <c r="D61" s="3">
        <f>VLOOKUP(C61,Points!$A$1:$C$6,3,FALSE)</f>
        <v>32</v>
      </c>
      <c r="E61" t="b">
        <v>1</v>
      </c>
      <c r="F61">
        <f>IF(Table1[[#This Row],[Completed]],Table1[[#This Row],[Points]],0)</f>
        <v>5</v>
      </c>
      <c r="G61">
        <f>IF(Table1[[#This Row],[Completed]],Table1[[#This Row],[Estimated Hours]],0)</f>
        <v>32</v>
      </c>
    </row>
    <row r="62" spans="1:7" x14ac:dyDescent="0.25">
      <c r="A62" t="s">
        <v>69</v>
      </c>
      <c r="B62" t="s">
        <v>71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69</v>
      </c>
      <c r="B63" t="s">
        <v>137</v>
      </c>
      <c r="C63" s="3">
        <v>5</v>
      </c>
      <c r="D63" s="3">
        <f>VLOOKUP(C63,Points!$A$1:$C$6,3,FALSE)</f>
        <v>32</v>
      </c>
      <c r="E63" t="b">
        <v>1</v>
      </c>
      <c r="F63">
        <f>IF(Table1[[#This Row],[Completed]],Table1[[#This Row],[Points]],0)</f>
        <v>5</v>
      </c>
      <c r="G63">
        <f>IF(Table1[[#This Row],[Completed]],Table1[[#This Row],[Estimated Hours]],0)</f>
        <v>32</v>
      </c>
    </row>
    <row r="64" spans="1:7" x14ac:dyDescent="0.25">
      <c r="A64" t="s">
        <v>72</v>
      </c>
      <c r="B64" t="s">
        <v>73</v>
      </c>
      <c r="C64" s="3">
        <v>5</v>
      </c>
      <c r="D64" s="3">
        <f>VLOOKUP(C64,Points!$A$1:$C$6,3,FALSE)</f>
        <v>32</v>
      </c>
      <c r="E64" t="b">
        <v>1</v>
      </c>
      <c r="F64">
        <f>IF(Table1[[#This Row],[Completed]],Table1[[#This Row],[Points]],0)</f>
        <v>5</v>
      </c>
      <c r="G64">
        <f>IF(Table1[[#This Row],[Completed]],Table1[[#This Row],[Estimated Hours]],0)</f>
        <v>32</v>
      </c>
    </row>
    <row r="65" spans="1:7" x14ac:dyDescent="0.25">
      <c r="A65" t="s">
        <v>72</v>
      </c>
      <c r="B65" t="s">
        <v>74</v>
      </c>
      <c r="C65" s="3">
        <v>5</v>
      </c>
      <c r="D65" s="3">
        <f>VLOOKUP(C65,Points!$A$1:$C$6,3,FALSE)</f>
        <v>32</v>
      </c>
      <c r="E65" t="b">
        <v>1</v>
      </c>
      <c r="F65">
        <f>IF(Table1[[#This Row],[Completed]],Table1[[#This Row],[Points]],0)</f>
        <v>5</v>
      </c>
      <c r="G65">
        <f>IF(Table1[[#This Row],[Completed]],Table1[[#This Row],[Estimated Hours]],0)</f>
        <v>32</v>
      </c>
    </row>
    <row r="66" spans="1:7" x14ac:dyDescent="0.25">
      <c r="A66" t="s">
        <v>72</v>
      </c>
      <c r="B66" t="s">
        <v>75</v>
      </c>
      <c r="C66" s="3">
        <v>3</v>
      </c>
      <c r="D66" s="3">
        <f>VLOOKUP(C66,Points!$A$1:$C$6,3,FALSE)</f>
        <v>16</v>
      </c>
      <c r="E66" t="b">
        <v>1</v>
      </c>
      <c r="F66">
        <f>IF(Table1[[#This Row],[Completed]],Table1[[#This Row],[Points]],0)</f>
        <v>3</v>
      </c>
      <c r="G66">
        <f>IF(Table1[[#This Row],[Completed]],Table1[[#This Row],[Estimated Hours]],0)</f>
        <v>16</v>
      </c>
    </row>
    <row r="67" spans="1:7" x14ac:dyDescent="0.25">
      <c r="A67" t="s">
        <v>72</v>
      </c>
      <c r="B67" t="s">
        <v>124</v>
      </c>
      <c r="C67" s="3">
        <v>5</v>
      </c>
      <c r="D67" s="3">
        <f>VLOOKUP(C67,Points!$A$1:$C$6,3,FALSE)</f>
        <v>32</v>
      </c>
      <c r="E67" t="b">
        <v>1</v>
      </c>
      <c r="F67">
        <f>IF(Table1[[#This Row],[Completed]],Table1[[#This Row],[Points]],0)</f>
        <v>5</v>
      </c>
      <c r="G67">
        <f>IF(Table1[[#This Row],[Completed]],Table1[[#This Row],[Estimated Hours]],0)</f>
        <v>32</v>
      </c>
    </row>
    <row r="68" spans="1:7" x14ac:dyDescent="0.25">
      <c r="A68" t="s">
        <v>76</v>
      </c>
      <c r="B68" t="s">
        <v>77</v>
      </c>
      <c r="C68" s="3">
        <v>3</v>
      </c>
      <c r="D68" s="3">
        <f>VLOOKUP(C68,Points!$A$1:$C$6,3,FALSE)</f>
        <v>16</v>
      </c>
      <c r="E68" t="b">
        <v>1</v>
      </c>
      <c r="F68">
        <f>IF(Table1[[#This Row],[Completed]],Table1[[#This Row],[Points]],0)</f>
        <v>3</v>
      </c>
      <c r="G68">
        <f>IF(Table1[[#This Row],[Completed]],Table1[[#This Row],[Estimated Hours]],0)</f>
        <v>16</v>
      </c>
    </row>
    <row r="69" spans="1:7" x14ac:dyDescent="0.25">
      <c r="A69" t="s">
        <v>76</v>
      </c>
      <c r="B69" t="s">
        <v>78</v>
      </c>
      <c r="C69" s="3">
        <v>5</v>
      </c>
      <c r="D69" s="3">
        <f>VLOOKUP(C69,Points!$A$1:$C$6,3,FALSE)</f>
        <v>32</v>
      </c>
      <c r="E69" t="b">
        <v>1</v>
      </c>
      <c r="F69">
        <f>IF(Table1[[#This Row],[Completed]],Table1[[#This Row],[Points]],0)</f>
        <v>5</v>
      </c>
      <c r="G69">
        <f>IF(Table1[[#This Row],[Completed]],Table1[[#This Row],[Estimated Hours]],0)</f>
        <v>32</v>
      </c>
    </row>
    <row r="70" spans="1:7" x14ac:dyDescent="0.25">
      <c r="A70" t="s">
        <v>79</v>
      </c>
      <c r="B70" t="s">
        <v>80</v>
      </c>
      <c r="C70" s="3">
        <v>3</v>
      </c>
      <c r="D70" s="3">
        <f>VLOOKUP(C70,Points!$A$1:$C$6,3,FALSE)</f>
        <v>16</v>
      </c>
      <c r="E70" t="b">
        <v>1</v>
      </c>
      <c r="F70">
        <f>IF(Table1[[#This Row],[Completed]],Table1[[#This Row],[Points]],0)</f>
        <v>3</v>
      </c>
      <c r="G70">
        <f>IF(Table1[[#This Row],[Completed]],Table1[[#This Row],[Estimated Hours]],0)</f>
        <v>16</v>
      </c>
    </row>
    <row r="71" spans="1:7" x14ac:dyDescent="0.25">
      <c r="A71" t="s">
        <v>79</v>
      </c>
      <c r="B71" t="s">
        <v>81</v>
      </c>
      <c r="C71" s="3">
        <v>3</v>
      </c>
      <c r="D71" s="3">
        <f>VLOOKUP(C71,Points!$A$1:$C$6,3,FALSE)</f>
        <v>16</v>
      </c>
      <c r="F71">
        <f>IF(Table1[[#This Row],[Completed]],Table1[[#This Row],[Points]],0)</f>
        <v>0</v>
      </c>
      <c r="G71">
        <f>IF(Table1[[#This Row],[Completed]],Table1[[#This Row],[Estimated Hours]],0)</f>
        <v>0</v>
      </c>
    </row>
    <row r="72" spans="1:7" x14ac:dyDescent="0.25">
      <c r="A72" t="s">
        <v>79</v>
      </c>
      <c r="B72" t="s">
        <v>82</v>
      </c>
      <c r="C72" s="3">
        <v>5</v>
      </c>
      <c r="D72" s="3">
        <f>VLOOKUP(C72,Points!$A$1:$C$6,3,FALSE)</f>
        <v>32</v>
      </c>
      <c r="E72" t="b">
        <v>1</v>
      </c>
      <c r="F72">
        <f>IF(Table1[[#This Row],[Completed]],Table1[[#This Row],[Points]],0)</f>
        <v>5</v>
      </c>
      <c r="G72">
        <f>IF(Table1[[#This Row],[Completed]],Table1[[#This Row],[Estimated Hours]],0)</f>
        <v>32</v>
      </c>
    </row>
    <row r="73" spans="1:7" x14ac:dyDescent="0.25">
      <c r="A73" t="s">
        <v>79</v>
      </c>
      <c r="B73" t="s">
        <v>83</v>
      </c>
      <c r="C73" s="3">
        <v>5</v>
      </c>
      <c r="D73" s="3">
        <f>VLOOKUP(C73,Points!$A$1:$C$6,3,FALSE)</f>
        <v>32</v>
      </c>
      <c r="E73" t="b">
        <v>1</v>
      </c>
      <c r="F73">
        <f>IF(Table1[[#This Row],[Completed]],Table1[[#This Row],[Points]],0)</f>
        <v>5</v>
      </c>
      <c r="G73">
        <f>IF(Table1[[#This Row],[Completed]],Table1[[#This Row],[Estimated Hours]],0)</f>
        <v>32</v>
      </c>
    </row>
    <row r="74" spans="1:7" x14ac:dyDescent="0.25">
      <c r="A74" t="s">
        <v>84</v>
      </c>
      <c r="B74" t="s">
        <v>85</v>
      </c>
      <c r="C74" s="3">
        <v>3</v>
      </c>
      <c r="D74" s="3">
        <f>VLOOKUP(C74,Points!$A$1:$C$6,3,FALSE)</f>
        <v>16</v>
      </c>
      <c r="E74" t="b">
        <v>1</v>
      </c>
      <c r="F74">
        <f>IF(Table1[[#This Row],[Completed]],Table1[[#This Row],[Points]],0)</f>
        <v>3</v>
      </c>
      <c r="G74">
        <f>IF(Table1[[#This Row],[Completed]],Table1[[#This Row],[Estimated Hours]],0)</f>
        <v>16</v>
      </c>
    </row>
    <row r="75" spans="1:7" x14ac:dyDescent="0.25">
      <c r="A75" t="s">
        <v>84</v>
      </c>
      <c r="B75" t="s">
        <v>86</v>
      </c>
      <c r="C75" s="3">
        <v>3</v>
      </c>
      <c r="D75" s="3">
        <f>VLOOKUP(C75,Points!$A$1:$C$6,3,FALSE)</f>
        <v>16</v>
      </c>
      <c r="E75" t="b">
        <v>1</v>
      </c>
      <c r="F75">
        <f>IF(Table1[[#This Row],[Completed]],Table1[[#This Row],[Points]],0)</f>
        <v>3</v>
      </c>
      <c r="G75">
        <f>IF(Table1[[#This Row],[Completed]],Table1[[#This Row],[Estimated Hours]],0)</f>
        <v>16</v>
      </c>
    </row>
    <row r="76" spans="1:7" x14ac:dyDescent="0.25">
      <c r="A76" t="s">
        <v>84</v>
      </c>
      <c r="B76" t="s">
        <v>87</v>
      </c>
      <c r="C76" s="3">
        <v>3</v>
      </c>
      <c r="D76" s="3">
        <f>VLOOKUP(C76,Points!$A$1:$C$6,3,FALSE)</f>
        <v>16</v>
      </c>
      <c r="E76" t="b">
        <v>1</v>
      </c>
      <c r="F76">
        <f>IF(Table1[[#This Row],[Completed]],Table1[[#This Row],[Points]],0)</f>
        <v>3</v>
      </c>
      <c r="G76">
        <f>IF(Table1[[#This Row],[Completed]],Table1[[#This Row],[Estimated Hours]],0)</f>
        <v>16</v>
      </c>
    </row>
    <row r="77" spans="1:7" x14ac:dyDescent="0.25">
      <c r="A77" t="s">
        <v>84</v>
      </c>
      <c r="B77" t="s">
        <v>88</v>
      </c>
      <c r="C77" s="3">
        <v>3</v>
      </c>
      <c r="D77" s="3">
        <f>VLOOKUP(C77,Points!$A$1:$C$6,3,FALSE)</f>
        <v>16</v>
      </c>
      <c r="E77" t="b">
        <v>1</v>
      </c>
      <c r="F77">
        <f>IF(Table1[[#This Row],[Completed]],Table1[[#This Row],[Points]],0)</f>
        <v>3</v>
      </c>
      <c r="G77">
        <f>IF(Table1[[#This Row],[Completed]],Table1[[#This Row],[Estimated Hours]],0)</f>
        <v>16</v>
      </c>
    </row>
    <row r="78" spans="1:7" x14ac:dyDescent="0.25">
      <c r="A78" t="s">
        <v>127</v>
      </c>
      <c r="B78" t="s">
        <v>95</v>
      </c>
      <c r="C78" s="3">
        <v>2</v>
      </c>
      <c r="D78" s="3">
        <f>VLOOKUP(C78,Points!$A$1:$C$6,3,FALSE)</f>
        <v>8</v>
      </c>
      <c r="F78">
        <f>IF(Table1[[#This Row],[Completed]],Table1[[#This Row],[Points]],0)</f>
        <v>0</v>
      </c>
      <c r="G78">
        <f>IF(Table1[[#This Row],[Completed]],Table1[[#This Row],[Estimated Hours]],0)</f>
        <v>0</v>
      </c>
    </row>
    <row r="79" spans="1:7" x14ac:dyDescent="0.25">
      <c r="A79" t="s">
        <v>127</v>
      </c>
      <c r="B79" t="s">
        <v>96</v>
      </c>
      <c r="C79" s="3">
        <v>2</v>
      </c>
      <c r="D79" s="3">
        <f>VLOOKUP(C79,Points!$A$1:$C$6,3,FALSE)</f>
        <v>8</v>
      </c>
      <c r="F79">
        <f>IF(Table1[[#This Row],[Completed]],Table1[[#This Row],[Points]],0)</f>
        <v>0</v>
      </c>
      <c r="G79">
        <f>IF(Table1[[#This Row],[Completed]],Table1[[#This Row],[Estimated Hours]],0)</f>
        <v>0</v>
      </c>
    </row>
    <row r="80" spans="1:7" x14ac:dyDescent="0.25">
      <c r="A80" t="s">
        <v>127</v>
      </c>
      <c r="B80" t="s">
        <v>97</v>
      </c>
      <c r="C80" s="3">
        <v>3</v>
      </c>
      <c r="D80" s="3">
        <f>VLOOKUP(C80,Points!$A$1:$C$6,3,FALSE)</f>
        <v>16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127</v>
      </c>
      <c r="B81" t="s">
        <v>98</v>
      </c>
      <c r="C81" s="3">
        <v>3</v>
      </c>
      <c r="D81" s="3">
        <f>VLOOKUP(C81,Points!$A$1:$C$6,3,FALSE)</f>
        <v>16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127</v>
      </c>
      <c r="B82" t="s">
        <v>128</v>
      </c>
      <c r="C82" s="3">
        <v>3</v>
      </c>
      <c r="D82" s="3">
        <f>VLOOKUP(C82,Points!$A$1:$C$6,3,FALSE)</f>
        <v>16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127</v>
      </c>
      <c r="B83" t="s">
        <v>99</v>
      </c>
      <c r="C83" s="3">
        <v>3</v>
      </c>
      <c r="D83" s="3">
        <f>VLOOKUP(C83,Points!$A$1:$C$6,3,FALSE)</f>
        <v>16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127</v>
      </c>
      <c r="B84" t="s">
        <v>100</v>
      </c>
      <c r="C84" s="3">
        <v>1</v>
      </c>
      <c r="D84" s="3">
        <f>VLOOKUP(C84,Points!$A$1:$C$6,3,FALSE)</f>
        <v>4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127</v>
      </c>
      <c r="B85" t="s">
        <v>101</v>
      </c>
      <c r="C85" s="3">
        <v>1</v>
      </c>
      <c r="D85" s="3">
        <f>VLOOKUP(C85,Points!$A$1:$C$6,3,FALSE)</f>
        <v>4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125</v>
      </c>
      <c r="B86" t="s">
        <v>89</v>
      </c>
      <c r="C86" s="3">
        <v>3</v>
      </c>
      <c r="D86" s="3">
        <f>VLOOKUP(C86,Points!$A$1:$C$6,3,FALSE)</f>
        <v>16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125</v>
      </c>
      <c r="B87" t="s">
        <v>90</v>
      </c>
      <c r="C87" s="3">
        <v>3</v>
      </c>
      <c r="D87" s="3">
        <f>VLOOKUP(C87,Points!$A$1:$C$6,3,FALSE)</f>
        <v>16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125</v>
      </c>
      <c r="B88" t="s">
        <v>91</v>
      </c>
      <c r="C88" s="3">
        <v>3</v>
      </c>
      <c r="D88" s="3">
        <f>VLOOKUP(C88,Points!$A$1:$C$6,3,FALSE)</f>
        <v>16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125</v>
      </c>
      <c r="B89" t="s">
        <v>126</v>
      </c>
      <c r="C89" s="3">
        <v>3</v>
      </c>
      <c r="D89" s="3">
        <f>VLOOKUP(C89,Points!$A$1:$C$6,3,FALSE)</f>
        <v>16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25">
      <c r="A90" t="s">
        <v>125</v>
      </c>
      <c r="B90" t="s">
        <v>92</v>
      </c>
      <c r="C90" s="3">
        <v>3</v>
      </c>
      <c r="D90" s="3">
        <f>VLOOKUP(C90,Points!$A$1:$C$6,3,FALSE)</f>
        <v>16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1" spans="1:7" x14ac:dyDescent="0.25">
      <c r="A91" t="s">
        <v>125</v>
      </c>
      <c r="B91" t="s">
        <v>93</v>
      </c>
      <c r="C91" s="3">
        <v>1</v>
      </c>
      <c r="D91" s="3">
        <f>VLOOKUP(C91,Points!$A$1:$C$6,3,FALSE)</f>
        <v>4</v>
      </c>
      <c r="F91">
        <f>IF(Table1[[#This Row],[Completed]],Table1[[#This Row],[Points]],0)</f>
        <v>0</v>
      </c>
      <c r="G91">
        <f>IF(Table1[[#This Row],[Completed]],Table1[[#This Row],[Estimated Hours]],0)</f>
        <v>0</v>
      </c>
    </row>
    <row r="92" spans="1:7" x14ac:dyDescent="0.25">
      <c r="A92" t="s">
        <v>125</v>
      </c>
      <c r="B92" t="s">
        <v>94</v>
      </c>
      <c r="C92" s="3">
        <v>1</v>
      </c>
      <c r="D92" s="3">
        <f>VLOOKUP(C92,Points!$A$1:$C$6,3,FALSE)</f>
        <v>4</v>
      </c>
      <c r="F92">
        <f>IF(Table1[[#This Row],[Completed]],Table1[[#This Row],[Points]],0)</f>
        <v>0</v>
      </c>
      <c r="G92">
        <f>IF(Table1[[#This Row],[Completed]],Table1[[#This Row],[Estimated Hours]],0)</f>
        <v>0</v>
      </c>
    </row>
    <row r="93" spans="1:7" x14ac:dyDescent="0.25">
      <c r="A93" t="s">
        <v>138</v>
      </c>
      <c r="B93" t="s">
        <v>139</v>
      </c>
      <c r="C93" s="3">
        <v>5</v>
      </c>
      <c r="D93" s="3">
        <f>VLOOKUP(C93,Points!$A$1:$C$6,3,FALSE)</f>
        <v>32</v>
      </c>
      <c r="E93" t="b">
        <v>1</v>
      </c>
      <c r="F93">
        <f>IF(Table1[[#This Row],[Completed]],Table1[[#This Row],[Points]],0)</f>
        <v>5</v>
      </c>
      <c r="G93">
        <f>IF(Table1[[#This Row],[Completed]],Table1[[#This Row],[Estimated Hours]],0)</f>
        <v>32</v>
      </c>
    </row>
    <row r="94" spans="1:7" x14ac:dyDescent="0.25">
      <c r="A94" t="s">
        <v>138</v>
      </c>
      <c r="B94" t="s">
        <v>140</v>
      </c>
      <c r="C94" s="3">
        <v>1</v>
      </c>
      <c r="D94" s="3">
        <f>VLOOKUP(C94,Points!$A$1:$C$6,3,FALSE)</f>
        <v>4</v>
      </c>
      <c r="E94" t="b">
        <v>1</v>
      </c>
      <c r="F94">
        <f>IF(Table1[[#This Row],[Completed]],Table1[[#This Row],[Points]],0)</f>
        <v>1</v>
      </c>
      <c r="G94">
        <f>IF(Table1[[#This Row],[Completed]],Table1[[#This Row],[Estimated Hours]],0)</f>
        <v>4</v>
      </c>
    </row>
    <row r="95" spans="1:7" x14ac:dyDescent="0.25">
      <c r="A95" t="s">
        <v>138</v>
      </c>
      <c r="B95" t="s">
        <v>141</v>
      </c>
      <c r="C95" s="3">
        <v>1</v>
      </c>
      <c r="D95" s="3">
        <f>VLOOKUP(C95,Points!$A$1:$C$6,3,FALSE)</f>
        <v>4</v>
      </c>
      <c r="E95" t="b">
        <v>1</v>
      </c>
      <c r="F95">
        <f>IF(Table1[[#This Row],[Completed]],Table1[[#This Row],[Points]],0)</f>
        <v>1</v>
      </c>
      <c r="G95">
        <f>IF(Table1[[#This Row],[Completed]],Table1[[#This Row],[Estimated Hours]],0)</f>
        <v>4</v>
      </c>
    </row>
    <row r="96" spans="1:7" x14ac:dyDescent="0.25">
      <c r="A96" t="s">
        <v>138</v>
      </c>
      <c r="B96" t="s">
        <v>142</v>
      </c>
      <c r="C96" s="3">
        <v>1</v>
      </c>
      <c r="D96" s="3">
        <f>VLOOKUP(C96,Points!$A$1:$C$6,3,FALSE)</f>
        <v>4</v>
      </c>
      <c r="E96" t="b">
        <v>1</v>
      </c>
      <c r="F96">
        <f>IF(Table1[[#This Row],[Completed]],Table1[[#This Row],[Points]],0)</f>
        <v>1</v>
      </c>
      <c r="G96">
        <f>IF(Table1[[#This Row],[Completed]],Table1[[#This Row],[Estimated Hours]],0)</f>
        <v>4</v>
      </c>
    </row>
    <row r="97" spans="1:7" x14ac:dyDescent="0.25">
      <c r="A97" t="s">
        <v>138</v>
      </c>
      <c r="B97" t="s">
        <v>143</v>
      </c>
      <c r="C97" s="3">
        <v>1</v>
      </c>
      <c r="D97" s="3">
        <f>VLOOKUP(C97,Points!$A$1:$C$6,3,FALSE)</f>
        <v>4</v>
      </c>
      <c r="E97" t="b">
        <v>1</v>
      </c>
      <c r="F97">
        <f>IF(Table1[[#This Row],[Completed]],Table1[[#This Row],[Points]],0)</f>
        <v>1</v>
      </c>
      <c r="G97">
        <f>IF(Table1[[#This Row],[Completed]],Table1[[#This Row],[Estimated Hours]],0)</f>
        <v>4</v>
      </c>
    </row>
    <row r="98" spans="1:7" x14ac:dyDescent="0.25">
      <c r="A98" t="s">
        <v>138</v>
      </c>
      <c r="B98" t="s">
        <v>144</v>
      </c>
      <c r="C98" s="3">
        <v>3</v>
      </c>
      <c r="D98" s="3">
        <f>VLOOKUP(C98,Points!$A$1:$C$6,3,FALSE)</f>
        <v>16</v>
      </c>
      <c r="E98" t="b">
        <v>1</v>
      </c>
      <c r="F98">
        <f>IF(Table1[[#This Row],[Completed]],Table1[[#This Row],[Points]],0)</f>
        <v>3</v>
      </c>
      <c r="G98">
        <f>IF(Table1[[#This Row],[Completed]],Table1[[#This Row],[Estimated Hours]],0)</f>
        <v>16</v>
      </c>
    </row>
    <row r="99" spans="1:7" x14ac:dyDescent="0.25">
      <c r="A99" t="s">
        <v>138</v>
      </c>
      <c r="B99" t="s">
        <v>145</v>
      </c>
      <c r="C99" s="3">
        <v>1</v>
      </c>
      <c r="D99" s="3">
        <f>VLOOKUP(C99,Points!$A$1:$C$6,3,FALSE)</f>
        <v>4</v>
      </c>
      <c r="E99" t="b">
        <v>1</v>
      </c>
      <c r="F99">
        <f>IF(Table1[[#This Row],[Completed]],Table1[[#This Row],[Points]],0)</f>
        <v>1</v>
      </c>
      <c r="G99">
        <f>IF(Table1[[#This Row],[Completed]],Table1[[#This Row],[Estimated Hours]],0)</f>
        <v>4</v>
      </c>
    </row>
    <row r="100" spans="1:7" x14ac:dyDescent="0.25">
      <c r="A100" t="s">
        <v>138</v>
      </c>
      <c r="B100" t="s">
        <v>146</v>
      </c>
      <c r="C100" s="3">
        <v>1</v>
      </c>
      <c r="D100" s="3">
        <f>VLOOKUP(C100,Points!$A$1:$C$6,3,FALSE)</f>
        <v>4</v>
      </c>
      <c r="E100" t="b">
        <v>1</v>
      </c>
      <c r="F100">
        <f>IF(Table1[[#This Row],[Completed]],Table1[[#This Row],[Points]],0)</f>
        <v>1</v>
      </c>
      <c r="G100">
        <f>IF(Table1[[#This Row],[Completed]],Table1[[#This Row],[Estimated Hours]],0)</f>
        <v>4</v>
      </c>
    </row>
    <row r="101" spans="1:7" x14ac:dyDescent="0.25">
      <c r="A101" t="s">
        <v>138</v>
      </c>
      <c r="B101" t="s">
        <v>147</v>
      </c>
      <c r="C101" s="3">
        <v>1</v>
      </c>
      <c r="D101" s="3">
        <f>VLOOKUP(C101,Points!$A$1:$C$6,3,FALSE)</f>
        <v>4</v>
      </c>
      <c r="E101" t="b">
        <v>1</v>
      </c>
      <c r="F101">
        <f>IF(Table1[[#This Row],[Completed]],Table1[[#This Row],[Points]],0)</f>
        <v>1</v>
      </c>
      <c r="G101">
        <f>IF(Table1[[#This Row],[Completed]],Table1[[#This Row],[Estimated Hours]],0)</f>
        <v>4</v>
      </c>
    </row>
    <row r="102" spans="1:7" x14ac:dyDescent="0.25">
      <c r="A102" t="s">
        <v>138</v>
      </c>
      <c r="B102" t="s">
        <v>148</v>
      </c>
      <c r="C102" s="3">
        <v>1</v>
      </c>
      <c r="D102" s="3">
        <f>VLOOKUP(C102,Points!$A$1:$C$6,3,FALSE)</f>
        <v>4</v>
      </c>
      <c r="E102" t="b">
        <v>1</v>
      </c>
      <c r="F102">
        <f>IF(Table1[[#This Row],[Completed]],Table1[[#This Row],[Points]],0)</f>
        <v>1</v>
      </c>
      <c r="G102">
        <f>IF(Table1[[#This Row],[Completed]],Table1[[#This Row],[Estimated Hours]],0)</f>
        <v>4</v>
      </c>
    </row>
    <row r="103" spans="1:7" x14ac:dyDescent="0.25">
      <c r="A103" t="s">
        <v>138</v>
      </c>
      <c r="B103" t="s">
        <v>149</v>
      </c>
      <c r="C103" s="3">
        <v>1</v>
      </c>
      <c r="D103" s="3">
        <f>VLOOKUP(C103,Points!$A$1:$C$6,3,FALSE)</f>
        <v>4</v>
      </c>
      <c r="E103" t="b">
        <v>1</v>
      </c>
      <c r="F103">
        <f>IF(Table1[[#This Row],[Completed]],Table1[[#This Row],[Points]],0)</f>
        <v>1</v>
      </c>
      <c r="G103">
        <f>IF(Table1[[#This Row],[Completed]],Table1[[#This Row],[Estimated Hours]],0)</f>
        <v>4</v>
      </c>
    </row>
    <row r="104" spans="1:7" x14ac:dyDescent="0.25">
      <c r="A104" t="s">
        <v>138</v>
      </c>
      <c r="B104" t="s">
        <v>150</v>
      </c>
      <c r="C104" s="3">
        <v>1</v>
      </c>
      <c r="D104" s="3">
        <f>VLOOKUP(C104,Points!$A$1:$C$6,3,FALSE)</f>
        <v>4</v>
      </c>
      <c r="E104" t="b">
        <v>1</v>
      </c>
      <c r="F104">
        <f>IF(Table1[[#This Row],[Completed]],Table1[[#This Row],[Points]],0)</f>
        <v>1</v>
      </c>
      <c r="G104">
        <f>IF(Table1[[#This Row],[Completed]],Table1[[#This Row],[Estimated Hours]],0)</f>
        <v>4</v>
      </c>
    </row>
    <row r="105" spans="1:7" x14ac:dyDescent="0.25">
      <c r="A105" t="s">
        <v>138</v>
      </c>
      <c r="B105" t="s">
        <v>151</v>
      </c>
      <c r="C105" s="3">
        <v>1</v>
      </c>
      <c r="D105" s="3">
        <f>VLOOKUP(C105,Points!$A$1:$C$6,3,FALSE)</f>
        <v>4</v>
      </c>
      <c r="E105" t="b">
        <v>1</v>
      </c>
      <c r="F105">
        <f>IF(Table1[[#This Row],[Completed]],Table1[[#This Row],[Points]],0)</f>
        <v>1</v>
      </c>
      <c r="G105">
        <f>IF(Table1[[#This Row],[Completed]],Table1[[#This Row],[Estimated Hours]],0)</f>
        <v>4</v>
      </c>
    </row>
    <row r="106" spans="1:7" x14ac:dyDescent="0.25">
      <c r="A106" t="s">
        <v>138</v>
      </c>
      <c r="B106" t="s">
        <v>152</v>
      </c>
      <c r="C106" s="3">
        <v>1</v>
      </c>
      <c r="D106" s="3">
        <f>VLOOKUP(C106,Points!$A$1:$C$6,3,FALSE)</f>
        <v>4</v>
      </c>
      <c r="E106" t="b">
        <v>1</v>
      </c>
      <c r="F106">
        <f>IF(Table1[[#This Row],[Completed]],Table1[[#This Row],[Points]],0)</f>
        <v>1</v>
      </c>
      <c r="G106">
        <f>IF(Table1[[#This Row],[Completed]],Table1[[#This Row],[Estimated Hours]],0)</f>
        <v>4</v>
      </c>
    </row>
    <row r="107" spans="1:7" x14ac:dyDescent="0.25">
      <c r="A107" t="s">
        <v>138</v>
      </c>
      <c r="B107" t="s">
        <v>153</v>
      </c>
      <c r="C107" s="3">
        <v>1</v>
      </c>
      <c r="D107" s="3">
        <f>VLOOKUP(C107,Points!$A$1:$C$6,3,FALSE)</f>
        <v>4</v>
      </c>
      <c r="E107" t="b">
        <v>1</v>
      </c>
      <c r="F107">
        <f>IF(Table1[[#This Row],[Completed]],Table1[[#This Row],[Points]],0)</f>
        <v>1</v>
      </c>
      <c r="G107">
        <f>IF(Table1[[#This Row],[Completed]],Table1[[#This Row],[Estimated Hours]],0)</f>
        <v>4</v>
      </c>
    </row>
    <row r="108" spans="1:7" x14ac:dyDescent="0.25">
      <c r="A108" t="s">
        <v>138</v>
      </c>
      <c r="B108" t="s">
        <v>154</v>
      </c>
      <c r="C108" s="3">
        <v>1</v>
      </c>
      <c r="D108" s="3">
        <f>VLOOKUP(C108,Points!$A$1:$C$6,3,FALSE)</f>
        <v>4</v>
      </c>
      <c r="E108" t="b">
        <v>1</v>
      </c>
      <c r="F108">
        <f>IF(Table1[[#This Row],[Completed]],Table1[[#This Row],[Points]],0)</f>
        <v>1</v>
      </c>
      <c r="G108">
        <f>IF(Table1[[#This Row],[Completed]],Table1[[#This Row],[Estimated Hours]],0)</f>
        <v>4</v>
      </c>
    </row>
    <row r="109" spans="1:7" x14ac:dyDescent="0.25">
      <c r="A109" t="s">
        <v>138</v>
      </c>
      <c r="B109" t="s">
        <v>155</v>
      </c>
      <c r="C109" s="3">
        <v>2</v>
      </c>
      <c r="D109" s="3">
        <f>VLOOKUP(C109,Points!$A$1:$C$6,3,FALSE)</f>
        <v>8</v>
      </c>
      <c r="E109" t="b">
        <v>1</v>
      </c>
      <c r="F109">
        <f>IF(Table1[[#This Row],[Completed]],Table1[[#This Row],[Points]],0)</f>
        <v>2</v>
      </c>
      <c r="G109">
        <f>IF(Table1[[#This Row],[Completed]],Table1[[#This Row],[Estimated Hours]],0)</f>
        <v>8</v>
      </c>
    </row>
    <row r="110" spans="1:7" x14ac:dyDescent="0.25">
      <c r="A110" t="s">
        <v>138</v>
      </c>
      <c r="B110" t="s">
        <v>156</v>
      </c>
      <c r="C110" s="3">
        <v>1</v>
      </c>
      <c r="D110" s="3">
        <f>VLOOKUP(C110,Points!$A$1:$C$6,3,FALSE)</f>
        <v>4</v>
      </c>
      <c r="E110" t="b">
        <v>1</v>
      </c>
      <c r="F110">
        <f>IF(Table1[[#This Row],[Completed]],Table1[[#This Row],[Points]],0)</f>
        <v>1</v>
      </c>
      <c r="G110">
        <f>IF(Table1[[#This Row],[Completed]],Table1[[#This Row],[Estimated Hours]],0)</f>
        <v>4</v>
      </c>
    </row>
    <row r="111" spans="1:7" x14ac:dyDescent="0.25">
      <c r="A111" t="s">
        <v>138</v>
      </c>
      <c r="B111" t="s">
        <v>157</v>
      </c>
      <c r="C111" s="3">
        <v>1</v>
      </c>
      <c r="D111" s="3">
        <f>VLOOKUP(C111,Points!$A$1:$C$6,3,FALSE)</f>
        <v>4</v>
      </c>
      <c r="F111">
        <f>IF(Table1[[#This Row],[Completed]],Table1[[#This Row],[Points]],0)</f>
        <v>0</v>
      </c>
      <c r="G111">
        <f>IF(Table1[[#This Row],[Completed]],Table1[[#This Row],[Estimated Hours]],0)</f>
        <v>0</v>
      </c>
    </row>
    <row r="112" spans="1:7" x14ac:dyDescent="0.25">
      <c r="A112" t="s">
        <v>138</v>
      </c>
      <c r="B112" t="s">
        <v>158</v>
      </c>
      <c r="C112" s="3">
        <v>1</v>
      </c>
      <c r="D112" s="3">
        <f>VLOOKUP(C112,Points!$A$1:$C$6,3,FALSE)</f>
        <v>4</v>
      </c>
      <c r="F112">
        <f>IF(Table1[[#This Row],[Completed]],Table1[[#This Row],[Points]],0)</f>
        <v>0</v>
      </c>
      <c r="G112">
        <f>IF(Table1[[#This Row],[Completed]],Table1[[#This Row],[Estimated Hours]],0)</f>
        <v>0</v>
      </c>
    </row>
    <row r="113" spans="1:7" x14ac:dyDescent="0.25">
      <c r="A113" t="s">
        <v>138</v>
      </c>
      <c r="B113" t="s">
        <v>159</v>
      </c>
      <c r="C113" s="3">
        <v>1</v>
      </c>
      <c r="D113" s="3">
        <f>VLOOKUP(C113,Points!$A$1:$C$6,3,FALSE)</f>
        <v>4</v>
      </c>
      <c r="F113">
        <f>IF(Table1[[#This Row],[Completed]],Table1[[#This Row],[Points]],0)</f>
        <v>0</v>
      </c>
      <c r="G113">
        <f>IF(Table1[[#This Row],[Completed]],Table1[[#This Row],[Estimated Hours]],0)</f>
        <v>0</v>
      </c>
    </row>
    <row r="114" spans="1:7" x14ac:dyDescent="0.25">
      <c r="A114" t="s">
        <v>138</v>
      </c>
      <c r="B114" t="s">
        <v>160</v>
      </c>
      <c r="C114" s="3">
        <v>5</v>
      </c>
      <c r="D114" s="3">
        <f>VLOOKUP(C114,Points!$A$1:$C$6,3,FALSE)</f>
        <v>32</v>
      </c>
      <c r="F114">
        <f>IF(Table1[[#This Row],[Completed]],Table1[[#This Row],[Points]],0)</f>
        <v>0</v>
      </c>
      <c r="G114">
        <f>IF(Table1[[#This Row],[Completed]],Table1[[#This Row],[Estimated Hours]],0)</f>
        <v>0</v>
      </c>
    </row>
    <row r="115" spans="1:7" x14ac:dyDescent="0.25">
      <c r="A115" t="s">
        <v>138</v>
      </c>
      <c r="B115" t="s">
        <v>161</v>
      </c>
      <c r="C115" s="3">
        <v>3</v>
      </c>
      <c r="D115" s="3">
        <f>VLOOKUP(C115,Points!$A$1:$C$6,3,FALSE)</f>
        <v>16</v>
      </c>
      <c r="F115">
        <f>IF(Table1[[#This Row],[Completed]],Table1[[#This Row],[Points]],0)</f>
        <v>0</v>
      </c>
      <c r="G115">
        <f>IF(Table1[[#This Row],[Completed]],Table1[[#This Row],[Estimated Hours]],0)</f>
        <v>0</v>
      </c>
    </row>
    <row r="116" spans="1:7" x14ac:dyDescent="0.25">
      <c r="A116" t="s">
        <v>138</v>
      </c>
      <c r="B116" t="s">
        <v>162</v>
      </c>
      <c r="C116" s="3">
        <v>3</v>
      </c>
      <c r="D116" s="3">
        <f>VLOOKUP(C116,Points!$A$1:$C$6,3,FALSE)</f>
        <v>16</v>
      </c>
      <c r="E116" t="b">
        <v>1</v>
      </c>
      <c r="F116">
        <f>IF(Table1[[#This Row],[Completed]],Table1[[#This Row],[Points]],0)</f>
        <v>3</v>
      </c>
      <c r="G116">
        <f>IF(Table1[[#This Row],[Completed]],Table1[[#This Row],[Estimated Hours]],0)</f>
        <v>16</v>
      </c>
    </row>
    <row r="117" spans="1:7" x14ac:dyDescent="0.25">
      <c r="A117" t="s">
        <v>138</v>
      </c>
      <c r="B117" t="s">
        <v>163</v>
      </c>
      <c r="C117" s="3">
        <v>1</v>
      </c>
      <c r="D117" s="3">
        <f>VLOOKUP(C117,Points!$A$1:$C$6,3,FALSE)</f>
        <v>4</v>
      </c>
      <c r="E117" t="b">
        <v>1</v>
      </c>
      <c r="F117">
        <f>IF(Table1[[#This Row],[Completed]],Table1[[#This Row],[Points]],0)</f>
        <v>1</v>
      </c>
      <c r="G117">
        <f>IF(Table1[[#This Row],[Completed]],Table1[[#This Row],[Estimated Hours]],0)</f>
        <v>4</v>
      </c>
    </row>
    <row r="118" spans="1:7" x14ac:dyDescent="0.25">
      <c r="A118" t="s">
        <v>138</v>
      </c>
      <c r="B118" t="s">
        <v>164</v>
      </c>
      <c r="C118" s="3">
        <v>1</v>
      </c>
      <c r="D118" s="3">
        <f>VLOOKUP(C118,Points!$A$1:$C$6,3,FALSE)</f>
        <v>4</v>
      </c>
      <c r="F118">
        <f>IF(Table1[[#This Row],[Completed]],Table1[[#This Row],[Points]],0)</f>
        <v>0</v>
      </c>
      <c r="G118">
        <f>IF(Table1[[#This Row],[Completed]],Table1[[#This Row],[Estimated Hours]],0)</f>
        <v>0</v>
      </c>
    </row>
    <row r="119" spans="1:7" x14ac:dyDescent="0.25">
      <c r="A119" t="s">
        <v>138</v>
      </c>
      <c r="B119" t="s">
        <v>165</v>
      </c>
      <c r="C119" s="3">
        <v>1</v>
      </c>
      <c r="D119" s="3">
        <f>VLOOKUP(C119,Points!$A$1:$C$6,3,FALSE)</f>
        <v>4</v>
      </c>
      <c r="F119">
        <f>IF(Table1[[#This Row],[Completed]],Table1[[#This Row],[Points]],0)</f>
        <v>0</v>
      </c>
      <c r="G119">
        <f>IF(Table1[[#This Row],[Completed]],Table1[[#This Row],[Estimated Hours]],0)</f>
        <v>0</v>
      </c>
    </row>
    <row r="120" spans="1:7" x14ac:dyDescent="0.25">
      <c r="A120" t="s">
        <v>138</v>
      </c>
      <c r="B120" t="s">
        <v>166</v>
      </c>
      <c r="C120" s="3">
        <v>2</v>
      </c>
      <c r="D120" s="3">
        <f>VLOOKUP(C120,Points!$A$1:$C$6,3,FALSE)</f>
        <v>8</v>
      </c>
      <c r="E120" t="b">
        <v>1</v>
      </c>
      <c r="F120">
        <f>IF(Table1[[#This Row],[Completed]],Table1[[#This Row],[Points]],0)</f>
        <v>2</v>
      </c>
      <c r="G120">
        <f>IF(Table1[[#This Row],[Completed]],Table1[[#This Row],[Estimated Hours]],0)</f>
        <v>8</v>
      </c>
    </row>
    <row r="121" spans="1:7" x14ac:dyDescent="0.25">
      <c r="A121" t="s">
        <v>138</v>
      </c>
      <c r="B121" t="s">
        <v>167</v>
      </c>
      <c r="C121" s="3">
        <v>2</v>
      </c>
      <c r="D121" s="3">
        <f>VLOOKUP(C121,Points!$A$1:$C$6,3,FALSE)</f>
        <v>8</v>
      </c>
      <c r="E121" t="b">
        <v>1</v>
      </c>
      <c r="F121">
        <f>IF(Table1[[#This Row],[Completed]],Table1[[#This Row],[Points]],0)</f>
        <v>2</v>
      </c>
      <c r="G121">
        <f>IF(Table1[[#This Row],[Completed]],Table1[[#This Row],[Estimated Hours]],0)</f>
        <v>8</v>
      </c>
    </row>
    <row r="122" spans="1:7" x14ac:dyDescent="0.25">
      <c r="A122" t="s">
        <v>138</v>
      </c>
      <c r="B122" t="s">
        <v>173</v>
      </c>
      <c r="C122" s="3">
        <v>1</v>
      </c>
      <c r="D122" s="3">
        <f>VLOOKUP(C122,Points!$A$1:$C$6,3,FALSE)</f>
        <v>4</v>
      </c>
      <c r="E122" t="b">
        <v>1</v>
      </c>
      <c r="F122">
        <f>IF(Table1[[#This Row],[Completed]],Table1[[#This Row],[Points]],0)</f>
        <v>1</v>
      </c>
      <c r="G122">
        <f>IF(Table1[[#This Row],[Completed]],Table1[[#This Row],[Estimated Hours]],0)</f>
        <v>4</v>
      </c>
    </row>
    <row r="123" spans="1:7" x14ac:dyDescent="0.25">
      <c r="A123" t="s">
        <v>138</v>
      </c>
      <c r="B123" t="s">
        <v>168</v>
      </c>
      <c r="C123" s="3">
        <v>2</v>
      </c>
      <c r="D123" s="3">
        <f>VLOOKUP(C123,Points!$A$1:$C$6,3,FALSE)</f>
        <v>8</v>
      </c>
      <c r="E123" t="b">
        <v>1</v>
      </c>
      <c r="F123">
        <f>IF(Table1[[#This Row],[Completed]],Table1[[#This Row],[Points]],0)</f>
        <v>2</v>
      </c>
      <c r="G123">
        <f>IF(Table1[[#This Row],[Completed]],Table1[[#This Row],[Estimated Hours]],0)</f>
        <v>8</v>
      </c>
    </row>
    <row r="124" spans="1:7" x14ac:dyDescent="0.25">
      <c r="A124" t="s">
        <v>138</v>
      </c>
      <c r="B124" t="s">
        <v>169</v>
      </c>
      <c r="C124" s="3">
        <v>2</v>
      </c>
      <c r="D124" s="3">
        <f>VLOOKUP(C124,Points!$A$1:$C$6,3,FALSE)</f>
        <v>8</v>
      </c>
      <c r="F124">
        <f>IF(Table1[[#This Row],[Completed]],Table1[[#This Row],[Points]],0)</f>
        <v>0</v>
      </c>
      <c r="G124">
        <f>IF(Table1[[#This Row],[Completed]],Table1[[#This Row],[Estimated Hours]],0)</f>
        <v>0</v>
      </c>
    </row>
    <row r="125" spans="1:7" x14ac:dyDescent="0.25">
      <c r="A125" t="s">
        <v>138</v>
      </c>
      <c r="B125" t="s">
        <v>170</v>
      </c>
      <c r="C125" s="3">
        <v>2</v>
      </c>
      <c r="D125" s="3">
        <f>VLOOKUP(C125,Points!$A$1:$C$6,3,FALSE)</f>
        <v>8</v>
      </c>
      <c r="F125">
        <f>IF(Table1[[#This Row],[Completed]],Table1[[#This Row],[Points]],0)</f>
        <v>0</v>
      </c>
      <c r="G125">
        <f>IF(Table1[[#This Row],[Completed]],Table1[[#This Row],[Estimated Hours]],0)</f>
        <v>0</v>
      </c>
    </row>
    <row r="126" spans="1:7" x14ac:dyDescent="0.25">
      <c r="A126" t="s">
        <v>138</v>
      </c>
      <c r="B126" t="s">
        <v>174</v>
      </c>
      <c r="C126" s="3">
        <v>1</v>
      </c>
      <c r="D126" s="3">
        <f>VLOOKUP(C126,Points!$A$1:$C$6,3,FALSE)</f>
        <v>4</v>
      </c>
      <c r="E126" t="b">
        <v>1</v>
      </c>
      <c r="F126">
        <f>IF(Table1[[#This Row],[Completed]],Table1[[#This Row],[Points]],0)</f>
        <v>1</v>
      </c>
      <c r="G126">
        <f>IF(Table1[[#This Row],[Completed]],Table1[[#This Row],[Estimated Hours]],0)</f>
        <v>4</v>
      </c>
    </row>
    <row r="127" spans="1:7" x14ac:dyDescent="0.25">
      <c r="A127" t="s">
        <v>64</v>
      </c>
      <c r="B127" t="s">
        <v>175</v>
      </c>
      <c r="C127" s="3">
        <v>1</v>
      </c>
      <c r="D127" s="3">
        <f>VLOOKUP(C127,Points!$A$1:$C$6,3,FALSE)</f>
        <v>4</v>
      </c>
      <c r="E127" t="b">
        <v>1</v>
      </c>
      <c r="F127">
        <f>IF(Table1[[#This Row],[Completed]],Table1[[#This Row],[Points]],0)</f>
        <v>1</v>
      </c>
      <c r="G127">
        <f>IF(Table1[[#This Row],[Completed]],Table1[[#This Row],[Estimated Hours]],0)</f>
        <v>4</v>
      </c>
    </row>
    <row r="128" spans="1:7" x14ac:dyDescent="0.25">
      <c r="A128" t="s">
        <v>56</v>
      </c>
      <c r="B128" t="s">
        <v>176</v>
      </c>
      <c r="C128" s="3">
        <v>3</v>
      </c>
      <c r="D128" s="3">
        <f>VLOOKUP(C128,Points!$A$1:$C$6,3,FALSE)</f>
        <v>16</v>
      </c>
      <c r="F128">
        <f>IF(Table1[[#This Row],[Completed]],Table1[[#This Row],[Points]],0)</f>
        <v>0</v>
      </c>
      <c r="G128">
        <f>IF(Table1[[#This Row],[Completed]],Table1[[#This Row],[Estimated Hours]],0)</f>
        <v>0</v>
      </c>
    </row>
    <row r="129" spans="1:7" x14ac:dyDescent="0.25">
      <c r="A129" t="s">
        <v>177</v>
      </c>
      <c r="B129" t="s">
        <v>178</v>
      </c>
      <c r="C129" s="3">
        <v>1</v>
      </c>
      <c r="D129" s="3">
        <f>VLOOKUP(C129,Points!$A$1:$C$6,3,FALSE)</f>
        <v>4</v>
      </c>
      <c r="F129">
        <f>IF(Table1[[#This Row],[Completed]],Table1[[#This Row],[Points]],0)</f>
        <v>0</v>
      </c>
      <c r="G129">
        <f>IF(Table1[[#This Row],[Completed]],Table1[[#This Row],[Estimated Hours]],0)</f>
        <v>0</v>
      </c>
    </row>
    <row r="130" spans="1:7" x14ac:dyDescent="0.25">
      <c r="A130" t="s">
        <v>138</v>
      </c>
      <c r="B130" t="s">
        <v>179</v>
      </c>
      <c r="C130" s="3">
        <v>1</v>
      </c>
      <c r="D130" s="3">
        <f>VLOOKUP(C130,Points!$A$1:$C$6,3,FALSE)</f>
        <v>4</v>
      </c>
      <c r="E130" t="b">
        <v>1</v>
      </c>
      <c r="F130">
        <f>IF(Table1[[#This Row],[Completed]],Table1[[#This Row],[Points]],0)</f>
        <v>1</v>
      </c>
      <c r="G130">
        <f>IF(Table1[[#This Row],[Completed]],Table1[[#This Row],[Estimated Hours]],0)</f>
        <v>4</v>
      </c>
    </row>
    <row r="131" spans="1:7" x14ac:dyDescent="0.25">
      <c r="A131" t="s">
        <v>138</v>
      </c>
      <c r="B131" t="s">
        <v>180</v>
      </c>
      <c r="C131" s="3">
        <v>3</v>
      </c>
      <c r="D131" s="3">
        <f>VLOOKUP(C131,Points!$A$1:$C$6,3,FALSE)</f>
        <v>16</v>
      </c>
      <c r="F131">
        <f>IF(Table1[[#This Row],[Completed]],Table1[[#This Row],[Points]],0)</f>
        <v>0</v>
      </c>
      <c r="G131">
        <f>IF(Table1[[#This Row],[Completed]],Table1[[#This Row],[Estimated Hours]],0)</f>
        <v>0</v>
      </c>
    </row>
    <row r="132" spans="1:7" x14ac:dyDescent="0.25">
      <c r="A132" t="s">
        <v>138</v>
      </c>
      <c r="B132" t="s">
        <v>181</v>
      </c>
      <c r="C132" s="3">
        <v>1</v>
      </c>
      <c r="D132" s="3">
        <f>VLOOKUP(C132,Points!$A$1:$C$6,3,FALSE)</f>
        <v>4</v>
      </c>
      <c r="F132">
        <f>IF(Table1[[#This Row],[Completed]],Table1[[#This Row],[Points]],0)</f>
        <v>0</v>
      </c>
      <c r="G132">
        <f>IF(Table1[[#This Row],[Completed]],Table1[[#This Row],[Estimated Hours]],0)</f>
        <v>0</v>
      </c>
    </row>
    <row r="133" spans="1:7" x14ac:dyDescent="0.25">
      <c r="A133" t="s">
        <v>138</v>
      </c>
      <c r="B133" t="s">
        <v>182</v>
      </c>
      <c r="C133" s="3">
        <v>1</v>
      </c>
      <c r="D133" s="3">
        <f>VLOOKUP(C133,Points!$A$1:$C$6,3,FALSE)</f>
        <v>4</v>
      </c>
      <c r="E133" t="b">
        <v>1</v>
      </c>
      <c r="F133">
        <f>IF(Table1[[#This Row],[Completed]],Table1[[#This Row],[Points]],0)</f>
        <v>1</v>
      </c>
      <c r="G133">
        <f>IF(Table1[[#This Row],[Completed]],Table1[[#This Row],[Estimated Hours]],0)</f>
        <v>4</v>
      </c>
    </row>
    <row r="134" spans="1:7" x14ac:dyDescent="0.25">
      <c r="A134" t="s">
        <v>138</v>
      </c>
      <c r="B134" t="s">
        <v>183</v>
      </c>
      <c r="C134" s="3">
        <v>2</v>
      </c>
      <c r="D134" s="3">
        <f>VLOOKUP(C134,Points!$A$1:$C$6,3,FALSE)</f>
        <v>8</v>
      </c>
      <c r="E134" t="b">
        <v>1</v>
      </c>
      <c r="F134">
        <f>IF(Table1[[#This Row],[Completed]],Table1[[#This Row],[Points]],0)</f>
        <v>2</v>
      </c>
      <c r="G134">
        <f>IF(Table1[[#This Row],[Completed]],Table1[[#This Row],[Estimated Hours]],0)</f>
        <v>8</v>
      </c>
    </row>
    <row r="135" spans="1:7" x14ac:dyDescent="0.25">
      <c r="A135" t="s">
        <v>138</v>
      </c>
      <c r="B135" t="s">
        <v>184</v>
      </c>
      <c r="C135" s="3">
        <v>3</v>
      </c>
      <c r="D135" s="3">
        <f>VLOOKUP(C135,Points!$A$1:$C$6,3,FALSE)</f>
        <v>16</v>
      </c>
      <c r="F135">
        <f>IF(Table1[[#This Row],[Completed]],Table1[[#This Row],[Points]],0)</f>
        <v>0</v>
      </c>
      <c r="G135">
        <f>IF(Table1[[#This Row],[Completed]],Table1[[#This Row],[Estimated Hours]],0)</f>
        <v>0</v>
      </c>
    </row>
    <row r="136" spans="1:7" x14ac:dyDescent="0.25">
      <c r="A136" t="s">
        <v>53</v>
      </c>
      <c r="B136" t="s">
        <v>55</v>
      </c>
      <c r="C136" s="3">
        <v>1</v>
      </c>
      <c r="D136" s="3">
        <f>VLOOKUP(C136,Points!$A$1:$C$6,3,FALSE)</f>
        <v>4</v>
      </c>
      <c r="F136">
        <f>IF(Table1[[#This Row],[Completed]],Table1[[#This Row],[Points]],0)</f>
        <v>0</v>
      </c>
      <c r="G136">
        <f>IF(Table1[[#This Row],[Completed]],Table1[[#This Row],[Estimated Hours]],0)</f>
        <v>0</v>
      </c>
    </row>
    <row r="137" spans="1:7" x14ac:dyDescent="0.25">
      <c r="A137" t="s">
        <v>53</v>
      </c>
      <c r="B137" t="s">
        <v>185</v>
      </c>
      <c r="C137" s="3">
        <v>1</v>
      </c>
      <c r="D137" s="3">
        <f>VLOOKUP(C137,Points!$A$1:$C$6,3,FALSE)</f>
        <v>4</v>
      </c>
      <c r="F137">
        <f>IF(Table1[[#This Row],[Completed]],Table1[[#This Row],[Points]],0)</f>
        <v>0</v>
      </c>
      <c r="G137">
        <f>IF(Table1[[#This Row],[Completed]],Table1[[#This Row],[Estimated Hours]],0)</f>
        <v>0</v>
      </c>
    </row>
    <row r="138" spans="1:7" x14ac:dyDescent="0.25">
      <c r="A138" t="s">
        <v>69</v>
      </c>
      <c r="B138" t="s">
        <v>190</v>
      </c>
      <c r="C138" s="3">
        <v>5</v>
      </c>
      <c r="D138" s="3">
        <f>VLOOKUP(C138,Points!$A$1:$C$6,3,FALSE)</f>
        <v>32</v>
      </c>
      <c r="E138" t="b">
        <v>1</v>
      </c>
      <c r="F138">
        <f>IF(Table1[[#This Row],[Completed]],Table1[[#This Row],[Points]],0)</f>
        <v>5</v>
      </c>
      <c r="G138">
        <f>IF(Table1[[#This Row],[Completed]],Table1[[#This Row],[Estimated Hours]],0)</f>
        <v>32</v>
      </c>
    </row>
    <row r="139" spans="1:7" x14ac:dyDescent="0.25">
      <c r="A139" t="s">
        <v>72</v>
      </c>
      <c r="B139" t="s">
        <v>191</v>
      </c>
      <c r="C139" s="3">
        <v>5</v>
      </c>
      <c r="D139" s="3">
        <f>VLOOKUP(C139,Points!$A$1:$C$6,3,FALSE)</f>
        <v>32</v>
      </c>
      <c r="E139" t="b">
        <v>1</v>
      </c>
      <c r="F139">
        <f>IF(Table1[[#This Row],[Completed]],Table1[[#This Row],[Points]],0)</f>
        <v>5</v>
      </c>
      <c r="G139">
        <f>IF(Table1[[#This Row],[Completed]],Table1[[#This Row],[Estimated Hours]],0)</f>
        <v>32</v>
      </c>
    </row>
    <row r="140" spans="1:7" x14ac:dyDescent="0.25">
      <c r="A140" t="s">
        <v>138</v>
      </c>
      <c r="B140" t="s">
        <v>192</v>
      </c>
      <c r="C140" s="3">
        <v>1</v>
      </c>
      <c r="D140" s="3">
        <f>VLOOKUP(C140,Points!$A$1:$C$6,3,FALSE)</f>
        <v>4</v>
      </c>
      <c r="E140" t="b">
        <v>1</v>
      </c>
      <c r="F140">
        <f>IF(Table1[[#This Row],[Completed]],Table1[[#This Row],[Points]],0)</f>
        <v>1</v>
      </c>
      <c r="G140">
        <f>IF(Table1[[#This Row],[Completed]],Table1[[#This Row],[Estimated Hours]],0)</f>
        <v>4</v>
      </c>
    </row>
    <row r="141" spans="1:7" x14ac:dyDescent="0.25">
      <c r="A141" t="s">
        <v>138</v>
      </c>
      <c r="B141" t="s">
        <v>193</v>
      </c>
      <c r="C141" s="3">
        <v>1</v>
      </c>
      <c r="D141" s="3">
        <f>VLOOKUP(C141,Points!$A$1:$C$6,3,FALSE)</f>
        <v>4</v>
      </c>
      <c r="E141" t="b">
        <v>1</v>
      </c>
      <c r="F141">
        <f>IF(Table1[[#This Row],[Completed]],Table1[[#This Row],[Points]],0)</f>
        <v>1</v>
      </c>
      <c r="G141">
        <f>IF(Table1[[#This Row],[Completed]],Table1[[#This Row],[Estimated Hours]],0)</f>
        <v>4</v>
      </c>
    </row>
    <row r="142" spans="1:7" x14ac:dyDescent="0.25">
      <c r="A142" t="s">
        <v>138</v>
      </c>
      <c r="B142" t="s">
        <v>186</v>
      </c>
      <c r="C142" s="3">
        <v>3</v>
      </c>
      <c r="D142" s="3">
        <f>VLOOKUP(C142,Points!$A$1:$C$6,3,FALSE)</f>
        <v>16</v>
      </c>
      <c r="F142">
        <f>IF(Table1[[#This Row],[Completed]],Table1[[#This Row],[Points]],0)</f>
        <v>0</v>
      </c>
      <c r="G142">
        <f>IF(Table1[[#This Row],[Completed]],Table1[[#This Row],[Estimated Hours]],0)</f>
        <v>0</v>
      </c>
    </row>
    <row r="143" spans="1:7" x14ac:dyDescent="0.25">
      <c r="A143" t="s">
        <v>138</v>
      </c>
      <c r="B143" t="s">
        <v>187</v>
      </c>
      <c r="C143" s="3">
        <v>1</v>
      </c>
      <c r="D143" s="3">
        <f>VLOOKUP(C143,Points!$A$1:$C$6,3,FALSE)</f>
        <v>4</v>
      </c>
      <c r="F143">
        <f>IF(Table1[[#This Row],[Completed]],Table1[[#This Row],[Points]],0)</f>
        <v>0</v>
      </c>
      <c r="G143">
        <f>IF(Table1[[#This Row],[Completed]],Table1[[#This Row],[Estimated Hours]],0)</f>
        <v>0</v>
      </c>
    </row>
    <row r="144" spans="1:7" x14ac:dyDescent="0.25">
      <c r="A144" t="s">
        <v>138</v>
      </c>
      <c r="B144" t="s">
        <v>188</v>
      </c>
      <c r="C144" s="3">
        <v>1</v>
      </c>
      <c r="D144" s="3">
        <f>VLOOKUP(C144,Points!$A$1:$C$6,3,FALSE)</f>
        <v>4</v>
      </c>
      <c r="E144" t="b">
        <v>1</v>
      </c>
      <c r="F144">
        <f>IF(Table1[[#This Row],[Completed]],Table1[[#This Row],[Points]],0)</f>
        <v>1</v>
      </c>
      <c r="G144">
        <f>IF(Table1[[#This Row],[Completed]],Table1[[#This Row],[Estimated Hours]],0)</f>
        <v>4</v>
      </c>
    </row>
    <row r="145" spans="1:7" x14ac:dyDescent="0.25">
      <c r="A145" t="s">
        <v>138</v>
      </c>
      <c r="B145" t="s">
        <v>189</v>
      </c>
      <c r="C145" s="3">
        <v>1</v>
      </c>
      <c r="D145" s="3">
        <f>VLOOKUP(C145,Points!$A$1:$C$6,3,FALSE)</f>
        <v>4</v>
      </c>
      <c r="E145" t="b">
        <v>1</v>
      </c>
      <c r="F145">
        <f>IF(Table1[[#This Row],[Completed]],Table1[[#This Row],[Points]],0)</f>
        <v>1</v>
      </c>
      <c r="G145">
        <f>IF(Table1[[#This Row],[Completed]],Table1[[#This Row],[Estimated Hours]],0)</f>
        <v>4</v>
      </c>
    </row>
    <row r="146" spans="1:7" x14ac:dyDescent="0.25">
      <c r="A146" t="s">
        <v>138</v>
      </c>
      <c r="B146" t="s">
        <v>196</v>
      </c>
      <c r="C146" s="3">
        <v>1</v>
      </c>
      <c r="D146" s="15">
        <f>VLOOKUP(C146,Points!$A$1:$C$6,3,FALSE)</f>
        <v>4</v>
      </c>
      <c r="E146" t="b">
        <v>1</v>
      </c>
      <c r="F146" s="16">
        <f>IF(Table1[[#This Row],[Completed]],Table1[[#This Row],[Points]],0)</f>
        <v>1</v>
      </c>
      <c r="G146" s="16">
        <f>IF(Table1[[#This Row],[Completed]],Table1[[#This Row],[Estimated Hours]],0)</f>
        <v>4</v>
      </c>
    </row>
    <row r="147" spans="1:7" x14ac:dyDescent="0.25">
      <c r="A147" t="s">
        <v>138</v>
      </c>
      <c r="B147" t="s">
        <v>197</v>
      </c>
      <c r="C147" s="3">
        <v>1</v>
      </c>
      <c r="D147" s="15">
        <f>VLOOKUP(C147,Points!$A$1:$C$6,3,FALSE)</f>
        <v>4</v>
      </c>
      <c r="E147" t="b">
        <v>1</v>
      </c>
      <c r="F147" s="16">
        <f>IF(Table1[[#This Row],[Completed]],Table1[[#This Row],[Points]],0)</f>
        <v>1</v>
      </c>
      <c r="G147" s="16">
        <f>IF(Table1[[#This Row],[Completed]],Table1[[#This Row],[Estimated Hours]],0)</f>
        <v>4</v>
      </c>
    </row>
    <row r="148" spans="1:7" x14ac:dyDescent="0.25">
      <c r="A148" t="s">
        <v>138</v>
      </c>
      <c r="B148" t="s">
        <v>198</v>
      </c>
      <c r="C148" s="3">
        <v>3</v>
      </c>
      <c r="D148" s="15">
        <f>VLOOKUP(C148,Points!$A$1:$C$6,3,FALSE)</f>
        <v>16</v>
      </c>
      <c r="E148" t="b">
        <v>1</v>
      </c>
      <c r="F148" s="16">
        <f>IF(Table1[[#This Row],[Completed]],Table1[[#This Row],[Points]],0)</f>
        <v>3</v>
      </c>
      <c r="G148" s="16">
        <f>IF(Table1[[#This Row],[Completed]],Table1[[#This Row],[Estimated Hours]],0)</f>
        <v>16</v>
      </c>
    </row>
    <row r="149" spans="1:7" x14ac:dyDescent="0.25">
      <c r="A149" t="s">
        <v>138</v>
      </c>
      <c r="B149" t="s">
        <v>199</v>
      </c>
      <c r="C149" s="3">
        <v>1</v>
      </c>
      <c r="D149" s="15">
        <f>VLOOKUP(C149,Points!$A$1:$C$6,3,FALSE)</f>
        <v>4</v>
      </c>
      <c r="E149" t="b">
        <v>1</v>
      </c>
      <c r="F149" s="16">
        <f>IF(Table1[[#This Row],[Completed]],Table1[[#This Row],[Points]],0)</f>
        <v>1</v>
      </c>
      <c r="G149" s="16">
        <f>IF(Table1[[#This Row],[Completed]],Table1[[#This Row],[Estimated Hours]],0)</f>
        <v>4</v>
      </c>
    </row>
    <row r="150" spans="1:7" x14ac:dyDescent="0.25">
      <c r="A150" t="s">
        <v>138</v>
      </c>
      <c r="B150" t="s">
        <v>200</v>
      </c>
      <c r="C150" s="3">
        <v>1</v>
      </c>
      <c r="D150" s="15">
        <f>VLOOKUP(C150,Points!$A$1:$C$6,3,FALSE)</f>
        <v>4</v>
      </c>
      <c r="E150" t="b">
        <v>1</v>
      </c>
      <c r="F150" s="16">
        <f>IF(Table1[[#This Row],[Completed]],Table1[[#This Row],[Points]],0)</f>
        <v>1</v>
      </c>
      <c r="G150" s="16">
        <f>IF(Table1[[#This Row],[Completed]],Table1[[#This Row],[Estimated Hours]],0)</f>
        <v>4</v>
      </c>
    </row>
    <row r="151" spans="1:7" x14ac:dyDescent="0.25">
      <c r="A151" t="s">
        <v>138</v>
      </c>
      <c r="B151" t="s">
        <v>201</v>
      </c>
      <c r="C151" s="3">
        <v>1</v>
      </c>
      <c r="D151" s="15">
        <f>VLOOKUP(C151,Points!$A$1:$C$6,3,FALSE)</f>
        <v>4</v>
      </c>
      <c r="E151" t="b">
        <v>1</v>
      </c>
      <c r="F151" s="16">
        <f>IF(Table1[[#This Row],[Completed]],Table1[[#This Row],[Points]],0)</f>
        <v>1</v>
      </c>
      <c r="G151" s="16">
        <f>IF(Table1[[#This Row],[Completed]],Table1[[#This Row],[Estimated Hours]],0)</f>
        <v>4</v>
      </c>
    </row>
    <row r="152" spans="1:7" x14ac:dyDescent="0.25">
      <c r="A152" t="s">
        <v>138</v>
      </c>
      <c r="B152" t="s">
        <v>163</v>
      </c>
      <c r="C152" s="3">
        <v>1</v>
      </c>
      <c r="D152" s="15">
        <f>VLOOKUP(C152,Points!$A$1:$C$6,3,FALSE)</f>
        <v>4</v>
      </c>
      <c r="E152" t="b">
        <v>1</v>
      </c>
      <c r="F152" s="16">
        <f>IF(Table1[[#This Row],[Completed]],Table1[[#This Row],[Points]],0)</f>
        <v>1</v>
      </c>
      <c r="G152" s="16">
        <f>IF(Table1[[#This Row],[Completed]],Table1[[#This Row],[Estimated Hours]],0)</f>
        <v>4</v>
      </c>
    </row>
    <row r="153" spans="1:7" x14ac:dyDescent="0.25">
      <c r="A153" t="s">
        <v>138</v>
      </c>
      <c r="B153" t="s">
        <v>183</v>
      </c>
      <c r="C153" s="3">
        <v>2</v>
      </c>
      <c r="D153" s="15">
        <f>VLOOKUP(C153,Points!$A$1:$C$6,3,FALSE)</f>
        <v>8</v>
      </c>
      <c r="E153" t="b">
        <v>1</v>
      </c>
      <c r="F153" s="16">
        <f>IF(Table1[[#This Row],[Completed]],Table1[[#This Row],[Points]],0)</f>
        <v>2</v>
      </c>
      <c r="G153" s="16">
        <f>IF(Table1[[#This Row],[Completed]],Table1[[#This Row],[Estimated Hours]],0)</f>
        <v>8</v>
      </c>
    </row>
    <row r="154" spans="1:7" x14ac:dyDescent="0.25">
      <c r="A154" t="s">
        <v>138</v>
      </c>
      <c r="B154" t="s">
        <v>192</v>
      </c>
      <c r="C154" s="3">
        <v>1</v>
      </c>
      <c r="D154" s="15">
        <f>VLOOKUP(C154,Points!$A$1:$C$6,3,FALSE)</f>
        <v>4</v>
      </c>
      <c r="E154" t="b">
        <v>1</v>
      </c>
      <c r="F154" s="16">
        <f>IF(Table1[[#This Row],[Completed]],Table1[[#This Row],[Points]],0)</f>
        <v>1</v>
      </c>
      <c r="G154" s="16">
        <f>IF(Table1[[#This Row],[Completed]],Table1[[#This Row],[Estimated Hours]],0)</f>
        <v>4</v>
      </c>
    </row>
    <row r="155" spans="1:7" x14ac:dyDescent="0.25">
      <c r="A155" t="s">
        <v>138</v>
      </c>
      <c r="B155" t="s">
        <v>190</v>
      </c>
      <c r="C155" s="3">
        <v>5</v>
      </c>
      <c r="D155" s="15">
        <f>VLOOKUP(C155,Points!$A$1:$C$6,3,FALSE)</f>
        <v>32</v>
      </c>
      <c r="E155" t="b">
        <v>1</v>
      </c>
      <c r="F155" s="16">
        <f>IF(Table1[[#This Row],[Completed]],Table1[[#This Row],[Points]],0)</f>
        <v>5</v>
      </c>
      <c r="G155" s="16">
        <f>IF(Table1[[#This Row],[Completed]],Table1[[#This Row],[Estimated Hours]],0)</f>
        <v>32</v>
      </c>
    </row>
    <row r="156" spans="1:7" x14ac:dyDescent="0.25">
      <c r="A156" t="s">
        <v>138</v>
      </c>
      <c r="B156" t="s">
        <v>202</v>
      </c>
      <c r="C156" s="3">
        <v>1</v>
      </c>
      <c r="D156" s="15">
        <f>VLOOKUP(C156,Points!$A$1:$C$6,3,FALSE)</f>
        <v>4</v>
      </c>
      <c r="F156" s="16">
        <f>IF(Table1[[#This Row],[Completed]],Table1[[#This Row],[Points]],0)</f>
        <v>0</v>
      </c>
      <c r="G156" s="16">
        <f>IF(Table1[[#This Row],[Completed]],Table1[[#This Row],[Estimated Hours]],0)</f>
        <v>0</v>
      </c>
    </row>
    <row r="157" spans="1:7" x14ac:dyDescent="0.25">
      <c r="A157" t="s">
        <v>138</v>
      </c>
      <c r="B157" t="s">
        <v>203</v>
      </c>
      <c r="C157" s="3">
        <v>1</v>
      </c>
      <c r="D157" s="15">
        <f>VLOOKUP(C157,Points!$A$1:$C$6,3,FALSE)</f>
        <v>4</v>
      </c>
      <c r="F157" s="16">
        <f>IF(Table1[[#This Row],[Completed]],Table1[[#This Row],[Points]],0)</f>
        <v>0</v>
      </c>
      <c r="G157" s="16">
        <f>IF(Table1[[#This Row],[Completed]],Table1[[#This Row],[Estimated Hours]],0)</f>
        <v>0</v>
      </c>
    </row>
    <row r="158" spans="1:7" x14ac:dyDescent="0.25">
      <c r="A158" t="s">
        <v>138</v>
      </c>
      <c r="B158" t="s">
        <v>204</v>
      </c>
      <c r="C158" s="3">
        <v>1</v>
      </c>
      <c r="D158" s="15">
        <f>VLOOKUP(C158,Points!$A$1:$C$6,3,FALSE)</f>
        <v>4</v>
      </c>
      <c r="F158" s="16">
        <f>IF(Table1[[#This Row],[Completed]],Table1[[#This Row],[Points]],0)</f>
        <v>0</v>
      </c>
      <c r="G158" s="16">
        <f>IF(Table1[[#This Row],[Completed]],Table1[[#This Row],[Estimated Hours]],0)</f>
        <v>0</v>
      </c>
    </row>
    <row r="159" spans="1:7" x14ac:dyDescent="0.25">
      <c r="A159" t="s">
        <v>138</v>
      </c>
      <c r="B159" t="s">
        <v>205</v>
      </c>
      <c r="C159" s="3">
        <v>1</v>
      </c>
      <c r="D159" s="15">
        <f>VLOOKUP(C159,Points!$A$1:$C$6,3,FALSE)</f>
        <v>4</v>
      </c>
      <c r="F159" s="16">
        <f>IF(Table1[[#This Row],[Completed]],Table1[[#This Row],[Points]],0)</f>
        <v>0</v>
      </c>
      <c r="G159" s="16">
        <f>IF(Table1[[#This Row],[Completed]],Table1[[#This Row],[Estimated Hours]],0)</f>
        <v>0</v>
      </c>
    </row>
    <row r="160" spans="1:7" x14ac:dyDescent="0.25">
      <c r="A160" t="s">
        <v>138</v>
      </c>
      <c r="B160" t="s">
        <v>206</v>
      </c>
      <c r="C160" s="3">
        <v>1</v>
      </c>
      <c r="D160" s="15">
        <f>VLOOKUP(C160,Points!$A$1:$C$6,3,FALSE)</f>
        <v>4</v>
      </c>
      <c r="F160" s="16">
        <f>IF(Table1[[#This Row],[Completed]],Table1[[#This Row],[Points]],0)</f>
        <v>0</v>
      </c>
      <c r="G160" s="16">
        <f>IF(Table1[[#This Row],[Completed]],Table1[[#This Row],[Estimated Hours]],0)</f>
        <v>0</v>
      </c>
    </row>
    <row r="161" spans="1:7" x14ac:dyDescent="0.25">
      <c r="A161" t="s">
        <v>138</v>
      </c>
      <c r="B161" t="s">
        <v>207</v>
      </c>
      <c r="C161" s="3">
        <v>1</v>
      </c>
      <c r="D161" s="15">
        <f>VLOOKUP(C161,Points!$A$1:$C$6,3,FALSE)</f>
        <v>4</v>
      </c>
      <c r="F161" s="16">
        <f>IF(Table1[[#This Row],[Completed]],Table1[[#This Row],[Points]],0)</f>
        <v>0</v>
      </c>
      <c r="G161" s="16">
        <f>IF(Table1[[#This Row],[Completed]],Table1[[#This Row],[Estimated Hours]],0)</f>
        <v>0</v>
      </c>
    </row>
    <row r="163" spans="1:7" x14ac:dyDescent="0.25">
      <c r="A163" s="6" t="s">
        <v>102</v>
      </c>
      <c r="B163" s="4"/>
      <c r="C163" s="5">
        <f>SUM(C2:C162)</f>
        <v>370</v>
      </c>
      <c r="D163" s="5">
        <f>SUM(D2:D162)</f>
        <v>1940</v>
      </c>
      <c r="F163" s="4">
        <f>SUM(F2:F162)</f>
        <v>276</v>
      </c>
      <c r="G163" s="4">
        <f>SUM(G2:G162)</f>
        <v>1468</v>
      </c>
    </row>
    <row r="164" spans="1:7" x14ac:dyDescent="0.25">
      <c r="A164" s="6"/>
      <c r="B164" s="4"/>
      <c r="C164" s="5"/>
      <c r="D164" s="5"/>
      <c r="G164" s="4"/>
    </row>
    <row r="165" spans="1:7" x14ac:dyDescent="0.25">
      <c r="A165" s="6" t="s">
        <v>107</v>
      </c>
      <c r="B165" s="11">
        <f ca="1">B167+B166</f>
        <v>114.93460490463215</v>
      </c>
      <c r="D165" s="7"/>
    </row>
    <row r="166" spans="1:7" x14ac:dyDescent="0.25">
      <c r="A166" s="6" t="s">
        <v>119</v>
      </c>
      <c r="B166" s="11">
        <f ca="1">(D163-G163)/B173</f>
        <v>19.934604904632153</v>
      </c>
      <c r="D166" s="7"/>
    </row>
    <row r="167" spans="1:7" x14ac:dyDescent="0.25">
      <c r="A167" s="6" t="s">
        <v>129</v>
      </c>
      <c r="B167" s="4">
        <f ca="1">FLOOR(((TODAY()-Variables!B2)/7),1)</f>
        <v>95</v>
      </c>
      <c r="D167" s="7"/>
    </row>
    <row r="168" spans="1:7" x14ac:dyDescent="0.25">
      <c r="A168" s="6" t="s">
        <v>130</v>
      </c>
      <c r="B168" s="4">
        <v>33</v>
      </c>
      <c r="D168" s="7"/>
    </row>
    <row r="169" spans="1:7" x14ac:dyDescent="0.25">
      <c r="A169" s="6" t="s">
        <v>131</v>
      </c>
      <c r="B169" s="4">
        <f ca="1">B167-B168</f>
        <v>62</v>
      </c>
      <c r="D169" s="7"/>
    </row>
    <row r="170" spans="1:7" x14ac:dyDescent="0.25">
      <c r="A170" s="6" t="s">
        <v>120</v>
      </c>
      <c r="B170" s="12">
        <f>Variables!B2</f>
        <v>44892</v>
      </c>
      <c r="D170" s="7"/>
    </row>
    <row r="171" spans="1:7" x14ac:dyDescent="0.25">
      <c r="A171" s="6" t="s">
        <v>110</v>
      </c>
      <c r="B171" s="12">
        <f ca="1">TODAY()+ (B166*7)</f>
        <v>45697.542234332424</v>
      </c>
      <c r="D171" s="9"/>
    </row>
    <row r="172" spans="1:7" x14ac:dyDescent="0.25">
      <c r="A172" s="6" t="s">
        <v>116</v>
      </c>
      <c r="B172" s="11">
        <f ca="1">F163/B169</f>
        <v>4.4516129032258061</v>
      </c>
      <c r="F172" s="10"/>
    </row>
    <row r="173" spans="1:7" x14ac:dyDescent="0.25">
      <c r="A173" s="6" t="s">
        <v>114</v>
      </c>
      <c r="B173" s="13">
        <f ca="1">G163/B169</f>
        <v>23.677419354838708</v>
      </c>
    </row>
    <row r="174" spans="1:7" x14ac:dyDescent="0.25">
      <c r="A174" s="6" t="s">
        <v>172</v>
      </c>
      <c r="B174" s="11">
        <f>D163-G163</f>
        <v>472</v>
      </c>
    </row>
    <row r="175" spans="1:7" x14ac:dyDescent="0.25">
      <c r="A175" s="6" t="s">
        <v>171</v>
      </c>
      <c r="B175" s="14">
        <f>G163/D163</f>
        <v>0.75670103092783503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4E7E-2154-4807-A446-0B02AF797AAE}">
  <dimension ref="A1:C7"/>
  <sheetViews>
    <sheetView workbookViewId="0">
      <selection activeCell="B13" sqref="B13"/>
    </sheetView>
  </sheetViews>
  <sheetFormatPr defaultRowHeight="15" x14ac:dyDescent="0.25"/>
  <cols>
    <col min="1" max="1" width="9.7109375" bestFit="1" customWidth="1"/>
    <col min="2" max="2" width="14" bestFit="1" customWidth="1"/>
    <col min="3" max="3" width="16.140625" bestFit="1" customWidth="1"/>
  </cols>
  <sheetData>
    <row r="1" spans="1:3" x14ac:dyDescent="0.25">
      <c r="A1" t="s">
        <v>195</v>
      </c>
      <c r="B1" t="s">
        <v>194</v>
      </c>
      <c r="C1" t="s">
        <v>172</v>
      </c>
    </row>
    <row r="2" spans="1:3" x14ac:dyDescent="0.25">
      <c r="A2" s="8">
        <v>45516</v>
      </c>
      <c r="B2">
        <v>56</v>
      </c>
      <c r="C2">
        <v>568</v>
      </c>
    </row>
    <row r="3" spans="1:3" x14ac:dyDescent="0.25">
      <c r="A3" s="8">
        <v>45523</v>
      </c>
      <c r="B3">
        <v>57</v>
      </c>
      <c r="C3">
        <v>704</v>
      </c>
    </row>
    <row r="4" spans="1:3" x14ac:dyDescent="0.25">
      <c r="A4" s="8">
        <v>45530</v>
      </c>
      <c r="B4">
        <v>58</v>
      </c>
      <c r="C4">
        <v>732</v>
      </c>
    </row>
    <row r="5" spans="1:3" x14ac:dyDescent="0.25">
      <c r="A5" s="8">
        <v>45537</v>
      </c>
      <c r="B5">
        <v>59</v>
      </c>
      <c r="C5">
        <v>728</v>
      </c>
    </row>
    <row r="6" spans="1:3" x14ac:dyDescent="0.25">
      <c r="A6" s="8">
        <v>45544</v>
      </c>
      <c r="B6">
        <v>60</v>
      </c>
      <c r="C6">
        <v>664</v>
      </c>
    </row>
    <row r="7" spans="1:3" x14ac:dyDescent="0.25">
      <c r="A7" s="8">
        <v>45558</v>
      </c>
      <c r="B7">
        <v>62</v>
      </c>
      <c r="C7">
        <v>472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3" sqref="C3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9" sqref="B9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103</v>
      </c>
      <c r="B1" s="1" t="s">
        <v>104</v>
      </c>
    </row>
    <row r="2" spans="1:2" x14ac:dyDescent="0.25">
      <c r="A2" t="s">
        <v>121</v>
      </c>
      <c r="B2">
        <v>8</v>
      </c>
    </row>
    <row r="3" spans="1:2" x14ac:dyDescent="0.25">
      <c r="A3" t="s">
        <v>122</v>
      </c>
      <c r="B3">
        <v>0</v>
      </c>
    </row>
    <row r="4" spans="1:2" x14ac:dyDescent="0.25">
      <c r="A4" t="s">
        <v>123</v>
      </c>
      <c r="B4">
        <v>10</v>
      </c>
    </row>
    <row r="6" spans="1:2" x14ac:dyDescent="0.25">
      <c r="A6" s="4" t="s">
        <v>102</v>
      </c>
      <c r="B6" s="4">
        <f>SUM(B2:B4)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108</v>
      </c>
      <c r="B1" s="1" t="s">
        <v>117</v>
      </c>
    </row>
    <row r="2" spans="1:2" x14ac:dyDescent="0.25">
      <c r="A2" t="s">
        <v>109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Burn Down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2024-09-23T14:13:32Z</dcterms:modified>
</cp:coreProperties>
</file>