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40738070-D047-41F3-B0B0-D5F4D6A48BE3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D207" i="1"/>
  <c r="G207" i="1" s="1"/>
  <c r="F207" i="1"/>
  <c r="D208" i="1"/>
  <c r="G208" i="1" s="1"/>
  <c r="F208" i="1"/>
  <c r="D209" i="1"/>
  <c r="G209" i="1" s="1"/>
  <c r="F209" i="1"/>
  <c r="D16" i="6"/>
  <c r="D17" i="6"/>
  <c r="D18" i="6"/>
  <c r="D19" i="6"/>
  <c r="D20" i="6"/>
  <c r="D21" i="6"/>
  <c r="D22" i="6"/>
  <c r="D23" i="6"/>
  <c r="D24" i="6"/>
  <c r="B17" i="6"/>
  <c r="B18" i="6"/>
  <c r="B19" i="6"/>
  <c r="B20" i="6"/>
  <c r="B21" i="6"/>
  <c r="B22" i="6" s="1"/>
  <c r="B23" i="6" s="1"/>
  <c r="B24" i="6" s="1"/>
  <c r="B25" i="6" s="1"/>
  <c r="B16" i="6"/>
  <c r="A17" i="6"/>
  <c r="A18" i="6"/>
  <c r="A19" i="6" s="1"/>
  <c r="A20" i="6" s="1"/>
  <c r="A21" i="6" s="1"/>
  <c r="A22" i="6" s="1"/>
  <c r="A23" i="6" s="1"/>
  <c r="A24" i="6" s="1"/>
  <c r="A25" i="6" s="1"/>
  <c r="A16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D205" i="1"/>
  <c r="G205" i="1" s="1"/>
  <c r="F205" i="1"/>
  <c r="D206" i="1"/>
  <c r="G206" i="1" s="1"/>
  <c r="F206" i="1"/>
  <c r="C12" i="6"/>
  <c r="D184" i="1"/>
  <c r="G184" i="1" s="1"/>
  <c r="F184" i="1"/>
  <c r="D185" i="1"/>
  <c r="G185" i="1" s="1"/>
  <c r="F185" i="1"/>
  <c r="D186" i="1"/>
  <c r="G186" i="1" s="1"/>
  <c r="F186" i="1"/>
  <c r="D187" i="1"/>
  <c r="G187" i="1" s="1"/>
  <c r="F187" i="1"/>
  <c r="D188" i="1"/>
  <c r="F188" i="1"/>
  <c r="G188" i="1"/>
  <c r="D189" i="1"/>
  <c r="F189" i="1"/>
  <c r="G189" i="1"/>
  <c r="D190" i="1"/>
  <c r="F190" i="1"/>
  <c r="G190" i="1"/>
  <c r="D191" i="1"/>
  <c r="F191" i="1"/>
  <c r="G191" i="1"/>
  <c r="D192" i="1"/>
  <c r="F192" i="1"/>
  <c r="G192" i="1"/>
  <c r="D193" i="1"/>
  <c r="F193" i="1"/>
  <c r="G193" i="1"/>
  <c r="D194" i="1"/>
  <c r="F194" i="1"/>
  <c r="G194" i="1"/>
  <c r="D195" i="1"/>
  <c r="F195" i="1"/>
  <c r="G195" i="1"/>
  <c r="D196" i="1"/>
  <c r="F196" i="1"/>
  <c r="G196" i="1"/>
  <c r="D197" i="1"/>
  <c r="F197" i="1"/>
  <c r="G197" i="1"/>
  <c r="D198" i="1"/>
  <c r="F198" i="1"/>
  <c r="G198" i="1"/>
  <c r="D199" i="1"/>
  <c r="F199" i="1"/>
  <c r="G199" i="1"/>
  <c r="D200" i="1"/>
  <c r="F200" i="1"/>
  <c r="G200" i="1"/>
  <c r="D201" i="1"/>
  <c r="F201" i="1"/>
  <c r="G201" i="1"/>
  <c r="D202" i="1"/>
  <c r="G202" i="1" s="1"/>
  <c r="F202" i="1"/>
  <c r="D203" i="1"/>
  <c r="G203" i="1" s="1"/>
  <c r="F203" i="1"/>
  <c r="D204" i="1"/>
  <c r="F204" i="1"/>
  <c r="G204" i="1"/>
  <c r="B11" i="6"/>
  <c r="D182" i="1"/>
  <c r="G182" i="1" s="1"/>
  <c r="F182" i="1"/>
  <c r="B10" i="6"/>
  <c r="A10" i="6"/>
  <c r="A11" i="6" s="1"/>
  <c r="D183" i="1"/>
  <c r="G183" i="1" s="1"/>
  <c r="F183" i="1"/>
  <c r="D181" i="1"/>
  <c r="G181" i="1" s="1"/>
  <c r="F181" i="1"/>
  <c r="D170" i="1"/>
  <c r="G170" i="1" s="1"/>
  <c r="F170" i="1"/>
  <c r="D171" i="1"/>
  <c r="G171" i="1" s="1"/>
  <c r="F171" i="1"/>
  <c r="D172" i="1"/>
  <c r="G172" i="1" s="1"/>
  <c r="F172" i="1"/>
  <c r="D173" i="1"/>
  <c r="G173" i="1" s="1"/>
  <c r="F173" i="1"/>
  <c r="D174" i="1"/>
  <c r="G174" i="1" s="1"/>
  <c r="F174" i="1"/>
  <c r="D175" i="1"/>
  <c r="G175" i="1" s="1"/>
  <c r="F175" i="1"/>
  <c r="D176" i="1"/>
  <c r="G176" i="1" s="1"/>
  <c r="F176" i="1"/>
  <c r="D177" i="1"/>
  <c r="F177" i="1"/>
  <c r="G177" i="1"/>
  <c r="D178" i="1"/>
  <c r="G178" i="1" s="1"/>
  <c r="F178" i="1"/>
  <c r="D179" i="1"/>
  <c r="G179" i="1" s="1"/>
  <c r="F179" i="1"/>
  <c r="D180" i="1"/>
  <c r="G180" i="1" s="1"/>
  <c r="F180" i="1"/>
  <c r="D168" i="1"/>
  <c r="F168" i="1"/>
  <c r="G168" i="1"/>
  <c r="D169" i="1"/>
  <c r="F169" i="1"/>
  <c r="G169" i="1"/>
  <c r="D158" i="1"/>
  <c r="G158" i="1" s="1"/>
  <c r="F158" i="1"/>
  <c r="D159" i="1"/>
  <c r="G159" i="1" s="1"/>
  <c r="F159" i="1"/>
  <c r="D160" i="1"/>
  <c r="G160" i="1" s="1"/>
  <c r="F160" i="1"/>
  <c r="D161" i="1"/>
  <c r="G161" i="1" s="1"/>
  <c r="F161" i="1"/>
  <c r="D162" i="1"/>
  <c r="G162" i="1" s="1"/>
  <c r="F162" i="1"/>
  <c r="D163" i="1"/>
  <c r="G163" i="1" s="1"/>
  <c r="F163" i="1"/>
  <c r="D164" i="1"/>
  <c r="G164" i="1" s="1"/>
  <c r="F164" i="1"/>
  <c r="D165" i="1"/>
  <c r="G165" i="1" s="1"/>
  <c r="F165" i="1"/>
  <c r="D166" i="1"/>
  <c r="G166" i="1" s="1"/>
  <c r="F166" i="1"/>
  <c r="D167" i="1"/>
  <c r="G167" i="1" s="1"/>
  <c r="F167" i="1"/>
  <c r="D152" i="1"/>
  <c r="G152" i="1" s="1"/>
  <c r="F152" i="1"/>
  <c r="D153" i="1"/>
  <c r="G153" i="1" s="1"/>
  <c r="F153" i="1"/>
  <c r="D154" i="1"/>
  <c r="G154" i="1" s="1"/>
  <c r="F154" i="1"/>
  <c r="D155" i="1"/>
  <c r="G155" i="1" s="1"/>
  <c r="F155" i="1"/>
  <c r="D156" i="1"/>
  <c r="G156" i="1" s="1"/>
  <c r="F156" i="1"/>
  <c r="D157" i="1"/>
  <c r="G157" i="1" s="1"/>
  <c r="F157" i="1"/>
  <c r="D142" i="1"/>
  <c r="G142" i="1" s="1"/>
  <c r="F142" i="1"/>
  <c r="D143" i="1"/>
  <c r="G143" i="1" s="1"/>
  <c r="F143" i="1"/>
  <c r="D144" i="1"/>
  <c r="G144" i="1" s="1"/>
  <c r="F144" i="1"/>
  <c r="D145" i="1"/>
  <c r="G145" i="1" s="1"/>
  <c r="F145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34" i="1"/>
  <c r="G134" i="1" s="1"/>
  <c r="F134" i="1"/>
  <c r="D135" i="1"/>
  <c r="G135" i="1" s="1"/>
  <c r="F135" i="1"/>
  <c r="D136" i="1"/>
  <c r="G136" i="1" s="1"/>
  <c r="F136" i="1"/>
  <c r="D137" i="1"/>
  <c r="G137" i="1" s="1"/>
  <c r="F137" i="1"/>
  <c r="D138" i="1"/>
  <c r="F138" i="1"/>
  <c r="G138" i="1"/>
  <c r="D139" i="1"/>
  <c r="G139" i="1" s="1"/>
  <c r="F139" i="1"/>
  <c r="D140" i="1"/>
  <c r="G140" i="1" s="1"/>
  <c r="F140" i="1"/>
  <c r="D141" i="1"/>
  <c r="G141" i="1" s="1"/>
  <c r="F141" i="1"/>
  <c r="D122" i="1"/>
  <c r="G122" i="1" s="1"/>
  <c r="F122" i="1"/>
  <c r="D123" i="1"/>
  <c r="G123" i="1" s="1"/>
  <c r="F123" i="1"/>
  <c r="D124" i="1"/>
  <c r="F124" i="1"/>
  <c r="G124" i="1"/>
  <c r="D125" i="1"/>
  <c r="G125" i="1" s="1"/>
  <c r="F125" i="1"/>
  <c r="D126" i="1"/>
  <c r="G126" i="1" s="1"/>
  <c r="F126" i="1"/>
  <c r="D127" i="1"/>
  <c r="F127" i="1"/>
  <c r="G127" i="1"/>
  <c r="D128" i="1"/>
  <c r="G128" i="1" s="1"/>
  <c r="F128" i="1"/>
  <c r="D129" i="1"/>
  <c r="G129" i="1" s="1"/>
  <c r="F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18" i="1"/>
  <c r="G118" i="1" s="1"/>
  <c r="F118" i="1"/>
  <c r="D119" i="1"/>
  <c r="G119" i="1" s="1"/>
  <c r="F119" i="1"/>
  <c r="D120" i="1"/>
  <c r="G120" i="1" s="1"/>
  <c r="F120" i="1"/>
  <c r="D121" i="1"/>
  <c r="G121" i="1" s="1"/>
  <c r="F121" i="1"/>
  <c r="F117" i="1"/>
  <c r="D117" i="1"/>
  <c r="G117" i="1" s="1"/>
  <c r="F116" i="1"/>
  <c r="D116" i="1"/>
  <c r="G116" i="1" s="1"/>
  <c r="F115" i="1"/>
  <c r="D115" i="1"/>
  <c r="G115" i="1" s="1"/>
  <c r="G114" i="1"/>
  <c r="F114" i="1"/>
  <c r="D114" i="1"/>
  <c r="F113" i="1"/>
  <c r="D113" i="1"/>
  <c r="G113" i="1" s="1"/>
  <c r="F112" i="1"/>
  <c r="D112" i="1"/>
  <c r="G112" i="1" s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220" i="1"/>
  <c r="B217" i="1"/>
  <c r="B219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213" i="1"/>
  <c r="G2" i="1" l="1"/>
  <c r="G213" i="1" s="1"/>
  <c r="F213" i="1"/>
  <c r="B222" i="1" s="1"/>
  <c r="D213" i="1"/>
  <c r="B224" i="1" l="1"/>
  <c r="B223" i="1"/>
  <c r="B216" i="1" s="1"/>
  <c r="B225" i="1"/>
  <c r="B221" i="1" l="1"/>
  <c r="B215" i="1"/>
</calcChain>
</file>

<file path=xl/sharedStrings.xml><?xml version="1.0" encoding="utf-8"?>
<sst xmlns="http://schemas.openxmlformats.org/spreadsheetml/2006/main" count="467" uniqueCount="264">
  <si>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</si>
  <si>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</si>
  <si>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</si>
  <si>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</si>
  <si>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</si>
  <si>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</si>
  <si>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</si>
  <si>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</si>
  <si>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</si>
  <si>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</si>
  <si>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</si>
  <si>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</si>
  <si>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</si>
  <si>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</si>
  <si>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</si>
  <si>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</si>
  <si>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</si>
  <si>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</si>
  <si>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</si>
  <si>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</si>
  <si>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</si>
  <si>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</si>
  <si>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</si>
  <si>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</si>
  <si>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</si>
  <si>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</si>
  <si>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</si>
  <si>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</si>
  <si>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</si>
  <si>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</si>
  <si>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</si>
  <si>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</si>
  <si>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</si>
  <si>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</si>
  <si>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</si>
  <si>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</si>
  <si>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</si>
  <si>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</si>
  <si>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</si>
  <si>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</si>
  <si>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</si>
  <si>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</si>
  <si>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</si>
  <si>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</si>
  <si>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</si>
  <si>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</si>
  <si>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</si>
  <si>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</si>
  <si>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</si>
  <si>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</si>
  <si>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</si>
  <si>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</si>
  <si>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</si>
  <si>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</si>
  <si>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</si>
  <si>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</si>
  <si>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</si>
  <si>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</si>
  <si>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</si>
  <si>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</si>
  <si>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</si>
  <si>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</si>
  <si>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</si>
  <si>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</si>
  <si>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</si>
  <si>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</si>
  <si>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</si>
  <si>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</si>
  <si>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</si>
  <si>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</si>
  <si>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</si>
  <si>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</si>
  <si>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</si>
  <si>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</si>
  <si>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</si>
  <si>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</si>
  <si>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</si>
  <si>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</si>
  <si>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</si>
  <si>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</si>
  <si>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</si>
  <si>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</si>
  <si>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</si>
  <si>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</si>
  <si>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</si>
  <si>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</si>
  <si>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</si>
  <si>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</si>
  <si>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</si>
  <si>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</si>
  <si>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</si>
  <si>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</si>
  <si>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</si>
  <si>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</si>
  <si>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</si>
  <si>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</si>
  <si>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</si>
  <si>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</si>
  <si>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</si>
  <si>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</si>
  <si>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</si>
  <si>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</si>
  <si>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</si>
  <si>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</si>
  <si>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</si>
  <si>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</si>
  <si>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</si>
  <si>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</si>
  <si>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</si>
  <si>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</si>
  <si>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</si>
  <si>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</si>
  <si>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</si>
  <si>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</si>
  <si>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</si>
  <si>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</si>
  <si>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</si>
  <si>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</si>
  <si>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</si>
  <si>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</si>
  <si>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</si>
  <si>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</si>
  <si>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</si>
  <si>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</si>
  <si>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</si>
  <si>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</si>
  <si>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</si>
  <si>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</si>
  <si>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</si>
  <si>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</si>
  <si>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</si>
  <si>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</si>
  <si>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</si>
  <si>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</si>
  <si>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</si>
  <si>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</si>
  <si>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</si>
  <si>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</si>
  <si>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</si>
  <si>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</si>
  <si>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</si>
  <si>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</si>
  <si>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</si>
  <si>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</si>
  <si>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</si>
  <si>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</si>
  <si>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</si>
  <si>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</si>
  <si>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</si>
  <si>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</si>
  <si>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</si>
  <si>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</si>
  <si>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</si>
  <si>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</si>
  <si>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</si>
  <si>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</si>
  <si>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</si>
  <si>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</si>
  <si>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</si>
  <si>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Verify security for all pages</t>
  </si>
  <si>
    <t>Global Error Handler</t>
  </si>
  <si>
    <t>Refresh Header and Footer</t>
  </si>
  <si>
    <t>Add Page Titles</t>
  </si>
  <si>
    <t>AppOffline for Development</t>
  </si>
  <si>
    <t>Syncfusion Spinner</t>
  </si>
  <si>
    <t>Rework Seeding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</si>
  <si>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</si>
  <si>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</si>
  <si>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</si>
  <si>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</si>
  <si>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</si>
  <si>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</si>
  <si>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</si>
  <si>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</si>
  <si>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</si>
  <si>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</si>
  <si>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</si>
  <si>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</si>
  <si>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</si>
  <si>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</si>
  <si>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</si>
  <si>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</si>
  <si>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</si>
  <si>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</si>
  <si>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</si>
  <si>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</si>
  <si>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</si>
  <si>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</si>
  <si>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</si>
  <si>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</si>
  <si>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</si>
  <si>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</si>
  <si>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</si>
  <si>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</si>
  <si>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</si>
  <si>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</si>
  <si>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</si>
  <si>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</si>
  <si>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</si>
  <si>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</si>
  <si>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</si>
  <si>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</si>
  <si>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</si>
  <si>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</si>
  <si>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</si>
  <si>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</si>
  <si>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</si>
  <si>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</si>
  <si>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</si>
  <si>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</si>
  <si>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</si>
  <si>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</si>
  <si>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</si>
  <si>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</si>
  <si>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</si>
  <si>
    <t>Bust Browser Cache for New Version</t>
  </si>
  <si>
    <t>Localizable String Parsing</t>
  </si>
  <si>
    <t>Localize Strings</t>
  </si>
  <si>
    <t>Test Non-Localized Strings</t>
  </si>
  <si>
    <t>Localize Validation Messages</t>
  </si>
  <si>
    <t>Localize Drop Downs</t>
  </si>
  <si>
    <t>Save Messages Localization</t>
  </si>
  <si>
    <t>Delivery Sheet Slow</t>
  </si>
  <si>
    <t>Update Documentation for Localization</t>
  </si>
  <si>
    <t>Send Confirmation Email for Volunteer Sign Up</t>
  </si>
  <si>
    <t>Localize Dynamic Content</t>
  </si>
  <si>
    <t>Make EmailQueue into a Background Service</t>
  </si>
  <si>
    <t>Apply String Localization</t>
  </si>
  <si>
    <t>Menu not wide enough when translated to Spanish</t>
  </si>
  <si>
    <t>Going to Events loads National Header and Footer</t>
  </si>
  <si>
    <t>Data Attribute Validation</t>
  </si>
  <si>
    <t>Address</t>
  </si>
  <si>
    <t>Location Latitude &amp; Longitude</t>
  </si>
  <si>
    <t>Geolocation Routing</t>
  </si>
  <si>
    <t>Donations</t>
  </si>
  <si>
    <t>New Donation Fields</t>
  </si>
  <si>
    <t>Donation Campaign Table</t>
  </si>
  <si>
    <t>Seed Donation Campaign</t>
  </si>
  <si>
    <t>Stripe Seed Configuration</t>
  </si>
  <si>
    <t>Stripe Processing Code</t>
  </si>
  <si>
    <t>Paypal IPN Handler</t>
  </si>
  <si>
    <t>Donations Sum By Campaign Name</t>
  </si>
  <si>
    <t>Edit Donations Page</t>
  </si>
  <si>
    <t>Newsletter</t>
  </si>
  <si>
    <t>Create Newsletter Tables</t>
  </si>
  <si>
    <t>Manage Newsletters</t>
  </si>
  <si>
    <t>Volunteer Subscribe to Newsletter</t>
  </si>
  <si>
    <t>Subscribe/Unsubscribe to Newsletter Page</t>
  </si>
  <si>
    <t>Ability to Send Newsletters</t>
  </si>
  <si>
    <t>SMS</t>
  </si>
  <si>
    <t>Add LocationId to Configuration with a default of National</t>
  </si>
  <si>
    <t>Create Code for SMS Queue</t>
  </si>
  <si>
    <t>Create UI to send and receive SMS Messages and Reply</t>
  </si>
  <si>
    <t>Note</t>
  </si>
  <si>
    <t>New Donations, SMS, Address, Newsletter</t>
  </si>
  <si>
    <t>Geolocation of Address</t>
  </si>
  <si>
    <t>Admin Clear Cache</t>
  </si>
  <si>
    <t>Manage Configuration Location</t>
  </si>
  <si>
    <t>Difference</t>
  </si>
  <si>
    <t>Protected Directories</t>
  </si>
  <si>
    <t>Vacation and Leyla Medical Problems</t>
  </si>
  <si>
    <t>Custom Media Manager</t>
  </si>
  <si>
    <t>Media Manager Cut, Copy, Paste Files</t>
  </si>
  <si>
    <t>Media Manager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</si>
</sst>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Down'!$B$2:$B$15</c:f>
              <c:numCache>
                <c:formatCode>General</c:formatCode>
                <c:ptCount val="14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</c:numCache>
            </c:numRef>
          </c:cat>
          <c:val>
            <c:numRef>
              <c:f>'Burn Down'!$C$2:$C$15</c:f>
              <c:numCache>
                <c:formatCode>General</c:formatCode>
                <c:ptCount val="14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  <c:pt idx="6">
                  <c:v>472</c:v>
                </c:pt>
                <c:pt idx="7">
                  <c:v>548</c:v>
                </c:pt>
                <c:pt idx="8">
                  <c:v>524</c:v>
                </c:pt>
                <c:pt idx="9">
                  <c:v>492</c:v>
                </c:pt>
                <c:pt idx="10">
                  <c:v>444</c:v>
                </c:pt>
                <c:pt idx="11">
                  <c:v>632</c:v>
                </c:pt>
                <c:pt idx="12">
                  <c:v>612</c:v>
                </c:pt>
                <c:pt idx="13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514350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209" totalsRowShown="0">
  <autoFilter ref="A1:G209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225"/>
  <sheetViews>
    <sheetView tabSelected="1" workbookViewId="0">
      <pane ySplit="1" topLeftCell="A2" activePane="bottomLeft" state="frozen"/>
      <selection pane="bottomLeft" activeCell="B198" sqref="B198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E60" t="b">
        <v>1</v>
      </c>
      <c r="F60">
        <f>IF(Table1[[#This Row],[Completed]],Table1[[#This Row],[Points]],0)</f>
        <v>5</v>
      </c>
      <c r="G60">
        <f>IF(Table1[[#This Row],[Completed]],Table1[[#This Row],[Estimated Hours]],0)</f>
        <v>32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E112" t="b">
        <v>1</v>
      </c>
      <c r="F112">
        <f>IF(Table1[[#This Row],[Completed]],Table1[[#This Row],[Points]],0)</f>
        <v>1</v>
      </c>
      <c r="G112">
        <f>IF(Table1[[#This Row],[Completed]],Table1[[#This Row],[Estimated Hours]],0)</f>
        <v>4</v>
      </c>
    </row>
    <row r="113" spans="1:7" x14ac:dyDescent="0.25">
      <c r="A113" t="s">
        <v>138</v>
      </c>
      <c r="B113" t="s">
        <v>259</v>
      </c>
      <c r="C113" s="3">
        <v>5</v>
      </c>
      <c r="D113" s="3">
        <f>VLOOKUP(C113,Points!$A$1:$C$6,3,FALSE)</f>
        <v>32</v>
      </c>
      <c r="E113" t="b">
        <v>1</v>
      </c>
      <c r="F113">
        <f>IF(Table1[[#This Row],[Completed]],Table1[[#This Row],[Points]],0)</f>
        <v>5</v>
      </c>
      <c r="G113">
        <f>IF(Table1[[#This Row],[Completed]],Table1[[#This Row],[Estimated Hours]],0)</f>
        <v>32</v>
      </c>
    </row>
    <row r="114" spans="1:7" x14ac:dyDescent="0.25">
      <c r="A114" t="s">
        <v>138</v>
      </c>
      <c r="B114" t="s">
        <v>159</v>
      </c>
      <c r="C114" s="3">
        <v>3</v>
      </c>
      <c r="D114" s="3">
        <f>VLOOKUP(C114,Points!$A$1:$C$6,3,FALSE)</f>
        <v>16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160</v>
      </c>
      <c r="C115" s="3">
        <v>3</v>
      </c>
      <c r="D115" s="3">
        <f>VLOOKUP(C115,Points!$A$1:$C$6,3,FALSE)</f>
        <v>16</v>
      </c>
      <c r="E115" t="b">
        <v>1</v>
      </c>
      <c r="F115">
        <f>IF(Table1[[#This Row],[Completed]],Table1[[#This Row],[Points]],0)</f>
        <v>3</v>
      </c>
      <c r="G115">
        <f>IF(Table1[[#This Row],[Completed]],Table1[[#This Row],[Estimated Hours]],0)</f>
        <v>16</v>
      </c>
    </row>
    <row r="116" spans="1:7" x14ac:dyDescent="0.25">
      <c r="A116" t="s">
        <v>138</v>
      </c>
      <c r="B116" t="s">
        <v>161</v>
      </c>
      <c r="C116" s="3">
        <v>1</v>
      </c>
      <c r="D116" s="3">
        <f>VLOOKUP(C116,Points!$A$1:$C$6,3,FALSE)</f>
        <v>4</v>
      </c>
      <c r="E116" t="b">
        <v>1</v>
      </c>
      <c r="F116">
        <f>IF(Table1[[#This Row],[Completed]],Table1[[#This Row],[Points]],0)</f>
        <v>1</v>
      </c>
      <c r="G116">
        <f>IF(Table1[[#This Row],[Completed]],Table1[[#This Row],[Estimated Hours]],0)</f>
        <v>4</v>
      </c>
    </row>
    <row r="117" spans="1:7" x14ac:dyDescent="0.25">
      <c r="A117" t="s">
        <v>138</v>
      </c>
      <c r="B117" t="s">
        <v>162</v>
      </c>
      <c r="C117" s="3">
        <v>1</v>
      </c>
      <c r="D117" s="3">
        <f>VLOOKUP(C117,Points!$A$1:$C$6,3,FALSE)</f>
        <v>4</v>
      </c>
      <c r="E117" t="b">
        <v>1</v>
      </c>
      <c r="F117">
        <f>IF(Table1[[#This Row],[Completed]],Table1[[#This Row],[Points]],0)</f>
        <v>1</v>
      </c>
      <c r="G117">
        <f>IF(Table1[[#This Row],[Completed]],Table1[[#This Row],[Estimated Hours]],0)</f>
        <v>4</v>
      </c>
    </row>
    <row r="118" spans="1:7" x14ac:dyDescent="0.25">
      <c r="A118" t="s">
        <v>138</v>
      </c>
      <c r="B118" t="s">
        <v>163</v>
      </c>
      <c r="C118" s="3">
        <v>2</v>
      </c>
      <c r="D118" s="3">
        <f>VLOOKUP(C118,Points!$A$1:$C$6,3,FALSE)</f>
        <v>8</v>
      </c>
      <c r="E118" t="b">
        <v>1</v>
      </c>
      <c r="F118">
        <f>IF(Table1[[#This Row],[Completed]],Table1[[#This Row],[Points]],0)</f>
        <v>2</v>
      </c>
      <c r="G118">
        <f>IF(Table1[[#This Row],[Completed]],Table1[[#This Row],[Estimated Hours]],0)</f>
        <v>8</v>
      </c>
    </row>
    <row r="119" spans="1:7" x14ac:dyDescent="0.25">
      <c r="A119" t="s">
        <v>138</v>
      </c>
      <c r="B119" t="s">
        <v>164</v>
      </c>
      <c r="C119" s="3">
        <v>2</v>
      </c>
      <c r="D119" s="3">
        <f>VLOOKUP(C119,Points!$A$1:$C$6,3,FALSE)</f>
        <v>8</v>
      </c>
      <c r="E119" t="b">
        <v>1</v>
      </c>
      <c r="F119">
        <f>IF(Table1[[#This Row],[Completed]],Table1[[#This Row],[Points]],0)</f>
        <v>2</v>
      </c>
      <c r="G119">
        <f>IF(Table1[[#This Row],[Completed]],Table1[[#This Row],[Estimated Hours]],0)</f>
        <v>8</v>
      </c>
    </row>
    <row r="120" spans="1:7" x14ac:dyDescent="0.25">
      <c r="A120" t="s">
        <v>138</v>
      </c>
      <c r="B120" t="s">
        <v>168</v>
      </c>
      <c r="C120" s="3">
        <v>1</v>
      </c>
      <c r="D120" s="3">
        <f>VLOOKUP(C120,Points!$A$1:$C$6,3,FALSE)</f>
        <v>4</v>
      </c>
      <c r="E120" t="b">
        <v>1</v>
      </c>
      <c r="F120">
        <f>IF(Table1[[#This Row],[Completed]],Table1[[#This Row],[Points]],0)</f>
        <v>1</v>
      </c>
      <c r="G120">
        <f>IF(Table1[[#This Row],[Completed]],Table1[[#This Row],[Estimated Hours]],0)</f>
        <v>4</v>
      </c>
    </row>
    <row r="121" spans="1:7" x14ac:dyDescent="0.25">
      <c r="A121" t="s">
        <v>138</v>
      </c>
      <c r="B121" t="s">
        <v>165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169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64</v>
      </c>
      <c r="B123" t="s">
        <v>170</v>
      </c>
      <c r="C123" s="3">
        <v>1</v>
      </c>
      <c r="D123" s="3">
        <f>VLOOKUP(C123,Points!$A$1:$C$6,3,FALSE)</f>
        <v>4</v>
      </c>
      <c r="E123" t="b">
        <v>1</v>
      </c>
      <c r="F123">
        <f>IF(Table1[[#This Row],[Completed]],Table1[[#This Row],[Points]],0)</f>
        <v>1</v>
      </c>
      <c r="G123">
        <f>IF(Table1[[#This Row],[Completed]],Table1[[#This Row],[Estimated Hours]],0)</f>
        <v>4</v>
      </c>
    </row>
    <row r="124" spans="1:7" x14ac:dyDescent="0.25">
      <c r="A124" t="s">
        <v>56</v>
      </c>
      <c r="B124" t="s">
        <v>171</v>
      </c>
      <c r="C124" s="3">
        <v>3</v>
      </c>
      <c r="D124" s="3">
        <f>VLOOKUP(C124,Points!$A$1:$C$6,3,FALSE)</f>
        <v>16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172</v>
      </c>
      <c r="B125" t="s">
        <v>173</v>
      </c>
      <c r="C125" s="3">
        <v>1</v>
      </c>
      <c r="D125" s="3">
        <f>VLOOKUP(C125,Points!$A$1:$C$6,3,FALSE)</f>
        <v>4</v>
      </c>
      <c r="E125" t="b">
        <v>1</v>
      </c>
      <c r="F125">
        <f>IF(Table1[[#This Row],[Completed]],Table1[[#This Row],[Points]],0)</f>
        <v>1</v>
      </c>
      <c r="G125">
        <f>IF(Table1[[#This Row],[Completed]],Table1[[#This Row],[Estimated Hours]],0)</f>
        <v>4</v>
      </c>
    </row>
    <row r="126" spans="1:7" x14ac:dyDescent="0.25">
      <c r="A126" t="s">
        <v>138</v>
      </c>
      <c r="B126" t="s">
        <v>174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138</v>
      </c>
      <c r="B127" t="s">
        <v>175</v>
      </c>
      <c r="C127" s="3">
        <v>3</v>
      </c>
      <c r="D127" s="3">
        <f>VLOOKUP(C127,Points!$A$1:$C$6,3,FALSE)</f>
        <v>16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138</v>
      </c>
      <c r="B128" t="s">
        <v>176</v>
      </c>
      <c r="C128" s="3">
        <v>1</v>
      </c>
      <c r="D128" s="3">
        <f>VLOOKUP(C128,Points!$A$1:$C$6,3,FALSE)</f>
        <v>4</v>
      </c>
      <c r="E128" t="b">
        <v>1</v>
      </c>
      <c r="F128">
        <f>IF(Table1[[#This Row],[Completed]],Table1[[#This Row],[Points]],0)</f>
        <v>1</v>
      </c>
      <c r="G128">
        <f>IF(Table1[[#This Row],[Completed]],Table1[[#This Row],[Estimated Hours]],0)</f>
        <v>4</v>
      </c>
    </row>
    <row r="129" spans="1:7" x14ac:dyDescent="0.25">
      <c r="A129" t="s">
        <v>138</v>
      </c>
      <c r="B129" t="s">
        <v>177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138</v>
      </c>
      <c r="B130" t="s">
        <v>178</v>
      </c>
      <c r="C130" s="3">
        <v>2</v>
      </c>
      <c r="D130" s="3">
        <f>VLOOKUP(C130,Points!$A$1:$C$6,3,FALSE)</f>
        <v>8</v>
      </c>
      <c r="E130" t="b">
        <v>1</v>
      </c>
      <c r="F130">
        <f>IF(Table1[[#This Row],[Completed]],Table1[[#This Row],[Points]],0)</f>
        <v>2</v>
      </c>
      <c r="G130">
        <f>IF(Table1[[#This Row],[Completed]],Table1[[#This Row],[Estimated Hours]],0)</f>
        <v>8</v>
      </c>
    </row>
    <row r="131" spans="1:7" x14ac:dyDescent="0.25">
      <c r="A131" t="s">
        <v>138</v>
      </c>
      <c r="B131" t="s">
        <v>179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53</v>
      </c>
      <c r="B132" t="s">
        <v>55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53</v>
      </c>
      <c r="B133" t="s">
        <v>180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69</v>
      </c>
      <c r="B134" t="s">
        <v>185</v>
      </c>
      <c r="C134" s="3">
        <v>5</v>
      </c>
      <c r="D134" s="3">
        <f>VLOOKUP(C134,Points!$A$1:$C$6,3,FALSE)</f>
        <v>32</v>
      </c>
      <c r="E134" t="b">
        <v>1</v>
      </c>
      <c r="F134">
        <f>IF(Table1[[#This Row],[Completed]],Table1[[#This Row],[Points]],0)</f>
        <v>5</v>
      </c>
      <c r="G134">
        <f>IF(Table1[[#This Row],[Completed]],Table1[[#This Row],[Estimated Hours]],0)</f>
        <v>32</v>
      </c>
    </row>
    <row r="135" spans="1:7" x14ac:dyDescent="0.25">
      <c r="A135" t="s">
        <v>72</v>
      </c>
      <c r="B135" t="s">
        <v>186</v>
      </c>
      <c r="C135" s="3">
        <v>5</v>
      </c>
      <c r="D135" s="3">
        <f>VLOOKUP(C135,Points!$A$1:$C$6,3,FALSE)</f>
        <v>32</v>
      </c>
      <c r="E135" t="b">
        <v>1</v>
      </c>
      <c r="F135">
        <f>IF(Table1[[#This Row],[Completed]],Table1[[#This Row],[Points]],0)</f>
        <v>5</v>
      </c>
      <c r="G135">
        <f>IF(Table1[[#This Row],[Completed]],Table1[[#This Row],[Estimated Hours]],0)</f>
        <v>32</v>
      </c>
    </row>
    <row r="136" spans="1:7" x14ac:dyDescent="0.25">
      <c r="A136" t="s">
        <v>138</v>
      </c>
      <c r="B136" t="s">
        <v>187</v>
      </c>
      <c r="C136" s="3">
        <v>1</v>
      </c>
      <c r="D136" s="3">
        <f>VLOOKUP(C136,Points!$A$1:$C$6,3,FALSE)</f>
        <v>4</v>
      </c>
      <c r="E136" t="b">
        <v>1</v>
      </c>
      <c r="F136">
        <f>IF(Table1[[#This Row],[Completed]],Table1[[#This Row],[Points]],0)</f>
        <v>1</v>
      </c>
      <c r="G136">
        <f>IF(Table1[[#This Row],[Completed]],Table1[[#This Row],[Estimated Hours]],0)</f>
        <v>4</v>
      </c>
    </row>
    <row r="137" spans="1:7" x14ac:dyDescent="0.25">
      <c r="A137" t="s">
        <v>138</v>
      </c>
      <c r="B137" t="s">
        <v>188</v>
      </c>
      <c r="C137" s="3">
        <v>1</v>
      </c>
      <c r="D137" s="3">
        <f>VLOOKUP(C137,Points!$A$1:$C$6,3,FALSE)</f>
        <v>4</v>
      </c>
      <c r="E137" t="b">
        <v>1</v>
      </c>
      <c r="F137">
        <f>IF(Table1[[#This Row],[Completed]],Table1[[#This Row],[Points]],0)</f>
        <v>1</v>
      </c>
      <c r="G137">
        <f>IF(Table1[[#This Row],[Completed]],Table1[[#This Row],[Estimated Hours]],0)</f>
        <v>4</v>
      </c>
    </row>
    <row r="138" spans="1:7" x14ac:dyDescent="0.25">
      <c r="A138" t="s">
        <v>138</v>
      </c>
      <c r="B138" t="s">
        <v>181</v>
      </c>
      <c r="C138" s="3">
        <v>3</v>
      </c>
      <c r="D138" s="3">
        <f>VLOOKUP(C138,Points!$A$1:$C$6,3,FALSE)</f>
        <v>16</v>
      </c>
      <c r="F138">
        <f>IF(Table1[[#This Row],[Completed]],Table1[[#This Row],[Points]],0)</f>
        <v>0</v>
      </c>
      <c r="G138">
        <f>IF(Table1[[#This Row],[Completed]],Table1[[#This Row],[Estimated Hours]],0)</f>
        <v>0</v>
      </c>
    </row>
    <row r="139" spans="1:7" x14ac:dyDescent="0.25">
      <c r="A139" t="s">
        <v>138</v>
      </c>
      <c r="B139" t="s">
        <v>182</v>
      </c>
      <c r="C139" s="3">
        <v>1</v>
      </c>
      <c r="D139" s="3">
        <f>VLOOKUP(C139,Points!$A$1:$C$6,3,FALSE)</f>
        <v>4</v>
      </c>
      <c r="E139" t="b">
        <v>1</v>
      </c>
      <c r="F139">
        <f>IF(Table1[[#This Row],[Completed]],Table1[[#This Row],[Points]],0)</f>
        <v>1</v>
      </c>
      <c r="G139">
        <f>IF(Table1[[#This Row],[Completed]],Table1[[#This Row],[Estimated Hours]],0)</f>
        <v>4</v>
      </c>
    </row>
    <row r="140" spans="1:7" x14ac:dyDescent="0.25">
      <c r="A140" t="s">
        <v>138</v>
      </c>
      <c r="B140" t="s">
        <v>183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184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191</v>
      </c>
      <c r="C142" s="3">
        <v>1</v>
      </c>
      <c r="D142" s="3">
        <f>VLOOKUP(C142,Points!$A$1:$C$6,3,FALSE)</f>
        <v>4</v>
      </c>
      <c r="E142" t="b">
        <v>1</v>
      </c>
      <c r="F142">
        <f>IF(Table1[[#This Row],[Completed]],Table1[[#This Row],[Points]],0)</f>
        <v>1</v>
      </c>
      <c r="G142">
        <f>IF(Table1[[#This Row],[Completed]],Table1[[#This Row],[Estimated Hours]],0)</f>
        <v>4</v>
      </c>
    </row>
    <row r="143" spans="1:7" x14ac:dyDescent="0.25">
      <c r="A143" t="s">
        <v>138</v>
      </c>
      <c r="B143" t="s">
        <v>192</v>
      </c>
      <c r="C143" s="3">
        <v>1</v>
      </c>
      <c r="D143" s="3">
        <f>VLOOKUP(C143,Points!$A$1:$C$6,3,FALSE)</f>
        <v>4</v>
      </c>
      <c r="E143" t="b">
        <v>1</v>
      </c>
      <c r="F143">
        <f>IF(Table1[[#This Row],[Completed]],Table1[[#This Row],[Points]],0)</f>
        <v>1</v>
      </c>
      <c r="G143">
        <f>IF(Table1[[#This Row],[Completed]],Table1[[#This Row],[Estimated Hours]],0)</f>
        <v>4</v>
      </c>
    </row>
    <row r="144" spans="1:7" x14ac:dyDescent="0.25">
      <c r="A144" t="s">
        <v>138</v>
      </c>
      <c r="B144" t="s">
        <v>193</v>
      </c>
      <c r="C144" s="3">
        <v>3</v>
      </c>
      <c r="D144" s="3">
        <f>VLOOKUP(C144,Points!$A$1:$C$6,3,FALSE)</f>
        <v>16</v>
      </c>
      <c r="E144" t="b">
        <v>1</v>
      </c>
      <c r="F144">
        <f>IF(Table1[[#This Row],[Completed]],Table1[[#This Row],[Points]],0)</f>
        <v>3</v>
      </c>
      <c r="G144">
        <f>IF(Table1[[#This Row],[Completed]],Table1[[#This Row],[Estimated Hours]],0)</f>
        <v>16</v>
      </c>
    </row>
    <row r="145" spans="1:7" x14ac:dyDescent="0.25">
      <c r="A145" t="s">
        <v>138</v>
      </c>
      <c r="B145" t="s">
        <v>194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195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196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138</v>
      </c>
      <c r="B148" t="s">
        <v>161</v>
      </c>
      <c r="C148" s="3">
        <v>1</v>
      </c>
      <c r="D148" s="3">
        <f>VLOOKUP(C148,Points!$A$1:$C$6,3,FALSE)</f>
        <v>4</v>
      </c>
      <c r="E148" t="b">
        <v>1</v>
      </c>
      <c r="F148">
        <f>IF(Table1[[#This Row],[Completed]],Table1[[#This Row],[Points]],0)</f>
        <v>1</v>
      </c>
      <c r="G148">
        <f>IF(Table1[[#This Row],[Completed]],Table1[[#This Row],[Estimated Hours]],0)</f>
        <v>4</v>
      </c>
    </row>
    <row r="149" spans="1:7" x14ac:dyDescent="0.25">
      <c r="A149" t="s">
        <v>138</v>
      </c>
      <c r="B149" t="s">
        <v>178</v>
      </c>
      <c r="C149" s="3">
        <v>2</v>
      </c>
      <c r="D149" s="3">
        <f>VLOOKUP(C149,Points!$A$1:$C$6,3,FALSE)</f>
        <v>8</v>
      </c>
      <c r="E149" t="b">
        <v>1</v>
      </c>
      <c r="F149">
        <f>IF(Table1[[#This Row],[Completed]],Table1[[#This Row],[Points]],0)</f>
        <v>2</v>
      </c>
      <c r="G149">
        <f>IF(Table1[[#This Row],[Completed]],Table1[[#This Row],[Estimated Hours]],0)</f>
        <v>8</v>
      </c>
    </row>
    <row r="150" spans="1:7" x14ac:dyDescent="0.25">
      <c r="A150" t="s">
        <v>138</v>
      </c>
      <c r="B150" t="s">
        <v>187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138</v>
      </c>
      <c r="B151" t="s">
        <v>185</v>
      </c>
      <c r="C151" s="3">
        <v>5</v>
      </c>
      <c r="D151" s="3">
        <f>VLOOKUP(C151,Points!$A$1:$C$6,3,FALSE)</f>
        <v>32</v>
      </c>
      <c r="E151" t="b">
        <v>1</v>
      </c>
      <c r="F151">
        <f>IF(Table1[[#This Row],[Completed]],Table1[[#This Row],[Points]],0)</f>
        <v>5</v>
      </c>
      <c r="G151">
        <f>IF(Table1[[#This Row],[Completed]],Table1[[#This Row],[Estimated Hours]],0)</f>
        <v>32</v>
      </c>
    </row>
    <row r="152" spans="1:7" x14ac:dyDescent="0.25">
      <c r="A152" t="s">
        <v>138</v>
      </c>
      <c r="B152" t="s">
        <v>197</v>
      </c>
      <c r="C152" s="3">
        <v>1</v>
      </c>
      <c r="D152" s="3">
        <f>VLOOKUP(C152,Points!$A$1:$C$6,3,FALSE)</f>
        <v>4</v>
      </c>
      <c r="E152" t="b">
        <v>1</v>
      </c>
      <c r="F152">
        <f>IF(Table1[[#This Row],[Completed]],Table1[[#This Row],[Points]],0)</f>
        <v>1</v>
      </c>
      <c r="G152">
        <f>IF(Table1[[#This Row],[Completed]],Table1[[#This Row],[Estimated Hours]],0)</f>
        <v>4</v>
      </c>
    </row>
    <row r="153" spans="1:7" x14ac:dyDescent="0.25">
      <c r="A153" t="s">
        <v>138</v>
      </c>
      <c r="B153" t="s">
        <v>198</v>
      </c>
      <c r="C153" s="3">
        <v>1</v>
      </c>
      <c r="D153" s="3">
        <f>VLOOKUP(C153,Points!$A$1:$C$6,3,FALSE)</f>
        <v>4</v>
      </c>
      <c r="E153" t="b">
        <v>1</v>
      </c>
      <c r="F153">
        <f>IF(Table1[[#This Row],[Completed]],Table1[[#This Row],[Points]],0)</f>
        <v>1</v>
      </c>
      <c r="G153">
        <f>IF(Table1[[#This Row],[Completed]],Table1[[#This Row],[Estimated Hours]],0)</f>
        <v>4</v>
      </c>
    </row>
    <row r="154" spans="1:7" x14ac:dyDescent="0.25">
      <c r="A154" t="s">
        <v>138</v>
      </c>
      <c r="B154" t="s">
        <v>199</v>
      </c>
      <c r="C154" s="3">
        <v>1</v>
      </c>
      <c r="D154" s="3">
        <f>VLOOKUP(C154,Points!$A$1:$C$6,3,FALSE)</f>
        <v>4</v>
      </c>
      <c r="E154" t="b">
        <v>1</v>
      </c>
      <c r="F154">
        <f>IF(Table1[[#This Row],[Completed]],Table1[[#This Row],[Points]],0)</f>
        <v>1</v>
      </c>
      <c r="G154">
        <f>IF(Table1[[#This Row],[Completed]],Table1[[#This Row],[Estimated Hours]],0)</f>
        <v>4</v>
      </c>
    </row>
    <row r="155" spans="1:7" x14ac:dyDescent="0.25">
      <c r="A155" t="s">
        <v>138</v>
      </c>
      <c r="B155" t="s">
        <v>200</v>
      </c>
      <c r="C155" s="3">
        <v>1</v>
      </c>
      <c r="D155" s="3">
        <f>VLOOKUP(C155,Points!$A$1:$C$6,3,FALSE)</f>
        <v>4</v>
      </c>
      <c r="E155" t="b">
        <v>1</v>
      </c>
      <c r="F155">
        <f>IF(Table1[[#This Row],[Completed]],Table1[[#This Row],[Points]],0)</f>
        <v>1</v>
      </c>
      <c r="G155">
        <f>IF(Table1[[#This Row],[Completed]],Table1[[#This Row],[Estimated Hours]],0)</f>
        <v>4</v>
      </c>
    </row>
    <row r="156" spans="1:7" x14ac:dyDescent="0.25">
      <c r="A156" t="s">
        <v>138</v>
      </c>
      <c r="B156" t="s">
        <v>201</v>
      </c>
      <c r="C156" s="3">
        <v>1</v>
      </c>
      <c r="D156" s="3">
        <f>VLOOKUP(C156,Points!$A$1:$C$6,3,FALSE)</f>
        <v>4</v>
      </c>
      <c r="E156" t="b">
        <v>1</v>
      </c>
      <c r="F156">
        <f>IF(Table1[[#This Row],[Completed]],Table1[[#This Row],[Points]],0)</f>
        <v>1</v>
      </c>
      <c r="G156">
        <f>IF(Table1[[#This Row],[Completed]],Table1[[#This Row],[Estimated Hours]],0)</f>
        <v>4</v>
      </c>
    </row>
    <row r="157" spans="1:7" x14ac:dyDescent="0.25">
      <c r="A157" t="s">
        <v>138</v>
      </c>
      <c r="B157" t="s">
        <v>202</v>
      </c>
      <c r="C157" s="3">
        <v>1</v>
      </c>
      <c r="D157" s="3">
        <f>VLOOKUP(C157,Points!$A$1:$C$6,3,FALSE)</f>
        <v>4</v>
      </c>
      <c r="E157" t="b">
        <v>1</v>
      </c>
      <c r="F157">
        <f>IF(Table1[[#This Row],[Completed]],Table1[[#This Row],[Points]],0)</f>
        <v>1</v>
      </c>
      <c r="G157">
        <f>IF(Table1[[#This Row],[Completed]],Table1[[#This Row],[Estimated Hours]],0)</f>
        <v>4</v>
      </c>
    </row>
    <row r="158" spans="1:7" x14ac:dyDescent="0.25">
      <c r="A158" t="s">
        <v>138</v>
      </c>
      <c r="B158" t="s">
        <v>203</v>
      </c>
      <c r="C158" s="3">
        <v>2</v>
      </c>
      <c r="D158" s="3">
        <f>VLOOKUP(C158,Points!$A$1:$C$6,3,FALSE)</f>
        <v>8</v>
      </c>
      <c r="E158" t="b">
        <v>1</v>
      </c>
      <c r="F158">
        <f>IF(Table1[[#This Row],[Completed]],Table1[[#This Row],[Points]],0)</f>
        <v>2</v>
      </c>
      <c r="G158">
        <f>IF(Table1[[#This Row],[Completed]],Table1[[#This Row],[Estimated Hours]],0)</f>
        <v>8</v>
      </c>
    </row>
    <row r="159" spans="1:7" x14ac:dyDescent="0.25">
      <c r="A159" t="s">
        <v>138</v>
      </c>
      <c r="B159" t="s">
        <v>204</v>
      </c>
      <c r="C159" s="3">
        <v>1</v>
      </c>
      <c r="D159" s="3">
        <f>VLOOKUP(C159,Points!$A$1:$C$6,3,FALSE)</f>
        <v>4</v>
      </c>
      <c r="E159" t="b">
        <v>1</v>
      </c>
      <c r="F159">
        <f>IF(Table1[[#This Row],[Completed]],Table1[[#This Row],[Points]],0)</f>
        <v>1</v>
      </c>
      <c r="G159">
        <f>IF(Table1[[#This Row],[Completed]],Table1[[#This Row],[Estimated Hours]],0)</f>
        <v>4</v>
      </c>
    </row>
    <row r="160" spans="1:7" x14ac:dyDescent="0.25">
      <c r="A160" t="s">
        <v>138</v>
      </c>
      <c r="B160" t="s">
        <v>205</v>
      </c>
      <c r="C160" s="3">
        <v>1</v>
      </c>
      <c r="D160" s="3">
        <f>VLOOKUP(C160,Points!$A$1:$C$6,3,FALSE)</f>
        <v>4</v>
      </c>
      <c r="E160" t="b">
        <v>1</v>
      </c>
      <c r="F160">
        <f>IF(Table1[[#This Row],[Completed]],Table1[[#This Row],[Points]],0)</f>
        <v>1</v>
      </c>
      <c r="G160">
        <f>IF(Table1[[#This Row],[Completed]],Table1[[#This Row],[Estimated Hours]],0)</f>
        <v>4</v>
      </c>
    </row>
    <row r="161" spans="1:7" x14ac:dyDescent="0.25">
      <c r="A161" t="s">
        <v>138</v>
      </c>
      <c r="B161" t="s">
        <v>206</v>
      </c>
      <c r="C161" s="3">
        <v>1</v>
      </c>
      <c r="D161" s="3">
        <f>VLOOKUP(C161,Points!$A$1:$C$6,3,FALSE)</f>
        <v>4</v>
      </c>
      <c r="E161" t="b">
        <v>1</v>
      </c>
      <c r="F161">
        <f>IF(Table1[[#This Row],[Completed]],Table1[[#This Row],[Points]],0)</f>
        <v>1</v>
      </c>
      <c r="G161">
        <f>IF(Table1[[#This Row],[Completed]],Table1[[#This Row],[Estimated Hours]],0)</f>
        <v>4</v>
      </c>
    </row>
    <row r="162" spans="1:7" x14ac:dyDescent="0.25">
      <c r="A162" t="s">
        <v>138</v>
      </c>
      <c r="B162" t="s">
        <v>207</v>
      </c>
      <c r="C162" s="3">
        <v>2</v>
      </c>
      <c r="D162" s="3">
        <f>VLOOKUP(C162,Points!$A$1:$C$6,3,FALSE)</f>
        <v>8</v>
      </c>
      <c r="E162" t="b">
        <v>1</v>
      </c>
      <c r="F162">
        <f>IF(Table1[[#This Row],[Completed]],Table1[[#This Row],[Points]],0)</f>
        <v>2</v>
      </c>
      <c r="G162">
        <f>IF(Table1[[#This Row],[Completed]],Table1[[#This Row],[Estimated Hours]],0)</f>
        <v>8</v>
      </c>
    </row>
    <row r="163" spans="1:7" x14ac:dyDescent="0.25">
      <c r="A163" t="s">
        <v>172</v>
      </c>
      <c r="B163" t="s">
        <v>208</v>
      </c>
      <c r="C163" s="3">
        <v>2</v>
      </c>
      <c r="D163" s="3">
        <f>VLOOKUP(C163,Points!$A$1:$C$6,3,FALSE)</f>
        <v>8</v>
      </c>
      <c r="E163" t="b">
        <v>1</v>
      </c>
      <c r="F163">
        <f>IF(Table1[[#This Row],[Completed]],Table1[[#This Row],[Points]],0)</f>
        <v>2</v>
      </c>
      <c r="G163">
        <f>IF(Table1[[#This Row],[Completed]],Table1[[#This Row],[Estimated Hours]],0)</f>
        <v>8</v>
      </c>
    </row>
    <row r="164" spans="1:7" x14ac:dyDescent="0.25">
      <c r="A164" t="s">
        <v>172</v>
      </c>
      <c r="B164" t="s">
        <v>209</v>
      </c>
      <c r="C164" s="3">
        <v>5</v>
      </c>
      <c r="D164" s="3">
        <f>VLOOKUP(C164,Points!$A$1:$C$6,3,FALSE)</f>
        <v>32</v>
      </c>
      <c r="E164" t="b">
        <v>1</v>
      </c>
      <c r="F164">
        <f>IF(Table1[[#This Row],[Completed]],Table1[[#This Row],[Points]],0)</f>
        <v>5</v>
      </c>
      <c r="G164">
        <f>IF(Table1[[#This Row],[Completed]],Table1[[#This Row],[Estimated Hours]],0)</f>
        <v>32</v>
      </c>
    </row>
    <row r="165" spans="1:7" x14ac:dyDescent="0.25">
      <c r="A165" t="s">
        <v>172</v>
      </c>
      <c r="B165" t="s">
        <v>210</v>
      </c>
      <c r="C165" s="3">
        <v>2</v>
      </c>
      <c r="D165" s="3">
        <f>VLOOKUP(C165,Points!$A$1:$C$6,3,FALSE)</f>
        <v>8</v>
      </c>
      <c r="E165" t="b">
        <v>1</v>
      </c>
      <c r="F165">
        <f>IF(Table1[[#This Row],[Completed]],Table1[[#This Row],[Points]],0)</f>
        <v>2</v>
      </c>
      <c r="G165">
        <f>IF(Table1[[#This Row],[Completed]],Table1[[#This Row],[Estimated Hours]],0)</f>
        <v>8</v>
      </c>
    </row>
    <row r="166" spans="1:7" x14ac:dyDescent="0.25">
      <c r="A166" t="s">
        <v>172</v>
      </c>
      <c r="B166" t="s">
        <v>211</v>
      </c>
      <c r="C166" s="3">
        <v>2</v>
      </c>
      <c r="D166" s="3">
        <f>VLOOKUP(C166,Points!$A$1:$C$6,3,FALSE)</f>
        <v>8</v>
      </c>
      <c r="E166" t="b">
        <v>1</v>
      </c>
      <c r="F166">
        <f>IF(Table1[[#This Row],[Completed]],Table1[[#This Row],[Points]],0)</f>
        <v>2</v>
      </c>
      <c r="G166">
        <f>IF(Table1[[#This Row],[Completed]],Table1[[#This Row],[Estimated Hours]],0)</f>
        <v>8</v>
      </c>
    </row>
    <row r="167" spans="1:7" x14ac:dyDescent="0.25">
      <c r="A167" t="s">
        <v>172</v>
      </c>
      <c r="B167" t="s">
        <v>212</v>
      </c>
      <c r="C167" s="3">
        <v>2</v>
      </c>
      <c r="D167" s="3">
        <f>VLOOKUP(C167,Points!$A$1:$C$6,3,FALSE)</f>
        <v>8</v>
      </c>
      <c r="E167" t="b">
        <v>1</v>
      </c>
      <c r="F167">
        <f>IF(Table1[[#This Row],[Completed]],Table1[[#This Row],[Points]],0)</f>
        <v>2</v>
      </c>
      <c r="G167">
        <f>IF(Table1[[#This Row],[Completed]],Table1[[#This Row],[Estimated Hours]],0)</f>
        <v>8</v>
      </c>
    </row>
    <row r="168" spans="1:7" ht="14.25" customHeight="1" x14ac:dyDescent="0.25">
      <c r="A168" t="s">
        <v>172</v>
      </c>
      <c r="B168" t="s">
        <v>213</v>
      </c>
      <c r="C168" s="3">
        <v>2</v>
      </c>
      <c r="D168" s="3">
        <f>VLOOKUP(C168,Points!$A$1:$C$6,3,FALSE)</f>
        <v>8</v>
      </c>
      <c r="F168">
        <f>IF(Table1[[#This Row],[Completed]],Table1[[#This Row],[Points]],0)</f>
        <v>0</v>
      </c>
      <c r="G168">
        <f>IF(Table1[[#This Row],[Completed]],Table1[[#This Row],[Estimated Hours]],0)</f>
        <v>0</v>
      </c>
    </row>
    <row r="169" spans="1:7" x14ac:dyDescent="0.25">
      <c r="A169" t="s">
        <v>172</v>
      </c>
      <c r="B169" t="s">
        <v>214</v>
      </c>
      <c r="C169" s="3">
        <v>2</v>
      </c>
      <c r="D169" s="3">
        <f>VLOOKUP(C169,Points!$A$1:$C$6,3,FALSE)</f>
        <v>8</v>
      </c>
      <c r="F169">
        <f>IF(Table1[[#This Row],[Completed]],Table1[[#This Row],[Points]],0)</f>
        <v>0</v>
      </c>
      <c r="G169">
        <f>IF(Table1[[#This Row],[Completed]],Table1[[#This Row],[Estimated Hours]],0)</f>
        <v>0</v>
      </c>
    </row>
    <row r="170" spans="1:7" x14ac:dyDescent="0.25">
      <c r="A170" t="s">
        <v>138</v>
      </c>
      <c r="B170" t="s">
        <v>215</v>
      </c>
      <c r="C170" s="3">
        <v>1</v>
      </c>
      <c r="D170" s="3">
        <f>VLOOKUP(C170,Points!$A$1:$C$6,3,FALSE)</f>
        <v>4</v>
      </c>
      <c r="E170" t="b">
        <v>1</v>
      </c>
      <c r="F170">
        <f>IF(Table1[[#This Row],[Completed]],Table1[[#This Row],[Points]],0)</f>
        <v>1</v>
      </c>
      <c r="G170">
        <f>IF(Table1[[#This Row],[Completed]],Table1[[#This Row],[Estimated Hours]],0)</f>
        <v>4</v>
      </c>
    </row>
    <row r="171" spans="1:7" x14ac:dyDescent="0.25">
      <c r="A171" t="s">
        <v>172</v>
      </c>
      <c r="B171" t="s">
        <v>216</v>
      </c>
      <c r="C171" s="3">
        <v>3</v>
      </c>
      <c r="D171" s="3">
        <f>VLOOKUP(C171,Points!$A$1:$C$6,3,FALSE)</f>
        <v>16</v>
      </c>
      <c r="E171" t="b">
        <v>1</v>
      </c>
      <c r="F171">
        <f>IF(Table1[[#This Row],[Completed]],Table1[[#This Row],[Points]],0)</f>
        <v>3</v>
      </c>
      <c r="G171">
        <f>IF(Table1[[#This Row],[Completed]],Table1[[#This Row],[Estimated Hours]],0)</f>
        <v>16</v>
      </c>
    </row>
    <row r="172" spans="1:7" x14ac:dyDescent="0.25">
      <c r="A172" t="s">
        <v>172</v>
      </c>
      <c r="B172" t="s">
        <v>217</v>
      </c>
      <c r="C172" s="3">
        <v>2</v>
      </c>
      <c r="D172" s="3">
        <f>VLOOKUP(C172,Points!$A$1:$C$6,3,FALSE)</f>
        <v>8</v>
      </c>
      <c r="E172" t="b">
        <v>1</v>
      </c>
      <c r="F172">
        <f>IF(Table1[[#This Row],[Completed]],Table1[[#This Row],[Points]],0)</f>
        <v>2</v>
      </c>
      <c r="G172">
        <f>IF(Table1[[#This Row],[Completed]],Table1[[#This Row],[Estimated Hours]],0)</f>
        <v>8</v>
      </c>
    </row>
    <row r="173" spans="1:7" x14ac:dyDescent="0.25">
      <c r="A173" t="s">
        <v>172</v>
      </c>
      <c r="B173" t="s">
        <v>218</v>
      </c>
      <c r="C173" s="3">
        <v>1</v>
      </c>
      <c r="D173" s="3">
        <f>VLOOKUP(C173,Points!$A$1:$C$6,3,FALSE)</f>
        <v>4</v>
      </c>
      <c r="E173" t="b">
        <v>1</v>
      </c>
      <c r="F173">
        <f>IF(Table1[[#This Row],[Completed]],Table1[[#This Row],[Points]],0)</f>
        <v>1</v>
      </c>
      <c r="G173">
        <f>IF(Table1[[#This Row],[Completed]],Table1[[#This Row],[Estimated Hours]],0)</f>
        <v>4</v>
      </c>
    </row>
    <row r="174" spans="1:7" x14ac:dyDescent="0.25">
      <c r="A174" t="s">
        <v>172</v>
      </c>
      <c r="B174" t="s">
        <v>219</v>
      </c>
      <c r="C174" s="3">
        <v>3</v>
      </c>
      <c r="D174" s="3">
        <f>VLOOKUP(C174,Points!$A$1:$C$6,3,FALSE)</f>
        <v>16</v>
      </c>
      <c r="E174" t="b">
        <v>1</v>
      </c>
      <c r="F174">
        <f>IF(Table1[[#This Row],[Completed]],Table1[[#This Row],[Points]],0)</f>
        <v>3</v>
      </c>
      <c r="G174">
        <f>IF(Table1[[#This Row],[Completed]],Table1[[#This Row],[Estimated Hours]],0)</f>
        <v>16</v>
      </c>
    </row>
    <row r="175" spans="1:7" x14ac:dyDescent="0.25">
      <c r="A175" t="s">
        <v>172</v>
      </c>
      <c r="B175" t="s">
        <v>220</v>
      </c>
      <c r="C175" s="3">
        <v>3</v>
      </c>
      <c r="D175" s="3">
        <f>VLOOKUP(C175,Points!$A$1:$C$6,3,FALSE)</f>
        <v>16</v>
      </c>
      <c r="E175" t="b">
        <v>1</v>
      </c>
      <c r="F175">
        <f>IF(Table1[[#This Row],[Completed]],Table1[[#This Row],[Points]],0)</f>
        <v>3</v>
      </c>
      <c r="G175">
        <f>IF(Table1[[#This Row],[Completed]],Table1[[#This Row],[Estimated Hours]],0)</f>
        <v>16</v>
      </c>
    </row>
    <row r="176" spans="1:7" x14ac:dyDescent="0.25">
      <c r="A176" t="s">
        <v>172</v>
      </c>
      <c r="B176" t="s">
        <v>221</v>
      </c>
      <c r="C176" s="3">
        <v>2</v>
      </c>
      <c r="D176" s="3">
        <f>VLOOKUP(C176,Points!$A$1:$C$6,3,FALSE)</f>
        <v>8</v>
      </c>
      <c r="E176" t="b">
        <v>1</v>
      </c>
      <c r="F176">
        <f>IF(Table1[[#This Row],[Completed]],Table1[[#This Row],[Points]],0)</f>
        <v>2</v>
      </c>
      <c r="G176">
        <f>IF(Table1[[#This Row],[Completed]],Table1[[#This Row],[Estimated Hours]],0)</f>
        <v>8</v>
      </c>
    </row>
    <row r="177" spans="1:7" x14ac:dyDescent="0.25">
      <c r="A177" t="s">
        <v>138</v>
      </c>
      <c r="B177" t="s">
        <v>222</v>
      </c>
      <c r="C177" s="3">
        <v>2</v>
      </c>
      <c r="D177" s="3">
        <f>VLOOKUP(C177,Points!$A$1:$C$6,3,FALSE)</f>
        <v>8</v>
      </c>
      <c r="E177" t="b">
        <v>1</v>
      </c>
      <c r="F177">
        <f>IF(Table1[[#This Row],[Completed]],Table1[[#This Row],[Points]],0)</f>
        <v>2</v>
      </c>
      <c r="G177">
        <f>IF(Table1[[#This Row],[Completed]],Table1[[#This Row],[Estimated Hours]],0)</f>
        <v>8</v>
      </c>
    </row>
    <row r="178" spans="1:7" x14ac:dyDescent="0.25">
      <c r="A178" t="s">
        <v>138</v>
      </c>
      <c r="B178" t="s">
        <v>223</v>
      </c>
      <c r="C178" s="3">
        <v>1</v>
      </c>
      <c r="D178" s="3">
        <f>VLOOKUP(C178,Points!$A$1:$C$6,3,FALSE)</f>
        <v>4</v>
      </c>
      <c r="E178" t="b">
        <v>1</v>
      </c>
      <c r="F178">
        <f>IF(Table1[[#This Row],[Completed]],Table1[[#This Row],[Points]],0)</f>
        <v>1</v>
      </c>
      <c r="G178">
        <f>IF(Table1[[#This Row],[Completed]],Table1[[#This Row],[Estimated Hours]],0)</f>
        <v>4</v>
      </c>
    </row>
    <row r="179" spans="1:7" x14ac:dyDescent="0.25">
      <c r="A179" t="s">
        <v>172</v>
      </c>
      <c r="B179" t="s">
        <v>224</v>
      </c>
      <c r="C179" s="3">
        <v>2</v>
      </c>
      <c r="D179" s="3">
        <f>VLOOKUP(C179,Points!$A$1:$C$6,3,FALSE)</f>
        <v>8</v>
      </c>
      <c r="E179" t="b">
        <v>1</v>
      </c>
      <c r="F179">
        <f>IF(Table1[[#This Row],[Completed]],Table1[[#This Row],[Points]],0)</f>
        <v>2</v>
      </c>
      <c r="G179">
        <f>IF(Table1[[#This Row],[Completed]],Table1[[#This Row],[Estimated Hours]],0)</f>
        <v>8</v>
      </c>
    </row>
    <row r="180" spans="1:7" x14ac:dyDescent="0.25">
      <c r="A180" t="s">
        <v>172</v>
      </c>
      <c r="B180" t="s">
        <v>225</v>
      </c>
      <c r="C180" s="3">
        <v>3</v>
      </c>
      <c r="D180" s="3">
        <f>VLOOKUP(C180,Points!$A$1:$C$6,3,FALSE)</f>
        <v>16</v>
      </c>
      <c r="E180" t="b">
        <v>1</v>
      </c>
      <c r="F180">
        <f>IF(Table1[[#This Row],[Completed]],Table1[[#This Row],[Points]],0)</f>
        <v>3</v>
      </c>
      <c r="G180">
        <f>IF(Table1[[#This Row],[Completed]],Table1[[#This Row],[Estimated Hours]],0)</f>
        <v>16</v>
      </c>
    </row>
    <row r="181" spans="1:7" x14ac:dyDescent="0.25">
      <c r="A181" t="s">
        <v>138</v>
      </c>
      <c r="B181" t="s">
        <v>226</v>
      </c>
      <c r="C181" s="3">
        <v>1</v>
      </c>
      <c r="D181" s="3">
        <f>VLOOKUP(C181,Points!$A$1:$C$6,3,FALSE)</f>
        <v>4</v>
      </c>
      <c r="E181" t="b">
        <v>1</v>
      </c>
      <c r="F181">
        <f>IF(Table1[[#This Row],[Completed]],Table1[[#This Row],[Points]],0)</f>
        <v>1</v>
      </c>
      <c r="G181">
        <f>IF(Table1[[#This Row],[Completed]],Table1[[#This Row],[Estimated Hours]],0)</f>
        <v>4</v>
      </c>
    </row>
    <row r="182" spans="1:7" x14ac:dyDescent="0.25">
      <c r="A182" t="s">
        <v>138</v>
      </c>
      <c r="B182" t="s">
        <v>228</v>
      </c>
      <c r="C182" s="3">
        <v>1</v>
      </c>
      <c r="D182" s="3">
        <f>VLOOKUP(C182,Points!$A$1:$C$6,3,FALSE)</f>
        <v>4</v>
      </c>
      <c r="E182" t="b">
        <v>1</v>
      </c>
      <c r="F182">
        <f>IF(Table1[[#This Row],[Completed]],Table1[[#This Row],[Points]],0)</f>
        <v>1</v>
      </c>
      <c r="G182">
        <f>IF(Table1[[#This Row],[Completed]],Table1[[#This Row],[Estimated Hours]],0)</f>
        <v>4</v>
      </c>
    </row>
    <row r="183" spans="1:7" x14ac:dyDescent="0.25">
      <c r="A183" t="s">
        <v>172</v>
      </c>
      <c r="B183" t="s">
        <v>227</v>
      </c>
      <c r="C183" s="3">
        <v>3</v>
      </c>
      <c r="D183" s="3">
        <f>VLOOKUP(C183,Points!$A$1:$C$6,3,FALSE)</f>
        <v>16</v>
      </c>
      <c r="E183" t="b">
        <v>1</v>
      </c>
      <c r="F183">
        <f>IF(Table1[[#This Row],[Completed]],Table1[[#This Row],[Points]],0)</f>
        <v>3</v>
      </c>
      <c r="G183">
        <f>IF(Table1[[#This Row],[Completed]],Table1[[#This Row],[Estimated Hours]],0)</f>
        <v>16</v>
      </c>
    </row>
    <row r="184" spans="1:7" x14ac:dyDescent="0.25">
      <c r="A184" t="s">
        <v>138</v>
      </c>
      <c r="B184" t="s">
        <v>229</v>
      </c>
      <c r="C184" s="3">
        <v>1</v>
      </c>
      <c r="D184" s="3">
        <f>VLOOKUP(C184,Points!$A$1:$C$6,3,FALSE)</f>
        <v>4</v>
      </c>
      <c r="E184" t="b">
        <v>1</v>
      </c>
      <c r="F184">
        <f>IF(Table1[[#This Row],[Completed]],Table1[[#This Row],[Points]],0)</f>
        <v>1</v>
      </c>
      <c r="G184">
        <f>IF(Table1[[#This Row],[Completed]],Table1[[#This Row],[Estimated Hours]],0)</f>
        <v>4</v>
      </c>
    </row>
    <row r="185" spans="1:7" x14ac:dyDescent="0.25">
      <c r="A185" t="s">
        <v>138</v>
      </c>
      <c r="B185" t="s">
        <v>230</v>
      </c>
      <c r="C185" s="3">
        <v>1</v>
      </c>
      <c r="D185" s="3">
        <f>VLOOKUP(C185,Points!$A$1:$C$6,3,FALSE)</f>
        <v>4</v>
      </c>
      <c r="E185" t="b">
        <v>1</v>
      </c>
      <c r="F185">
        <f>IF(Table1[[#This Row],[Completed]],Table1[[#This Row],[Points]],0)</f>
        <v>1</v>
      </c>
      <c r="G185">
        <f>IF(Table1[[#This Row],[Completed]],Table1[[#This Row],[Estimated Hours]],0)</f>
        <v>4</v>
      </c>
    </row>
    <row r="186" spans="1:7" x14ac:dyDescent="0.25">
      <c r="A186" t="s">
        <v>231</v>
      </c>
      <c r="B186" t="s">
        <v>232</v>
      </c>
      <c r="C186" s="3">
        <v>1</v>
      </c>
      <c r="D186" s="3">
        <f>VLOOKUP(C186,Points!$A$1:$C$6,3,FALSE)</f>
        <v>4</v>
      </c>
      <c r="E186" t="b">
        <v>1</v>
      </c>
      <c r="F186">
        <f>IF(Table1[[#This Row],[Completed]],Table1[[#This Row],[Points]],0)</f>
        <v>1</v>
      </c>
      <c r="G186">
        <f>IF(Table1[[#This Row],[Completed]],Table1[[#This Row],[Estimated Hours]],0)</f>
        <v>4</v>
      </c>
    </row>
    <row r="187" spans="1:7" x14ac:dyDescent="0.25">
      <c r="A187" t="s">
        <v>231</v>
      </c>
      <c r="B187" t="s">
        <v>255</v>
      </c>
      <c r="C187" s="3">
        <v>3</v>
      </c>
      <c r="D187" s="3">
        <f>VLOOKUP(C187,Points!$A$1:$C$6,3,FALSE)</f>
        <v>16</v>
      </c>
      <c r="E187" t="b">
        <v>1</v>
      </c>
      <c r="F187">
        <f>IF(Table1[[#This Row],[Completed]],Table1[[#This Row],[Points]],0)</f>
        <v>3</v>
      </c>
      <c r="G187">
        <f>IF(Table1[[#This Row],[Completed]],Table1[[#This Row],[Estimated Hours]],0)</f>
        <v>16</v>
      </c>
    </row>
    <row r="188" spans="1:7" x14ac:dyDescent="0.25">
      <c r="A188" t="s">
        <v>231</v>
      </c>
      <c r="B188" t="s">
        <v>233</v>
      </c>
      <c r="C188" s="3">
        <v>2</v>
      </c>
      <c r="D188" s="3">
        <f>VLOOKUP(C188,Points!$A$1:$C$6,3,FALSE)</f>
        <v>8</v>
      </c>
      <c r="F188">
        <f>IF(Table1[[#This Row],[Completed]],Table1[[#This Row],[Points]],0)</f>
        <v>0</v>
      </c>
      <c r="G188">
        <f>IF(Table1[[#This Row],[Completed]],Table1[[#This Row],[Estimated Hours]],0)</f>
        <v>0</v>
      </c>
    </row>
    <row r="189" spans="1:7" x14ac:dyDescent="0.25">
      <c r="A189" t="s">
        <v>234</v>
      </c>
      <c r="B189" t="s">
        <v>235</v>
      </c>
      <c r="C189" s="3">
        <v>1</v>
      </c>
      <c r="D189" s="3">
        <f>VLOOKUP(C189,Points!$A$1:$C$6,3,FALSE)</f>
        <v>4</v>
      </c>
      <c r="F189">
        <f>IF(Table1[[#This Row],[Completed]],Table1[[#This Row],[Points]],0)</f>
        <v>0</v>
      </c>
      <c r="G189">
        <f>IF(Table1[[#This Row],[Completed]],Table1[[#This Row],[Estimated Hours]],0)</f>
        <v>0</v>
      </c>
    </row>
    <row r="190" spans="1:7" x14ac:dyDescent="0.25">
      <c r="A190" t="s">
        <v>234</v>
      </c>
      <c r="B190" t="s">
        <v>236</v>
      </c>
      <c r="C190" s="3">
        <v>1</v>
      </c>
      <c r="D190" s="3">
        <f>VLOOKUP(C190,Points!$A$1:$C$6,3,FALSE)</f>
        <v>4</v>
      </c>
      <c r="F190">
        <f>IF(Table1[[#This Row],[Completed]],Table1[[#This Row],[Points]],0)</f>
        <v>0</v>
      </c>
      <c r="G190">
        <f>IF(Table1[[#This Row],[Completed]],Table1[[#This Row],[Estimated Hours]],0)</f>
        <v>0</v>
      </c>
    </row>
    <row r="191" spans="1:7" x14ac:dyDescent="0.25">
      <c r="A191" t="s">
        <v>234</v>
      </c>
      <c r="B191" t="s">
        <v>237</v>
      </c>
      <c r="C191" s="3">
        <v>1</v>
      </c>
      <c r="D191" s="3">
        <f>VLOOKUP(C191,Points!$A$1:$C$6,3,FALSE)</f>
        <v>4</v>
      </c>
      <c r="F191">
        <f>IF(Table1[[#This Row],[Completed]],Table1[[#This Row],[Points]],0)</f>
        <v>0</v>
      </c>
      <c r="G191">
        <f>IF(Table1[[#This Row],[Completed]],Table1[[#This Row],[Estimated Hours]],0)</f>
        <v>0</v>
      </c>
    </row>
    <row r="192" spans="1:7" x14ac:dyDescent="0.25">
      <c r="A192" t="s">
        <v>234</v>
      </c>
      <c r="B192" t="s">
        <v>238</v>
      </c>
      <c r="C192" s="3">
        <v>1</v>
      </c>
      <c r="D192" s="3">
        <f>VLOOKUP(C192,Points!$A$1:$C$6,3,FALSE)</f>
        <v>4</v>
      </c>
      <c r="F192">
        <f>IF(Table1[[#This Row],[Completed]],Table1[[#This Row],[Points]],0)</f>
        <v>0</v>
      </c>
      <c r="G192">
        <f>IF(Table1[[#This Row],[Completed]],Table1[[#This Row],[Estimated Hours]],0)</f>
        <v>0</v>
      </c>
    </row>
    <row r="193" spans="1:7" x14ac:dyDescent="0.25">
      <c r="A193" t="s">
        <v>234</v>
      </c>
      <c r="B193" t="s">
        <v>239</v>
      </c>
      <c r="C193" s="3">
        <v>5</v>
      </c>
      <c r="D193" s="3">
        <f>VLOOKUP(C193,Points!$A$1:$C$6,3,FALSE)</f>
        <v>32</v>
      </c>
      <c r="F193">
        <f>IF(Table1[[#This Row],[Completed]],Table1[[#This Row],[Points]],0)</f>
        <v>0</v>
      </c>
      <c r="G193">
        <f>IF(Table1[[#This Row],[Completed]],Table1[[#This Row],[Estimated Hours]],0)</f>
        <v>0</v>
      </c>
    </row>
    <row r="194" spans="1:7" x14ac:dyDescent="0.25">
      <c r="A194" t="s">
        <v>234</v>
      </c>
      <c r="B194" t="s">
        <v>240</v>
      </c>
      <c r="C194" s="3">
        <v>5</v>
      </c>
      <c r="D194" s="3">
        <f>VLOOKUP(C194,Points!$A$1:$C$6,3,FALSE)</f>
        <v>32</v>
      </c>
      <c r="F194">
        <f>IF(Table1[[#This Row],[Completed]],Table1[[#This Row],[Points]],0)</f>
        <v>0</v>
      </c>
      <c r="G194">
        <f>IF(Table1[[#This Row],[Completed]],Table1[[#This Row],[Estimated Hours]],0)</f>
        <v>0</v>
      </c>
    </row>
    <row r="195" spans="1:7" x14ac:dyDescent="0.25">
      <c r="A195" t="s">
        <v>234</v>
      </c>
      <c r="B195" t="s">
        <v>241</v>
      </c>
      <c r="C195" s="3">
        <v>2</v>
      </c>
      <c r="D195" s="3">
        <f>VLOOKUP(C195,Points!$A$1:$C$6,3,FALSE)</f>
        <v>8</v>
      </c>
      <c r="F195">
        <f>IF(Table1[[#This Row],[Completed]],Table1[[#This Row],[Points]],0)</f>
        <v>0</v>
      </c>
      <c r="G195">
        <f>IF(Table1[[#This Row],[Completed]],Table1[[#This Row],[Estimated Hours]],0)</f>
        <v>0</v>
      </c>
    </row>
    <row r="196" spans="1:7" x14ac:dyDescent="0.25">
      <c r="A196" t="s">
        <v>234</v>
      </c>
      <c r="B196" t="s">
        <v>242</v>
      </c>
      <c r="C196" s="3">
        <v>3</v>
      </c>
      <c r="D196" s="3">
        <f>VLOOKUP(C196,Points!$A$1:$C$6,3,FALSE)</f>
        <v>16</v>
      </c>
      <c r="F196">
        <f>IF(Table1[[#This Row],[Completed]],Table1[[#This Row],[Points]],0)</f>
        <v>0</v>
      </c>
      <c r="G196">
        <f>IF(Table1[[#This Row],[Completed]],Table1[[#This Row],[Estimated Hours]],0)</f>
        <v>0</v>
      </c>
    </row>
    <row r="197" spans="1:7" x14ac:dyDescent="0.25">
      <c r="A197" t="s">
        <v>243</v>
      </c>
      <c r="B197" t="s">
        <v>244</v>
      </c>
      <c r="C197" s="3">
        <v>1</v>
      </c>
      <c r="D197" s="3">
        <f>VLOOKUP(C197,Points!$A$1:$C$6,3,FALSE)</f>
        <v>4</v>
      </c>
      <c r="F197">
        <f>IF(Table1[[#This Row],[Completed]],Table1[[#This Row],[Points]],0)</f>
        <v>0</v>
      </c>
      <c r="G197">
        <f>IF(Table1[[#This Row],[Completed]],Table1[[#This Row],[Estimated Hours]],0)</f>
        <v>0</v>
      </c>
    </row>
    <row r="198" spans="1:7" x14ac:dyDescent="0.25">
      <c r="A198" t="s">
        <v>243</v>
      </c>
      <c r="B198" t="s">
        <v>245</v>
      </c>
      <c r="C198" s="3">
        <v>2</v>
      </c>
      <c r="D198" s="3">
        <f>VLOOKUP(C198,Points!$A$1:$C$6,3,FALSE)</f>
        <v>8</v>
      </c>
      <c r="F198">
        <f>IF(Table1[[#This Row],[Completed]],Table1[[#This Row],[Points]],0)</f>
        <v>0</v>
      </c>
      <c r="G198">
        <f>IF(Table1[[#This Row],[Completed]],Table1[[#This Row],[Estimated Hours]],0)</f>
        <v>0</v>
      </c>
    </row>
    <row r="199" spans="1:7" x14ac:dyDescent="0.25">
      <c r="A199" t="s">
        <v>243</v>
      </c>
      <c r="B199" t="s">
        <v>246</v>
      </c>
      <c r="C199" s="3">
        <v>1</v>
      </c>
      <c r="D199" s="3">
        <f>VLOOKUP(C199,Points!$A$1:$C$6,3,FALSE)</f>
        <v>4</v>
      </c>
      <c r="F199">
        <f>IF(Table1[[#This Row],[Completed]],Table1[[#This Row],[Points]],0)</f>
        <v>0</v>
      </c>
      <c r="G199">
        <f>IF(Table1[[#This Row],[Completed]],Table1[[#This Row],[Estimated Hours]],0)</f>
        <v>0</v>
      </c>
    </row>
    <row r="200" spans="1:7" x14ac:dyDescent="0.25">
      <c r="A200" t="s">
        <v>243</v>
      </c>
      <c r="B200" t="s">
        <v>247</v>
      </c>
      <c r="C200" s="3">
        <v>3</v>
      </c>
      <c r="D200" s="3">
        <f>VLOOKUP(C200,Points!$A$1:$C$6,3,FALSE)</f>
        <v>16</v>
      </c>
      <c r="F200">
        <f>IF(Table1[[#This Row],[Completed]],Table1[[#This Row],[Points]],0)</f>
        <v>0</v>
      </c>
      <c r="G200">
        <f>IF(Table1[[#This Row],[Completed]],Table1[[#This Row],[Estimated Hours]],0)</f>
        <v>0</v>
      </c>
    </row>
    <row r="201" spans="1:7" x14ac:dyDescent="0.25">
      <c r="A201" t="s">
        <v>243</v>
      </c>
      <c r="B201" t="s">
        <v>248</v>
      </c>
      <c r="C201" s="3">
        <v>3</v>
      </c>
      <c r="D201" s="3">
        <f>VLOOKUP(C201,Points!$A$1:$C$6,3,FALSE)</f>
        <v>16</v>
      </c>
      <c r="F201">
        <f>IF(Table1[[#This Row],[Completed]],Table1[[#This Row],[Points]],0)</f>
        <v>0</v>
      </c>
      <c r="G201">
        <f>IF(Table1[[#This Row],[Completed]],Table1[[#This Row],[Estimated Hours]],0)</f>
        <v>0</v>
      </c>
    </row>
    <row r="202" spans="1:7" x14ac:dyDescent="0.25">
      <c r="A202" t="s">
        <v>249</v>
      </c>
      <c r="B202" t="s">
        <v>250</v>
      </c>
      <c r="C202" s="3">
        <v>1</v>
      </c>
      <c r="D202" s="3">
        <f>VLOOKUP(C202,Points!$A$1:$C$6,3,FALSE)</f>
        <v>4</v>
      </c>
      <c r="E202" t="b">
        <v>1</v>
      </c>
      <c r="F202">
        <f>IF(Table1[[#This Row],[Completed]],Table1[[#This Row],[Points]],0)</f>
        <v>1</v>
      </c>
      <c r="G202">
        <f>IF(Table1[[#This Row],[Completed]],Table1[[#This Row],[Estimated Hours]],0)</f>
        <v>4</v>
      </c>
    </row>
    <row r="203" spans="1:7" x14ac:dyDescent="0.25">
      <c r="A203" t="s">
        <v>249</v>
      </c>
      <c r="B203" t="s">
        <v>251</v>
      </c>
      <c r="C203" s="3">
        <v>2</v>
      </c>
      <c r="D203" s="3">
        <f>VLOOKUP(C203,Points!$A$1:$C$6,3,FALSE)</f>
        <v>8</v>
      </c>
      <c r="E203" t="b">
        <v>1</v>
      </c>
      <c r="F203">
        <f>IF(Table1[[#This Row],[Completed]],Table1[[#This Row],[Points]],0)</f>
        <v>2</v>
      </c>
      <c r="G203">
        <f>IF(Table1[[#This Row],[Completed]],Table1[[#This Row],[Estimated Hours]],0)</f>
        <v>8</v>
      </c>
    </row>
    <row r="204" spans="1:7" x14ac:dyDescent="0.25">
      <c r="A204" t="s">
        <v>249</v>
      </c>
      <c r="B204" t="s">
        <v>252</v>
      </c>
      <c r="C204" s="3">
        <v>3</v>
      </c>
      <c r="D204" s="3">
        <f>VLOOKUP(C204,Points!$A$1:$C$6,3,FALSE)</f>
        <v>16</v>
      </c>
      <c r="F204">
        <f>IF(Table1[[#This Row],[Completed]],Table1[[#This Row],[Points]],0)</f>
        <v>0</v>
      </c>
      <c r="G204">
        <f>IF(Table1[[#This Row],[Completed]],Table1[[#This Row],[Estimated Hours]],0)</f>
        <v>0</v>
      </c>
    </row>
    <row r="205" spans="1:7" x14ac:dyDescent="0.25">
      <c r="A205" t="s">
        <v>138</v>
      </c>
      <c r="B205" t="s">
        <v>256</v>
      </c>
      <c r="C205" s="3">
        <v>1</v>
      </c>
      <c r="D205" s="3">
        <f>VLOOKUP(C205,Points!$A$1:$C$6,3,FALSE)</f>
        <v>4</v>
      </c>
      <c r="E205" t="b">
        <v>1</v>
      </c>
      <c r="F205">
        <f>IF(Table1[[#This Row],[Completed]],Table1[[#This Row],[Points]],0)</f>
        <v>1</v>
      </c>
      <c r="G205">
        <f>IF(Table1[[#This Row],[Completed]],Table1[[#This Row],[Estimated Hours]],0)</f>
        <v>4</v>
      </c>
    </row>
    <row r="206" spans="1:7" x14ac:dyDescent="0.25">
      <c r="A206" t="s">
        <v>138</v>
      </c>
      <c r="B206" t="s">
        <v>257</v>
      </c>
      <c r="C206" s="3">
        <v>1</v>
      </c>
      <c r="D206" s="3">
        <f>VLOOKUP(C206,Points!$A$1:$C$6,3,FALSE)</f>
        <v>4</v>
      </c>
      <c r="E206" t="b">
        <v>1</v>
      </c>
      <c r="F206">
        <f>IF(Table1[[#This Row],[Completed]],Table1[[#This Row],[Points]],0)</f>
        <v>1</v>
      </c>
      <c r="G206">
        <f>IF(Table1[[#This Row],[Completed]],Table1[[#This Row],[Estimated Hours]],0)</f>
        <v>4</v>
      </c>
    </row>
    <row r="207" spans="1:7" x14ac:dyDescent="0.25">
      <c r="A207" t="s">
        <v>261</v>
      </c>
      <c r="B207" t="s">
        <v>261</v>
      </c>
      <c r="C207" s="3">
        <v>5</v>
      </c>
      <c r="D207" s="3">
        <f>VLOOKUP(C207,Points!$A$1:$C$6,3,FALSE)</f>
        <v>32</v>
      </c>
      <c r="E207" t="b">
        <v>1</v>
      </c>
      <c r="F207">
        <f>IF(Table1[[#This Row],[Completed]],Table1[[#This Row],[Points]],0)</f>
        <v>5</v>
      </c>
      <c r="G207">
        <f>IF(Table1[[#This Row],[Completed]],Table1[[#This Row],[Estimated Hours]],0)</f>
        <v>32</v>
      </c>
    </row>
    <row r="208" spans="1:7" x14ac:dyDescent="0.25">
      <c r="A208" t="s">
        <v>261</v>
      </c>
      <c r="B208" t="s">
        <v>262</v>
      </c>
      <c r="C208" s="3">
        <v>1</v>
      </c>
      <c r="D208" s="3">
        <f>VLOOKUP(C208,Points!$A$1:$C$6,3,FALSE)</f>
        <v>4</v>
      </c>
      <c r="E208" t="b">
        <v>1</v>
      </c>
      <c r="F208">
        <f>IF(Table1[[#This Row],[Completed]],Table1[[#This Row],[Points]],0)</f>
        <v>1</v>
      </c>
      <c r="G208">
        <f>IF(Table1[[#This Row],[Completed]],Table1[[#This Row],[Estimated Hours]],0)</f>
        <v>4</v>
      </c>
    </row>
    <row r="209" spans="1:7" x14ac:dyDescent="0.25">
      <c r="A209" t="s">
        <v>261</v>
      </c>
      <c r="B209" t="s">
        <v>263</v>
      </c>
      <c r="C209" s="3">
        <v>1</v>
      </c>
      <c r="D209" s="3">
        <f>VLOOKUP(C209,Points!$A$1:$C$6,3,FALSE)</f>
        <v>4</v>
      </c>
      <c r="E209" t="b">
        <v>1</v>
      </c>
      <c r="F209">
        <f>IF(Table1[[#This Row],[Completed]],Table1[[#This Row],[Points]],0)</f>
        <v>1</v>
      </c>
      <c r="G209">
        <f>IF(Table1[[#This Row],[Completed]],Table1[[#This Row],[Estimated Hours]],0)</f>
        <v>4</v>
      </c>
    </row>
    <row r="213" spans="1:7" x14ac:dyDescent="0.25">
      <c r="A213" s="6" t="s">
        <v>102</v>
      </c>
      <c r="B213" s="4"/>
      <c r="C213" s="5">
        <f>SUM(C2:C212)</f>
        <v>468</v>
      </c>
      <c r="D213" s="5">
        <f>SUM(D2:D212)</f>
        <v>2420</v>
      </c>
      <c r="F213" s="4">
        <f>SUM(F2:F212)</f>
        <v>364</v>
      </c>
      <c r="G213" s="4">
        <f>SUM(G2:G212)</f>
        <v>1892</v>
      </c>
    </row>
    <row r="214" spans="1:7" x14ac:dyDescent="0.25">
      <c r="A214" s="6"/>
      <c r="B214" s="4"/>
      <c r="C214" s="5"/>
      <c r="D214" s="5"/>
      <c r="G214" s="4"/>
    </row>
    <row r="215" spans="1:7" x14ac:dyDescent="0.25">
      <c r="A215" s="6" t="s">
        <v>107</v>
      </c>
      <c r="B215" s="11">
        <f ca="1">B217+B216</f>
        <v>135.32558139534885</v>
      </c>
      <c r="D215" s="7"/>
    </row>
    <row r="216" spans="1:7" x14ac:dyDescent="0.25">
      <c r="A216" s="6" t="s">
        <v>119</v>
      </c>
      <c r="B216" s="11">
        <f ca="1">(D213-G213)/B223</f>
        <v>22.325581395348838</v>
      </c>
      <c r="D216" s="7"/>
    </row>
    <row r="217" spans="1:7" x14ac:dyDescent="0.25">
      <c r="A217" s="6" t="s">
        <v>129</v>
      </c>
      <c r="B217" s="4">
        <f ca="1">FLOOR(((TODAY()-Variables!B2)/7),1)</f>
        <v>113</v>
      </c>
      <c r="D217" s="7"/>
    </row>
    <row r="218" spans="1:7" x14ac:dyDescent="0.25">
      <c r="A218" s="6" t="s">
        <v>130</v>
      </c>
      <c r="B218" s="4">
        <v>33</v>
      </c>
      <c r="D218" s="7"/>
    </row>
    <row r="219" spans="1:7" x14ac:dyDescent="0.25">
      <c r="A219" s="6" t="s">
        <v>131</v>
      </c>
      <c r="B219" s="4">
        <f ca="1">B217-B218</f>
        <v>80</v>
      </c>
      <c r="D219" s="7"/>
    </row>
    <row r="220" spans="1:7" x14ac:dyDescent="0.25">
      <c r="A220" s="6" t="s">
        <v>120</v>
      </c>
      <c r="B220" s="12">
        <f>Variables!B2</f>
        <v>44892</v>
      </c>
      <c r="D220" s="7"/>
    </row>
    <row r="221" spans="1:7" x14ac:dyDescent="0.25">
      <c r="A221" s="6" t="s">
        <v>110</v>
      </c>
      <c r="B221" s="12">
        <f ca="1">TODAY()+ (B216*7)</f>
        <v>45842.279069767443</v>
      </c>
      <c r="D221" s="9"/>
    </row>
    <row r="222" spans="1:7" x14ac:dyDescent="0.25">
      <c r="A222" s="6" t="s">
        <v>116</v>
      </c>
      <c r="B222" s="11">
        <f ca="1">F213/B219</f>
        <v>4.55</v>
      </c>
      <c r="F222" s="10"/>
    </row>
    <row r="223" spans="1:7" x14ac:dyDescent="0.25">
      <c r="A223" s="6" t="s">
        <v>114</v>
      </c>
      <c r="B223" s="13">
        <f ca="1">G213/B219</f>
        <v>23.65</v>
      </c>
    </row>
    <row r="224" spans="1:7" x14ac:dyDescent="0.25">
      <c r="A224" s="6" t="s">
        <v>167</v>
      </c>
      <c r="B224" s="11">
        <f>D213-G213</f>
        <v>528</v>
      </c>
    </row>
    <row r="225" spans="1:2" x14ac:dyDescent="0.25">
      <c r="A225" s="6" t="s">
        <v>166</v>
      </c>
      <c r="B225" s="14">
        <f>G213/D213</f>
        <v>0.78181818181818186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E27"/>
  <sheetViews>
    <sheetView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14" style="3" bestFit="1" customWidth="1"/>
    <col min="3" max="3" width="16.140625" style="3" bestFit="1" customWidth="1"/>
    <col min="4" max="4" width="16.140625" style="3" customWidth="1"/>
    <col min="5" max="5" width="39.42578125" bestFit="1" customWidth="1"/>
  </cols>
  <sheetData>
    <row r="1" spans="1:5" x14ac:dyDescent="0.25">
      <c r="A1" t="s">
        <v>190</v>
      </c>
      <c r="B1" s="3" t="s">
        <v>189</v>
      </c>
      <c r="C1" s="3" t="s">
        <v>167</v>
      </c>
      <c r="D1" s="3" t="s">
        <v>258</v>
      </c>
      <c r="E1" t="s">
        <v>253</v>
      </c>
    </row>
    <row r="2" spans="1:5" x14ac:dyDescent="0.25">
      <c r="A2" s="8">
        <v>45516</v>
      </c>
      <c r="B2" s="3">
        <v>56</v>
      </c>
      <c r="C2" s="3">
        <v>568</v>
      </c>
      <c r="D2" s="3">
        <v>0</v>
      </c>
    </row>
    <row r="3" spans="1:5" x14ac:dyDescent="0.25">
      <c r="A3" s="8">
        <v>45523</v>
      </c>
      <c r="B3" s="3">
        <v>57</v>
      </c>
      <c r="C3" s="3">
        <v>704</v>
      </c>
      <c r="D3" s="3">
        <f>(C2-C3)*-1</f>
        <v>136</v>
      </c>
    </row>
    <row r="4" spans="1:5" x14ac:dyDescent="0.25">
      <c r="A4" s="8">
        <v>45530</v>
      </c>
      <c r="B4" s="3">
        <v>58</v>
      </c>
      <c r="C4" s="3">
        <v>732</v>
      </c>
      <c r="D4" s="3">
        <f t="shared" ref="D4:D25" si="0">(C3-C4)*-1</f>
        <v>28</v>
      </c>
    </row>
    <row r="5" spans="1:5" x14ac:dyDescent="0.25">
      <c r="A5" s="8">
        <v>45537</v>
      </c>
      <c r="B5" s="3">
        <v>59</v>
      </c>
      <c r="C5" s="3">
        <v>728</v>
      </c>
      <c r="D5" s="3">
        <f t="shared" si="0"/>
        <v>-4</v>
      </c>
    </row>
    <row r="6" spans="1:5" x14ac:dyDescent="0.25">
      <c r="A6" s="8">
        <v>45544</v>
      </c>
      <c r="B6" s="3">
        <v>60</v>
      </c>
      <c r="C6" s="3">
        <v>664</v>
      </c>
      <c r="D6" s="3">
        <f t="shared" si="0"/>
        <v>-64</v>
      </c>
    </row>
    <row r="7" spans="1:5" x14ac:dyDescent="0.25">
      <c r="A7" s="8">
        <v>45558</v>
      </c>
      <c r="B7" s="3">
        <v>62</v>
      </c>
      <c r="C7" s="3">
        <v>472</v>
      </c>
      <c r="D7" s="3">
        <f t="shared" si="0"/>
        <v>-192</v>
      </c>
    </row>
    <row r="8" spans="1:5" x14ac:dyDescent="0.25">
      <c r="A8" s="8">
        <v>45565</v>
      </c>
      <c r="B8" s="3">
        <v>63</v>
      </c>
      <c r="C8" s="3">
        <v>472</v>
      </c>
      <c r="D8" s="3">
        <f t="shared" si="0"/>
        <v>0</v>
      </c>
    </row>
    <row r="9" spans="1:5" x14ac:dyDescent="0.25">
      <c r="A9" s="8">
        <v>45572</v>
      </c>
      <c r="B9" s="3">
        <v>64</v>
      </c>
      <c r="C9" s="3">
        <v>548</v>
      </c>
      <c r="D9" s="3">
        <f t="shared" si="0"/>
        <v>76</v>
      </c>
    </row>
    <row r="10" spans="1:5" x14ac:dyDescent="0.25">
      <c r="A10" s="8">
        <f>A9+7</f>
        <v>45579</v>
      </c>
      <c r="B10" s="3">
        <f>B9+1</f>
        <v>65</v>
      </c>
      <c r="C10" s="3">
        <v>524</v>
      </c>
      <c r="D10" s="3">
        <f t="shared" si="0"/>
        <v>-24</v>
      </c>
    </row>
    <row r="11" spans="1:5" x14ac:dyDescent="0.25">
      <c r="A11" s="8">
        <f>A10+7</f>
        <v>45586</v>
      </c>
      <c r="B11" s="3">
        <f>B10+1</f>
        <v>66</v>
      </c>
      <c r="C11" s="3">
        <v>492</v>
      </c>
      <c r="D11" s="3">
        <f t="shared" si="0"/>
        <v>-32</v>
      </c>
    </row>
    <row r="12" spans="1:5" x14ac:dyDescent="0.25">
      <c r="A12" s="8">
        <v>45593</v>
      </c>
      <c r="B12" s="3">
        <v>67</v>
      </c>
      <c r="C12" s="3">
        <f>C11-48</f>
        <v>444</v>
      </c>
      <c r="D12" s="3">
        <f t="shared" si="0"/>
        <v>-48</v>
      </c>
    </row>
    <row r="13" spans="1:5" x14ac:dyDescent="0.25">
      <c r="A13" s="8">
        <v>45600</v>
      </c>
      <c r="B13" s="3">
        <v>68</v>
      </c>
      <c r="C13" s="3">
        <v>632</v>
      </c>
      <c r="D13" s="3">
        <f t="shared" si="0"/>
        <v>188</v>
      </c>
      <c r="E13" t="s">
        <v>254</v>
      </c>
    </row>
    <row r="14" spans="1:5" x14ac:dyDescent="0.25">
      <c r="A14" s="8">
        <v>45607</v>
      </c>
      <c r="B14" s="3">
        <v>69</v>
      </c>
      <c r="C14" s="3">
        <v>612</v>
      </c>
      <c r="D14" s="3">
        <f t="shared" si="0"/>
        <v>-20</v>
      </c>
    </row>
    <row r="15" spans="1:5" x14ac:dyDescent="0.25">
      <c r="A15" s="8">
        <v>45614</v>
      </c>
      <c r="B15" s="3">
        <v>70</v>
      </c>
      <c r="C15" s="3">
        <v>588</v>
      </c>
      <c r="D15" s="3">
        <f t="shared" si="0"/>
        <v>-24</v>
      </c>
    </row>
    <row r="16" spans="1:5" x14ac:dyDescent="0.25">
      <c r="A16" s="8">
        <f>A15+7</f>
        <v>45621</v>
      </c>
      <c r="B16" s="3">
        <f>B15+1</f>
        <v>71</v>
      </c>
      <c r="C16" s="3">
        <v>588</v>
      </c>
      <c r="D16" s="3">
        <f t="shared" si="0"/>
        <v>0</v>
      </c>
      <c r="E16" t="s">
        <v>260</v>
      </c>
    </row>
    <row r="17" spans="1:5" x14ac:dyDescent="0.25">
      <c r="A17" s="8">
        <f t="shared" ref="A17:A25" si="1">A16+7</f>
        <v>45628</v>
      </c>
      <c r="B17" s="3">
        <f t="shared" ref="B17:B25" si="2">B16+1</f>
        <v>72</v>
      </c>
      <c r="C17" s="3">
        <v>588</v>
      </c>
      <c r="D17" s="3">
        <f t="shared" si="0"/>
        <v>0</v>
      </c>
      <c r="E17" t="s">
        <v>260</v>
      </c>
    </row>
    <row r="18" spans="1:5" x14ac:dyDescent="0.25">
      <c r="A18" s="8">
        <f t="shared" si="1"/>
        <v>45635</v>
      </c>
      <c r="B18" s="3">
        <f t="shared" si="2"/>
        <v>73</v>
      </c>
      <c r="C18" s="3">
        <v>588</v>
      </c>
      <c r="D18" s="3">
        <f t="shared" si="0"/>
        <v>0</v>
      </c>
      <c r="E18" t="s">
        <v>260</v>
      </c>
    </row>
    <row r="19" spans="1:5" x14ac:dyDescent="0.25">
      <c r="A19" s="8">
        <f t="shared" si="1"/>
        <v>45642</v>
      </c>
      <c r="B19" s="3">
        <f t="shared" si="2"/>
        <v>74</v>
      </c>
      <c r="C19" s="3">
        <v>588</v>
      </c>
      <c r="D19" s="3">
        <f t="shared" si="0"/>
        <v>0</v>
      </c>
      <c r="E19" t="s">
        <v>260</v>
      </c>
    </row>
    <row r="20" spans="1:5" x14ac:dyDescent="0.25">
      <c r="A20" s="8">
        <f t="shared" si="1"/>
        <v>45649</v>
      </c>
      <c r="B20" s="3">
        <f t="shared" si="2"/>
        <v>75</v>
      </c>
      <c r="C20" s="3">
        <v>588</v>
      </c>
      <c r="D20" s="3">
        <f t="shared" si="0"/>
        <v>0</v>
      </c>
      <c r="E20" t="s">
        <v>260</v>
      </c>
    </row>
    <row r="21" spans="1:5" x14ac:dyDescent="0.25">
      <c r="A21" s="8">
        <f t="shared" si="1"/>
        <v>45656</v>
      </c>
      <c r="B21" s="3">
        <f t="shared" si="2"/>
        <v>76</v>
      </c>
      <c r="C21" s="3">
        <v>588</v>
      </c>
      <c r="D21" s="3">
        <f t="shared" si="0"/>
        <v>0</v>
      </c>
      <c r="E21" t="s">
        <v>260</v>
      </c>
    </row>
    <row r="22" spans="1:5" x14ac:dyDescent="0.25">
      <c r="A22" s="8">
        <f t="shared" si="1"/>
        <v>45663</v>
      </c>
      <c r="B22" s="3">
        <f t="shared" si="2"/>
        <v>77</v>
      </c>
      <c r="C22" s="3">
        <v>588</v>
      </c>
      <c r="D22" s="3">
        <f t="shared" si="0"/>
        <v>0</v>
      </c>
      <c r="E22" t="s">
        <v>260</v>
      </c>
    </row>
    <row r="23" spans="1:5" x14ac:dyDescent="0.25">
      <c r="A23" s="8">
        <f t="shared" si="1"/>
        <v>45670</v>
      </c>
      <c r="B23" s="3">
        <f t="shared" si="2"/>
        <v>78</v>
      </c>
      <c r="C23" s="3">
        <v>588</v>
      </c>
      <c r="D23" s="3">
        <f t="shared" si="0"/>
        <v>0</v>
      </c>
      <c r="E23" t="s">
        <v>260</v>
      </c>
    </row>
    <row r="24" spans="1:5" x14ac:dyDescent="0.25">
      <c r="A24" s="8">
        <f t="shared" si="1"/>
        <v>45677</v>
      </c>
      <c r="B24" s="3">
        <f t="shared" si="2"/>
        <v>79</v>
      </c>
      <c r="C24" s="3">
        <v>588</v>
      </c>
      <c r="D24" s="3">
        <f t="shared" si="0"/>
        <v>0</v>
      </c>
      <c r="E24" t="s">
        <v>260</v>
      </c>
    </row>
    <row r="25" spans="1:5" x14ac:dyDescent="0.25">
      <c r="A25" s="8">
        <f t="shared" si="1"/>
        <v>45684</v>
      </c>
      <c r="B25" s="3">
        <f t="shared" si="2"/>
        <v>80</v>
      </c>
      <c r="C25" s="3">
        <v>528</v>
      </c>
      <c r="D25" s="3">
        <f t="shared" si="0"/>
        <v>-60</v>
      </c>
    </row>
    <row r="26" spans="1:5" x14ac:dyDescent="0.25">
      <c r="A26" s="8"/>
    </row>
    <row r="27" spans="1:5" x14ac:dyDescent="0.25">
      <c r="A2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2025-01-29T14:18:12Z</dcterms:modified>
</cp:coreProperties>
</file>